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Chelmsford-Yellipeddi-Kosicki/"/>
    </mc:Choice>
  </mc:AlternateContent>
  <xr:revisionPtr revIDLastSave="262" documentId="8_{6CD88A0C-3D74-4A0B-AADC-076891A8C90B}" xr6:coauthVersionLast="47" xr6:coauthVersionMax="47" xr10:uidLastSave="{4C73A006-FD5A-4B64-9581-F03E8FC1F5EF}"/>
  <bookViews>
    <workbookView xWindow="7080" yWindow="330" windowWidth="22410" windowHeight="15225" firstSheet="1"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gas useage data.csv" sheetId="29" r:id="rId10"/>
    <sheet name="Lookups" sheetId="3" state="hidden" r:id="rId11"/>
    <sheet name="IntermediateCalcs" sheetId="23" state="hidden" r:id="rId12"/>
    <sheet name="HDD Calculations" sheetId="17" state="hidden" r:id="rId13"/>
    <sheet name="Temperature Data" sheetId="19" state="hidden" r:id="rId14"/>
    <sheet name="Cases" sheetId="26" state="hidden" r:id="rId15"/>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2">'HDD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9" l="1"/>
  <c r="C6" i="9"/>
  <c r="D6" i="9"/>
  <c r="B7" i="9"/>
  <c r="C7" i="9"/>
  <c r="D7" i="9"/>
  <c r="B8" i="9"/>
  <c r="C8" i="9"/>
  <c r="D8" i="9"/>
  <c r="B9" i="9"/>
  <c r="C9" i="9"/>
  <c r="D9" i="9"/>
  <c r="B10" i="9"/>
  <c r="C10" i="9"/>
  <c r="D10" i="9"/>
  <c r="B11" i="9"/>
  <c r="C11" i="9"/>
  <c r="D11" i="9"/>
  <c r="B12" i="9"/>
  <c r="C12" i="9"/>
  <c r="D12" i="9"/>
  <c r="B13" i="9"/>
  <c r="C13" i="9"/>
  <c r="D13" i="9"/>
  <c r="B14" i="9"/>
  <c r="C14" i="9"/>
  <c r="D14" i="9"/>
  <c r="B15" i="9"/>
  <c r="C15" i="9"/>
  <c r="D15" i="9"/>
  <c r="B16" i="9"/>
  <c r="C16" i="9"/>
  <c r="D16" i="9"/>
  <c r="B17" i="9"/>
  <c r="C17" i="9"/>
  <c r="D17" i="9"/>
  <c r="B18" i="9"/>
  <c r="C18" i="9"/>
  <c r="D18" i="9"/>
  <c r="B19" i="9"/>
  <c r="C19" i="9"/>
  <c r="D19" i="9"/>
  <c r="B20" i="9"/>
  <c r="C20" i="9"/>
  <c r="D20" i="9"/>
  <c r="B21" i="9"/>
  <c r="C21" i="9"/>
  <c r="D21" i="9"/>
  <c r="B22" i="9"/>
  <c r="C22" i="9"/>
  <c r="D22" i="9"/>
  <c r="B23" i="9"/>
  <c r="C23" i="9"/>
  <c r="D23" i="9"/>
  <c r="B24" i="9"/>
  <c r="C24" i="9"/>
  <c r="D24" i="9"/>
  <c r="D5" i="9"/>
  <c r="C5" i="9"/>
  <c r="B5" i="9"/>
  <c r="D8" i="29"/>
  <c r="D9" i="29"/>
  <c r="D10" i="29"/>
  <c r="D11" i="29"/>
  <c r="D12" i="29"/>
  <c r="D13" i="29"/>
  <c r="D14" i="29"/>
  <c r="D15" i="29"/>
  <c r="D16" i="29"/>
  <c r="D17" i="29"/>
  <c r="D18" i="29"/>
  <c r="D19" i="29"/>
  <c r="D20" i="29"/>
  <c r="D21" i="29"/>
  <c r="D22" i="29"/>
  <c r="D23" i="29"/>
  <c r="D24" i="29"/>
  <c r="D25" i="29"/>
  <c r="D26" i="29"/>
  <c r="D7" i="29"/>
  <c r="X8" i="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32" i="9"/>
  <c r="Y32" i="9"/>
  <c r="X33" i="9"/>
  <c r="Y33" i="9"/>
  <c r="X34" i="9"/>
  <c r="Y34" i="9"/>
  <c r="X35" i="9"/>
  <c r="Y35" i="9"/>
  <c r="X36" i="9"/>
  <c r="Y36" i="9"/>
  <c r="X37" i="9"/>
  <c r="Y37" i="9"/>
  <c r="X38" i="9"/>
  <c r="Y38" i="9"/>
  <c r="X39" i="9"/>
  <c r="Y39" i="9"/>
  <c r="X40" i="9"/>
  <c r="Y40" i="9"/>
  <c r="X41" i="9"/>
  <c r="Y41" i="9"/>
  <c r="X42" i="9"/>
  <c r="Y42" i="9"/>
  <c r="X43" i="9"/>
  <c r="Y43" i="9"/>
  <c r="X44" i="9"/>
  <c r="Y44" i="9"/>
  <c r="X45" i="9"/>
  <c r="Y45" i="9"/>
  <c r="X46" i="9"/>
  <c r="Y46" i="9"/>
  <c r="X47" i="9"/>
  <c r="Y47" i="9"/>
  <c r="X48" i="9"/>
  <c r="Y48" i="9"/>
  <c r="X49" i="9"/>
  <c r="Y49" i="9"/>
  <c r="X50" i="9"/>
  <c r="Y50" i="9"/>
  <c r="X51" i="9"/>
  <c r="Y51" i="9"/>
  <c r="X52" i="9"/>
  <c r="Y52"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17" i="9"/>
  <c r="Y12" i="9"/>
  <c r="Y20" i="9"/>
  <c r="Y28" i="9"/>
  <c r="Y25" i="9"/>
  <c r="Y9" i="9"/>
  <c r="Y6" i="9"/>
  <c r="Y14" i="9"/>
  <c r="Y22" i="9"/>
  <c r="Y30" i="9"/>
  <c r="Y31" i="9"/>
  <c r="Y26" i="9"/>
  <c r="Y15" i="9"/>
  <c r="Y21" i="9"/>
  <c r="Y19" i="9"/>
  <c r="Y23" i="9"/>
  <c r="Y11" i="9"/>
  <c r="Y7" i="9"/>
  <c r="Y10" i="9"/>
  <c r="Y13" i="9"/>
  <c r="Y18" i="9"/>
  <c r="Y29" i="9"/>
  <c r="Y27" i="9"/>
  <c r="Y5" i="9"/>
  <c r="AA51" i="1" l="1"/>
  <c r="AB51" i="1" s="1"/>
  <c r="AC51" i="1" s="1"/>
  <c r="AA46" i="1"/>
  <c r="AB46" i="1" s="1"/>
  <c r="AC46" i="1" s="1"/>
  <c r="AA49" i="1"/>
  <c r="AB49" i="1" s="1"/>
  <c r="AC49" i="1" s="1"/>
  <c r="A3" i="5"/>
  <c r="A4" i="5" s="1"/>
  <c r="A5" i="5" s="1"/>
  <c r="A6" i="5" s="1"/>
  <c r="Y16" i="9"/>
  <c r="Y24" i="9"/>
  <c r="Y8" i="9"/>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X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J4484" i="17" s="1"/>
  <c r="H4484" i="17"/>
  <c r="G4555" i="17"/>
  <c r="H4555" i="17"/>
  <c r="C4555" i="17"/>
  <c r="E4555" i="17"/>
  <c r="D4555" i="17"/>
  <c r="F4555" i="17"/>
  <c r="G4551" i="17"/>
  <c r="H4551" i="17"/>
  <c r="E4551" i="17"/>
  <c r="J4551" i="17" s="1"/>
  <c r="C4551" i="17"/>
  <c r="D4551" i="17"/>
  <c r="F4551" i="17"/>
  <c r="C4464" i="17"/>
  <c r="H4464" i="17"/>
  <c r="G4464" i="17"/>
  <c r="E4464" i="17"/>
  <c r="F4464" i="17"/>
  <c r="D4464" i="17"/>
  <c r="D4454" i="17"/>
  <c r="C4454" i="17"/>
  <c r="H4454" i="17"/>
  <c r="G4454" i="17"/>
  <c r="F4454" i="17"/>
  <c r="E4454" i="17"/>
  <c r="J4569" i="17"/>
  <c r="H4569" i="17"/>
  <c r="G4569" i="17"/>
  <c r="F4569" i="17"/>
  <c r="E4569" i="17"/>
  <c r="C4569" i="17"/>
  <c r="D4569" i="17"/>
  <c r="C4575" i="17"/>
  <c r="D4575" i="17"/>
  <c r="E4575" i="17"/>
  <c r="H4575" i="17"/>
  <c r="F4575" i="17"/>
  <c r="G4575" i="17"/>
  <c r="J4575" i="17"/>
  <c r="E4556" i="17"/>
  <c r="H4556" i="17"/>
  <c r="G4556" i="17"/>
  <c r="C4556" i="17"/>
  <c r="F4556" i="17"/>
  <c r="D4556" i="17"/>
  <c r="H4482" i="17"/>
  <c r="C4482" i="17"/>
  <c r="D4482" i="17"/>
  <c r="G4482" i="17"/>
  <c r="F4482" i="17"/>
  <c r="E4482" i="17"/>
  <c r="F4450" i="17"/>
  <c r="G4450" i="17"/>
  <c r="C4450" i="17"/>
  <c r="D4450" i="17"/>
  <c r="E4450" i="17"/>
  <c r="H4450" i="17"/>
  <c r="C4525" i="17"/>
  <c r="E4525" i="17"/>
  <c r="D4525" i="17"/>
  <c r="H4525" i="17"/>
  <c r="G4525" i="17"/>
  <c r="F4525" i="17"/>
  <c r="D4489" i="17"/>
  <c r="J4489" i="17" s="1"/>
  <c r="F4489" i="17"/>
  <c r="H4489" i="17"/>
  <c r="E4489" i="17"/>
  <c r="G4489" i="17"/>
  <c r="C4489" i="17"/>
  <c r="G4543" i="17"/>
  <c r="F4543" i="17"/>
  <c r="H4543" i="17"/>
  <c r="C4543" i="17"/>
  <c r="D4543" i="17"/>
  <c r="E4543" i="17"/>
  <c r="E4461" i="17"/>
  <c r="G4461" i="17"/>
  <c r="F4461" i="17"/>
  <c r="D4461" i="17"/>
  <c r="C4461" i="17"/>
  <c r="H4461" i="17"/>
  <c r="C4518" i="17"/>
  <c r="E4518" i="17"/>
  <c r="G4518" i="17"/>
  <c r="H4518" i="17"/>
  <c r="D4518" i="17"/>
  <c r="J4518" i="17" s="1"/>
  <c r="F4518" i="17"/>
  <c r="D4567" i="17"/>
  <c r="E4567" i="17"/>
  <c r="F4567" i="17"/>
  <c r="G4567" i="17"/>
  <c r="H4567" i="17"/>
  <c r="C4567" i="17"/>
  <c r="J4567" i="17"/>
  <c r="E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s="1"/>
  <c r="H4553" i="17"/>
  <c r="E4553" i="17"/>
  <c r="G4480" i="17"/>
  <c r="C4480" i="17"/>
  <c r="F4480" i="17"/>
  <c r="H4480" i="17"/>
  <c r="D4480" i="17"/>
  <c r="E4480" i="17"/>
  <c r="J4480" i="17" s="1"/>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D4512" i="17"/>
  <c r="J4512" i="17" s="1"/>
  <c r="G4512" i="17"/>
  <c r="F4512" i="17"/>
  <c r="E4542" i="17"/>
  <c r="F4542" i="17"/>
  <c r="C4542" i="17"/>
  <c r="G4542" i="17"/>
  <c r="H4542" i="17"/>
  <c r="D4542" i="17"/>
  <c r="J4542" i="17" s="1"/>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G4550" i="17"/>
  <c r="C4550" i="17"/>
  <c r="D4550" i="17"/>
  <c r="H4550" i="17"/>
  <c r="E4550" i="17"/>
  <c r="J4550" i="17" s="1"/>
  <c r="F4550" i="17"/>
  <c r="E4504" i="17"/>
  <c r="D4504" i="17"/>
  <c r="F4504" i="17"/>
  <c r="C4504" i="17"/>
  <c r="G4504" i="17"/>
  <c r="H4504" i="17"/>
  <c r="G4559" i="17"/>
  <c r="F4559" i="17"/>
  <c r="E4559" i="17"/>
  <c r="J4559" i="17" s="1"/>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H4517" i="17"/>
  <c r="G4517" i="17"/>
  <c r="D4517" i="17"/>
  <c r="F4517" i="17"/>
  <c r="G4458" i="17"/>
  <c r="C4458" i="17"/>
  <c r="E4458" i="17"/>
  <c r="D4458" i="17"/>
  <c r="F4458" i="17"/>
  <c r="H4458" i="17"/>
  <c r="C4526" i="17"/>
  <c r="E4526" i="17"/>
  <c r="D4526" i="17"/>
  <c r="G4526" i="17"/>
  <c r="H4526" i="17"/>
  <c r="F4526" i="17"/>
  <c r="J4526" i="17" s="1"/>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J4521" i="17" s="1"/>
  <c r="F4521" i="17"/>
  <c r="G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H4513"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D4487" i="17"/>
  <c r="J4487" i="17" s="1"/>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D4488" i="17"/>
  <c r="J4488" i="17" s="1"/>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D4554" i="17"/>
  <c r="E4554" i="17"/>
  <c r="H4491" i="17"/>
  <c r="D4491" i="17"/>
  <c r="F4491" i="17"/>
  <c r="G4491" i="17"/>
  <c r="C4491" i="17"/>
  <c r="E4491" i="17"/>
  <c r="E4532" i="17"/>
  <c r="F4532" i="17"/>
  <c r="H4532" i="17"/>
  <c r="C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34" i="17" l="1"/>
  <c r="J4504" i="17"/>
  <c r="J4555" i="17"/>
  <c r="J4557" i="17"/>
  <c r="J4517" i="17"/>
  <c r="J4547" i="17"/>
  <c r="J4470" i="17"/>
  <c r="J4428" i="17"/>
  <c r="J4454" i="17"/>
  <c r="J4482" i="17"/>
  <c r="J4505" i="17"/>
  <c r="J3087" i="17"/>
  <c r="J4513" i="17"/>
  <c r="J1632" i="17"/>
  <c r="J4532" i="17"/>
  <c r="J4556" i="17"/>
  <c r="J2401" i="17"/>
  <c r="J4431" i="17"/>
  <c r="J4558" i="17"/>
  <c r="J3845" i="17"/>
  <c r="J3883" i="17"/>
  <c r="J1702" i="17"/>
  <c r="J1639" i="17"/>
  <c r="J624" i="17"/>
  <c r="J4496" i="17"/>
  <c r="J1640" i="17"/>
  <c r="J4476" i="17"/>
  <c r="J661" i="17"/>
  <c r="J4554" i="17"/>
  <c r="J4534" i="17"/>
  <c r="J4477" i="17"/>
  <c r="J4422" i="17"/>
  <c r="J4530" i="17"/>
  <c r="J4516" i="17"/>
  <c r="J4501" i="17"/>
  <c r="J4540" i="17"/>
  <c r="J4536" i="17"/>
  <c r="J4525" i="17"/>
  <c r="J4515" i="17"/>
  <c r="J4430" i="17"/>
  <c r="J4507" i="17"/>
  <c r="J4427" i="17"/>
  <c r="J4508" i="17"/>
  <c r="J4446" i="17"/>
  <c r="J4494" i="17"/>
  <c r="J4498" i="17"/>
  <c r="J4425" i="17"/>
  <c r="J4418" i="17"/>
  <c r="J4421" i="17"/>
  <c r="J4433" i="17"/>
  <c r="J4459" i="17"/>
  <c r="J4471" i="17"/>
  <c r="J4528" i="17"/>
  <c r="J4442" i="17"/>
  <c r="J4473" i="17"/>
  <c r="J4435" i="17"/>
  <c r="J4419" i="17"/>
  <c r="J4458" i="17"/>
  <c r="J4478" i="17"/>
  <c r="J4457" i="17"/>
  <c r="J4452" i="17"/>
  <c r="J4450" i="17"/>
  <c r="J4495" i="17"/>
  <c r="J4523" i="17"/>
  <c r="J4543" i="17"/>
  <c r="J4426" i="17"/>
  <c r="J4447" i="17"/>
  <c r="J4451" i="17"/>
  <c r="J4506" i="17"/>
  <c r="J4437" i="17"/>
  <c r="J4466" i="17"/>
  <c r="J4453" i="17"/>
  <c r="J4472" i="17"/>
  <c r="J4449" i="17"/>
  <c r="J4429" i="17"/>
  <c r="J4520" i="17"/>
  <c r="J4539" i="17"/>
  <c r="J4519" i="17"/>
  <c r="J4467" i="17"/>
  <c r="J4485" i="17"/>
  <c r="J4440" i="17"/>
  <c r="J4479" i="17"/>
  <c r="J4463" i="17"/>
  <c r="J4522" i="17"/>
  <c r="J4486" i="17"/>
  <c r="J4492" i="17"/>
  <c r="J4544" i="17"/>
  <c r="J4527" i="17"/>
  <c r="J4455" i="17"/>
  <c r="J4456" i="17"/>
  <c r="J4461" i="17"/>
  <c r="J4497" i="17"/>
  <c r="J4423" i="17"/>
  <c r="J4514" i="17"/>
  <c r="J4503" i="17"/>
  <c r="J4462" i="17"/>
  <c r="J4510" i="17"/>
  <c r="J4460" i="17"/>
  <c r="J4546" i="17"/>
  <c r="J4448" i="17"/>
  <c r="J4529" i="17"/>
  <c r="J4531" i="17"/>
  <c r="J4439" i="17"/>
  <c r="J4468" i="17"/>
  <c r="J4545" i="17"/>
  <c r="J4445" i="17"/>
  <c r="J4535" i="17"/>
  <c r="J4511" i="17"/>
  <c r="J4443" i="17"/>
  <c r="J4491" i="17"/>
  <c r="J4420" i="17"/>
  <c r="J4502" i="17"/>
  <c r="J4469" i="17"/>
  <c r="J4474" i="17"/>
  <c r="J4541" i="17"/>
  <c r="J4444" i="17"/>
  <c r="J4509" i="17"/>
  <c r="J4481" i="17"/>
  <c r="J4441" i="17"/>
  <c r="J4490" i="17"/>
  <c r="J4499" i="17"/>
  <c r="J4424" i="17"/>
  <c r="J4436" i="17"/>
  <c r="J4493" i="17"/>
  <c r="J4465" i="17"/>
  <c r="J4500" i="17"/>
  <c r="J4432" i="17"/>
  <c r="J4438" i="17"/>
  <c r="J4464"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13" i="9"/>
  <c r="X21" i="9"/>
  <c r="X29" i="9"/>
  <c r="X18" i="9"/>
  <c r="X12" i="9"/>
  <c r="X6" i="9"/>
  <c r="X14" i="9"/>
  <c r="X22" i="9"/>
  <c r="X30" i="9"/>
  <c r="X26" i="9"/>
  <c r="X20" i="9"/>
  <c r="X7" i="9"/>
  <c r="X15" i="9"/>
  <c r="X23" i="9"/>
  <c r="X31" i="9"/>
  <c r="X11" i="9"/>
  <c r="X8" i="9"/>
  <c r="X16" i="9"/>
  <c r="X24" i="9"/>
  <c r="X19" i="9"/>
  <c r="X28" i="9"/>
  <c r="X9" i="9"/>
  <c r="X17" i="9"/>
  <c r="X25" i="9"/>
  <c r="X10" i="9"/>
  <c r="X27"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<sst xmlns="http://schemas.openxmlformats.org/spreadsheetml/2006/main" count="1281" uniqueCount="624">
  <si>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</si>
  <si>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</si>
  <si>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</si>
  <si>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</si>
  <si>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</si>
  <si>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</si>
  <si>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</si>
  <si>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</si>
  <si>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</si>
  <si>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</si>
  <si>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</si>
  <si>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</si>
  <si>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</si>
  <si>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</si>
  <si>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</si>
  <si>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</si>
  <si>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</si>
  <si>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</si>
  <si>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</si>
  <si>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</si>
  <si>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</si>
  <si>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</si>
  <si>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</si>
  <si>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</si>
  <si>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</si>
  <si>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</si>
  <si>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</si>
  <si>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</si>
  <si>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</si>
  <si>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</si>
  <si>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</si>
  <si>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</si>
  <si>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</si>
  <si>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</si>
  <si>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</si>
  <si>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</si>
  <si>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</si>
  <si>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</si>
  <si>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</si>
  <si>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</si>
  <si>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</si>
  <si>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</si>
  <si>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</si>
  <si>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</si>
  <si>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</si>
  <si>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</si>
  <si>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</si>
  <si>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</si>
  <si>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</si>
  <si>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</si>
  <si>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</si>
  <si>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</si>
  <si>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</si>
  <si>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</si>
  <si>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</si>
  <si>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</si>
  <si>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</si>
  <si>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</si>
  <si>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</si>
  <si>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</si>
  <si>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</si>
  <si>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</si>
  <si>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</si>
  <si>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</si>
  <si>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</si>
  <si>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</si>
  <si>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</si>
  <si>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</si>
  <si>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</si>
  <si>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</si>
  <si>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</si>
  <si>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</si>
  <si>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</si>
  <si>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</si>
  <si>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</si>
  <si>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</si>
  <si>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</si>
  <si>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</si>
  <si>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</si>
  <si>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</si>
  <si>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</si>
  <si>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</si>
  <si>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</si>
  <si>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</si>
  <si>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</si>
  <si>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</si>
  <si>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</si>
  <si>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</si>
  <si>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</si>
  <si>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</si>
  <si>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</si>
  <si>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</si>
  <si>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</si>
  <si>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</si>
  <si>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</si>
  <si>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</si>
  <si>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</si>
  <si>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</si>
  <si>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</si>
  <si>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</si>
  <si>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</si>
  <si>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</si>
  <si>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</si>
  <si>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</si>
  <si>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</si>
  <si>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</si>
  <si>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</si>
  <si>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</si>
  <si>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</si>
  <si>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</si>
  <si>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</si>
  <si>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</si>
  <si>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</si>
  <si>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</si>
  <si>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</si>
  <si>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</si>
  <si>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</si>
  <si>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</si>
  <si>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</si>
  <si>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</si>
  <si>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</si>
  <si>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</si>
  <si>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</si>
  <si>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</si>
  <si>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</si>
  <si>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</si>
  <si>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</si>
  <si>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</si>
  <si>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</si>
  <si>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</si>
  <si>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</si>
  <si>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</si>
  <si>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</si>
  <si>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</si>
  <si>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</si>
  <si>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</si>
  <si>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</si>
  <si>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</si>
  <si>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</si>
  <si>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</si>
  <si>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</si>
  <si>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</si>
  <si>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</si>
  <si>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</si>
  <si>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</si>
  <si>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</si>
  <si>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</si>
  <si>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</si>
  <si>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</si>
  <si>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</si>
  <si>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</si>
  <si>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</si>
  <si>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</si>
  <si>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</si>
  <si>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</si>
  <si>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</si>
  <si>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</si>
  <si>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</si>
  <si>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</si>
  <si>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</si>
  <si>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</si>
  <si>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</si>
  <si>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</si>
  <si>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</si>
  <si>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</si>
  <si>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</si>
  <si>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</si>
  <si>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</si>
  <si>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</si>
  <si>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</si>
  <si>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</si>
  <si>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</si>
  <si>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</si>
  <si>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</si>
  <si>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</si>
  <si>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</si>
  <si>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</si>
  <si>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</si>
  <si>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</si>
  <si>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</si>
  <si>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</si>
  <si>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</si>
  <si>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</si>
  <si>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</si>
  <si>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</si>
  <si>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</si>
  <si>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</si>
  <si>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</si>
  <si>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</si>
  <si>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</si>
  <si>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</si>
  <si>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</si>
  <si>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</si>
  <si>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</si>
  <si>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</si>
  <si>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</si>
  <si>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</si>
  <si>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</si>
  <si>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</si>
  <si>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</si>
  <si>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</si>
  <si>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</si>
  <si>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</si>
  <si>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</si>
  <si>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</si>
  <si>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</si>
  <si>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</si>
  <si>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</si>
  <si>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</si>
  <si>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</si>
  <si>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</si>
  <si>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</si>
  <si>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</si>
  <si>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</si>
  <si>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</si>
  <si>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</si>
  <si>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</si>
  <si>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</si>
  <si>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</si>
  <si>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</si>
  <si>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</si>
  <si>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</si>
  <si>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</si>
  <si>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</si>
  <si>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</si>
  <si>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</si>
  <si>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</si>
  <si>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</si>
  <si>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</si>
  <si>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</si>
  <si>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</si>
  <si>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</si>
  <si>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</si>
  <si>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</si>
  <si>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</si>
  <si>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</si>
  <si>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</si>
  <si>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</si>
  <si>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</si>
  <si>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</si>
  <si>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</si>
  <si>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</si>
  <si>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</si>
  <si>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</si>
  <si>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</si>
  <si>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</si>
  <si>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</si>
  <si>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</si>
  <si>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</si>
  <si>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</si>
  <si>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</si>
  <si>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</si>
  <si>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</si>
  <si>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</si>
  <si>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</si>
  <si>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</si>
  <si>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</si>
  <si>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</si>
  <si>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</si>
  <si>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</si>
  <si>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</si>
  <si>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</si>
  <si>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</si>
  <si>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</si>
  <si>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</si>
  <si>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</si>
  <si>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</si>
  <si>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</si>
  <si>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</si>
  <si>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</si>
  <si>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</si>
  <si>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</si>
  <si>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</si>
  <si>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</si>
  <si>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</si>
  <si>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</si>
  <si>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</si>
  <si>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</si>
  <si>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</si>
  <si>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</si>
  <si>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</si>
  <si>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</si>
  <si>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</si>
  <si>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</si>
  <si>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</si>
  <si>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</si>
  <si>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</si>
  <si>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</si>
  <si>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</si>
  <si>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</si>
  <si>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</si>
  <si>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</si>
  <si>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</si>
  <si>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</si>
  <si>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</si>
  <si>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</si>
  <si>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</si>
  <si>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</si>
  <si>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</si>
  <si>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</si>
  <si>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</si>
  <si>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</si>
  <si>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</si>
  <si>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</si>
  <si>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</si>
  <si>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</si>
  <si>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</si>
  <si>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</si>
  <si>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</si>
  <si>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</si>
  <si>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</si>
  <si>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</si>
  <si>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</si>
  <si>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</si>
  <si>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</si>
  <si>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</si>
  <si>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</si>
  <si>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</si>
  <si>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</si>
  <si>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</si>
  <si>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</si>
  <si>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</si>
  <si>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</si>
  <si>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</si>
  <si>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</si>
  <si>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</si>
  <si>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</si>
  <si>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</si>
  <si>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</si>
  <si>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</si>
  <si>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</si>
  <si>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</si>
  <si>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</si>
  <si>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</si>
  <si>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</si>
  <si>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</si>
  <si>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</si>
  <si>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</si>
  <si>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</si>
  <si>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</si>
  <si>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</si>
  <si>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</si>
  <si>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</si>
  <si>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</si>
  <si>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</si>
  <si>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</si>
  <si>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</si>
  <si>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</si>
  <si>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</si>
  <si>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</si>
  <si>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</si>
  <si>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</si>
  <si>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</si>
  <si>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</si>
  <si>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</si>
  <si>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</si>
  <si>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</si>
  <si>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</si>
  <si>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</si>
  <si>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</si>
  <si>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</si>
  <si>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</si>
  <si>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</si>
  <si>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</si>
  <si>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</si>
  <si>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</si>
  <si>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</si>
  <si>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</si>
  <si>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</si>
  <si>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</si>
  <si>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</si>
  <si>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</si>
  <si>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</si>
  <si>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</si>
  <si>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</si>
  <si>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</si>
  <si>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</si>
  <si>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</si>
  <si>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</si>
  <si>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</si>
  <si>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</si>
  <si>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</si>
  <si>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</si>
  <si>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</si>
  <si>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</si>
  <si>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</si>
  <si>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</si>
  <si>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</si>
  <si>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</si>
  <si>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</si>
  <si>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</si>
  <si>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</si>
  <si>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</si>
  <si>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</si>
  <si>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</si>
  <si>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</si>
  <si>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</si>
  <si>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</si>
  <si>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</si>
  <si>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</si>
  <si>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</si>
  <si>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</si>
  <si>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</si>
  <si>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</si>
  <si>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</si>
  <si>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</si>
  <si>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</si>
  <si>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</si>
  <si>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</si>
  <si>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</si>
  <si>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</si>
  <si>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</si>
  <si>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</si>
  <si>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</si>
  <si>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</si>
  <si>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</si>
  <si>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</si>
  <si>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</si>
  <si>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</si>
  <si>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</si>
  <si>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</si>
  <si>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</si>
  <si>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</si>
  <si>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</si>
  <si>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</si>
  <si>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</si>
  <si>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</si>
  <si>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</si>
  <si>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</si>
  <si>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</si>
  <si>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</si>
  <si>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</si>
  <si>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</si>
  <si>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</si>
  <si>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</si>
  <si>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</si>
  <si>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</si>
  <si>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</si>
  <si>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</si>
  <si>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</si>
  <si>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</si>
  <si>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</si>
  <si>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</si>
  <si>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</si>
  <si>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</si>
  <si>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</si>
  <si>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</si>
  <si>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</si>
  <si>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</si>
  <si>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</si>
  <si>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</si>
  <si>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</si>
  <si>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</si>
  <si>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</si>
  <si>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</si>
  <si>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</si>
  <si>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</si>
  <si>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</si>
  <si>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</si>
  <si>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</si>
  <si>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</si>
  <si>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</si>
  <si>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</si>
  <si>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</si>
  <si>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</si>
  <si>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</si>
  <si>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</si>
  <si>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</si>
  <si>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</si>
  <si>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</si>
  <si>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</si>
  <si>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</si>
  <si>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</si>
  <si>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</si>
  <si>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</si>
  <si>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</si>
  <si>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</si>
  <si>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</si>
  <si>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</si>
  <si>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</si>
  <si>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</si>
  <si>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</si>
  <si>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</si>
  <si>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</si>
  <si>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</si>
  <si>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</si>
  <si>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</si>
  <si>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</si>
  <si>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</si>
  <si>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</si>
  <si>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</si>
  <si>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</si>
  <si>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</si>
  <si>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</si>
  <si>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</si>
  <si>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</si>
  <si>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</si>
  <si>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</si>
  <si>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</si>
  <si>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</si>
  <si>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</si>
  <si>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</si>
  <si>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</si>
  <si>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</si>
  <si>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</si>
  <si>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</si>
  <si>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</si>
  <si>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</si>
  <si>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</si>
  <si>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</si>
  <si>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</si>
  <si>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</si>
  <si>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</si>
  <si>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</si>
  <si>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</si>
  <si>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</si>
  <si>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</si>
  <si>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</si>
  <si>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</si>
  <si>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</si>
  <si>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</si>
  <si>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</si>
  <si>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</si>
  <si>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</si>
  <si>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</si>
  <si>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</si>
  <si>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</si>
  <si>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</si>
  <si>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</si>
  <si>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</si>
  <si>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</si>
  <si>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</si>
  <si>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</si>
  <si>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</si>
  <si>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</si>
  <si>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</si>
  <si>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</si>
  <si>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</si>
  <si>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</si>
  <si>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</si>
  <si>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</si>
  <si>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</si>
  <si>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</si>
  <si>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</si>
  <si>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</si>
  <si>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</si>
  <si>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</si>
  <si>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</si>
  <si>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</si>
  <si>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</si>
  <si>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</si>
  <si>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</si>
  <si>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</si>
  <si>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</si>
  <si>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</si>
  <si>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</si>
  <si>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</si>
  <si>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</si>
  <si>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</si>
  <si>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</si>
  <si>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</si>
  <si>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</si>
  <si>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</si>
  <si>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</si>
  <si>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</si>
  <si>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</si>
  <si>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</si>
  <si>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</si>
  <si>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</si>
  <si>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</si>
  <si>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</si>
  <si>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</si>
  <si>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</si>
  <si>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</si>
  <si>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</si>
  <si>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</si>
  <si>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</si>
  <si>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</si>
  <si>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</si>
  <si>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</si>
  <si>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</si>
  <si>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</si>
  <si>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</si>
  <si>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</si>
  <si>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</si>
  <si>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</si>
  <si>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</si>
  <si>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</si>
  <si>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</si>
  <si>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</si>
  <si>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</si>
  <si>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</si>
  <si>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</si>
  <si>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</si>
  <si>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</si>
  <si>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</si>
  <si>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</si>
  <si>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</si>
  <si>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</si>
  <si>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</si>
  <si>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</si>
  <si>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</si>
  <si>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</si>
  <si>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</si>
  <si>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</si>
  <si>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Nayanika Yellepeddi</t>
  </si>
  <si>
    <t>255 North Rd U111, Chelmsford MA 01824</t>
  </si>
  <si>
    <t>KBED-Bedford</t>
  </si>
  <si>
    <t>Name</t>
  </si>
  <si>
    <t>NAYANIKA YELLEPEDDI</t>
  </si>
  <si>
    <t>255 NORTH RD U111, CHELMSFORD MA 01824</t>
  </si>
  <si>
    <t>Account Number</t>
  </si>
  <si>
    <t>Service</t>
  </si>
  <si>
    <t>Service 1</t>
  </si>
  <si>
    <t>TYPE</t>
  </si>
  <si>
    <t>START DATE</t>
  </si>
  <si>
    <t>END DATE</t>
  </si>
  <si>
    <t>USAGE</t>
  </si>
  <si>
    <t>UNITS</t>
  </si>
  <si>
    <t>COST</t>
  </si>
  <si>
    <t>NOTES</t>
  </si>
  <si>
    <t>Natural gas billing</t>
  </si>
  <si>
    <t>Days in bill</t>
  </si>
  <si>
    <t>S. Breit: redid analysis from scratch. Manually excluded one high-use outlier in order to find a reasonable balance point -- balance point was too high without excluding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</si>
</sst>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3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
      <sz val="10"/>
      <color rgb="FF000000"/>
      <name val="Calibri"/>
      <scheme val="minor"/>
    </font>
    <font>
      <sz val="10"/>
      <color theme="1"/>
      <name val="Calibri"/>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5">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xf numFmtId="0" fontId="29" fillId="0" borderId="0"/>
  </cellStyleXfs>
  <cellXfs count="255">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xf numFmtId="0" fontId="30" fillId="0" borderId="0" xfId="4" applyFont="1"/>
    <xf numFmtId="0" fontId="29" fillId="0" borderId="0" xfId="4"/>
    <xf numFmtId="14" fontId="30" fillId="0" borderId="0" xfId="4" applyNumberFormat="1" applyFont="1"/>
    <xf numFmtId="172" fontId="30" fillId="0" borderId="0" xfId="4" applyNumberFormat="1" applyFont="1"/>
    <xf numFmtId="1" fontId="30" fillId="0" borderId="0" xfId="4" applyNumberFormat="1" applyFont="1"/>
    <xf numFmtId="1" fontId="0" fillId="11" borderId="0" xfId="0" applyNumberFormat="1" applyFill="1" applyProtection="1">
      <protection locked="0"/>
    </xf>
  </cellXfs>
  <cellStyles count="5">
    <cellStyle name="Comma" xfId="1" builtinId="3"/>
    <cellStyle name="Hyperlink" xfId="2" builtinId="8"/>
    <cellStyle name="Normal" xfId="0" builtinId="0"/>
    <cellStyle name="Normal 2" xfId="4" xr:uid="{248ABA9C-A53D-42A5-9AB1-62C44731EAF7}"/>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0.89999999999999991</c:v>
                </c:pt>
                <c:pt idx="1">
                  <c:v>0.95</c:v>
                </c:pt>
                <c:pt idx="2">
                  <c:v>0.97</c:v>
                </c:pt>
              </c:numCache>
            </c:numRef>
          </c:xVal>
          <c:yVal>
            <c:numRef>
              <c:f>Summary!$I$43:$I$45</c:f>
              <c:numCache>
                <c:formatCode>#,##0</c:formatCode>
                <c:ptCount val="3"/>
                <c:pt idx="0">
                  <c:v>-37.330544005493607</c:v>
                </c:pt>
                <c:pt idx="1">
                  <c:v>0</c:v>
                </c:pt>
                <c:pt idx="2">
                  <c:v>14.932217602197511</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0.89999999999999991</c:v>
                </c:pt>
                <c:pt idx="1">
                  <c:v>0.95</c:v>
                </c:pt>
                <c:pt idx="2">
                  <c:v>0.97</c:v>
                </c:pt>
              </c:numCache>
            </c:numRef>
          </c:xVal>
          <c:yVal>
            <c:numRef>
              <c:f>Summary!$J$43:$J$45</c:f>
              <c:numCache>
                <c:formatCode>0.00%</c:formatCode>
                <c:ptCount val="3"/>
                <c:pt idx="0">
                  <c:v>-5.2631578947368418E-2</c:v>
                </c:pt>
                <c:pt idx="1">
                  <c:v>0</c:v>
                </c:pt>
                <c:pt idx="2">
                  <c:v>2.1052631578947465E-2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56.5</c:v>
                </c:pt>
                <c:pt idx="1">
                  <c:v>57.5</c:v>
                </c:pt>
                <c:pt idx="2">
                  <c:v>58.5</c:v>
                </c:pt>
              </c:numCache>
            </c:numRef>
          </c:xVal>
          <c:yVal>
            <c:numRef>
              <c:f>Summary!$I$33:$I$35</c:f>
              <c:numCache>
                <c:formatCode>#,##0</c:formatCode>
                <c:ptCount val="3"/>
                <c:pt idx="0">
                  <c:v>31.729574125425415</c:v>
                </c:pt>
                <c:pt idx="1">
                  <c:v>0</c:v>
                </c:pt>
                <c:pt idx="2">
                  <c:v>-29.064939760962034</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56.5</c:v>
                </c:pt>
                <c:pt idx="1">
                  <c:v>57.5</c:v>
                </c:pt>
                <c:pt idx="2">
                  <c:v>58.5</c:v>
                </c:pt>
              </c:numCache>
            </c:numRef>
          </c:xVal>
          <c:yVal>
            <c:numRef>
              <c:f>Summary!$J$33:$J$35</c:f>
              <c:numCache>
                <c:formatCode>0.00%</c:formatCode>
                <c:ptCount val="3"/>
                <c:pt idx="0">
                  <c:v>4.4734884798436104E-2</c:v>
                </c:pt>
                <c:pt idx="1">
                  <c:v>0</c:v>
                </c:pt>
                <c:pt idx="2">
                  <c:v>-4.0978070702759203E-2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0.19891304347826086</c:v>
                </c:pt>
                <c:pt idx="1">
                  <c:v>0.29891304347826086</c:v>
                </c:pt>
                <c:pt idx="2">
                  <c:v>0.39891304347826084</c:v>
                </c:pt>
              </c:numCache>
            </c:numRef>
          </c:xVal>
          <c:yVal>
            <c:numRef>
              <c:f>Summary!$I$38:$I$40</c:f>
              <c:numCache>
                <c:formatCode>#,##0</c:formatCode>
                <c:ptCount val="3"/>
                <c:pt idx="0">
                  <c:v>17.162210846267271</c:v>
                </c:pt>
                <c:pt idx="1">
                  <c:v>0</c:v>
                </c:pt>
                <c:pt idx="2">
                  <c:v>-17.162210846267044</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0.19891304347826086</c:v>
                </c:pt>
                <c:pt idx="1">
                  <c:v>0.29891304347826086</c:v>
                </c:pt>
                <c:pt idx="2">
                  <c:v>0.39891304347826084</c:v>
                </c:pt>
              </c:numCache>
            </c:numRef>
          </c:xVal>
          <c:yVal>
            <c:numRef>
              <c:f>Summary!$J$38:$J$40</c:f>
              <c:numCache>
                <c:formatCode>0.00%</c:formatCode>
                <c:ptCount val="3"/>
                <c:pt idx="0">
                  <c:v>2.4196653950014003E-2</c:v>
                </c:pt>
                <c:pt idx="1">
                  <c:v>0</c:v>
                </c:pt>
                <c:pt idx="2">
                  <c:v>-2.4196653950013684E-2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56.5</c:v>
                </c:pt>
                <c:pt idx="1">
                  <c:v>57.5</c:v>
                </c:pt>
                <c:pt idx="2">
                  <c:v>58.5</c:v>
                </c:pt>
              </c:numCache>
            </c:numRef>
          </c:xVal>
          <c:yVal>
            <c:numRef>
              <c:f>Summary!$K$33:$K$35</c:f>
              <c:numCache>
                <c:formatCode>0.00%</c:formatCode>
                <c:ptCount val="3"/>
                <c:pt idx="0">
                  <c:v>5.6282025194765141E-2</c:v>
                </c:pt>
                <c:pt idx="1">
                  <c:v>5.5927358698605441E-2</c:v>
                </c:pt>
                <c:pt idx="2">
                  <c:v>5.6358730903135153E-2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57.5</c:v>
                </c:pt>
                <c:pt idx="2">
                  <c:v>59.5</c:v>
                </c:pt>
                <c:pt idx="3">
                  <c:v>70</c:v>
                </c:pt>
              </c:numCache>
            </c:numRef>
          </c:xVal>
          <c:yVal>
            <c:numRef>
              <c:f>Graphs!$O$3:$O$6</c:f>
              <c:numCache>
                <c:formatCode>_(* #,##0_);_(* \(#,##0\);_(* "-"??_);_(@_)</c:formatCode>
                <c:ptCount val="4"/>
                <c:pt idx="0">
                  <c:v>49649.623527306496</c:v>
                </c:pt>
                <c:pt idx="1">
                  <c:v>8866.0042013047314</c:v>
                </c:pt>
                <c:pt idx="2">
                  <c:v>7447.4435290959746</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43691.668704029718</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57.5</c:v>
                </c:pt>
                <c:pt idx="2">
                  <c:v>59.5</c:v>
                </c:pt>
              </c:numCache>
            </c:numRef>
          </c:xVal>
          <c:yVal>
            <c:numRef>
              <c:f>Graphs!$P$3:$P$5</c:f>
              <c:numCache>
                <c:formatCode>_(* #,##0_);_(* \(#,##0\);_(* "-"??_);_(@_)</c:formatCode>
                <c:ptCount val="3"/>
                <c:pt idx="0">
                  <c:v>42202.179998210522</c:v>
                </c:pt>
                <c:pt idx="1">
                  <c:v>1418.5606722087571</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36244.225174933745</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2133</c:v>
                </c:pt>
              </c:numCache>
            </c:numRef>
          </c:xVal>
          <c:yVal>
            <c:numRef>
              <c:f>Cases!$P$104</c:f>
              <c:numCache>
                <c:formatCode>#,##0</c:formatCode>
                <c:ptCount val="1"/>
                <c:pt idx="0">
                  <c:v>709.28033610437853</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604</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531</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D11" sqref="D11"/>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605</v>
      </c>
      <c r="C4" s="239"/>
      <c r="D4" s="239"/>
      <c r="F4" s="241" t="s">
        <v>623</v>
      </c>
      <c r="G4" s="241"/>
      <c r="H4" s="241"/>
      <c r="I4" s="241"/>
      <c r="J4" s="241"/>
      <c r="K4" s="241"/>
      <c r="L4" s="241"/>
      <c r="M4" s="241"/>
    </row>
    <row r="5" spans="1:13" s="32" customFormat="1">
      <c r="A5" s="31" t="s">
        <v>55</v>
      </c>
      <c r="B5" s="239" t="s">
        <v>606</v>
      </c>
      <c r="C5" s="239"/>
      <c r="D5" s="239"/>
      <c r="F5" s="241"/>
      <c r="G5" s="241"/>
      <c r="H5" s="241"/>
      <c r="I5" s="241"/>
      <c r="J5" s="241"/>
      <c r="K5" s="241"/>
      <c r="L5" s="241"/>
      <c r="M5" s="241"/>
    </row>
    <row r="6" spans="1:13">
      <c r="A6" s="1" t="s">
        <v>145</v>
      </c>
      <c r="B6" s="130" t="s">
        <v>607</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2133</v>
      </c>
      <c r="C10" s="32" t="s">
        <v>57</v>
      </c>
      <c r="D10" s="32" t="s">
        <v>256</v>
      </c>
    </row>
    <row r="11" spans="1:13" s="32" customFormat="1">
      <c r="A11" s="31" t="s">
        <v>49</v>
      </c>
      <c r="B11" s="133" t="s">
        <v>60</v>
      </c>
      <c r="C11" s="31"/>
      <c r="D11" s="131" t="s">
        <v>254</v>
      </c>
    </row>
    <row r="12" spans="1:13" s="32" customFormat="1">
      <c r="A12" s="33" t="s">
        <v>61</v>
      </c>
      <c r="B12" s="133">
        <v>0.95</v>
      </c>
      <c r="D12" s="32" t="s">
        <v>196</v>
      </c>
      <c r="G12" s="66"/>
    </row>
    <row r="13" spans="1:13" s="192" customFormat="1" hidden="1">
      <c r="A13" s="190" t="s">
        <v>237</v>
      </c>
      <c r="B13" s="191">
        <f ca="1">TODAY()</f>
        <v>45123</v>
      </c>
      <c r="C13" s="192" t="s">
        <v>180</v>
      </c>
      <c r="D13" s="193" t="s">
        <v>279</v>
      </c>
      <c r="L13" s="207"/>
    </row>
    <row r="14" spans="1:13" s="192" customFormat="1" hidden="1">
      <c r="A14" s="194" t="s">
        <v>106</v>
      </c>
      <c r="B14" s="189">
        <f>HeatingSysEff</f>
        <v>0.95</v>
      </c>
      <c r="D14" s="192" t="s">
        <v>280</v>
      </c>
    </row>
    <row r="15" spans="1:13" s="192" customFormat="1">
      <c r="A15" s="31" t="s">
        <v>473</v>
      </c>
      <c r="B15" s="220">
        <f>IF(AND(FuelType="Natural Gas",ISNUMBER(OtherGasUsage)),OtherGasUsage,IF(ISNUMBER(DHW_oil_usage),DHW_oil_usage,""))</f>
        <v>0.29891304347826086</v>
      </c>
      <c r="C15" s="32" t="str">
        <f>IF(FuelType="Natural Gas","therms/day","gal/day")</f>
        <v>therms/day</v>
      </c>
      <c r="D15" s="32" t="s">
        <v>477</v>
      </c>
    </row>
    <row r="16" spans="1:13" s="32" customFormat="1">
      <c r="A16" s="31" t="s">
        <v>493</v>
      </c>
      <c r="B16" s="221"/>
      <c r="C16" s="32" t="str">
        <f>IF(FuelType="Natural Gas","not used",C15)</f>
        <v>not used</v>
      </c>
      <c r="D16" s="32" t="s">
        <v>474</v>
      </c>
    </row>
    <row r="17" spans="1:11" s="32" customFormat="1">
      <c r="A17" s="31" t="s">
        <v>214</v>
      </c>
      <c r="B17" s="134">
        <v>68</v>
      </c>
      <c r="C17" s="32" t="s">
        <v>181</v>
      </c>
      <c r="D17" s="32" t="s">
        <v>241</v>
      </c>
    </row>
    <row r="18" spans="1:11" s="32" customFormat="1">
      <c r="A18" s="100" t="s">
        <v>215</v>
      </c>
      <c r="B18" s="134"/>
      <c r="C18" s="32" t="s">
        <v>181</v>
      </c>
      <c r="D18" s="32" t="s">
        <v>242</v>
      </c>
    </row>
    <row r="19" spans="1:11">
      <c r="A19" s="25" t="s">
        <v>238</v>
      </c>
      <c r="B19" s="134"/>
      <c r="C19" s="32" t="s">
        <v>213</v>
      </c>
      <c r="D19" s="32" t="s">
        <v>239</v>
      </c>
    </row>
    <row r="20" spans="1:11">
      <c r="A20" s="31" t="s">
        <v>265</v>
      </c>
      <c r="B20" s="134">
        <v>57.5</v>
      </c>
      <c r="C20" s="32" t="s">
        <v>181</v>
      </c>
      <c r="D20" s="32" t="s">
        <v>261</v>
      </c>
    </row>
    <row r="21" spans="1:11">
      <c r="A21" s="100" t="s">
        <v>240</v>
      </c>
      <c r="B21" s="134">
        <v>1</v>
      </c>
      <c r="C21" s="32" t="s">
        <v>181</v>
      </c>
      <c r="D21" s="32" t="s">
        <v>262</v>
      </c>
    </row>
    <row r="22" spans="1:11">
      <c r="E22" s="32"/>
      <c r="F22" s="32"/>
    </row>
    <row r="23" spans="1:11">
      <c r="A23" s="35" t="str">
        <f>"Outputs @"&amp;BPmiddle&amp;"°F balance point"</f>
        <v>Outputs @57.5°F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68</v>
      </c>
      <c r="C24" s="32" t="s">
        <v>181</v>
      </c>
      <c r="D24" s="32" t="s">
        <v>259</v>
      </c>
    </row>
    <row r="25" spans="1:11">
      <c r="A25" s="1" t="s">
        <v>252</v>
      </c>
      <c r="B25" s="81">
        <f>IF(ISNUMBER(B$24),B$24-BalancePoint,"")</f>
        <v>10.5</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709.28033610437853</v>
      </c>
      <c r="C27" t="s">
        <v>281</v>
      </c>
      <c r="D27" s="32" t="s">
        <v>260</v>
      </c>
    </row>
    <row r="28" spans="1:11">
      <c r="A28" s="25" t="s">
        <v>286</v>
      </c>
      <c r="B28" s="208">
        <f ca="1">IF(AND(FuelType="Natural Gas",ISNUMBER(Gas_UA_Avg)),Gas_UA_StdDevPercent,IF(ISNUMBER(Oil_UA_Avg),Oil_UA_StdDevPercent,""))</f>
        <v>5.5927358698605441E-2</v>
      </c>
      <c r="C28" s="32" t="s">
        <v>291</v>
      </c>
      <c r="D28" t="s">
        <v>250</v>
      </c>
    </row>
    <row r="29" spans="1:11">
      <c r="A29" s="1" t="s">
        <v>287</v>
      </c>
      <c r="B29" s="49">
        <f ca="1">IF(ISNUMBER(UAeff),(DesignSetPoint-(AvgIndoorDB-BPmiddle)-DesignTemp)*UAeff,"")</f>
        <v>36244.225174933745</v>
      </c>
      <c r="C29" t="s">
        <v>25</v>
      </c>
      <c r="D29" s="32" t="s">
        <v>434</v>
      </c>
    </row>
    <row r="30" spans="1:11">
      <c r="A30" s="1" t="s">
        <v>288</v>
      </c>
      <c r="B30" s="49">
        <f ca="1">IF(ISNUMBER(UAeff),(DesignSetPoint-DesignTemp)*UAeff,"")</f>
        <v>43691.668704029718</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56.5</v>
      </c>
      <c r="H33" s="172">
        <f ca="1">IF(FuelType="Natural Gas",'Natural Gas'!$L$55,'Oil-Propane'!$L$57)</f>
        <v>741.00991022980395</v>
      </c>
      <c r="I33" s="96">
        <f ca="1">H33-H$34</f>
        <v>31.729574125425415</v>
      </c>
      <c r="J33" s="171">
        <f ca="1">I33/H$44</f>
        <v>4.4734884798436104E-2</v>
      </c>
      <c r="K33" s="169">
        <f ca="1">IF($B$11="Natural Gas",'Natural Gas'!$L$57,'Oil-Propane'!$L$59)</f>
        <v>5.6282025194765141E-2</v>
      </c>
    </row>
    <row r="34" spans="1:11">
      <c r="A34" s="1"/>
      <c r="G34" s="92">
        <f>BalancePoint</f>
        <v>57.5</v>
      </c>
      <c r="H34" s="172">
        <f ca="1">IF(FuelType="Natural Gas",'Natural Gas'!$M$55,'Oil-Propane'!$M$57)</f>
        <v>709.28033610437853</v>
      </c>
      <c r="I34" s="96">
        <f t="shared" ref="I34:I35" ca="1" si="0">H34-H$34</f>
        <v>0</v>
      </c>
      <c r="J34" s="171">
        <f t="shared" ref="J34:J35" ca="1" si="1">I34/H$44</f>
        <v>0</v>
      </c>
      <c r="K34" s="169">
        <f ca="1">IF($B$11="Natural Gas",'Natural Gas'!$M$57,'Oil-Propane'!$M$59)</f>
        <v>5.5927358698605441E-2</v>
      </c>
    </row>
    <row r="35" spans="1:11">
      <c r="A35" s="1"/>
      <c r="G35" s="92">
        <f>BalancePoint + BPdelta</f>
        <v>58.5</v>
      </c>
      <c r="H35" s="172">
        <f ca="1">IF(FuelType="Natural Gas",'Natural Gas'!$N$55,'Oil-Propane'!$N$57)</f>
        <v>680.2153963434165</v>
      </c>
      <c r="I35" s="96">
        <f t="shared" ca="1" si="0"/>
        <v>-29.064939760962034</v>
      </c>
      <c r="J35" s="171">
        <f t="shared" ca="1" si="1"/>
        <v>-4.0978070702759203E-2</v>
      </c>
      <c r="K35" s="169">
        <f ca="1">IF($B$11="Natural Gas",'Natural Gas'!$N$57,'Oil-Propane'!$N$59)</f>
        <v>5.6358730903135153E-2</v>
      </c>
    </row>
    <row r="36" spans="1:11">
      <c r="A36" s="1"/>
      <c r="G36" s="31"/>
      <c r="H36" s="32"/>
      <c r="I36" s="32"/>
    </row>
    <row r="37" spans="1:11">
      <c r="G37" s="28" t="s">
        <v>263</v>
      </c>
      <c r="H37" s="28" t="s">
        <v>409</v>
      </c>
      <c r="I37" s="1" t="s">
        <v>408</v>
      </c>
      <c r="J37" s="28" t="s">
        <v>258</v>
      </c>
    </row>
    <row r="38" spans="1:11">
      <c r="G38" s="99">
        <f>MAX(G39-OtherDelta,0)</f>
        <v>0.19891304347826086</v>
      </c>
      <c r="H38" s="96">
        <f ca="1">IF(FuelType="Natural Gas",'Natural Gas'!$O$55,'Oil-Propane'!$O$57)</f>
        <v>726.44254695064581</v>
      </c>
      <c r="I38" s="96">
        <f ca="1">H38-H39</f>
        <v>17.162210846267271</v>
      </c>
      <c r="J38" s="171">
        <f ca="1">I38/H$44</f>
        <v>2.4196653950014003E-2</v>
      </c>
    </row>
    <row r="39" spans="1:11">
      <c r="G39" s="99">
        <f>OtherUsage</f>
        <v>0.29891304347826086</v>
      </c>
      <c r="H39" s="96">
        <f ca="1">IF(FuelType="Natural Gas",Gas_UA_Avg,Oil_UA_Avg)</f>
        <v>709.28033610437853</v>
      </c>
      <c r="I39" s="96">
        <v>0</v>
      </c>
      <c r="J39" s="171">
        <f t="shared" ref="J39:J40" ca="1" si="2">I39/H$44</f>
        <v>0</v>
      </c>
    </row>
    <row r="40" spans="1:11">
      <c r="G40" s="99">
        <f>G39+OtherDelta</f>
        <v>0.39891304347826084</v>
      </c>
      <c r="H40" s="96">
        <f ca="1">IF(FuelType="Natural Gas",'Natural Gas'!P55,'Oil-Propane'!P57)</f>
        <v>692.11812525811149</v>
      </c>
      <c r="I40" s="96">
        <f ca="1">H40-H39</f>
        <v>-17.162210846267044</v>
      </c>
      <c r="J40" s="171">
        <f t="shared" ca="1" si="2"/>
        <v>-2.4196653950013684E-2</v>
      </c>
    </row>
    <row r="42" spans="1:11">
      <c r="A42" s="1"/>
      <c r="G42" s="28" t="s">
        <v>249</v>
      </c>
      <c r="H42" s="28" t="s">
        <v>409</v>
      </c>
      <c r="I42" s="1" t="s">
        <v>408</v>
      </c>
      <c r="J42" s="28" t="s">
        <v>258</v>
      </c>
    </row>
    <row r="43" spans="1:11">
      <c r="G43" s="97">
        <f>HeatingSysEff-HeatingEffDelta</f>
        <v>0.89999999999999991</v>
      </c>
      <c r="H43" s="96">
        <f ca="1">$B$27*(G43/G$44)</f>
        <v>671.94979209888493</v>
      </c>
      <c r="I43" s="96">
        <f ca="1">H43-H$44</f>
        <v>-37.330544005493607</v>
      </c>
      <c r="J43" s="171">
        <f ca="1">I43/H$44</f>
        <v>-5.2631578947368418E-2</v>
      </c>
    </row>
    <row r="44" spans="1:11">
      <c r="G44" s="97">
        <f>HeatingSysEff</f>
        <v>0.95</v>
      </c>
      <c r="H44" s="96">
        <f ca="1">$B$27*(G44/G$44)</f>
        <v>709.28033610437853</v>
      </c>
      <c r="I44" s="96">
        <f t="shared" ref="I44:I45" ca="1" si="3">H44-H$44</f>
        <v>0</v>
      </c>
      <c r="J44" s="171">
        <f t="shared" ref="J44:J45" ca="1" si="4">I44/H$44</f>
        <v>0</v>
      </c>
    </row>
    <row r="45" spans="1:11">
      <c r="G45" s="97">
        <f>IF(HeatingSysEff+HeatingEffDelta&lt;MaxFuelEff,HeatingSysEff+HeatingEffDelta,MaxFuelEff)</f>
        <v>0.97</v>
      </c>
      <c r="H45" s="96">
        <f ca="1">$B$27*(G45/G$44)</f>
        <v>724.21255370657605</v>
      </c>
      <c r="I45" s="96">
        <f t="shared" ca="1" si="3"/>
        <v>14.932217602197511</v>
      </c>
      <c r="J45" s="171">
        <f t="shared" ca="1" si="4"/>
        <v>2.1052631578947465E-2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49649.623527306496</v>
      </c>
      <c r="P3" s="9">
        <f ca="1">IF(ISNUMBER(UAeff),(DesignSetPoint-(AvgIndoorDB-BalancePoint)-N3)*UAeff,0)</f>
        <v>42202.179998210522</v>
      </c>
    </row>
    <row r="4" spans="13:17">
      <c r="M4" s="86" t="s">
        <v>298</v>
      </c>
      <c r="N4" s="6">
        <f>BalancePoint</f>
        <v>57.5</v>
      </c>
      <c r="O4" s="9">
        <f ca="1">IF(ISNUMBER(UAeff),(DesignSetPoint-N4)*UAeff,0)</f>
        <v>8866.0042013047314</v>
      </c>
      <c r="P4" s="9">
        <f ca="1">IF(ISNUMBER(UAeff),(DesignSetPoint-(AvgIndoorDB-BalancePoint)-N4)*UAeff,0)</f>
        <v>1418.5606722087571</v>
      </c>
    </row>
    <row r="5" spans="13:17">
      <c r="M5" s="86" t="s">
        <v>504</v>
      </c>
      <c r="N5" s="6">
        <f>BalancePoint+(DesignSetPoint-AvgIndoorDB)</f>
        <v>59.5</v>
      </c>
      <c r="O5" s="9">
        <f ca="1">IF(ISNUMBER(UAeff),(DesignSetPoint-N5)*UAeff,0)</f>
        <v>7447.4435290959746</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43691.668704029718</v>
      </c>
      <c r="P7" s="9">
        <f ca="1">IF(ISNUMBER(UAeff),(DesignSetPoint-(AvgIndoorDB-BalancePoint)-N7)*UAeff,0)</f>
        <v>36244.225174933745</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@56.5°F 
Bal Pt</v>
      </c>
      <c r="J5" s="150" t="str">
        <f>"@"&amp;BPmiddle&amp;"°F 
Bal Pt"</f>
        <v>@57.5°F 
Bal Pt</v>
      </c>
      <c r="K5" s="150" t="str">
        <f>"@"&amp;BPupper&amp;"°F 
Bal Pt"</f>
        <v>@58.5°F 
Bal Pt</v>
      </c>
      <c r="L5" s="167" t="str">
        <f>"@"&amp;BPlower&amp;"°F 
Bal Pt"</f>
        <v>@56.5°F 
Bal Pt</v>
      </c>
      <c r="M5" s="150" t="str">
        <f>"@"&amp;BPmiddle&amp;"°F 
Bal Pt"</f>
        <v>@57.5°F 
Bal Pt</v>
      </c>
      <c r="N5" s="150" t="str">
        <f>"@"&amp;BPupper&amp;"°F 
Bal Pt"</f>
        <v>@58.5°F 
Bal Pt</v>
      </c>
      <c r="O5" s="178" t="str">
        <f>ROUND(OtherUsage-OtherDelta,2)&amp;" gal other usage"</f>
        <v>0.2 gal other usage</v>
      </c>
      <c r="P5" s="177" t="str">
        <f>ROUND(OtherUsage+OtherDelta,2)&amp;" gal other usage"</f>
        <v>0.4 gal other usage</v>
      </c>
      <c r="Q5" s="175"/>
      <c r="R5" s="165" t="s">
        <v>102</v>
      </c>
      <c r="S5" s="40" t="s">
        <v>103</v>
      </c>
      <c r="T5" s="40" t="s">
        <v>104</v>
      </c>
      <c r="U5" s="40" t="s">
        <v>105</v>
      </c>
      <c r="V5" s="40" t="s">
        <v>105</v>
      </c>
      <c r="X5" s="243" t="s">
        <v>228</v>
      </c>
      <c r="Y5" s="243"/>
      <c r="Z5" s="35"/>
      <c r="AA5" s="38" t="s">
        <v>518</v>
      </c>
      <c r="AB5" s="225" t="str">
        <f>"UA@"&amp;BPmiddle&amp;"°F 
Bal Pt"</f>
        <v>UA@57.5°F 
Bal Pt</v>
      </c>
      <c r="AC5" s="38" t="s">
        <v>519</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E11" sqref="E11"/>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Natural Gas Use Analysis for 255 North Rd U111, Chelmsford MA 01824</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@56.5°F 
Bal Pt</v>
      </c>
      <c r="J4" s="150" t="str">
        <f>"@"&amp;BPmiddle&amp;"°F 
Bal Pt"</f>
        <v>@57.5°F 
Bal Pt</v>
      </c>
      <c r="K4" s="150" t="str">
        <f>"@"&amp;BPupper&amp;"°F 
Bal Pt"</f>
        <v>@58.5°F 
Bal Pt</v>
      </c>
      <c r="L4" s="167" t="str">
        <f>"@"&amp;BPlower&amp;"°F 
Bal Pt"</f>
        <v>@56.5°F 
Bal Pt</v>
      </c>
      <c r="M4" s="150" t="str">
        <f>"@"&amp;BPmiddle&amp;"°F 
Bal Pt"</f>
        <v>@57.5°F 
Bal Pt</v>
      </c>
      <c r="N4" s="150" t="str">
        <f>"@"&amp;BPupper&amp;"°F 
Bal Pt"</f>
        <v>@58.5°F 
Bal Pt</v>
      </c>
      <c r="O4" s="178" t="str">
        <f>IF(ISNUMBER(OtherUsage),ROUND(OtherUsage-OtherDelta,2)&amp;" therms other usage","")</f>
        <v>0.2 therms other usage</v>
      </c>
      <c r="P4" s="177" t="str">
        <f>IF(ISNUMBER(OtherUsage),ROUND(OtherUsage+OtherDelta,2)&amp;" therms other usage","")</f>
        <v>0.4 therms other usage</v>
      </c>
      <c r="Q4" s="175"/>
      <c r="R4" s="155" t="s">
        <v>111</v>
      </c>
      <c r="S4" s="38" t="s">
        <v>110</v>
      </c>
      <c r="T4" s="38" t="s">
        <v>109</v>
      </c>
      <c r="U4" s="38" t="s">
        <v>112</v>
      </c>
      <c r="V4" s="38" t="s">
        <v>108</v>
      </c>
      <c r="W4" s="68"/>
      <c r="X4" s="154" t="s">
        <v>225</v>
      </c>
      <c r="Y4" s="154" t="s">
        <v>226</v>
      </c>
    </row>
    <row r="5" spans="1:28">
      <c r="A5" s="204">
        <f>IF(ISBLANK(B5),"",B5-C5+1)</f>
        <v>44362</v>
      </c>
      <c r="B5" s="187">
        <f>'gas useage data.csv'!C7</f>
        <v>44391</v>
      </c>
      <c r="C5" s="254">
        <f>'gas useage data.csv'!D7</f>
        <v>30</v>
      </c>
      <c r="D5" s="188">
        <f>'gas useage data.csv'!E7</f>
        <v>9</v>
      </c>
      <c r="E5" s="211"/>
      <c r="F5" s="52">
        <f>IF(ISBLANK(B5),"",IF(ISBLANK(E5),LOOKUP(MONTH(B5),Lookups!B$20:B$31,Lookups!C$20:C$31),E5))</f>
        <v>-1</v>
      </c>
      <c r="G5" s="44">
        <f t="shared" ref="G5:G52" si="0">IF(ISBLANK(C5),"",D5/C5)</f>
        <v>0.3</v>
      </c>
      <c r="H5" s="44">
        <f t="shared" ref="H5:H52" si="1">IF(ISBLANK(B5),"",IF(ISNUMBER(OtherUsage),G5-OtherUsage,""))</f>
        <v>1.0869565217391242E-3</v>
      </c>
      <c r="I5" s="151">
        <f ca="1">IF(D5&gt;0,SUM(INDEX('HDD Calculations'!C:C,'Natural Gas'!X5):INDEX('HDD Calculations'!C:C,'Natural Gas'!Y5)),"")</f>
        <v>0</v>
      </c>
      <c r="J5" s="61">
        <f ca="1">IF(D5&gt;0,SUM(INDEX('HDD Calculations'!D:D,'Natural Gas'!X5):INDEX('HDD Calculations'!D:D,'Natural Gas'!Y5)),"")</f>
        <v>0.5</v>
      </c>
      <c r="K5" s="61">
        <f ca="1">IF(D5&gt;0,SUM(INDEX('HDD Calculations'!E:E,'Natural Gas'!X5):INDEX('HDD Calculations'!E:E,'Natural Gas'!Y5)),"")</f>
        <v>1.5</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3821</v>
      </c>
      <c r="Y5" s="5">
        <f ca="1">IF(ISNUMBER($C5),MATCH($B5,'HDD Calculations'!$A$1:INDIRECT("'HDD Calculations'!"&amp;LastDateCell),0),"")</f>
        <v>3850</v>
      </c>
      <c r="AA5" s="4"/>
      <c r="AB5" s="59"/>
    </row>
    <row r="6" spans="1:28">
      <c r="A6" s="204">
        <f t="shared" ref="A6:A52" si="10">IF(ISBLANK(B6),"",B6-C6+1)</f>
        <v>44392</v>
      </c>
      <c r="B6" s="187">
        <f>'gas useage data.csv'!C8</f>
        <v>44420</v>
      </c>
      <c r="C6" s="188">
        <f>'gas useage data.csv'!D8</f>
        <v>29</v>
      </c>
      <c r="D6" s="188">
        <f>'gas useage data.csv'!E8</f>
        <v>9</v>
      </c>
      <c r="E6" s="211"/>
      <c r="F6" s="52">
        <f>IF(ISBLANK(B6),"",IF(ISBLANK(E6),LOOKUP(MONTH(B6),Lookups!B$20:B$31,Lookups!C$20:C$31),E6))</f>
        <v>-1</v>
      </c>
      <c r="G6" s="44">
        <f t="shared" si="0"/>
        <v>0.31034482758620691</v>
      </c>
      <c r="H6" s="44">
        <f t="shared" si="1"/>
        <v>1.1431784107946041E-2</v>
      </c>
      <c r="I6" s="151">
        <f ca="1">IF(D6&gt;0,SUM(INDEX('HDD Calculations'!C:C,'Natural Gas'!X6):INDEX('HDD Calculations'!C:C,'Natural Gas'!Y6)),"")</f>
        <v>0</v>
      </c>
      <c r="J6" s="61">
        <f ca="1">IF(D6&gt;0,SUM(INDEX('HDD Calculations'!D:D,'Natural Gas'!X6):INDEX('HDD Calculations'!D:D,'Natural Gas'!Y6)),"")</f>
        <v>0</v>
      </c>
      <c r="K6" s="61">
        <f ca="1">IF(D6&gt;0,SUM(INDEX('HDD Calculations'!E:E,'Natural Gas'!X6):INDEX('HDD Calculations'!E:E,'Natural Gas'!Y6)),"")</f>
        <v>0</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3851</v>
      </c>
      <c r="Y6" s="5">
        <f ca="1">IF(ISNUMBER($C6),MATCH($B6,'HDD Calculations'!$A$1:INDIRECT("'HDD Calculations'!"&amp;LastDateCell),0),"")</f>
        <v>3879</v>
      </c>
      <c r="AA6" s="59"/>
    </row>
    <row r="7" spans="1:28">
      <c r="A7" s="204">
        <f t="shared" si="10"/>
        <v>44421</v>
      </c>
      <c r="B7" s="187">
        <f>'gas useage data.csv'!C9</f>
        <v>44453</v>
      </c>
      <c r="C7" s="188">
        <f>'gas useage data.csv'!D9</f>
        <v>33</v>
      </c>
      <c r="D7" s="188">
        <f>'gas useage data.csv'!E9</f>
        <v>11</v>
      </c>
      <c r="E7" s="211"/>
      <c r="F7" s="52">
        <f>IF(ISBLANK(B7),"",IF(ISBLANK(E7),LOOKUP(MONTH(B7),Lookups!B$20:B$31,Lookups!C$20:C$31),E7))</f>
        <v>-1</v>
      </c>
      <c r="G7" s="44">
        <f t="shared" si="0"/>
        <v>0.33333333333333331</v>
      </c>
      <c r="H7" s="44">
        <f t="shared" si="1"/>
        <v>3.442028985507245E-2</v>
      </c>
      <c r="I7" s="151">
        <f ca="1">IF(D7&gt;0,SUM(INDEX('HDD Calculations'!C:C,'Natural Gas'!X7):INDEX('HDD Calculations'!C:C,'Natural Gas'!Y7)),"")</f>
        <v>0</v>
      </c>
      <c r="J7" s="61">
        <f ca="1">IF(D7&gt;0,SUM(INDEX('HDD Calculations'!D:D,'Natural Gas'!X7):INDEX('HDD Calculations'!D:D,'Natural Gas'!Y7)),"")</f>
        <v>0</v>
      </c>
      <c r="K7" s="61">
        <f ca="1">IF(D7&gt;0,SUM(INDEX('HDD Calculations'!E:E,'Natural Gas'!X7):INDEX('HDD Calculations'!E:E,'Natural Gas'!Y7)),"")</f>
        <v>0</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3880</v>
      </c>
      <c r="Y7" s="5">
        <f ca="1">IF(ISNUMBER($C7),MATCH($B7,'HDD Calculations'!$A$1:INDIRECT("'HDD Calculations'!"&amp;LastDateCell),0),"")</f>
        <v>3912</v>
      </c>
      <c r="AA7" s="59"/>
    </row>
    <row r="8" spans="1:28">
      <c r="A8" s="204">
        <f t="shared" si="10"/>
        <v>44454</v>
      </c>
      <c r="B8" s="187">
        <f>'gas useage data.csv'!C10</f>
        <v>44482</v>
      </c>
      <c r="C8" s="188">
        <f>'gas useage data.csv'!D10</f>
        <v>29</v>
      </c>
      <c r="D8" s="188">
        <f>'gas useage data.csv'!E10</f>
        <v>23</v>
      </c>
      <c r="E8" s="211"/>
      <c r="F8" s="52">
        <f>IF(ISBLANK(B8),"",IF(ISBLANK(E8),LOOKUP(MONTH(B8),Lookups!B$20:B$31,Lookups!C$20:C$31),E8))</f>
        <v>0</v>
      </c>
      <c r="G8" s="44">
        <f t="shared" si="0"/>
        <v>0.7931034482758621</v>
      </c>
      <c r="H8" s="44">
        <f t="shared" si="1"/>
        <v>0.49419040479760123</v>
      </c>
      <c r="I8" s="151">
        <f ca="1">IF(D8&gt;0,SUM(INDEX('HDD Calculations'!C:C,'Natural Gas'!X8):INDEX('HDD Calculations'!C:C,'Natural Gas'!Y8)),"")</f>
        <v>8.2000000000000028</v>
      </c>
      <c r="J8" s="61">
        <f ca="1">IF(D8&gt;0,SUM(INDEX('HDD Calculations'!D:D,'Natural Gas'!X8):INDEX('HDD Calculations'!D:D,'Natural Gas'!Y8)),"")</f>
        <v>12.5</v>
      </c>
      <c r="K8" s="61">
        <f ca="1">IF(D8&gt;0,SUM(INDEX('HDD Calculations'!E:E,'Natural Gas'!X8):INDEX('HDD Calculations'!E:E,'Natural Gas'!Y8)),"")</f>
        <v>18.100000000000001</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3913</v>
      </c>
      <c r="Y8" s="5">
        <f ca="1">IF(ISNUMBER($C8),MATCH($B8,'HDD Calculations'!$A$1:INDIRECT("'HDD Calculations'!"&amp;LastDateCell),0),"")</f>
        <v>3941</v>
      </c>
      <c r="AA8" s="59"/>
    </row>
    <row r="9" spans="1:28">
      <c r="A9" s="204">
        <f t="shared" si="10"/>
        <v>44483</v>
      </c>
      <c r="B9" s="187">
        <f>'gas useage data.csv'!C11</f>
        <v>44510</v>
      </c>
      <c r="C9" s="188">
        <f>'gas useage data.csv'!D11</f>
        <v>28</v>
      </c>
      <c r="D9" s="188">
        <f>'gas useage data.csv'!E11</f>
        <v>75</v>
      </c>
      <c r="E9" s="211"/>
      <c r="F9" s="52">
        <f>IF(ISBLANK(B9),"",IF(ISBLANK(E9),LOOKUP(MONTH(B9),Lookups!B$20:B$31,Lookups!C$20:C$31),E9))</f>
        <v>0</v>
      </c>
      <c r="G9" s="44">
        <f t="shared" si="0"/>
        <v>2.6785714285714284</v>
      </c>
      <c r="H9" s="44">
        <f t="shared" si="1"/>
        <v>2.3796583850931676</v>
      </c>
      <c r="I9" s="151">
        <f ca="1">IF(D9&gt;0,SUM(INDEX('HDD Calculations'!C:C,'Natural Gas'!X9):INDEX('HDD Calculations'!C:C,'Natural Gas'!Y9)),"")</f>
        <v>199.29999999999998</v>
      </c>
      <c r="J9" s="61">
        <f ca="1">IF(D9&gt;0,SUM(INDEX('HDD Calculations'!D:D,'Natural Gas'!X9):INDEX('HDD Calculations'!D:D,'Natural Gas'!Y9)),"")</f>
        <v>220.29999999999998</v>
      </c>
      <c r="K9" s="61">
        <f ca="1">IF(D9&gt;0,SUM(INDEX('HDD Calculations'!E:E,'Natural Gas'!X9):INDEX('HDD Calculations'!E:E,'Natural Gas'!Y9)),"")</f>
        <v>242</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3942</v>
      </c>
      <c r="Y9" s="5">
        <f ca="1">IF(ISNUMBER($C9),MATCH($B9,'HDD Calculations'!$A$1:INDIRECT("'HDD Calculations'!"&amp;LastDateCell),0),"")</f>
        <v>3969</v>
      </c>
      <c r="AA9" s="59"/>
    </row>
    <row r="10" spans="1:28">
      <c r="A10" s="204">
        <f t="shared" si="10"/>
        <v>44511</v>
      </c>
      <c r="B10" s="187">
        <f>'gas useage data.csv'!C12</f>
        <v>44543</v>
      </c>
      <c r="C10" s="188">
        <f>'gas useage data.csv'!D12</f>
        <v>33</v>
      </c>
      <c r="D10" s="188">
        <f>'gas useage data.csv'!E12</f>
        <v>140</v>
      </c>
      <c r="E10" s="211">
        <v>0</v>
      </c>
      <c r="F10" s="52">
        <f>IF(ISBLANK(B10),"",IF(ISBLANK(E10),LOOKUP(MONTH(B10),Lookups!B$20:B$31,Lookups!C$20:C$31),E10))</f>
        <v>0</v>
      </c>
      <c r="G10" s="44">
        <f t="shared" si="0"/>
        <v>4.2424242424242422</v>
      </c>
      <c r="H10" s="44">
        <f t="shared" si="1"/>
        <v>3.9435111989459815</v>
      </c>
      <c r="I10" s="151">
        <f ca="1">IF(D10&gt;0,SUM(INDEX('HDD Calculations'!C:C,'Natural Gas'!X10):INDEX('HDD Calculations'!C:C,'Natural Gas'!Y10)),"")</f>
        <v>543.90000000000009</v>
      </c>
      <c r="J10" s="61">
        <f ca="1">IF(D10&gt;0,SUM(INDEX('HDD Calculations'!D:D,'Natural Gas'!X10):INDEX('HDD Calculations'!D:D,'Natural Gas'!Y10)),"")</f>
        <v>575.90000000000009</v>
      </c>
      <c r="K10" s="61">
        <f ca="1">IF(D10&gt;0,SUM(INDEX('HDD Calculations'!E:E,'Natural Gas'!X10):INDEX('HDD Calculations'!E:E,'Natural Gas'!Y10)),"")</f>
        <v>607.90000000000009</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3970</v>
      </c>
      <c r="Y10" s="5">
        <f ca="1">IF(ISNUMBER($C10),MATCH($B10,'HDD Calculations'!$A$1:INDIRECT("'HDD Calculations'!"&amp;LastDateCell),0),"")</f>
        <v>4002</v>
      </c>
      <c r="AA10" s="59"/>
    </row>
    <row r="11" spans="1:28">
      <c r="A11" s="204">
        <f t="shared" si="10"/>
        <v>44544</v>
      </c>
      <c r="B11" s="187">
        <f>'gas useage data.csv'!C13</f>
        <v>44573</v>
      </c>
      <c r="C11" s="188">
        <f>'gas useage data.csv'!D13</f>
        <v>30</v>
      </c>
      <c r="D11" s="188">
        <f>'gas useage data.csv'!E13</f>
        <v>142</v>
      </c>
      <c r="E11" s="211"/>
      <c r="F11" s="52">
        <f>IF(ISBLANK(B11),"",IF(ISBLANK(E11),LOOKUP(MONTH(B11),Lookups!B$20:B$31,Lookups!C$20:C$31),E11))</f>
        <v>1</v>
      </c>
      <c r="G11" s="44">
        <f t="shared" si="0"/>
        <v>4.7333333333333334</v>
      </c>
      <c r="H11" s="44">
        <f t="shared" si="1"/>
        <v>4.4344202898550726</v>
      </c>
      <c r="I11" s="151">
        <f ca="1">IF(D11&gt;0,SUM(INDEX('HDD Calculations'!C:C,'Natural Gas'!X11):INDEX('HDD Calculations'!C:C,'Natural Gas'!Y11)),"")</f>
        <v>696.7</v>
      </c>
      <c r="J11" s="61">
        <f ca="1">IF(D11&gt;0,SUM(INDEX('HDD Calculations'!D:D,'Natural Gas'!X11):INDEX('HDD Calculations'!D:D,'Natural Gas'!Y11)),"")</f>
        <v>726.7</v>
      </c>
      <c r="K11" s="61">
        <f ca="1">IF(D11&gt;0,SUM(INDEX('HDD Calculations'!E:E,'Natural Gas'!X11):INDEX('HDD Calculations'!E:E,'Natural Gas'!Y11)),"")</f>
        <v>756.7</v>
      </c>
      <c r="L11" s="152">
        <f t="shared" ca="1" si="2"/>
        <v>755.8309307022962</v>
      </c>
      <c r="M11" s="146">
        <f t="shared" ca="1" si="3"/>
        <v>724.62833276495087</v>
      </c>
      <c r="N11" s="146">
        <f t="shared" ca="1" si="4"/>
        <v>695.89984065057456</v>
      </c>
      <c r="O11" s="152">
        <f t="shared" ca="1" si="11"/>
        <v>740.96932629735761</v>
      </c>
      <c r="P11" s="146">
        <f t="shared" ca="1" si="5"/>
        <v>708.28733923254413</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4003</v>
      </c>
      <c r="Y11" s="5">
        <f ca="1">IF(ISNUMBER($C11),MATCH($B11,'HDD Calculations'!$A$1:INDIRECT("'HDD Calculations'!"&amp;LastDateCell),0),"")</f>
        <v>4032</v>
      </c>
      <c r="AA11" s="59"/>
    </row>
    <row r="12" spans="1:28">
      <c r="A12" s="204">
        <f t="shared" si="10"/>
        <v>44574</v>
      </c>
      <c r="B12" s="187">
        <f>'gas useage data.csv'!C14</f>
        <v>44602</v>
      </c>
      <c r="C12" s="188">
        <f>'gas useage data.csv'!D14</f>
        <v>29</v>
      </c>
      <c r="D12" s="188">
        <f>'gas useage data.csv'!E14</f>
        <v>177</v>
      </c>
      <c r="E12" s="211"/>
      <c r="F12" s="52">
        <f>IF(ISBLANK(B12),"",IF(ISBLANK(E12),LOOKUP(MONTH(B12),Lookups!B$20:B$31,Lookups!C$20:C$31),E12))</f>
        <v>1</v>
      </c>
      <c r="G12" s="44">
        <f t="shared" si="0"/>
        <v>6.1034482758620694</v>
      </c>
      <c r="H12" s="44">
        <f t="shared" si="1"/>
        <v>5.8045352323838086</v>
      </c>
      <c r="I12" s="151">
        <f ca="1">IF(D12&gt;0,SUM(INDEX('HDD Calculations'!C:C,'Natural Gas'!X12):INDEX('HDD Calculations'!C:C,'Natural Gas'!Y12)),"")</f>
        <v>906.09999999999991</v>
      </c>
      <c r="J12" s="61">
        <f ca="1">IF(D12&gt;0,SUM(INDEX('HDD Calculations'!D:D,'Natural Gas'!X12):INDEX('HDD Calculations'!D:D,'Natural Gas'!Y12)),"")</f>
        <v>935.09999999999991</v>
      </c>
      <c r="K12" s="61">
        <f ca="1">IF(D12&gt;0,SUM(INDEX('HDD Calculations'!E:E,'Natural Gas'!X12):INDEX('HDD Calculations'!E:E,'Natural Gas'!Y12)),"")</f>
        <v>964.09999999999991</v>
      </c>
      <c r="L12" s="152">
        <f t="shared" ca="1" si="2"/>
        <v>735.3628446647441</v>
      </c>
      <c r="M12" s="146">
        <f t="shared" ca="1" si="3"/>
        <v>712.55723831753255</v>
      </c>
      <c r="N12" s="146">
        <f t="shared" ca="1" si="4"/>
        <v>691.12361119253671</v>
      </c>
      <c r="O12" s="152">
        <f t="shared" ca="1" si="11"/>
        <v>724.83310899090077</v>
      </c>
      <c r="P12" s="146">
        <f t="shared" ca="1" si="5"/>
        <v>700.28136764416433</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4033</v>
      </c>
      <c r="Y12" s="5">
        <f ca="1">IF(ISNUMBER($C12),MATCH($B12,'HDD Calculations'!$A$1:INDIRECT("'HDD Calculations'!"&amp;LastDateCell),0),"")</f>
        <v>4061</v>
      </c>
      <c r="AA12" s="4"/>
    </row>
    <row r="13" spans="1:28">
      <c r="A13" s="204">
        <f t="shared" si="10"/>
        <v>44603</v>
      </c>
      <c r="B13" s="187">
        <f>'gas useage data.csv'!C15</f>
        <v>44634</v>
      </c>
      <c r="C13" s="188">
        <f>'gas useage data.csv'!D15</f>
        <v>32</v>
      </c>
      <c r="D13" s="188">
        <f>'gas useage data.csv'!E15</f>
        <v>131</v>
      </c>
      <c r="E13" s="211"/>
      <c r="F13" s="52">
        <f>IF(ISBLANK(B13),"",IF(ISBLANK(E13),LOOKUP(MONTH(B13),Lookups!B$20:B$31,Lookups!C$20:C$31),E13))</f>
        <v>1</v>
      </c>
      <c r="G13" s="44">
        <f t="shared" si="0"/>
        <v>4.09375</v>
      </c>
      <c r="H13" s="44">
        <f t="shared" si="1"/>
        <v>3.7948369565217392</v>
      </c>
      <c r="I13" s="151">
        <f ca="1">IF(D13&gt;0,SUM(INDEX('HDD Calculations'!C:C,'Natural Gas'!X13):INDEX('HDD Calculations'!C:C,'Natural Gas'!Y13)),"")</f>
        <v>730.7</v>
      </c>
      <c r="J13" s="61">
        <f ca="1">IF(D13&gt;0,SUM(INDEX('HDD Calculations'!D:D,'Natural Gas'!X13):INDEX('HDD Calculations'!D:D,'Natural Gas'!Y13)),"")</f>
        <v>762.7</v>
      </c>
      <c r="K13" s="61">
        <f ca="1">IF(D13&gt;0,SUM(INDEX('HDD Calculations'!E:E,'Natural Gas'!X13):INDEX('HDD Calculations'!E:E,'Natural Gas'!Y13)),"")</f>
        <v>794.69999999999993</v>
      </c>
      <c r="L13" s="152">
        <f t="shared" ca="1" si="2"/>
        <v>657.83406025193233</v>
      </c>
      <c r="M13" s="146">
        <f t="shared" ca="1" si="3"/>
        <v>630.23383745389663</v>
      </c>
      <c r="N13" s="146">
        <f t="shared" ca="1" si="4"/>
        <v>604.85635815538819</v>
      </c>
      <c r="O13" s="152">
        <f t="shared" ca="1" si="11"/>
        <v>646.84150320277126</v>
      </c>
      <c r="P13" s="146">
        <f t="shared" ca="1" si="5"/>
        <v>613.62617170502199</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4062</v>
      </c>
      <c r="Y13" s="5">
        <f ca="1">IF(ISNUMBER($C13),MATCH($B13,'HDD Calculations'!$A$1:INDIRECT("'HDD Calculations'!"&amp;LastDateCell),0),"")</f>
        <v>4093</v>
      </c>
      <c r="AA13" s="59"/>
    </row>
    <row r="14" spans="1:28">
      <c r="A14" s="204">
        <f t="shared" si="10"/>
        <v>44635</v>
      </c>
      <c r="B14" s="187">
        <f>'gas useage data.csv'!C16</f>
        <v>44664</v>
      </c>
      <c r="C14" s="188">
        <f>'gas useage data.csv'!D16</f>
        <v>30</v>
      </c>
      <c r="D14" s="188">
        <f>'gas useage data.csv'!E16</f>
        <v>55</v>
      </c>
      <c r="E14" s="211"/>
      <c r="F14" s="52">
        <f>IF(ISBLANK(B14),"",IF(ISBLANK(E14),LOOKUP(MONTH(B14),Lookups!B$20:B$31,Lookups!C$20:C$31),E14))</f>
        <v>0</v>
      </c>
      <c r="G14" s="44">
        <f t="shared" si="0"/>
        <v>1.8333333333333333</v>
      </c>
      <c r="H14" s="44">
        <f t="shared" si="1"/>
        <v>1.5344202898550723</v>
      </c>
      <c r="I14" s="151">
        <f ca="1">IF(D14&gt;0,SUM(INDEX('HDD Calculations'!C:C,'Natural Gas'!X14):INDEX('HDD Calculations'!C:C,'Natural Gas'!Y14)),"")</f>
        <v>312.09999999999997</v>
      </c>
      <c r="J14" s="61">
        <f ca="1">IF(D14&gt;0,SUM(INDEX('HDD Calculations'!D:D,'Natural Gas'!X14):INDEX('HDD Calculations'!D:D,'Natural Gas'!Y14)),"")</f>
        <v>339.9</v>
      </c>
      <c r="K14" s="61">
        <f ca="1">IF(D14&gt;0,SUM(INDEX('HDD Calculations'!E:E,'Natural Gas'!X14):INDEX('HDD Calculations'!E:E,'Natural Gas'!Y14)),"")</f>
        <v>368.9</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4094</v>
      </c>
      <c r="Y14" s="5">
        <f ca="1">IF(ISNUMBER($C14),MATCH($B14,'HDD Calculations'!$A$1:INDIRECT("'HDD Calculations'!"&amp;LastDateCell),0),"")</f>
        <v>4123</v>
      </c>
      <c r="AA14" s="59"/>
    </row>
    <row r="15" spans="1:28">
      <c r="A15" s="204">
        <f t="shared" si="10"/>
        <v>44665</v>
      </c>
      <c r="B15" s="187">
        <f>'gas useage data.csv'!C17</f>
        <v>44694</v>
      </c>
      <c r="C15" s="188">
        <f>'gas useage data.csv'!D17</f>
        <v>30</v>
      </c>
      <c r="D15" s="188">
        <f>'gas useage data.csv'!E17</f>
        <v>22</v>
      </c>
      <c r="E15" s="211"/>
      <c r="F15" s="52">
        <f>IF(ISBLANK(B15),"",IF(ISBLANK(E15),LOOKUP(MONTH(B15),Lookups!B$20:B$31,Lookups!C$20:C$31),E15))</f>
        <v>0</v>
      </c>
      <c r="G15" s="44">
        <f t="shared" si="0"/>
        <v>0.73333333333333328</v>
      </c>
      <c r="H15" s="44">
        <f t="shared" si="1"/>
        <v>0.43442028985507242</v>
      </c>
      <c r="I15" s="151">
        <f ca="1">IF(D15&gt;0,SUM(INDEX('HDD Calculations'!C:C,'Natural Gas'!X15):INDEX('HDD Calculations'!C:C,'Natural Gas'!Y15)),"")</f>
        <v>164</v>
      </c>
      <c r="J15" s="61">
        <f ca="1">IF(D15&gt;0,SUM(INDEX('HDD Calculations'!D:D,'Natural Gas'!X15):INDEX('HDD Calculations'!D:D,'Natural Gas'!Y15)),"")</f>
        <v>190</v>
      </c>
      <c r="K15" s="61">
        <f ca="1">IF(D15&gt;0,SUM(INDEX('HDD Calculations'!E:E,'Natural Gas'!X15):INDEX('HDD Calculations'!E:E,'Natural Gas'!Y15)),"")</f>
        <v>217.5</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4124</v>
      </c>
      <c r="Y15" s="5">
        <f ca="1">IF(ISNUMBER($C15),MATCH($B15,'HDD Calculations'!$A$1:INDIRECT("'HDD Calculations'!"&amp;LastDateCell),0),"")</f>
        <v>4153</v>
      </c>
      <c r="AA15" s="59"/>
    </row>
    <row r="16" spans="1:28">
      <c r="A16" s="204">
        <f t="shared" si="10"/>
        <v>44695</v>
      </c>
      <c r="B16" s="187">
        <f>'gas useage data.csv'!C18</f>
        <v>44725</v>
      </c>
      <c r="C16" s="188">
        <f>'gas useage data.csv'!D18</f>
        <v>31</v>
      </c>
      <c r="D16" s="188">
        <f>'gas useage data.csv'!E18</f>
        <v>14</v>
      </c>
      <c r="E16" s="211"/>
      <c r="F16" s="52">
        <f>IF(ISBLANK(B16),"",IF(ISBLANK(E16),LOOKUP(MONTH(B16),Lookups!B$20:B$31,Lookups!C$20:C$31),E16))</f>
        <v>0</v>
      </c>
      <c r="G16" s="44">
        <f t="shared" si="0"/>
        <v>0.45161290322580644</v>
      </c>
      <c r="H16" s="44">
        <f t="shared" si="1"/>
        <v>0.15269985974754557</v>
      </c>
      <c r="I16" s="151">
        <f ca="1">IF(D16&gt;0,SUM(INDEX('HDD Calculations'!C:C,'Natural Gas'!X16):INDEX('HDD Calculations'!C:C,'Natural Gas'!Y16)),"")</f>
        <v>0.39999999999999858</v>
      </c>
      <c r="J16" s="61">
        <f ca="1">IF(D16&gt;0,SUM(INDEX('HDD Calculations'!D:D,'Natural Gas'!X16):INDEX('HDD Calculations'!D:D,'Natural Gas'!Y16)),"")</f>
        <v>1.3999999999999986</v>
      </c>
      <c r="K16" s="61">
        <f ca="1">IF(D16&gt;0,SUM(INDEX('HDD Calculations'!E:E,'Natural Gas'!X16):INDEX('HDD Calculations'!E:E,'Natural Gas'!Y16)),"")</f>
        <v>3.7999999999999972</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4154</v>
      </c>
      <c r="Y16" s="5">
        <f ca="1">IF(ISNUMBER($C16),MATCH($B16,'HDD Calculations'!$A$1:INDIRECT("'HDD Calculations'!"&amp;LastDateCell),0),"")</f>
        <v>4184</v>
      </c>
      <c r="AA16" s="59"/>
    </row>
    <row r="17" spans="1:27">
      <c r="A17" s="204">
        <f t="shared" si="10"/>
        <v>44726</v>
      </c>
      <c r="B17" s="187">
        <f>'gas useage data.csv'!C19</f>
        <v>44756</v>
      </c>
      <c r="C17" s="188">
        <f>'gas useage data.csv'!D19</f>
        <v>31</v>
      </c>
      <c r="D17" s="188">
        <f>'gas useage data.csv'!E19</f>
        <v>11</v>
      </c>
      <c r="E17" s="211"/>
      <c r="F17" s="52">
        <f>IF(ISBLANK(B17),"",IF(ISBLANK(E17),LOOKUP(MONTH(B17),Lookups!B$20:B$31,Lookups!C$20:C$31),E17))</f>
        <v>-1</v>
      </c>
      <c r="G17" s="44">
        <f t="shared" si="0"/>
        <v>0.35483870967741937</v>
      </c>
      <c r="H17" s="44">
        <f t="shared" si="1"/>
        <v>5.5925666199158508E-2</v>
      </c>
      <c r="I17" s="151">
        <f ca="1">IF(D17&gt;0,SUM(INDEX('HDD Calculations'!C:C,'Natural Gas'!X17):INDEX('HDD Calculations'!C:C,'Natural Gas'!Y17)),"")</f>
        <v>0</v>
      </c>
      <c r="J17" s="61">
        <f ca="1">IF(D17&gt;0,SUM(INDEX('HDD Calculations'!D:D,'Natural Gas'!X17):INDEX('HDD Calculations'!D:D,'Natural Gas'!Y17)),"")</f>
        <v>1</v>
      </c>
      <c r="K17" s="61">
        <f ca="1">IF(D17&gt;0,SUM(INDEX('HDD Calculations'!E:E,'Natural Gas'!X17):INDEX('HDD Calculations'!E:E,'Natural Gas'!Y17)),"")</f>
        <v>2</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4185</v>
      </c>
      <c r="Y17" s="5">
        <f ca="1">IF(ISNUMBER($C17),MATCH($B17,'HDD Calculations'!$A$1:INDIRECT("'HDD Calculations'!"&amp;LastDateCell),0),"")</f>
        <v>4215</v>
      </c>
      <c r="AA17" s="59"/>
    </row>
    <row r="18" spans="1:27">
      <c r="A18" s="204">
        <f t="shared" si="10"/>
        <v>44757</v>
      </c>
      <c r="B18" s="187">
        <f>'gas useage data.csv'!C20</f>
        <v>44784</v>
      </c>
      <c r="C18" s="188">
        <f>'gas useage data.csv'!D20</f>
        <v>28</v>
      </c>
      <c r="D18" s="188">
        <f>'gas useage data.csv'!E20</f>
        <v>6</v>
      </c>
      <c r="E18" s="211"/>
      <c r="F18" s="52">
        <f>IF(ISBLANK(B18),"",IF(ISBLANK(E18),LOOKUP(MONTH(B18),Lookups!B$20:B$31,Lookups!C$20:C$31),E18))</f>
        <v>-1</v>
      </c>
      <c r="G18" s="44">
        <f t="shared" si="0"/>
        <v>0.21428571428571427</v>
      </c>
      <c r="H18" s="44">
        <f t="shared" si="1"/>
        <v>-8.4627329192546591E-2</v>
      </c>
      <c r="I18" s="151">
        <f ca="1">IF(D18&gt;0,SUM(INDEX('HDD Calculations'!C:C,'Natural Gas'!X18):INDEX('HDD Calculations'!C:C,'Natural Gas'!Y18)),"")</f>
        <v>0</v>
      </c>
      <c r="J18" s="61">
        <f ca="1">IF(D18&gt;0,SUM(INDEX('HDD Calculations'!D:D,'Natural Gas'!X18):INDEX('HDD Calculations'!D:D,'Natural Gas'!Y18)),"")</f>
        <v>0</v>
      </c>
      <c r="K18" s="61">
        <f ca="1">IF(D18&gt;0,SUM(INDEX('HDD Calculations'!E:E,'Natural Gas'!X18):INDEX('HDD Calculations'!E:E,'Natural Gas'!Y18)),"")</f>
        <v>0</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4216</v>
      </c>
      <c r="Y18" s="5">
        <f ca="1">IF(ISNUMBER($C18),MATCH($B18,'HDD Calculations'!$A$1:INDIRECT("'HDD Calculations'!"&amp;LastDateCell),0),"")</f>
        <v>4243</v>
      </c>
      <c r="AA18" s="59"/>
    </row>
    <row r="19" spans="1:27">
      <c r="A19" s="204">
        <f t="shared" si="10"/>
        <v>44785</v>
      </c>
      <c r="B19" s="187">
        <f>'gas useage data.csv'!C21</f>
        <v>44817</v>
      </c>
      <c r="C19" s="188">
        <f>'gas useage data.csv'!D21</f>
        <v>33</v>
      </c>
      <c r="D19" s="188">
        <f>'gas useage data.csv'!E21</f>
        <v>9</v>
      </c>
      <c r="E19" s="211"/>
      <c r="F19" s="52">
        <f>IF(ISBLANK(B19),"",IF(ISBLANK(E19),LOOKUP(MONTH(B19),Lookups!B$20:B$31,Lookups!C$20:C$31),E19))</f>
        <v>-1</v>
      </c>
      <c r="G19" s="44">
        <f t="shared" si="0"/>
        <v>0.27272727272727271</v>
      </c>
      <c r="H19" s="44">
        <f t="shared" si="1"/>
        <v>-2.6185770750988158E-2</v>
      </c>
      <c r="I19" s="151">
        <f ca="1">IF(D19&gt;0,SUM(INDEX('HDD Calculations'!C:C,'Natural Gas'!X19):INDEX('HDD Calculations'!C:C,'Natural Gas'!Y19)),"")</f>
        <v>0</v>
      </c>
      <c r="J19" s="61">
        <f ca="1">IF(D19&gt;0,SUM(INDEX('HDD Calculations'!D:D,'Natural Gas'!X19):INDEX('HDD Calculations'!D:D,'Natural Gas'!Y19)),"")</f>
        <v>0</v>
      </c>
      <c r="K19" s="61">
        <f ca="1">IF(D19&gt;0,SUM(INDEX('HDD Calculations'!E:E,'Natural Gas'!X19):INDEX('HDD Calculations'!E:E,'Natural Gas'!Y19)),"")</f>
        <v>0</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4244</v>
      </c>
      <c r="Y19" s="5">
        <f ca="1">IF(ISNUMBER($C19),MATCH($B19,'HDD Calculations'!$A$1:INDIRECT("'HDD Calculations'!"&amp;LastDateCell),0),"")</f>
        <v>4276</v>
      </c>
      <c r="AA19" s="59"/>
    </row>
    <row r="20" spans="1:27">
      <c r="A20" s="204">
        <f t="shared" si="10"/>
        <v>44818</v>
      </c>
      <c r="B20" s="187">
        <f>'gas useage data.csv'!C22</f>
        <v>44846</v>
      </c>
      <c r="C20" s="188">
        <f>'gas useage data.csv'!D22</f>
        <v>29</v>
      </c>
      <c r="D20" s="188">
        <f>'gas useage data.csv'!E22</f>
        <v>24</v>
      </c>
      <c r="E20" s="211"/>
      <c r="F20" s="52">
        <f>IF(ISBLANK(B20),"",IF(ISBLANK(E20),LOOKUP(MONTH(B20),Lookups!B$20:B$31,Lookups!C$20:C$31),E20))</f>
        <v>0</v>
      </c>
      <c r="G20" s="44">
        <f t="shared" si="0"/>
        <v>0.82758620689655171</v>
      </c>
      <c r="H20" s="44">
        <f t="shared" si="1"/>
        <v>0.52867316341829085</v>
      </c>
      <c r="I20" s="151">
        <f ca="1">IF(D20&gt;0,SUM(INDEX('HDD Calculations'!C:C,'Natural Gas'!X20):INDEX('HDD Calculations'!C:C,'Natural Gas'!Y20)),"")</f>
        <v>60.8</v>
      </c>
      <c r="J20" s="61">
        <f ca="1">IF(D20&gt;0,SUM(INDEX('HDD Calculations'!D:D,'Natural Gas'!X20):INDEX('HDD Calculations'!D:D,'Natural Gas'!Y20)),"")</f>
        <v>76.199999999999989</v>
      </c>
      <c r="K20" s="61">
        <f ca="1">IF(D20&gt;0,SUM(INDEX('HDD Calculations'!E:E,'Natural Gas'!X20):INDEX('HDD Calculations'!E:E,'Natural Gas'!Y20)),"")</f>
        <v>93.1</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4277</v>
      </c>
      <c r="Y20" s="5">
        <f ca="1">IF(ISNUMBER($C20),MATCH($B20,'HDD Calculations'!$A$1:INDIRECT("'HDD Calculations'!"&amp;LastDateCell),0),"")</f>
        <v>4305</v>
      </c>
      <c r="AA20" s="59"/>
    </row>
    <row r="21" spans="1:27">
      <c r="A21" s="204">
        <f t="shared" si="10"/>
        <v>44847</v>
      </c>
      <c r="B21" s="187">
        <f>'gas useage data.csv'!C23</f>
        <v>44875</v>
      </c>
      <c r="C21" s="188">
        <f>'gas useage data.csv'!D23</f>
        <v>29</v>
      </c>
      <c r="D21" s="188">
        <f>'gas useage data.csv'!E23</f>
        <v>52</v>
      </c>
      <c r="E21" s="211"/>
      <c r="F21" s="52">
        <f>IF(ISBLANK(B21),"",IF(ISBLANK(E21),LOOKUP(MONTH(B21),Lookups!B$20:B$31,Lookups!C$20:C$31),E21))</f>
        <v>0</v>
      </c>
      <c r="G21" s="44">
        <f t="shared" si="0"/>
        <v>1.7931034482758621</v>
      </c>
      <c r="H21" s="44">
        <f t="shared" si="1"/>
        <v>1.4941904047976013</v>
      </c>
      <c r="I21" s="151">
        <f ca="1">IF(D21&gt;0,SUM(INDEX('HDD Calculations'!C:C,'Natural Gas'!X21):INDEX('HDD Calculations'!C:C,'Natural Gas'!Y21)),"")</f>
        <v>130.19999999999999</v>
      </c>
      <c r="J21" s="61">
        <f ca="1">IF(D21&gt;0,SUM(INDEX('HDD Calculations'!D:D,'Natural Gas'!X21):INDEX('HDD Calculations'!D:D,'Natural Gas'!Y21)),"")</f>
        <v>149.19999999999999</v>
      </c>
      <c r="K21" s="61">
        <f ca="1">IF(D21&gt;0,SUM(INDEX('HDD Calculations'!E:E,'Natural Gas'!X21):INDEX('HDD Calculations'!E:E,'Natural Gas'!Y21)),"")</f>
        <v>168.3</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4306</v>
      </c>
      <c r="Y21" s="5">
        <f ca="1">IF(ISNUMBER($C21),MATCH($B21,'HDD Calculations'!$A$1:INDIRECT("'HDD Calculations'!"&amp;LastDateCell),0),"")</f>
        <v>4334</v>
      </c>
      <c r="AA21" s="59"/>
    </row>
    <row r="22" spans="1:27">
      <c r="A22" s="204">
        <f t="shared" si="10"/>
        <v>44876</v>
      </c>
      <c r="B22" s="187">
        <f>'gas useage data.csv'!C24</f>
        <v>44908</v>
      </c>
      <c r="C22" s="188">
        <f>'gas useage data.csv'!D24</f>
        <v>33</v>
      </c>
      <c r="D22" s="188">
        <f>'gas useage data.csv'!E24</f>
        <v>111</v>
      </c>
      <c r="E22" s="211"/>
      <c r="F22" s="52">
        <f>IF(ISBLANK(B22),"",IF(ISBLANK(E22),LOOKUP(MONTH(B22),Lookups!B$20:B$31,Lookups!C$20:C$31),E22))</f>
        <v>1</v>
      </c>
      <c r="G22" s="44">
        <f t="shared" si="0"/>
        <v>3.3636363636363638</v>
      </c>
      <c r="H22" s="44">
        <f t="shared" si="1"/>
        <v>3.064723320158103</v>
      </c>
      <c r="I22" s="151">
        <f ca="1">IF(D22&gt;0,SUM(INDEX('HDD Calculations'!C:C,'Natural Gas'!X22):INDEX('HDD Calculations'!C:C,'Natural Gas'!Y22)),"")</f>
        <v>543.1</v>
      </c>
      <c r="J22" s="61">
        <f ca="1">IF(D22&gt;0,SUM(INDEX('HDD Calculations'!D:D,'Natural Gas'!X22):INDEX('HDD Calculations'!D:D,'Natural Gas'!Y22)),"")</f>
        <v>574.1</v>
      </c>
      <c r="K22" s="61">
        <f ca="1">IF(D22&gt;0,SUM(INDEX('HDD Calculations'!E:E,'Natural Gas'!X22):INDEX('HDD Calculations'!E:E,'Natural Gas'!Y22)),"")</f>
        <v>605.1</v>
      </c>
      <c r="L22" s="152">
        <f t="shared" ca="1" si="2"/>
        <v>737.11928502237549</v>
      </c>
      <c r="M22" s="146">
        <f t="shared" ca="1" si="3"/>
        <v>697.31664116992181</v>
      </c>
      <c r="N22" s="146">
        <f t="shared" ca="1" si="4"/>
        <v>661.59227184870622</v>
      </c>
      <c r="O22" s="152">
        <f t="shared" ca="1" si="11"/>
        <v>720.06964587293533</v>
      </c>
      <c r="P22" s="146">
        <f t="shared" ca="1" si="5"/>
        <v>674.56363646690841</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4335</v>
      </c>
      <c r="Y22" s="5">
        <f ca="1">IF(ISNUMBER($C22),MATCH($B22,'HDD Calculations'!$A$1:INDIRECT("'HDD Calculations'!"&amp;LastDateCell),0),"")</f>
        <v>4367</v>
      </c>
      <c r="AA22" s="59"/>
    </row>
    <row r="23" spans="1:27">
      <c r="A23" s="204">
        <f t="shared" si="10"/>
        <v>44909</v>
      </c>
      <c r="B23" s="187">
        <f>'gas useage data.csv'!C25</f>
        <v>44938</v>
      </c>
      <c r="C23" s="188">
        <f>'gas useage data.csv'!D25</f>
        <v>30</v>
      </c>
      <c r="D23" s="188">
        <f>'gas useage data.csv'!E25</f>
        <v>137</v>
      </c>
      <c r="E23" s="211"/>
      <c r="F23" s="52">
        <f>IF(ISBLANK(B23),"",IF(ISBLANK(E23),LOOKUP(MONTH(B23),Lookups!B$20:B$31,Lookups!C$20:C$31),E23))</f>
        <v>1</v>
      </c>
      <c r="G23" s="44">
        <f t="shared" si="0"/>
        <v>4.5666666666666664</v>
      </c>
      <c r="H23" s="44">
        <f t="shared" si="1"/>
        <v>4.2677536231884057</v>
      </c>
      <c r="I23" s="151">
        <f ca="1">IF(D23&gt;0,SUM(INDEX('HDD Calculations'!C:C,'Natural Gas'!X23):INDEX('HDD Calculations'!C:C,'Natural Gas'!Y23)),"")</f>
        <v>641.20000000000005</v>
      </c>
      <c r="J23" s="61">
        <f ca="1">IF(D23&gt;0,SUM(INDEX('HDD Calculations'!D:D,'Natural Gas'!X23):INDEX('HDD Calculations'!D:D,'Natural Gas'!Y23)),"")</f>
        <v>671.2</v>
      </c>
      <c r="K23" s="61">
        <f ca="1">IF(D23&gt;0,SUM(INDEX('HDD Calculations'!E:E,'Natural Gas'!X23):INDEX('HDD Calculations'!E:E,'Natural Gas'!Y23)),"")</f>
        <v>701.2</v>
      </c>
      <c r="L23" s="152">
        <f t="shared" ca="1" si="2"/>
        <v>790.38637360203211</v>
      </c>
      <c r="M23" s="146">
        <f t="shared" ca="1" si="3"/>
        <v>755.05921149228698</v>
      </c>
      <c r="N23" s="146">
        <f t="shared" ca="1" si="4"/>
        <v>722.75490980265681</v>
      </c>
      <c r="O23" s="152">
        <f t="shared" ca="1" si="11"/>
        <v>772.75140457929524</v>
      </c>
      <c r="P23" s="146">
        <f t="shared" ca="1" si="5"/>
        <v>737.36701840527871</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4368</v>
      </c>
      <c r="Y23" s="5">
        <f ca="1">IF(ISNUMBER($C23),MATCH($B23,'HDD Calculations'!$A$1:INDIRECT("'HDD Calculations'!"&amp;LastDateCell),0),"")</f>
        <v>4397</v>
      </c>
      <c r="AA23" s="59"/>
    </row>
    <row r="24" spans="1:27">
      <c r="A24" s="204">
        <f t="shared" si="10"/>
        <v>44939</v>
      </c>
      <c r="B24" s="187">
        <f>'gas useage data.csv'!C26</f>
        <v>44967</v>
      </c>
      <c r="C24" s="188">
        <f>'gas useage data.csv'!D26</f>
        <v>29</v>
      </c>
      <c r="D24" s="188">
        <f>'gas useage data.csv'!E26</f>
        <v>132</v>
      </c>
      <c r="E24" s="211"/>
      <c r="F24" s="52">
        <f>IF(ISBLANK(B24),"",IF(ISBLANK(E24),LOOKUP(MONTH(B24),Lookups!B$20:B$31,Lookups!C$20:C$31),E24))</f>
        <v>1</v>
      </c>
      <c r="G24" s="44">
        <f t="shared" si="0"/>
        <v>4.5517241379310347</v>
      </c>
      <c r="H24" s="44">
        <f t="shared" si="1"/>
        <v>4.2528110944527739</v>
      </c>
      <c r="I24" s="151">
        <f ca="1">IF(D24&gt;0,SUM(INDEX('HDD Calculations'!C:C,'Natural Gas'!X24):INDEX('HDD Calculations'!C:C,'Natural Gas'!Y24)),"")</f>
        <v>634.39999999999986</v>
      </c>
      <c r="J24" s="61">
        <f ca="1">IF(D24&gt;0,SUM(INDEX('HDD Calculations'!D:D,'Natural Gas'!X24):INDEX('HDD Calculations'!D:D,'Natural Gas'!Y24)),"")</f>
        <v>663.39999999999986</v>
      </c>
      <c r="K24" s="61">
        <f ca="1">IF(D24&gt;0,SUM(INDEX('HDD Calculations'!E:E,'Natural Gas'!X24):INDEX('HDD Calculations'!E:E,'Natural Gas'!Y24)),"")</f>
        <v>692.4</v>
      </c>
      <c r="L24" s="152">
        <f t="shared" ca="1" si="2"/>
        <v>769.52596713544244</v>
      </c>
      <c r="M24" s="146">
        <f t="shared" ca="1" si="3"/>
        <v>735.88675542768271</v>
      </c>
      <c r="N24" s="146">
        <f t="shared" ca="1" si="4"/>
        <v>705.06538641063639</v>
      </c>
      <c r="O24" s="152">
        <f t="shared" ca="1" si="11"/>
        <v>753.19029276061394</v>
      </c>
      <c r="P24" s="146">
        <f t="shared" ca="1" si="5"/>
        <v>718.58321809475137</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4398</v>
      </c>
      <c r="Y24" s="5">
        <f ca="1">IF(ISNUMBER($C24),MATCH($B24,'HDD Calculations'!$A$1:INDIRECT("'HDD Calculations'!"&amp;LastDateCell),0),"")</f>
        <v>4426</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Calculations'!$A$1:INDIRECT("'HDD Calculations'!"&amp;LastDateCell),0),"")</f>
        <v/>
      </c>
      <c r="Y25" s="5" t="str">
        <f ca="1">IF(ISNUMBER($C25),MATCH($B25,'HDD Calculations'!$A$1:INDIRECT("'HDD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Calculations'!$A$1:INDIRECT("'HDD Calculations'!"&amp;LastDateCell),0),"")</f>
        <v/>
      </c>
      <c r="Y26" s="5" t="str">
        <f ca="1">IF(ISNUMBER($C26),MATCH($B26,'HDD Calculations'!$A$1:INDIRECT("'HDD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Calculations'!$A$1:INDIRECT("'HDD Calculations'!"&amp;LastDateCell),0),"")</f>
        <v/>
      </c>
      <c r="Y27" s="5" t="str">
        <f ca="1">IF(ISNUMBER($C27),MATCH($B27,'HDD Calculations'!$A$1:INDIRECT("'HDD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Calculations'!$A$1:INDIRECT("'HDD Calculations'!"&amp;LastDateCell),0),"")</f>
        <v/>
      </c>
      <c r="Y28" s="5" t="str">
        <f ca="1">IF(ISNUMBER($C28),MATCH($B28,'HDD Calculations'!$A$1:INDIRECT("'HDD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Calculations'!$A$1:INDIRECT("'HDD Calculations'!"&amp;LastDateCell),0),"")</f>
        <v/>
      </c>
      <c r="Y29" s="5" t="str">
        <f ca="1">IF(ISNUMBER($C29),MATCH($B29,'HDD Calculations'!$A$1:INDIRECT("'HDD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Calculations'!$A$1:INDIRECT("'HDD Calculations'!"&amp;LastDateCell),0),"")</f>
        <v/>
      </c>
      <c r="Y30" s="5" t="str">
        <f ca="1">IF(ISNUMBER($C30),MATCH($B30,'HDD Calculations'!$A$1:INDIRECT("'HDD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Calculations'!$A$1:INDIRECT("'HDD Calculations'!"&amp;LastDateCell),0),"")</f>
        <v/>
      </c>
      <c r="Y31" s="5" t="str">
        <f ca="1">IF(ISNUMBER($C31),MATCH($B31,'HDD Calculations'!$A$1:INDIRECT("'HDD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Calculations'!$A$1:INDIRECT("'HDD Calculations'!"&amp;LastDateCell),0),"")</f>
        <v/>
      </c>
      <c r="Y32" s="5" t="str">
        <f ca="1">IF(ISNUMBER($C32),MATCH($B32,'HDD Calculations'!$A$1:INDIRECT("'HDD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Calculations'!$A$1:INDIRECT("'HDD Calculations'!"&amp;LastDateCell),0),"")</f>
        <v/>
      </c>
      <c r="Y33" s="5" t="str">
        <f ca="1">IF(ISNUMBER($C33),MATCH($B33,'HDD Calculations'!$A$1:INDIRECT("'HDD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Calculations'!$A$1:INDIRECT("'HDD Calculations'!"&amp;LastDateCell),0),"")</f>
        <v/>
      </c>
      <c r="Y34" s="5" t="str">
        <f ca="1">IF(ISNUMBER($C34),MATCH($B34,'HDD Calculations'!$A$1:INDIRECT("'HDD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Calculations'!$A$1:INDIRECT("'HDD Calculations'!"&amp;LastDateCell),0),"")</f>
        <v/>
      </c>
      <c r="Y35" s="5" t="str">
        <f ca="1">IF(ISNUMBER($C35),MATCH($B35,'HDD Calculations'!$A$1:INDIRECT("'HDD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Calculations'!$A$1:INDIRECT("'HDD Calculations'!"&amp;LastDateCell),0),"")</f>
        <v/>
      </c>
      <c r="Y36" s="5" t="str">
        <f ca="1">IF(ISNUMBER($C36),MATCH($B36,'HDD Calculations'!$A$1:INDIRECT("'HDD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Calculations'!$A$1:INDIRECT("'HDD Calculations'!"&amp;LastDateCell),0),"")</f>
        <v/>
      </c>
      <c r="Y37" s="5" t="str">
        <f ca="1">IF(ISNUMBER($C37),MATCH($B37,'HDD Calculations'!$A$1:INDIRECT("'HDD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Calculations'!$A$1:INDIRECT("'HDD Calculations'!"&amp;LastDateCell),0),"")</f>
        <v/>
      </c>
      <c r="Y38" s="5" t="str">
        <f ca="1">IF(ISNUMBER($C38),MATCH($B38,'HDD Calculations'!$A$1:INDIRECT("'HDD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Calculations'!$A$1:INDIRECT("'HDD Calculations'!"&amp;LastDateCell),0),"")</f>
        <v/>
      </c>
      <c r="Y39" s="5" t="str">
        <f ca="1">IF(ISNUMBER($C39),MATCH($B39,'HDD Calculations'!$A$1:INDIRECT("'HDD Calculations'!"&amp;LastDateCell),0),"")</f>
        <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0.29891304347826086</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741.00991022980395</v>
      </c>
      <c r="M55" s="61">
        <f ca="1">AVERAGEIF(M$5:M52,"&gt;0")</f>
        <v>709.28033610437853</v>
      </c>
      <c r="N55" s="61">
        <f ca="1">AVERAGEIF(N$5:N52,"&gt;0")</f>
        <v>680.2153963434165</v>
      </c>
      <c r="O55" s="151">
        <f ca="1">IF(COUNT(O5:O52)&gt;0,AVERAGEIF(O5:O52,"&gt;0"),#REF!)</f>
        <v>726.44254695064581</v>
      </c>
      <c r="P55" s="61">
        <f ca="1">IF(COUNT(P5:P52)&gt;0,AVERAGEIF(P5:P52,"&gt;0"),#REF!)</f>
        <v>692.11812525811149</v>
      </c>
      <c r="Q55" t="s">
        <v>24</v>
      </c>
      <c r="T55" s="44">
        <f ca="1">SUM(T5:T52)</f>
        <v>0</v>
      </c>
      <c r="U55" s="44">
        <f ca="1">SUM(U5:U52)</f>
        <v>0</v>
      </c>
      <c r="V55" s="67" t="e">
        <f ca="1">U55/T55</f>
        <v>#DIV/0!</v>
      </c>
      <c r="W55" s="153"/>
    </row>
    <row r="56" spans="1:27">
      <c r="E56" s="15"/>
      <c r="F56" s="15"/>
      <c r="K56" s="15" t="s">
        <v>28</v>
      </c>
      <c r="L56" s="151">
        <f ca="1">_xlfn.STDEV.P(L$5:L52)</f>
        <v>41.705538437124481</v>
      </c>
      <c r="M56" s="61">
        <f ca="1">_xlfn.STDEV.P(M$5:M52)</f>
        <v>39.668175775177005</v>
      </c>
      <c r="N56" s="61">
        <f ca="1">_xlfn.STDEV.P(N$5:N52)</f>
        <v>38.336076478688035</v>
      </c>
      <c r="O56" s="160"/>
      <c r="P56" s="44"/>
      <c r="Q56" t="s">
        <v>24</v>
      </c>
    </row>
    <row r="57" spans="1:27">
      <c r="E57" s="15"/>
      <c r="F57" s="15"/>
      <c r="K57" s="15" t="s">
        <v>28</v>
      </c>
      <c r="L57" s="209">
        <f t="shared" ref="L57:N57" ca="1" si="23">L56/L55</f>
        <v>5.6282025194765141E-2</v>
      </c>
      <c r="M57" s="210">
        <f t="shared" ca="1" si="23"/>
        <v>5.5927358698605441E-2</v>
      </c>
      <c r="N57" s="210">
        <f t="shared" ca="1" si="23"/>
        <v>5.6358730903135153E-2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0.95</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930D-E34C-47E0-9633-E7DCD61F174D}">
  <sheetPr>
    <outlinePr summaryBelow="0" summaryRight="0"/>
  </sheetPr>
  <dimension ref="A1:H26"/>
  <sheetViews>
    <sheetView workbookViewId="0">
      <selection activeCell="D21" sqref="D21"/>
    </sheetView>
  </sheetViews>
  <sheetFormatPr defaultColWidth="12.5703125" defaultRowHeight="15.75" customHeight="1"/>
  <cols>
    <col min="1" max="16384" width="12.5703125" style="250"/>
  </cols>
  <sheetData>
    <row r="1" spans="1:8">
      <c r="A1" s="249" t="s">
        <v>608</v>
      </c>
      <c r="B1" s="249" t="s">
        <v>609</v>
      </c>
    </row>
    <row r="2" spans="1:8">
      <c r="A2" s="249" t="s">
        <v>55</v>
      </c>
      <c r="B2" s="249" t="s">
        <v>610</v>
      </c>
    </row>
    <row r="3" spans="1:8">
      <c r="A3" s="249" t="s">
        <v>611</v>
      </c>
      <c r="B3" s="249">
        <v>4702620441</v>
      </c>
    </row>
    <row r="4" spans="1:8">
      <c r="A4" s="249" t="s">
        <v>612</v>
      </c>
      <c r="B4" s="249" t="s">
        <v>613</v>
      </c>
    </row>
    <row r="6" spans="1:8">
      <c r="A6" s="249" t="s">
        <v>614</v>
      </c>
      <c r="B6" s="249" t="s">
        <v>615</v>
      </c>
      <c r="C6" s="249" t="s">
        <v>616</v>
      </c>
      <c r="D6" s="249" t="s">
        <v>622</v>
      </c>
      <c r="E6" s="249" t="s">
        <v>617</v>
      </c>
      <c r="F6" s="249" t="s">
        <v>618</v>
      </c>
      <c r="G6" s="249" t="s">
        <v>619</v>
      </c>
      <c r="H6" s="249" t="s">
        <v>620</v>
      </c>
    </row>
    <row r="7" spans="1:8">
      <c r="A7" s="249" t="s">
        <v>621</v>
      </c>
      <c r="B7" s="251">
        <v>44362</v>
      </c>
      <c r="C7" s="251">
        <v>44391</v>
      </c>
      <c r="D7" s="253">
        <f>C7-B7+1</f>
        <v>30</v>
      </c>
      <c r="E7" s="249">
        <v>9</v>
      </c>
      <c r="F7" s="249" t="s">
        <v>125</v>
      </c>
      <c r="G7" s="252">
        <v>18.63</v>
      </c>
    </row>
    <row r="8" spans="1:8">
      <c r="A8" s="249" t="s">
        <v>621</v>
      </c>
      <c r="B8" s="251">
        <v>44392</v>
      </c>
      <c r="C8" s="251">
        <v>44420</v>
      </c>
      <c r="D8" s="253">
        <f t="shared" ref="D8:D26" si="0">C8-B8+1</f>
        <v>29</v>
      </c>
      <c r="E8" s="249">
        <v>9</v>
      </c>
      <c r="F8" s="249" t="s">
        <v>125</v>
      </c>
      <c r="G8" s="252">
        <v>18.3</v>
      </c>
    </row>
    <row r="9" spans="1:8">
      <c r="A9" s="249" t="s">
        <v>621</v>
      </c>
      <c r="B9" s="251">
        <v>44421</v>
      </c>
      <c r="C9" s="251">
        <v>44453</v>
      </c>
      <c r="D9" s="253">
        <f t="shared" si="0"/>
        <v>33</v>
      </c>
      <c r="E9" s="249">
        <v>11</v>
      </c>
      <c r="F9" s="249" t="s">
        <v>125</v>
      </c>
      <c r="G9" s="252">
        <v>22.05</v>
      </c>
    </row>
    <row r="10" spans="1:8">
      <c r="A10" s="249" t="s">
        <v>621</v>
      </c>
      <c r="B10" s="251">
        <v>44454</v>
      </c>
      <c r="C10" s="251">
        <v>44482</v>
      </c>
      <c r="D10" s="253">
        <f t="shared" si="0"/>
        <v>29</v>
      </c>
      <c r="E10" s="249">
        <v>23</v>
      </c>
      <c r="F10" s="249" t="s">
        <v>125</v>
      </c>
      <c r="G10" s="252">
        <v>34.44</v>
      </c>
    </row>
    <row r="11" spans="1:8">
      <c r="A11" s="249" t="s">
        <v>621</v>
      </c>
      <c r="B11" s="251">
        <v>44483</v>
      </c>
      <c r="C11" s="251">
        <v>44510</v>
      </c>
      <c r="D11" s="253">
        <f t="shared" si="0"/>
        <v>28</v>
      </c>
      <c r="E11" s="249">
        <v>75</v>
      </c>
      <c r="F11" s="249" t="s">
        <v>125</v>
      </c>
      <c r="G11" s="252">
        <v>112.3</v>
      </c>
    </row>
    <row r="12" spans="1:8">
      <c r="A12" s="249" t="s">
        <v>621</v>
      </c>
      <c r="B12" s="251">
        <v>44511</v>
      </c>
      <c r="C12" s="251">
        <v>44543</v>
      </c>
      <c r="D12" s="253">
        <f t="shared" si="0"/>
        <v>33</v>
      </c>
      <c r="E12" s="249">
        <v>140</v>
      </c>
      <c r="F12" s="249" t="s">
        <v>125</v>
      </c>
      <c r="G12" s="252">
        <v>244.91</v>
      </c>
    </row>
    <row r="13" spans="1:8">
      <c r="A13" s="249" t="s">
        <v>621</v>
      </c>
      <c r="B13" s="251">
        <v>44544</v>
      </c>
      <c r="C13" s="251">
        <v>44573</v>
      </c>
      <c r="D13" s="253">
        <f t="shared" si="0"/>
        <v>30</v>
      </c>
      <c r="E13" s="249">
        <v>142</v>
      </c>
      <c r="F13" s="249" t="s">
        <v>125</v>
      </c>
      <c r="G13" s="252">
        <v>248.92</v>
      </c>
    </row>
    <row r="14" spans="1:8">
      <c r="A14" s="249" t="s">
        <v>621</v>
      </c>
      <c r="B14" s="251">
        <v>44574</v>
      </c>
      <c r="C14" s="251">
        <v>44602</v>
      </c>
      <c r="D14" s="253">
        <f t="shared" si="0"/>
        <v>29</v>
      </c>
      <c r="E14" s="249">
        <v>177</v>
      </c>
      <c r="F14" s="249" t="s">
        <v>125</v>
      </c>
      <c r="G14" s="252">
        <v>299.29000000000002</v>
      </c>
    </row>
    <row r="15" spans="1:8">
      <c r="A15" s="249" t="s">
        <v>621</v>
      </c>
      <c r="B15" s="251">
        <v>44603</v>
      </c>
      <c r="C15" s="251">
        <v>44634</v>
      </c>
      <c r="D15" s="253">
        <f t="shared" si="0"/>
        <v>32</v>
      </c>
      <c r="E15" s="249">
        <v>131</v>
      </c>
      <c r="F15" s="249" t="s">
        <v>125</v>
      </c>
      <c r="G15" s="252">
        <v>237.2</v>
      </c>
    </row>
    <row r="16" spans="1:8">
      <c r="A16" s="249" t="s">
        <v>621</v>
      </c>
      <c r="B16" s="251">
        <v>44635</v>
      </c>
      <c r="C16" s="251">
        <v>44664</v>
      </c>
      <c r="D16" s="253">
        <f t="shared" si="0"/>
        <v>30</v>
      </c>
      <c r="E16" s="249">
        <v>55</v>
      </c>
      <c r="F16" s="249" t="s">
        <v>125</v>
      </c>
      <c r="G16" s="252">
        <v>112.64</v>
      </c>
    </row>
    <row r="17" spans="1:7">
      <c r="A17" s="249" t="s">
        <v>621</v>
      </c>
      <c r="B17" s="251">
        <v>44665</v>
      </c>
      <c r="C17" s="251">
        <v>44694</v>
      </c>
      <c r="D17" s="253">
        <f t="shared" si="0"/>
        <v>30</v>
      </c>
      <c r="E17" s="249">
        <v>22</v>
      </c>
      <c r="F17" s="249" t="s">
        <v>125</v>
      </c>
      <c r="G17" s="252">
        <v>49.53</v>
      </c>
    </row>
    <row r="18" spans="1:7">
      <c r="A18" s="249" t="s">
        <v>621</v>
      </c>
      <c r="B18" s="251">
        <v>44695</v>
      </c>
      <c r="C18" s="251">
        <v>44725</v>
      </c>
      <c r="D18" s="253">
        <f t="shared" si="0"/>
        <v>31</v>
      </c>
      <c r="E18" s="249">
        <v>14</v>
      </c>
      <c r="F18" s="249" t="s">
        <v>125</v>
      </c>
      <c r="G18" s="252">
        <v>35.53</v>
      </c>
    </row>
    <row r="19" spans="1:7">
      <c r="A19" s="249" t="s">
        <v>621</v>
      </c>
      <c r="B19" s="251">
        <v>44726</v>
      </c>
      <c r="C19" s="251">
        <v>44756</v>
      </c>
      <c r="D19" s="253">
        <f t="shared" si="0"/>
        <v>31</v>
      </c>
      <c r="E19" s="249">
        <v>11</v>
      </c>
      <c r="F19" s="249" t="s">
        <v>125</v>
      </c>
      <c r="G19" s="252">
        <v>32.22</v>
      </c>
    </row>
    <row r="20" spans="1:7">
      <c r="A20" s="249" t="s">
        <v>621</v>
      </c>
      <c r="B20" s="251">
        <v>44757</v>
      </c>
      <c r="C20" s="251">
        <v>44784</v>
      </c>
      <c r="D20" s="253">
        <f t="shared" si="0"/>
        <v>28</v>
      </c>
      <c r="E20" s="249">
        <v>6</v>
      </c>
      <c r="F20" s="249" t="s">
        <v>125</v>
      </c>
      <c r="G20" s="252">
        <v>20.97</v>
      </c>
    </row>
    <row r="21" spans="1:7">
      <c r="A21" s="249" t="s">
        <v>621</v>
      </c>
      <c r="B21" s="251">
        <v>44785</v>
      </c>
      <c r="C21" s="251">
        <v>44817</v>
      </c>
      <c r="D21" s="253">
        <f t="shared" si="0"/>
        <v>33</v>
      </c>
      <c r="E21" s="249">
        <v>9</v>
      </c>
      <c r="F21" s="249" t="s">
        <v>125</v>
      </c>
      <c r="G21" s="252">
        <v>27.37</v>
      </c>
    </row>
    <row r="22" spans="1:7">
      <c r="A22" s="249" t="s">
        <v>621</v>
      </c>
      <c r="B22" s="251">
        <v>44818</v>
      </c>
      <c r="C22" s="251">
        <v>44846</v>
      </c>
      <c r="D22" s="253">
        <f t="shared" si="0"/>
        <v>29</v>
      </c>
      <c r="E22" s="249">
        <v>24</v>
      </c>
      <c r="F22" s="249" t="s">
        <v>125</v>
      </c>
      <c r="G22" s="252">
        <v>53.67</v>
      </c>
    </row>
    <row r="23" spans="1:7">
      <c r="A23" s="249" t="s">
        <v>621</v>
      </c>
      <c r="B23" s="251">
        <v>44847</v>
      </c>
      <c r="C23" s="251">
        <v>44875</v>
      </c>
      <c r="D23" s="253">
        <f t="shared" si="0"/>
        <v>29</v>
      </c>
      <c r="E23" s="249">
        <v>52</v>
      </c>
      <c r="F23" s="249" t="s">
        <v>125</v>
      </c>
      <c r="G23" s="252">
        <v>107.9</v>
      </c>
    </row>
    <row r="24" spans="1:7">
      <c r="A24" s="249" t="s">
        <v>621</v>
      </c>
      <c r="B24" s="251">
        <v>44876</v>
      </c>
      <c r="C24" s="251">
        <v>44908</v>
      </c>
      <c r="D24" s="253">
        <f t="shared" si="0"/>
        <v>33</v>
      </c>
      <c r="E24" s="249">
        <v>111</v>
      </c>
      <c r="F24" s="249" t="s">
        <v>125</v>
      </c>
      <c r="G24" s="252">
        <v>247.6</v>
      </c>
    </row>
    <row r="25" spans="1:7">
      <c r="A25" s="249" t="s">
        <v>621</v>
      </c>
      <c r="B25" s="251">
        <v>44909</v>
      </c>
      <c r="C25" s="251">
        <v>44938</v>
      </c>
      <c r="D25" s="253">
        <f t="shared" si="0"/>
        <v>30</v>
      </c>
      <c r="E25" s="249">
        <v>137</v>
      </c>
      <c r="F25" s="249" t="s">
        <v>125</v>
      </c>
      <c r="G25" s="252">
        <v>296.47000000000003</v>
      </c>
    </row>
    <row r="26" spans="1:7">
      <c r="A26" s="249" t="s">
        <v>621</v>
      </c>
      <c r="B26" s="251">
        <v>44939</v>
      </c>
      <c r="C26" s="251">
        <v>44967</v>
      </c>
      <c r="D26" s="253">
        <f t="shared" si="0"/>
        <v>29</v>
      </c>
      <c r="E26" s="249">
        <v>132</v>
      </c>
      <c r="F26" s="249" t="s">
        <v>125</v>
      </c>
      <c r="G26" s="252">
        <v>280.57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56.5</v>
      </c>
      <c r="C13" s="127" t="s">
        <v>181</v>
      </c>
    </row>
    <row r="14" spans="1:6">
      <c r="A14" s="48" t="s">
        <v>247</v>
      </c>
      <c r="B14">
        <f>BalancePoint</f>
        <v>57.5</v>
      </c>
      <c r="C14" s="127" t="s">
        <v>181</v>
      </c>
    </row>
    <row r="15" spans="1:6">
      <c r="A15" s="48" t="s">
        <v>246</v>
      </c>
      <c r="B15">
        <f>BalancePoint+BPdelta</f>
        <v>58.5</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0.29891304347826086</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@56.5°F BP</v>
      </c>
      <c r="D2" s="40" t="str">
        <f>"@"&amp;BPmiddle&amp;"°F BP"</f>
        <v>@57.5°F BP</v>
      </c>
      <c r="E2" s="40" t="str">
        <f>"@"&amp;BPupper&amp;"°F BP"</f>
        <v>@58.5°F BP</v>
      </c>
      <c r="F2" s="40" t="str">
        <f>"@"&amp;BPlower&amp;"°F BP"</f>
        <v>@56.5°F BP</v>
      </c>
      <c r="G2" s="40" t="str">
        <f>"@"&amp;BPmiddle&amp;"°F BP"</f>
        <v>@57.5°F BP</v>
      </c>
      <c r="H2" s="40" t="str">
        <f>"@"&amp;BPupper&amp;"°F BP"</f>
        <v>@58.5°F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13.100000000000001</v>
      </c>
      <c r="D3" s="6">
        <f t="shared" ref="D3:D66" si="1">IF(ISNUMBER($B3),IF($B3&lt;BPmiddle,(BPmiddle-$B3),0),"no data")</f>
        <v>14.100000000000001</v>
      </c>
      <c r="E3" s="6">
        <f t="shared" ref="E3:E66" si="2">IF(ISNUMBER($B3),IF($B3&lt;BPupper,(BPupper-$B3),0),"no data")</f>
        <v>15.100000000000001</v>
      </c>
      <c r="F3" s="168">
        <f t="shared" ref="F3:F66" si="3">IF(ISNUMBER($B3),IF($B3&lt;BPlower,(BPlower-$B3),0),"no data")</f>
        <v>13.100000000000001</v>
      </c>
      <c r="G3" s="168">
        <f t="shared" ref="G3:G66" si="4">IF(ISNUMBER($B3),IF($B3&lt;BPmiddle,(BPmiddle-$B3),0),"no data")</f>
        <v>14.100000000000001</v>
      </c>
      <c r="H3" s="168">
        <f t="shared" ref="H3:H66" si="5">IF(ISNUMBER($B3),IF($B3&lt;BPupper,(BPupper-$B3),0),"no data")</f>
        <v>15.100000000000001</v>
      </c>
      <c r="I3" s="162"/>
      <c r="J3" s="6">
        <f t="shared" ref="J3:J66" si="6">IF(ISNUMBER($B3),IF($B3&lt;BalancePoint,(BalancePoint-$B3-SUM($D3:$F3)),0),"no data")</f>
        <v>-28.200000000000003</v>
      </c>
      <c r="K3" s="60"/>
      <c r="L3" s="93"/>
    </row>
    <row r="4" spans="1:16">
      <c r="A4" s="59">
        <f>'Temperature Data'!A4</f>
        <v>40545</v>
      </c>
      <c r="B4" s="6" cm="1">
        <f t="array" ref="B4">INDEX('Temperature Data'!$B4:$G4,1,TempDataCol)</f>
        <v>43.4</v>
      </c>
      <c r="C4" s="6">
        <f t="shared" si="0"/>
        <v>13.100000000000001</v>
      </c>
      <c r="D4" s="6">
        <f t="shared" si="1"/>
        <v>14.100000000000001</v>
      </c>
      <c r="E4" s="6">
        <f t="shared" si="2"/>
        <v>15.100000000000001</v>
      </c>
      <c r="F4" s="6">
        <f t="shared" si="3"/>
        <v>13.100000000000001</v>
      </c>
      <c r="G4" s="6">
        <f t="shared" si="4"/>
        <v>14.100000000000001</v>
      </c>
      <c r="H4" s="6">
        <f t="shared" si="5"/>
        <v>15.100000000000001</v>
      </c>
      <c r="I4" s="162"/>
      <c r="J4" s="6">
        <f t="shared" si="6"/>
        <v>-28.200000000000003</v>
      </c>
      <c r="K4" s="60"/>
      <c r="L4" s="93"/>
    </row>
    <row r="5" spans="1:16">
      <c r="A5" s="59">
        <f>'Temperature Data'!A5</f>
        <v>40546</v>
      </c>
      <c r="B5" s="6" cm="1">
        <f t="array" ref="B5">INDEX('Temperature Data'!$B5:$G5,1,TempDataCol)</f>
        <v>29.6</v>
      </c>
      <c r="C5" s="6">
        <f t="shared" si="0"/>
        <v>26.9</v>
      </c>
      <c r="D5" s="6">
        <f t="shared" si="1"/>
        <v>27.9</v>
      </c>
      <c r="E5" s="6">
        <f t="shared" si="2"/>
        <v>28.9</v>
      </c>
      <c r="F5" s="6">
        <f t="shared" si="3"/>
        <v>26.9</v>
      </c>
      <c r="G5" s="6">
        <f t="shared" si="4"/>
        <v>27.9</v>
      </c>
      <c r="H5" s="6">
        <f t="shared" si="5"/>
        <v>28.9</v>
      </c>
      <c r="I5" s="162"/>
      <c r="J5" s="6">
        <f t="shared" si="6"/>
        <v>-55.79999999999999</v>
      </c>
      <c r="K5" s="60"/>
      <c r="L5" s="93"/>
      <c r="P5" s="6"/>
    </row>
    <row r="6" spans="1:16">
      <c r="A6" s="59">
        <f>'Temperature Data'!A6</f>
        <v>40547</v>
      </c>
      <c r="B6" s="6" cm="1">
        <f t="array" ref="B6">INDEX('Temperature Data'!$B6:$G6,1,TempDataCol)</f>
        <v>26.9</v>
      </c>
      <c r="C6" s="6">
        <f t="shared" si="0"/>
        <v>29.6</v>
      </c>
      <c r="D6" s="6">
        <f t="shared" si="1"/>
        <v>30.6</v>
      </c>
      <c r="E6" s="6">
        <f t="shared" si="2"/>
        <v>31.6</v>
      </c>
      <c r="F6" s="6">
        <f t="shared" si="3"/>
        <v>29.6</v>
      </c>
      <c r="G6" s="6">
        <f t="shared" si="4"/>
        <v>30.6</v>
      </c>
      <c r="H6" s="6">
        <f t="shared" si="5"/>
        <v>31.6</v>
      </c>
      <c r="I6" s="162"/>
      <c r="J6" s="6">
        <f t="shared" si="6"/>
        <v>-61.20000000000001</v>
      </c>
      <c r="K6" s="60"/>
      <c r="L6" s="93"/>
    </row>
    <row r="7" spans="1:16">
      <c r="A7" s="59">
        <f>'Temperature Data'!A7</f>
        <v>40548</v>
      </c>
      <c r="B7" s="6" cm="1">
        <f t="array" ref="B7">INDEX('Temperature Data'!$B7:$G7,1,TempDataCol)</f>
        <v>27.200000000000003</v>
      </c>
      <c r="C7" s="6">
        <f t="shared" si="0"/>
        <v>29.299999999999997</v>
      </c>
      <c r="D7" s="6">
        <f t="shared" si="1"/>
        <v>30.299999999999997</v>
      </c>
      <c r="E7" s="6">
        <f t="shared" si="2"/>
        <v>31.299999999999997</v>
      </c>
      <c r="F7" s="6">
        <f t="shared" si="3"/>
        <v>29.299999999999997</v>
      </c>
      <c r="G7" s="6">
        <f t="shared" si="4"/>
        <v>30.299999999999997</v>
      </c>
      <c r="H7" s="6">
        <f t="shared" si="5"/>
        <v>31.299999999999997</v>
      </c>
      <c r="I7" s="162"/>
      <c r="J7" s="6">
        <f t="shared" si="6"/>
        <v>-60.599999999999994</v>
      </c>
      <c r="K7" s="60"/>
      <c r="L7" s="93"/>
    </row>
    <row r="8" spans="1:16">
      <c r="A8" s="59">
        <f>'Temperature Data'!A8</f>
        <v>40549</v>
      </c>
      <c r="B8" s="6" cm="1">
        <f t="array" ref="B8">INDEX('Temperature Data'!$B8:$G8,1,TempDataCol)</f>
        <v>21.200000000000003</v>
      </c>
      <c r="C8" s="6">
        <f t="shared" si="0"/>
        <v>35.299999999999997</v>
      </c>
      <c r="D8" s="6">
        <f t="shared" si="1"/>
        <v>36.299999999999997</v>
      </c>
      <c r="E8" s="6">
        <f t="shared" si="2"/>
        <v>37.299999999999997</v>
      </c>
      <c r="F8" s="6">
        <f t="shared" si="3"/>
        <v>35.299999999999997</v>
      </c>
      <c r="G8" s="6">
        <f t="shared" si="4"/>
        <v>36.299999999999997</v>
      </c>
      <c r="H8" s="6">
        <f t="shared" si="5"/>
        <v>37.299999999999997</v>
      </c>
      <c r="I8" s="162"/>
      <c r="J8" s="6">
        <f t="shared" si="6"/>
        <v>-72.599999999999994</v>
      </c>
      <c r="K8" s="60"/>
      <c r="L8" s="93"/>
    </row>
    <row r="9" spans="1:16">
      <c r="A9" s="59">
        <f>'Temperature Data'!A9</f>
        <v>40550</v>
      </c>
      <c r="B9" s="6" cm="1">
        <f t="array" ref="B9">INDEX('Temperature Data'!$B9:$G9,1,TempDataCol)</f>
        <v>23.5</v>
      </c>
      <c r="C9" s="6">
        <f t="shared" si="0"/>
        <v>33</v>
      </c>
      <c r="D9" s="6">
        <f t="shared" si="1"/>
        <v>34</v>
      </c>
      <c r="E9" s="6">
        <f t="shared" si="2"/>
        <v>35</v>
      </c>
      <c r="F9" s="6">
        <f t="shared" si="3"/>
        <v>33</v>
      </c>
      <c r="G9" s="6">
        <f t="shared" si="4"/>
        <v>34</v>
      </c>
      <c r="H9" s="6">
        <f t="shared" si="5"/>
        <v>35</v>
      </c>
      <c r="I9" s="162"/>
      <c r="J9" s="6">
        <f t="shared" si="6"/>
        <v>-68</v>
      </c>
      <c r="K9" s="60"/>
      <c r="L9" s="93"/>
    </row>
    <row r="10" spans="1:16">
      <c r="A10" s="59">
        <f>'Temperature Data'!A10</f>
        <v>40551</v>
      </c>
      <c r="B10" s="6" cm="1">
        <f t="array" ref="B10">INDEX('Temperature Data'!$B10:$G10,1,TempDataCol)</f>
        <v>27.700000000000003</v>
      </c>
      <c r="C10" s="6">
        <f t="shared" si="0"/>
        <v>28.799999999999997</v>
      </c>
      <c r="D10" s="6">
        <f t="shared" si="1"/>
        <v>29.799999999999997</v>
      </c>
      <c r="E10" s="6">
        <f t="shared" si="2"/>
        <v>30.799999999999997</v>
      </c>
      <c r="F10" s="6">
        <f t="shared" si="3"/>
        <v>28.799999999999997</v>
      </c>
      <c r="G10" s="6">
        <f t="shared" si="4"/>
        <v>29.799999999999997</v>
      </c>
      <c r="H10" s="6">
        <f t="shared" si="5"/>
        <v>30.799999999999997</v>
      </c>
      <c r="I10" s="162"/>
      <c r="J10" s="6">
        <f t="shared" si="6"/>
        <v>-59.599999999999994</v>
      </c>
      <c r="K10" s="60"/>
      <c r="L10" s="93"/>
    </row>
    <row r="11" spans="1:16">
      <c r="A11" s="59">
        <f>'Temperature Data'!A11</f>
        <v>40552</v>
      </c>
      <c r="B11" s="6" cm="1">
        <f t="array" ref="B11">INDEX('Temperature Data'!$B11:$G11,1,TempDataCol)</f>
        <v>29.1</v>
      </c>
      <c r="C11" s="6">
        <f t="shared" si="0"/>
        <v>27.4</v>
      </c>
      <c r="D11" s="6">
        <f t="shared" si="1"/>
        <v>28.4</v>
      </c>
      <c r="E11" s="6">
        <f t="shared" si="2"/>
        <v>29.4</v>
      </c>
      <c r="F11" s="6">
        <f t="shared" si="3"/>
        <v>27.4</v>
      </c>
      <c r="G11" s="6">
        <f t="shared" si="4"/>
        <v>28.4</v>
      </c>
      <c r="H11" s="6">
        <f t="shared" si="5"/>
        <v>29.4</v>
      </c>
      <c r="I11" s="162"/>
      <c r="J11" s="6">
        <f t="shared" si="6"/>
        <v>-56.79999999999999</v>
      </c>
      <c r="K11" s="60"/>
      <c r="L11" s="93"/>
    </row>
    <row r="12" spans="1:16">
      <c r="A12" s="59">
        <f>'Temperature Data'!A12</f>
        <v>40553</v>
      </c>
      <c r="B12" s="6" cm="1">
        <f t="array" ref="B12">INDEX('Temperature Data'!$B12:$G12,1,TempDataCol)</f>
        <v>26.1</v>
      </c>
      <c r="C12" s="6">
        <f t="shared" si="0"/>
        <v>30.4</v>
      </c>
      <c r="D12" s="6">
        <f t="shared" si="1"/>
        <v>31.4</v>
      </c>
      <c r="E12" s="6">
        <f t="shared" si="2"/>
        <v>32.4</v>
      </c>
      <c r="F12" s="6">
        <f t="shared" si="3"/>
        <v>30.4</v>
      </c>
      <c r="G12" s="6">
        <f t="shared" si="4"/>
        <v>31.4</v>
      </c>
      <c r="H12" s="6">
        <f t="shared" si="5"/>
        <v>32.4</v>
      </c>
      <c r="I12" s="162"/>
      <c r="J12" s="6">
        <f t="shared" si="6"/>
        <v>-62.79999999999999</v>
      </c>
      <c r="K12" s="60"/>
      <c r="L12" s="93"/>
    </row>
    <row r="13" spans="1:16">
      <c r="A13" s="59">
        <f>'Temperature Data'!A13</f>
        <v>40554</v>
      </c>
      <c r="B13" s="6" cm="1">
        <f t="array" ref="B13">INDEX('Temperature Data'!$B13:$G13,1,TempDataCol)</f>
        <v>23.1</v>
      </c>
      <c r="C13" s="6">
        <f t="shared" si="0"/>
        <v>33.4</v>
      </c>
      <c r="D13" s="6">
        <f t="shared" si="1"/>
        <v>34.4</v>
      </c>
      <c r="E13" s="6">
        <f t="shared" si="2"/>
        <v>35.4</v>
      </c>
      <c r="F13" s="6">
        <f t="shared" si="3"/>
        <v>33.4</v>
      </c>
      <c r="G13" s="6">
        <f t="shared" si="4"/>
        <v>34.4</v>
      </c>
      <c r="H13" s="6">
        <f t="shared" si="5"/>
        <v>35.4</v>
      </c>
      <c r="I13" s="162"/>
      <c r="J13" s="6">
        <f t="shared" si="6"/>
        <v>-68.799999999999983</v>
      </c>
      <c r="K13" s="60"/>
      <c r="L13" s="93"/>
    </row>
    <row r="14" spans="1:16">
      <c r="A14" s="59">
        <f>'Temperature Data'!A14</f>
        <v>40555</v>
      </c>
      <c r="B14" s="6" cm="1">
        <f t="array" ref="B14">INDEX('Temperature Data'!$B14:$G14,1,TempDataCol)</f>
        <v>28.299999999999997</v>
      </c>
      <c r="C14" s="6">
        <f t="shared" si="0"/>
        <v>28.200000000000003</v>
      </c>
      <c r="D14" s="6">
        <f t="shared" si="1"/>
        <v>29.200000000000003</v>
      </c>
      <c r="E14" s="6">
        <f t="shared" si="2"/>
        <v>30.200000000000003</v>
      </c>
      <c r="F14" s="6">
        <f t="shared" si="3"/>
        <v>28.200000000000003</v>
      </c>
      <c r="G14" s="6">
        <f t="shared" si="4"/>
        <v>29.200000000000003</v>
      </c>
      <c r="H14" s="6">
        <f t="shared" si="5"/>
        <v>30.200000000000003</v>
      </c>
      <c r="I14" s="162"/>
      <c r="J14" s="6">
        <f t="shared" si="6"/>
        <v>-58.400000000000006</v>
      </c>
      <c r="K14" s="60"/>
      <c r="L14" s="93"/>
    </row>
    <row r="15" spans="1:16">
      <c r="A15" s="59">
        <f>'Temperature Data'!A15</f>
        <v>40556</v>
      </c>
      <c r="B15" s="6" cm="1">
        <f t="array" ref="B15">INDEX('Temperature Data'!$B15:$G15,1,TempDataCol)</f>
        <v>25</v>
      </c>
      <c r="C15" s="6">
        <f t="shared" si="0"/>
        <v>31.5</v>
      </c>
      <c r="D15" s="6">
        <f t="shared" si="1"/>
        <v>32.5</v>
      </c>
      <c r="E15" s="6">
        <f t="shared" si="2"/>
        <v>33.5</v>
      </c>
      <c r="F15" s="6">
        <f t="shared" si="3"/>
        <v>31.5</v>
      </c>
      <c r="G15" s="6">
        <f t="shared" si="4"/>
        <v>32.5</v>
      </c>
      <c r="H15" s="6">
        <f t="shared" si="5"/>
        <v>33.5</v>
      </c>
      <c r="I15" s="162"/>
      <c r="J15" s="6">
        <f t="shared" si="6"/>
        <v>-65</v>
      </c>
      <c r="K15" s="60"/>
      <c r="L15" s="93"/>
    </row>
    <row r="16" spans="1:16">
      <c r="A16" s="59">
        <f>'Temperature Data'!A16</f>
        <v>40557</v>
      </c>
      <c r="B16" s="6" cm="1">
        <f t="array" ref="B16">INDEX('Temperature Data'!$B16:$G16,1,TempDataCol)</f>
        <v>17.200000000000003</v>
      </c>
      <c r="C16" s="6">
        <f t="shared" si="0"/>
        <v>39.299999999999997</v>
      </c>
      <c r="D16" s="6">
        <f t="shared" si="1"/>
        <v>40.299999999999997</v>
      </c>
      <c r="E16" s="6">
        <f t="shared" si="2"/>
        <v>41.3</v>
      </c>
      <c r="F16" s="6">
        <f t="shared" si="3"/>
        <v>39.299999999999997</v>
      </c>
      <c r="G16" s="6">
        <f t="shared" si="4"/>
        <v>40.299999999999997</v>
      </c>
      <c r="H16" s="6">
        <f t="shared" si="5"/>
        <v>41.3</v>
      </c>
      <c r="I16" s="162"/>
      <c r="J16" s="6">
        <f t="shared" si="6"/>
        <v>-80.599999999999994</v>
      </c>
      <c r="K16" s="60"/>
      <c r="L16" s="93"/>
    </row>
    <row r="17" spans="1:12">
      <c r="A17" s="59">
        <f>'Temperature Data'!A17</f>
        <v>40558</v>
      </c>
      <c r="B17" s="6" cm="1">
        <f t="array" ref="B17">INDEX('Temperature Data'!$B17:$G17,1,TempDataCol)</f>
        <v>14.899999999999999</v>
      </c>
      <c r="C17" s="6">
        <f t="shared" si="0"/>
        <v>41.6</v>
      </c>
      <c r="D17" s="6">
        <f t="shared" si="1"/>
        <v>42.6</v>
      </c>
      <c r="E17" s="6">
        <f t="shared" si="2"/>
        <v>43.6</v>
      </c>
      <c r="F17" s="6">
        <f t="shared" si="3"/>
        <v>41.6</v>
      </c>
      <c r="G17" s="6">
        <f t="shared" si="4"/>
        <v>42.6</v>
      </c>
      <c r="H17" s="6">
        <f t="shared" si="5"/>
        <v>43.6</v>
      </c>
      <c r="I17" s="162"/>
      <c r="J17" s="6">
        <f t="shared" si="6"/>
        <v>-85.200000000000017</v>
      </c>
      <c r="K17" s="60"/>
      <c r="L17" s="93"/>
    </row>
    <row r="18" spans="1:12">
      <c r="A18" s="59">
        <f>'Temperature Data'!A18</f>
        <v>40559</v>
      </c>
      <c r="B18" s="6" cm="1">
        <f t="array" ref="B18">INDEX('Temperature Data'!$B18:$G18,1,TempDataCol)</f>
        <v>27.5</v>
      </c>
      <c r="C18" s="6">
        <f t="shared" si="0"/>
        <v>29</v>
      </c>
      <c r="D18" s="6">
        <f t="shared" si="1"/>
        <v>30</v>
      </c>
      <c r="E18" s="6">
        <f t="shared" si="2"/>
        <v>31</v>
      </c>
      <c r="F18" s="6">
        <f t="shared" si="3"/>
        <v>29</v>
      </c>
      <c r="G18" s="6">
        <f t="shared" si="4"/>
        <v>30</v>
      </c>
      <c r="H18" s="6">
        <f t="shared" si="5"/>
        <v>31</v>
      </c>
      <c r="I18" s="162"/>
      <c r="J18" s="6">
        <f t="shared" si="6"/>
        <v>-60</v>
      </c>
      <c r="K18" s="60"/>
      <c r="L18" s="93"/>
    </row>
    <row r="19" spans="1:12">
      <c r="A19" s="59">
        <f>'Temperature Data'!A19</f>
        <v>40560</v>
      </c>
      <c r="B19" s="6" cm="1">
        <f t="array" ref="B19">INDEX('Temperature Data'!$B19:$G19,1,TempDataCol)</f>
        <v>12.200000000000003</v>
      </c>
      <c r="C19" s="6">
        <f t="shared" si="0"/>
        <v>44.3</v>
      </c>
      <c r="D19" s="6">
        <f t="shared" si="1"/>
        <v>45.3</v>
      </c>
      <c r="E19" s="6">
        <f t="shared" si="2"/>
        <v>46.3</v>
      </c>
      <c r="F19" s="6">
        <f t="shared" si="3"/>
        <v>44.3</v>
      </c>
      <c r="G19" s="6">
        <f t="shared" si="4"/>
        <v>45.3</v>
      </c>
      <c r="H19" s="6">
        <f t="shared" si="5"/>
        <v>46.3</v>
      </c>
      <c r="I19" s="162"/>
      <c r="J19" s="6">
        <f t="shared" si="6"/>
        <v>-90.59999999999998</v>
      </c>
      <c r="K19" s="60"/>
      <c r="L19" s="93"/>
    </row>
    <row r="20" spans="1:12">
      <c r="A20" s="59">
        <f>'Temperature Data'!A20</f>
        <v>40561</v>
      </c>
      <c r="B20" s="6" cm="1">
        <f t="array" ref="B20">INDEX('Temperature Data'!$B20:$G20,1,TempDataCol)</f>
        <v>22.200000000000003</v>
      </c>
      <c r="C20" s="6">
        <f t="shared" si="0"/>
        <v>34.299999999999997</v>
      </c>
      <c r="D20" s="6">
        <f t="shared" si="1"/>
        <v>35.299999999999997</v>
      </c>
      <c r="E20" s="6">
        <f t="shared" si="2"/>
        <v>36.299999999999997</v>
      </c>
      <c r="F20" s="6">
        <f t="shared" si="3"/>
        <v>34.299999999999997</v>
      </c>
      <c r="G20" s="6">
        <f t="shared" si="4"/>
        <v>35.299999999999997</v>
      </c>
      <c r="H20" s="6">
        <f t="shared" si="5"/>
        <v>36.299999999999997</v>
      </c>
      <c r="I20" s="162"/>
      <c r="J20" s="6">
        <f t="shared" si="6"/>
        <v>-70.599999999999994</v>
      </c>
      <c r="K20" s="60"/>
      <c r="L20" s="93"/>
    </row>
    <row r="21" spans="1:12">
      <c r="A21" s="59">
        <f>'Temperature Data'!A21</f>
        <v>40562</v>
      </c>
      <c r="B21" s="6" cm="1">
        <f t="array" ref="B21">INDEX('Temperature Data'!$B21:$G21,1,TempDataCol)</f>
        <v>34.200000000000003</v>
      </c>
      <c r="C21" s="6">
        <f t="shared" si="0"/>
        <v>22.299999999999997</v>
      </c>
      <c r="D21" s="6">
        <f t="shared" si="1"/>
        <v>23.299999999999997</v>
      </c>
      <c r="E21" s="6">
        <f t="shared" si="2"/>
        <v>24.299999999999997</v>
      </c>
      <c r="F21" s="6">
        <f t="shared" si="3"/>
        <v>22.299999999999997</v>
      </c>
      <c r="G21" s="6">
        <f t="shared" si="4"/>
        <v>23.299999999999997</v>
      </c>
      <c r="H21" s="6">
        <f t="shared" si="5"/>
        <v>24.299999999999997</v>
      </c>
      <c r="I21" s="162"/>
      <c r="J21" s="6">
        <f t="shared" si="6"/>
        <v>-46.599999999999994</v>
      </c>
      <c r="K21" s="60"/>
      <c r="L21" s="93"/>
    </row>
    <row r="22" spans="1:12">
      <c r="A22" s="59">
        <f>'Temperature Data'!A22</f>
        <v>40563</v>
      </c>
      <c r="B22" s="6" cm="1">
        <f t="array" ref="B22">INDEX('Temperature Data'!$B22:$G22,1,TempDataCol)</f>
        <v>25.799999999999997</v>
      </c>
      <c r="C22" s="6">
        <f t="shared" si="0"/>
        <v>30.700000000000003</v>
      </c>
      <c r="D22" s="6">
        <f t="shared" si="1"/>
        <v>31.700000000000003</v>
      </c>
      <c r="E22" s="6">
        <f t="shared" si="2"/>
        <v>32.700000000000003</v>
      </c>
      <c r="F22" s="6">
        <f t="shared" si="3"/>
        <v>30.700000000000003</v>
      </c>
      <c r="G22" s="6">
        <f t="shared" si="4"/>
        <v>31.700000000000003</v>
      </c>
      <c r="H22" s="6">
        <f t="shared" si="5"/>
        <v>32.700000000000003</v>
      </c>
      <c r="I22" s="162"/>
      <c r="J22" s="6">
        <f t="shared" si="6"/>
        <v>-63.400000000000006</v>
      </c>
      <c r="K22" s="60"/>
      <c r="L22" s="93"/>
    </row>
    <row r="23" spans="1:12">
      <c r="A23" s="59">
        <f>'Temperature Data'!A23</f>
        <v>40564</v>
      </c>
      <c r="B23" s="6" cm="1">
        <f t="array" ref="B23">INDEX('Temperature Data'!$B23:$G23,1,TempDataCol)</f>
        <v>23.5</v>
      </c>
      <c r="C23" s="6">
        <f t="shared" si="0"/>
        <v>33</v>
      </c>
      <c r="D23" s="6">
        <f t="shared" si="1"/>
        <v>34</v>
      </c>
      <c r="E23" s="6">
        <f t="shared" si="2"/>
        <v>35</v>
      </c>
      <c r="F23" s="6">
        <f t="shared" si="3"/>
        <v>33</v>
      </c>
      <c r="G23" s="6">
        <f t="shared" si="4"/>
        <v>34</v>
      </c>
      <c r="H23" s="6">
        <f t="shared" si="5"/>
        <v>35</v>
      </c>
      <c r="I23" s="162"/>
      <c r="J23" s="6">
        <f t="shared" si="6"/>
        <v>-68</v>
      </c>
      <c r="K23" s="60"/>
      <c r="L23" s="93"/>
    </row>
    <row r="24" spans="1:12">
      <c r="A24" s="59">
        <f>'Temperature Data'!A24</f>
        <v>40565</v>
      </c>
      <c r="B24" s="6" cm="1">
        <f t="array" ref="B24">INDEX('Temperature Data'!$B24:$G24,1,TempDataCol)</f>
        <v>14.200000000000003</v>
      </c>
      <c r="C24" s="6">
        <f t="shared" si="0"/>
        <v>42.3</v>
      </c>
      <c r="D24" s="6">
        <f t="shared" si="1"/>
        <v>43.3</v>
      </c>
      <c r="E24" s="6">
        <f t="shared" si="2"/>
        <v>44.3</v>
      </c>
      <c r="F24" s="6">
        <f t="shared" si="3"/>
        <v>42.3</v>
      </c>
      <c r="G24" s="6">
        <f t="shared" si="4"/>
        <v>43.3</v>
      </c>
      <c r="H24" s="6">
        <f t="shared" si="5"/>
        <v>44.3</v>
      </c>
      <c r="I24" s="162"/>
      <c r="J24" s="6">
        <f t="shared" si="6"/>
        <v>-86.59999999999998</v>
      </c>
      <c r="K24" s="60"/>
      <c r="L24" s="93"/>
    </row>
    <row r="25" spans="1:12">
      <c r="A25" s="59">
        <f>'Temperature Data'!A25</f>
        <v>40566</v>
      </c>
      <c r="B25" s="6" cm="1">
        <f t="array" ref="B25">INDEX('Temperature Data'!$B25:$G25,1,TempDataCol)</f>
        <v>7.2000000000000028</v>
      </c>
      <c r="C25" s="6">
        <f t="shared" si="0"/>
        <v>49.3</v>
      </c>
      <c r="D25" s="6">
        <f t="shared" si="1"/>
        <v>50.3</v>
      </c>
      <c r="E25" s="6">
        <f t="shared" si="2"/>
        <v>51.3</v>
      </c>
      <c r="F25" s="6">
        <f t="shared" si="3"/>
        <v>49.3</v>
      </c>
      <c r="G25" s="6">
        <f t="shared" si="4"/>
        <v>50.3</v>
      </c>
      <c r="H25" s="6">
        <f t="shared" si="5"/>
        <v>51.3</v>
      </c>
      <c r="I25" s="162"/>
      <c r="J25" s="6">
        <f t="shared" si="6"/>
        <v>-100.59999999999998</v>
      </c>
      <c r="K25" s="60"/>
      <c r="L25" s="93"/>
    </row>
    <row r="26" spans="1:12">
      <c r="A26" s="59">
        <f>'Temperature Data'!A26</f>
        <v>40567</v>
      </c>
      <c r="B26" s="6" cm="1">
        <f t="array" ref="B26">INDEX('Temperature Data'!$B26:$G26,1,TempDataCol)</f>
        <v>1.0999999999999943</v>
      </c>
      <c r="C26" s="6">
        <f t="shared" si="0"/>
        <v>55.400000000000006</v>
      </c>
      <c r="D26" s="6">
        <f t="shared" si="1"/>
        <v>56.400000000000006</v>
      </c>
      <c r="E26" s="6">
        <f t="shared" si="2"/>
        <v>57.400000000000006</v>
      </c>
      <c r="F26" s="6">
        <f t="shared" si="3"/>
        <v>55.400000000000006</v>
      </c>
      <c r="G26" s="6">
        <f t="shared" si="4"/>
        <v>56.400000000000006</v>
      </c>
      <c r="H26" s="6">
        <f t="shared" si="5"/>
        <v>57.400000000000006</v>
      </c>
      <c r="I26" s="162"/>
      <c r="J26" s="6">
        <f t="shared" si="6"/>
        <v>-112.80000000000001</v>
      </c>
      <c r="K26" s="60"/>
      <c r="L26" s="93"/>
    </row>
    <row r="27" spans="1:12">
      <c r="A27" s="59">
        <f>'Temperature Data'!A27</f>
        <v>40568</v>
      </c>
      <c r="B27" s="6" cm="1">
        <f t="array" ref="B27">INDEX('Temperature Data'!$B27:$G27,1,TempDataCol)</f>
        <v>13.399999999999999</v>
      </c>
      <c r="C27" s="6">
        <f t="shared" si="0"/>
        <v>43.1</v>
      </c>
      <c r="D27" s="6">
        <f t="shared" si="1"/>
        <v>44.1</v>
      </c>
      <c r="E27" s="6">
        <f t="shared" si="2"/>
        <v>45.1</v>
      </c>
      <c r="F27" s="6">
        <f t="shared" si="3"/>
        <v>43.1</v>
      </c>
      <c r="G27" s="6">
        <f t="shared" si="4"/>
        <v>44.1</v>
      </c>
      <c r="H27" s="6">
        <f t="shared" si="5"/>
        <v>45.1</v>
      </c>
      <c r="I27" s="162"/>
      <c r="J27" s="6">
        <f t="shared" si="6"/>
        <v>-88.200000000000017</v>
      </c>
      <c r="K27" s="60"/>
      <c r="L27" s="93"/>
    </row>
    <row r="28" spans="1:12">
      <c r="A28" s="59">
        <f>'Temperature Data'!A28</f>
        <v>40569</v>
      </c>
      <c r="B28" s="6" cm="1">
        <f t="array" ref="B28">INDEX('Temperature Data'!$B28:$G28,1,TempDataCol)</f>
        <v>16.399999999999999</v>
      </c>
      <c r="C28" s="6">
        <f t="shared" si="0"/>
        <v>40.1</v>
      </c>
      <c r="D28" s="6">
        <f t="shared" si="1"/>
        <v>41.1</v>
      </c>
      <c r="E28" s="6">
        <f t="shared" si="2"/>
        <v>42.1</v>
      </c>
      <c r="F28" s="6">
        <f t="shared" si="3"/>
        <v>40.1</v>
      </c>
      <c r="G28" s="6">
        <f t="shared" si="4"/>
        <v>41.1</v>
      </c>
      <c r="H28" s="6">
        <f t="shared" si="5"/>
        <v>42.1</v>
      </c>
      <c r="I28" s="162"/>
      <c r="J28" s="6">
        <f t="shared" si="6"/>
        <v>-82.200000000000017</v>
      </c>
      <c r="K28" s="60"/>
      <c r="L28" s="93"/>
    </row>
    <row r="29" spans="1:12">
      <c r="A29" s="59">
        <f>'Temperature Data'!A29</f>
        <v>40570</v>
      </c>
      <c r="B29" s="6" cm="1">
        <f t="array" ref="B29">INDEX('Temperature Data'!$B29:$G29,1,TempDataCol)</f>
        <v>26.5</v>
      </c>
      <c r="C29" s="6">
        <f t="shared" si="0"/>
        <v>30</v>
      </c>
      <c r="D29" s="6">
        <f t="shared" si="1"/>
        <v>31</v>
      </c>
      <c r="E29" s="6">
        <f t="shared" si="2"/>
        <v>32</v>
      </c>
      <c r="F29" s="6">
        <f t="shared" si="3"/>
        <v>30</v>
      </c>
      <c r="G29" s="6">
        <f t="shared" si="4"/>
        <v>31</v>
      </c>
      <c r="H29" s="6">
        <f t="shared" si="5"/>
        <v>32</v>
      </c>
      <c r="I29" s="162"/>
      <c r="J29" s="6">
        <f t="shared" si="6"/>
        <v>-62</v>
      </c>
      <c r="K29" s="60"/>
      <c r="L29" s="93"/>
    </row>
    <row r="30" spans="1:12">
      <c r="A30" s="59">
        <f>'Temperature Data'!A30</f>
        <v>40571</v>
      </c>
      <c r="B30" s="6" cm="1">
        <f t="array" ref="B30">INDEX('Temperature Data'!$B30:$G30,1,TempDataCol)</f>
        <v>20</v>
      </c>
      <c r="C30" s="6">
        <f t="shared" si="0"/>
        <v>36.5</v>
      </c>
      <c r="D30" s="6">
        <f t="shared" si="1"/>
        <v>37.5</v>
      </c>
      <c r="E30" s="6">
        <f t="shared" si="2"/>
        <v>38.5</v>
      </c>
      <c r="F30" s="6">
        <f t="shared" si="3"/>
        <v>36.5</v>
      </c>
      <c r="G30" s="6">
        <f t="shared" si="4"/>
        <v>37.5</v>
      </c>
      <c r="H30" s="6">
        <f t="shared" si="5"/>
        <v>38.5</v>
      </c>
      <c r="I30" s="162"/>
      <c r="J30" s="6">
        <f t="shared" si="6"/>
        <v>-75</v>
      </c>
      <c r="K30" s="60"/>
      <c r="L30" s="93"/>
    </row>
    <row r="31" spans="1:12">
      <c r="A31" s="59">
        <f>'Temperature Data'!A31</f>
        <v>40572</v>
      </c>
      <c r="B31" s="6" cm="1">
        <f t="array" ref="B31">INDEX('Temperature Data'!$B31:$G31,1,TempDataCol)</f>
        <v>27</v>
      </c>
      <c r="C31" s="6">
        <f t="shared" si="0"/>
        <v>29.5</v>
      </c>
      <c r="D31" s="6">
        <f t="shared" si="1"/>
        <v>30.5</v>
      </c>
      <c r="E31" s="6">
        <f t="shared" si="2"/>
        <v>31.5</v>
      </c>
      <c r="F31" s="6">
        <f t="shared" si="3"/>
        <v>29.5</v>
      </c>
      <c r="G31" s="6">
        <f t="shared" si="4"/>
        <v>30.5</v>
      </c>
      <c r="H31" s="6">
        <f t="shared" si="5"/>
        <v>31.5</v>
      </c>
      <c r="I31" s="162"/>
      <c r="J31" s="6">
        <f t="shared" si="6"/>
        <v>-61</v>
      </c>
      <c r="K31" s="60"/>
      <c r="L31" s="93"/>
    </row>
    <row r="32" spans="1:12">
      <c r="A32" s="59">
        <f>'Temperature Data'!A32</f>
        <v>40573</v>
      </c>
      <c r="B32" s="6" cm="1">
        <f t="array" ref="B32">INDEX('Temperature Data'!$B32:$G32,1,TempDataCol)</f>
        <v>23.1</v>
      </c>
      <c r="C32" s="6">
        <f t="shared" si="0"/>
        <v>33.4</v>
      </c>
      <c r="D32" s="6">
        <f t="shared" si="1"/>
        <v>34.4</v>
      </c>
      <c r="E32" s="6">
        <f t="shared" si="2"/>
        <v>35.4</v>
      </c>
      <c r="F32" s="6">
        <f t="shared" si="3"/>
        <v>33.4</v>
      </c>
      <c r="G32" s="6">
        <f t="shared" si="4"/>
        <v>34.4</v>
      </c>
      <c r="H32" s="6">
        <f t="shared" si="5"/>
        <v>35.4</v>
      </c>
      <c r="I32" s="162"/>
      <c r="J32" s="6">
        <f t="shared" si="6"/>
        <v>-68.799999999999983</v>
      </c>
      <c r="K32" s="60"/>
      <c r="L32" s="93"/>
    </row>
    <row r="33" spans="1:12">
      <c r="A33" s="59">
        <f>'Temperature Data'!A33</f>
        <v>40574</v>
      </c>
      <c r="B33" s="6" cm="1">
        <f t="array" ref="B33">INDEX('Temperature Data'!$B33:$G33,1,TempDataCol)</f>
        <v>15.5</v>
      </c>
      <c r="C33" s="6">
        <f t="shared" si="0"/>
        <v>41</v>
      </c>
      <c r="D33" s="6">
        <f t="shared" si="1"/>
        <v>42</v>
      </c>
      <c r="E33" s="6">
        <f t="shared" si="2"/>
        <v>43</v>
      </c>
      <c r="F33" s="6">
        <f t="shared" si="3"/>
        <v>41</v>
      </c>
      <c r="G33" s="6">
        <f t="shared" si="4"/>
        <v>42</v>
      </c>
      <c r="H33" s="6">
        <f t="shared" si="5"/>
        <v>43</v>
      </c>
      <c r="I33" s="162"/>
      <c r="J33" s="6">
        <f t="shared" si="6"/>
        <v>-84</v>
      </c>
      <c r="K33" s="60"/>
      <c r="L33" s="93"/>
    </row>
    <row r="34" spans="1:12">
      <c r="A34" s="59">
        <f>'Temperature Data'!A34</f>
        <v>40575</v>
      </c>
      <c r="B34" s="6" cm="1">
        <f t="array" ref="B34">INDEX('Temperature Data'!$B34:$G34,1,TempDataCol)</f>
        <v>14.399999999999999</v>
      </c>
      <c r="C34" s="6">
        <f t="shared" si="0"/>
        <v>42.1</v>
      </c>
      <c r="D34" s="6">
        <f t="shared" si="1"/>
        <v>43.1</v>
      </c>
      <c r="E34" s="6">
        <f t="shared" si="2"/>
        <v>44.1</v>
      </c>
      <c r="F34" s="6">
        <f t="shared" si="3"/>
        <v>42.1</v>
      </c>
      <c r="G34" s="6">
        <f t="shared" si="4"/>
        <v>43.1</v>
      </c>
      <c r="H34" s="6">
        <f t="shared" si="5"/>
        <v>44.1</v>
      </c>
      <c r="I34" s="162"/>
      <c r="J34" s="6">
        <f t="shared" si="6"/>
        <v>-86.200000000000017</v>
      </c>
      <c r="K34" s="60"/>
      <c r="L34" s="93"/>
    </row>
    <row r="35" spans="1:12">
      <c r="A35" s="59">
        <f>'Temperature Data'!A35</f>
        <v>40576</v>
      </c>
      <c r="B35" s="6" cm="1">
        <f t="array" ref="B35">INDEX('Temperature Data'!$B35:$G35,1,TempDataCol)</f>
        <v>20.200000000000003</v>
      </c>
      <c r="C35" s="6">
        <f t="shared" si="0"/>
        <v>36.299999999999997</v>
      </c>
      <c r="D35" s="6">
        <f t="shared" si="1"/>
        <v>37.299999999999997</v>
      </c>
      <c r="E35" s="6">
        <f t="shared" si="2"/>
        <v>38.299999999999997</v>
      </c>
      <c r="F35" s="6">
        <f t="shared" si="3"/>
        <v>36.299999999999997</v>
      </c>
      <c r="G35" s="6">
        <f t="shared" si="4"/>
        <v>37.299999999999997</v>
      </c>
      <c r="H35" s="6">
        <f t="shared" si="5"/>
        <v>38.299999999999997</v>
      </c>
      <c r="I35" s="162"/>
      <c r="J35" s="6">
        <f t="shared" si="6"/>
        <v>-74.599999999999994</v>
      </c>
      <c r="K35" s="60"/>
      <c r="L35" s="93"/>
    </row>
    <row r="36" spans="1:12">
      <c r="A36" s="59">
        <f>'Temperature Data'!A36</f>
        <v>40577</v>
      </c>
      <c r="B36" s="6" cm="1">
        <f t="array" ref="B36">INDEX('Temperature Data'!$B36:$G36,1,TempDataCol)</f>
        <v>17.100000000000001</v>
      </c>
      <c r="C36" s="6">
        <f t="shared" si="0"/>
        <v>39.4</v>
      </c>
      <c r="D36" s="6">
        <f t="shared" si="1"/>
        <v>40.4</v>
      </c>
      <c r="E36" s="6">
        <f t="shared" si="2"/>
        <v>41.4</v>
      </c>
      <c r="F36" s="6">
        <f t="shared" si="3"/>
        <v>39.4</v>
      </c>
      <c r="G36" s="6">
        <f t="shared" si="4"/>
        <v>40.4</v>
      </c>
      <c r="H36" s="6">
        <f t="shared" si="5"/>
        <v>41.4</v>
      </c>
      <c r="I36" s="162"/>
      <c r="J36" s="6">
        <f t="shared" si="6"/>
        <v>-80.799999999999983</v>
      </c>
      <c r="K36" s="60"/>
      <c r="L36" s="93"/>
    </row>
    <row r="37" spans="1:12">
      <c r="A37" s="59">
        <f>'Temperature Data'!A37</f>
        <v>40578</v>
      </c>
      <c r="B37" s="6" cm="1">
        <f t="array" ref="B37">INDEX('Temperature Data'!$B37:$G37,1,TempDataCol)</f>
        <v>19</v>
      </c>
      <c r="C37" s="6">
        <f t="shared" si="0"/>
        <v>37.5</v>
      </c>
      <c r="D37" s="6">
        <f t="shared" si="1"/>
        <v>38.5</v>
      </c>
      <c r="E37" s="6">
        <f t="shared" si="2"/>
        <v>39.5</v>
      </c>
      <c r="F37" s="6">
        <f t="shared" si="3"/>
        <v>37.5</v>
      </c>
      <c r="G37" s="6">
        <f t="shared" si="4"/>
        <v>38.5</v>
      </c>
      <c r="H37" s="6">
        <f t="shared" si="5"/>
        <v>39.5</v>
      </c>
      <c r="I37" s="162"/>
      <c r="J37" s="6">
        <f t="shared" si="6"/>
        <v>-77</v>
      </c>
      <c r="K37" s="60"/>
      <c r="L37" s="93"/>
    </row>
    <row r="38" spans="1:12">
      <c r="A38" s="59">
        <f>'Temperature Data'!A38</f>
        <v>40579</v>
      </c>
      <c r="B38" s="6" cm="1">
        <f t="array" ref="B38">INDEX('Temperature Data'!$B38:$G38,1,TempDataCol)</f>
        <v>24.700000000000003</v>
      </c>
      <c r="C38" s="6">
        <f t="shared" si="0"/>
        <v>31.799999999999997</v>
      </c>
      <c r="D38" s="6">
        <f t="shared" si="1"/>
        <v>32.799999999999997</v>
      </c>
      <c r="E38" s="6">
        <f t="shared" si="2"/>
        <v>33.799999999999997</v>
      </c>
      <c r="F38" s="6">
        <f t="shared" si="3"/>
        <v>31.799999999999997</v>
      </c>
      <c r="G38" s="6">
        <f t="shared" si="4"/>
        <v>32.799999999999997</v>
      </c>
      <c r="H38" s="6">
        <f t="shared" si="5"/>
        <v>33.799999999999997</v>
      </c>
      <c r="I38" s="162"/>
      <c r="J38" s="6">
        <f t="shared" si="6"/>
        <v>-65.599999999999994</v>
      </c>
      <c r="K38" s="60"/>
      <c r="L38" s="93"/>
    </row>
    <row r="39" spans="1:12">
      <c r="A39" s="59">
        <f>'Temperature Data'!A39</f>
        <v>40580</v>
      </c>
      <c r="B39" s="6" cm="1">
        <f t="array" ref="B39">INDEX('Temperature Data'!$B39:$G39,1,TempDataCol)</f>
        <v>36.700000000000003</v>
      </c>
      <c r="C39" s="6">
        <f t="shared" si="0"/>
        <v>19.799999999999997</v>
      </c>
      <c r="D39" s="6">
        <f t="shared" si="1"/>
        <v>20.799999999999997</v>
      </c>
      <c r="E39" s="6">
        <f t="shared" si="2"/>
        <v>21.799999999999997</v>
      </c>
      <c r="F39" s="6">
        <f t="shared" si="3"/>
        <v>19.799999999999997</v>
      </c>
      <c r="G39" s="6">
        <f t="shared" si="4"/>
        <v>20.799999999999997</v>
      </c>
      <c r="H39" s="6">
        <f t="shared" si="5"/>
        <v>21.799999999999997</v>
      </c>
      <c r="I39" s="162"/>
      <c r="J39" s="6">
        <f t="shared" si="6"/>
        <v>-41.599999999999994</v>
      </c>
      <c r="K39" s="60"/>
      <c r="L39" s="93"/>
    </row>
    <row r="40" spans="1:12">
      <c r="A40" s="59">
        <f>'Temperature Data'!A40</f>
        <v>40581</v>
      </c>
      <c r="B40" s="6" cm="1">
        <f t="array" ref="B40">INDEX('Temperature Data'!$B40:$G40,1,TempDataCol)</f>
        <v>33.799999999999997</v>
      </c>
      <c r="C40" s="6">
        <f t="shared" si="0"/>
        <v>22.700000000000003</v>
      </c>
      <c r="D40" s="6">
        <f t="shared" si="1"/>
        <v>23.700000000000003</v>
      </c>
      <c r="E40" s="6">
        <f t="shared" si="2"/>
        <v>24.700000000000003</v>
      </c>
      <c r="F40" s="6">
        <f t="shared" si="3"/>
        <v>22.700000000000003</v>
      </c>
      <c r="G40" s="6">
        <f t="shared" si="4"/>
        <v>23.700000000000003</v>
      </c>
      <c r="H40" s="6">
        <f t="shared" si="5"/>
        <v>24.700000000000003</v>
      </c>
      <c r="I40" s="162"/>
      <c r="J40" s="6">
        <f t="shared" si="6"/>
        <v>-47.400000000000006</v>
      </c>
      <c r="K40" s="60"/>
      <c r="L40" s="93"/>
    </row>
    <row r="41" spans="1:12">
      <c r="A41" s="59">
        <f>'Temperature Data'!A41</f>
        <v>40582</v>
      </c>
      <c r="B41" s="6" cm="1">
        <f t="array" ref="B41">INDEX('Temperature Data'!$B41:$G41,1,TempDataCol)</f>
        <v>29.5</v>
      </c>
      <c r="C41" s="6">
        <f t="shared" si="0"/>
        <v>27</v>
      </c>
      <c r="D41" s="6">
        <f t="shared" si="1"/>
        <v>28</v>
      </c>
      <c r="E41" s="6">
        <f t="shared" si="2"/>
        <v>29</v>
      </c>
      <c r="F41" s="6">
        <f t="shared" si="3"/>
        <v>27</v>
      </c>
      <c r="G41" s="6">
        <f t="shared" si="4"/>
        <v>28</v>
      </c>
      <c r="H41" s="6">
        <f t="shared" si="5"/>
        <v>29</v>
      </c>
      <c r="I41" s="162"/>
      <c r="J41" s="6">
        <f t="shared" si="6"/>
        <v>-56</v>
      </c>
      <c r="K41" s="60"/>
      <c r="L41" s="93"/>
    </row>
    <row r="42" spans="1:12">
      <c r="A42" s="59">
        <f>'Temperature Data'!A42</f>
        <v>40583</v>
      </c>
      <c r="B42" s="6" cm="1">
        <f t="array" ref="B42">INDEX('Temperature Data'!$B42:$G42,1,TempDataCol)</f>
        <v>19.299999999999997</v>
      </c>
      <c r="C42" s="6">
        <f t="shared" si="0"/>
        <v>37.200000000000003</v>
      </c>
      <c r="D42" s="6">
        <f t="shared" si="1"/>
        <v>38.200000000000003</v>
      </c>
      <c r="E42" s="6">
        <f t="shared" si="2"/>
        <v>39.200000000000003</v>
      </c>
      <c r="F42" s="6">
        <f t="shared" si="3"/>
        <v>37.200000000000003</v>
      </c>
      <c r="G42" s="6">
        <f t="shared" si="4"/>
        <v>38.200000000000003</v>
      </c>
      <c r="H42" s="6">
        <f t="shared" si="5"/>
        <v>39.200000000000003</v>
      </c>
      <c r="I42" s="162"/>
      <c r="J42" s="6">
        <f t="shared" si="6"/>
        <v>-76.400000000000006</v>
      </c>
      <c r="K42" s="60"/>
      <c r="L42" s="93"/>
    </row>
    <row r="43" spans="1:12">
      <c r="A43" s="59">
        <f>'Temperature Data'!A43</f>
        <v>40584</v>
      </c>
      <c r="B43" s="6" cm="1">
        <f t="array" ref="B43">INDEX('Temperature Data'!$B43:$G43,1,TempDataCol)</f>
        <v>21.4</v>
      </c>
      <c r="C43" s="6">
        <f t="shared" si="0"/>
        <v>35.1</v>
      </c>
      <c r="D43" s="6">
        <f t="shared" si="1"/>
        <v>36.1</v>
      </c>
      <c r="E43" s="6">
        <f t="shared" si="2"/>
        <v>37.1</v>
      </c>
      <c r="F43" s="6">
        <f t="shared" si="3"/>
        <v>35.1</v>
      </c>
      <c r="G43" s="6">
        <f t="shared" si="4"/>
        <v>36.1</v>
      </c>
      <c r="H43" s="6">
        <f t="shared" si="5"/>
        <v>37.1</v>
      </c>
      <c r="I43" s="162"/>
      <c r="J43" s="6">
        <f t="shared" si="6"/>
        <v>-72.200000000000017</v>
      </c>
      <c r="K43" s="60"/>
      <c r="L43" s="93"/>
    </row>
    <row r="44" spans="1:12">
      <c r="A44" s="59">
        <f>'Temperature Data'!A44</f>
        <v>40585</v>
      </c>
      <c r="B44" s="6" cm="1">
        <f t="array" ref="B44">INDEX('Temperature Data'!$B44:$G44,1,TempDataCol)</f>
        <v>14.200000000000003</v>
      </c>
      <c r="C44" s="6">
        <f t="shared" si="0"/>
        <v>42.3</v>
      </c>
      <c r="D44" s="6">
        <f t="shared" si="1"/>
        <v>43.3</v>
      </c>
      <c r="E44" s="6">
        <f t="shared" si="2"/>
        <v>44.3</v>
      </c>
      <c r="F44" s="6">
        <f t="shared" si="3"/>
        <v>42.3</v>
      </c>
      <c r="G44" s="6">
        <f t="shared" si="4"/>
        <v>43.3</v>
      </c>
      <c r="H44" s="6">
        <f t="shared" si="5"/>
        <v>44.3</v>
      </c>
      <c r="I44" s="162"/>
      <c r="J44" s="6">
        <f t="shared" si="6"/>
        <v>-86.59999999999998</v>
      </c>
      <c r="K44" s="60"/>
      <c r="L44" s="93"/>
    </row>
    <row r="45" spans="1:12">
      <c r="A45" s="59">
        <f>'Temperature Data'!A45</f>
        <v>40586</v>
      </c>
      <c r="B45" s="6" cm="1">
        <f t="array" ref="B45">INDEX('Temperature Data'!$B45:$G45,1,TempDataCol)</f>
        <v>22.1</v>
      </c>
      <c r="C45" s="6">
        <f t="shared" si="0"/>
        <v>34.4</v>
      </c>
      <c r="D45" s="6">
        <f t="shared" si="1"/>
        <v>35.4</v>
      </c>
      <c r="E45" s="6">
        <f t="shared" si="2"/>
        <v>36.4</v>
      </c>
      <c r="F45" s="6">
        <f t="shared" si="3"/>
        <v>34.4</v>
      </c>
      <c r="G45" s="6">
        <f t="shared" si="4"/>
        <v>35.4</v>
      </c>
      <c r="H45" s="6">
        <f t="shared" si="5"/>
        <v>36.4</v>
      </c>
      <c r="I45" s="162"/>
      <c r="J45" s="6">
        <f t="shared" si="6"/>
        <v>-70.799999999999983</v>
      </c>
      <c r="K45" s="60"/>
      <c r="L45" s="93"/>
    </row>
    <row r="46" spans="1:12">
      <c r="A46" s="59">
        <f>'Temperature Data'!A46</f>
        <v>40587</v>
      </c>
      <c r="B46" s="6" cm="1">
        <f t="array" ref="B46">INDEX('Temperature Data'!$B46:$G46,1,TempDataCol)</f>
        <v>28</v>
      </c>
      <c r="C46" s="6">
        <f t="shared" si="0"/>
        <v>28.5</v>
      </c>
      <c r="D46" s="6">
        <f t="shared" si="1"/>
        <v>29.5</v>
      </c>
      <c r="E46" s="6">
        <f t="shared" si="2"/>
        <v>30.5</v>
      </c>
      <c r="F46" s="6">
        <f t="shared" si="3"/>
        <v>28.5</v>
      </c>
      <c r="G46" s="6">
        <f t="shared" si="4"/>
        <v>29.5</v>
      </c>
      <c r="H46" s="6">
        <f t="shared" si="5"/>
        <v>30.5</v>
      </c>
      <c r="I46" s="162"/>
      <c r="J46" s="6">
        <f t="shared" si="6"/>
        <v>-59</v>
      </c>
      <c r="K46" s="60"/>
      <c r="L46" s="93"/>
    </row>
    <row r="47" spans="1:12">
      <c r="A47" s="59">
        <f>'Temperature Data'!A47</f>
        <v>40588</v>
      </c>
      <c r="B47" s="6" cm="1">
        <f t="array" ref="B47">INDEX('Temperature Data'!$B47:$G47,1,TempDataCol)</f>
        <v>43.3</v>
      </c>
      <c r="C47" s="6">
        <f t="shared" si="0"/>
        <v>13.200000000000003</v>
      </c>
      <c r="D47" s="6">
        <f t="shared" si="1"/>
        <v>14.200000000000003</v>
      </c>
      <c r="E47" s="6">
        <f t="shared" si="2"/>
        <v>15.200000000000003</v>
      </c>
      <c r="F47" s="6">
        <f t="shared" si="3"/>
        <v>13.200000000000003</v>
      </c>
      <c r="G47" s="6">
        <f t="shared" si="4"/>
        <v>14.200000000000003</v>
      </c>
      <c r="H47" s="6">
        <f t="shared" si="5"/>
        <v>15.200000000000003</v>
      </c>
      <c r="I47" s="162"/>
      <c r="J47" s="6">
        <f t="shared" si="6"/>
        <v>-28.400000000000006</v>
      </c>
      <c r="K47" s="60"/>
      <c r="L47" s="93"/>
    </row>
    <row r="48" spans="1:12">
      <c r="A48" s="59">
        <f>'Temperature Data'!A48</f>
        <v>40589</v>
      </c>
      <c r="B48" s="6" cm="1">
        <f t="array" ref="B48">INDEX('Temperature Data'!$B48:$G48,1,TempDataCol)</f>
        <v>22.4</v>
      </c>
      <c r="C48" s="6">
        <f t="shared" si="0"/>
        <v>34.1</v>
      </c>
      <c r="D48" s="6">
        <f t="shared" si="1"/>
        <v>35.1</v>
      </c>
      <c r="E48" s="6">
        <f t="shared" si="2"/>
        <v>36.1</v>
      </c>
      <c r="F48" s="6">
        <f t="shared" si="3"/>
        <v>34.1</v>
      </c>
      <c r="G48" s="6">
        <f t="shared" si="4"/>
        <v>35.1</v>
      </c>
      <c r="H48" s="6">
        <f t="shared" si="5"/>
        <v>36.1</v>
      </c>
      <c r="I48" s="162"/>
      <c r="J48" s="6">
        <f t="shared" si="6"/>
        <v>-70.200000000000017</v>
      </c>
      <c r="K48" s="60"/>
      <c r="L48" s="93"/>
    </row>
    <row r="49" spans="1:12">
      <c r="A49" s="59">
        <f>'Temperature Data'!A49</f>
        <v>40590</v>
      </c>
      <c r="B49" s="6" cm="1">
        <f t="array" ref="B49">INDEX('Temperature Data'!$B49:$G49,1,TempDataCol)</f>
        <v>27.4</v>
      </c>
      <c r="C49" s="6">
        <f t="shared" si="0"/>
        <v>29.1</v>
      </c>
      <c r="D49" s="6">
        <f t="shared" si="1"/>
        <v>30.1</v>
      </c>
      <c r="E49" s="6">
        <f t="shared" si="2"/>
        <v>31.1</v>
      </c>
      <c r="F49" s="6">
        <f t="shared" si="3"/>
        <v>29.1</v>
      </c>
      <c r="G49" s="6">
        <f t="shared" si="4"/>
        <v>30.1</v>
      </c>
      <c r="H49" s="6">
        <f t="shared" si="5"/>
        <v>31.1</v>
      </c>
      <c r="I49" s="162"/>
      <c r="J49" s="6">
        <f t="shared" si="6"/>
        <v>-60.20000000000001</v>
      </c>
      <c r="K49" s="60"/>
      <c r="L49" s="93"/>
    </row>
    <row r="50" spans="1:12">
      <c r="A50" s="59">
        <f>'Temperature Data'!A50</f>
        <v>40591</v>
      </c>
      <c r="B50" s="6" cm="1">
        <f t="array" ref="B50">INDEX('Temperature Data'!$B50:$G50,1,TempDataCol)</f>
        <v>41.4</v>
      </c>
      <c r="C50" s="6">
        <f t="shared" si="0"/>
        <v>15.100000000000001</v>
      </c>
      <c r="D50" s="6">
        <f t="shared" si="1"/>
        <v>16.100000000000001</v>
      </c>
      <c r="E50" s="6">
        <f t="shared" si="2"/>
        <v>17.100000000000001</v>
      </c>
      <c r="F50" s="6">
        <f t="shared" si="3"/>
        <v>15.100000000000001</v>
      </c>
      <c r="G50" s="6">
        <f t="shared" si="4"/>
        <v>16.100000000000001</v>
      </c>
      <c r="H50" s="6">
        <f t="shared" si="5"/>
        <v>17.100000000000001</v>
      </c>
      <c r="I50" s="162"/>
      <c r="J50" s="6">
        <f t="shared" si="6"/>
        <v>-32.200000000000003</v>
      </c>
      <c r="K50" s="60"/>
      <c r="L50" s="93"/>
    </row>
    <row r="51" spans="1:12">
      <c r="A51" s="59">
        <f>'Temperature Data'!A51</f>
        <v>40592</v>
      </c>
      <c r="B51" s="6" cm="1">
        <f t="array" ref="B51">INDEX('Temperature Data'!$B51:$G51,1,TempDataCol)</f>
        <v>46.6</v>
      </c>
      <c r="C51" s="6">
        <f t="shared" si="0"/>
        <v>9.8999999999999986</v>
      </c>
      <c r="D51" s="6">
        <f t="shared" si="1"/>
        <v>10.899999999999999</v>
      </c>
      <c r="E51" s="6">
        <f t="shared" si="2"/>
        <v>11.899999999999999</v>
      </c>
      <c r="F51" s="6">
        <f t="shared" si="3"/>
        <v>9.8999999999999986</v>
      </c>
      <c r="G51" s="6">
        <f t="shared" si="4"/>
        <v>10.899999999999999</v>
      </c>
      <c r="H51" s="6">
        <f t="shared" si="5"/>
        <v>11.899999999999999</v>
      </c>
      <c r="I51" s="162"/>
      <c r="J51" s="6">
        <f t="shared" si="6"/>
        <v>-21.799999999999997</v>
      </c>
      <c r="K51" s="60"/>
      <c r="L51" s="93"/>
    </row>
    <row r="52" spans="1:12">
      <c r="A52" s="59">
        <f>'Temperature Data'!A52</f>
        <v>40593</v>
      </c>
      <c r="B52" s="6" cm="1">
        <f t="array" ref="B52">INDEX('Temperature Data'!$B52:$G52,1,TempDataCol)</f>
        <v>30.9</v>
      </c>
      <c r="C52" s="6">
        <f t="shared" si="0"/>
        <v>25.6</v>
      </c>
      <c r="D52" s="6">
        <f t="shared" si="1"/>
        <v>26.6</v>
      </c>
      <c r="E52" s="6">
        <f t="shared" si="2"/>
        <v>27.6</v>
      </c>
      <c r="F52" s="6">
        <f t="shared" si="3"/>
        <v>25.6</v>
      </c>
      <c r="G52" s="6">
        <f t="shared" si="4"/>
        <v>26.6</v>
      </c>
      <c r="H52" s="6">
        <f t="shared" si="5"/>
        <v>27.6</v>
      </c>
      <c r="I52" s="162"/>
      <c r="J52" s="6">
        <f t="shared" si="6"/>
        <v>-53.20000000000001</v>
      </c>
      <c r="K52" s="60"/>
      <c r="L52" s="93"/>
    </row>
    <row r="53" spans="1:12">
      <c r="A53" s="59">
        <f>'Temperature Data'!A53</f>
        <v>40594</v>
      </c>
      <c r="B53" s="6" cm="1">
        <f t="array" ref="B53">INDEX('Temperature Data'!$B53:$G53,1,TempDataCol)</f>
        <v>23.700000000000003</v>
      </c>
      <c r="C53" s="6">
        <f t="shared" si="0"/>
        <v>32.799999999999997</v>
      </c>
      <c r="D53" s="6">
        <f t="shared" si="1"/>
        <v>33.799999999999997</v>
      </c>
      <c r="E53" s="6">
        <f t="shared" si="2"/>
        <v>34.799999999999997</v>
      </c>
      <c r="F53" s="6">
        <f t="shared" si="3"/>
        <v>32.799999999999997</v>
      </c>
      <c r="G53" s="6">
        <f t="shared" si="4"/>
        <v>33.799999999999997</v>
      </c>
      <c r="H53" s="6">
        <f t="shared" si="5"/>
        <v>34.799999999999997</v>
      </c>
      <c r="I53" s="162"/>
      <c r="J53" s="6">
        <f t="shared" si="6"/>
        <v>-67.599999999999994</v>
      </c>
      <c r="K53" s="60"/>
      <c r="L53" s="93"/>
    </row>
    <row r="54" spans="1:12">
      <c r="A54" s="59">
        <f>'Temperature Data'!A54</f>
        <v>40595</v>
      </c>
      <c r="B54" s="6" cm="1">
        <f t="array" ref="B54">INDEX('Temperature Data'!$B54:$G54,1,TempDataCol)</f>
        <v>22.5</v>
      </c>
      <c r="C54" s="6">
        <f t="shared" si="0"/>
        <v>34</v>
      </c>
      <c r="D54" s="6">
        <f t="shared" si="1"/>
        <v>35</v>
      </c>
      <c r="E54" s="6">
        <f t="shared" si="2"/>
        <v>36</v>
      </c>
      <c r="F54" s="6">
        <f t="shared" si="3"/>
        <v>34</v>
      </c>
      <c r="G54" s="6">
        <f t="shared" si="4"/>
        <v>35</v>
      </c>
      <c r="H54" s="6">
        <f t="shared" si="5"/>
        <v>36</v>
      </c>
      <c r="I54" s="162"/>
      <c r="J54" s="6">
        <f t="shared" si="6"/>
        <v>-70</v>
      </c>
      <c r="K54" s="60"/>
      <c r="L54" s="93"/>
    </row>
    <row r="55" spans="1:12">
      <c r="A55" s="59">
        <f>'Temperature Data'!A55</f>
        <v>40596</v>
      </c>
      <c r="B55" s="6" cm="1">
        <f t="array" ref="B55">INDEX('Temperature Data'!$B55:$G55,1,TempDataCol)</f>
        <v>20.9</v>
      </c>
      <c r="C55" s="6">
        <f t="shared" si="0"/>
        <v>35.6</v>
      </c>
      <c r="D55" s="6">
        <f t="shared" si="1"/>
        <v>36.6</v>
      </c>
      <c r="E55" s="6">
        <f t="shared" si="2"/>
        <v>37.6</v>
      </c>
      <c r="F55" s="6">
        <f t="shared" si="3"/>
        <v>35.6</v>
      </c>
      <c r="G55" s="6">
        <f t="shared" si="4"/>
        <v>36.6</v>
      </c>
      <c r="H55" s="6">
        <f t="shared" si="5"/>
        <v>37.6</v>
      </c>
      <c r="I55" s="162"/>
      <c r="J55" s="6">
        <f t="shared" si="6"/>
        <v>-73.200000000000017</v>
      </c>
      <c r="K55" s="60"/>
      <c r="L55" s="93"/>
    </row>
    <row r="56" spans="1:12">
      <c r="A56" s="59">
        <f>'Temperature Data'!A56</f>
        <v>40597</v>
      </c>
      <c r="B56" s="6" cm="1">
        <f t="array" ref="B56">INDEX('Temperature Data'!$B56:$G56,1,TempDataCol)</f>
        <v>24.6</v>
      </c>
      <c r="C56" s="6">
        <f t="shared" si="0"/>
        <v>31.9</v>
      </c>
      <c r="D56" s="6">
        <f t="shared" si="1"/>
        <v>32.9</v>
      </c>
      <c r="E56" s="6">
        <f t="shared" si="2"/>
        <v>33.9</v>
      </c>
      <c r="F56" s="6">
        <f t="shared" si="3"/>
        <v>31.9</v>
      </c>
      <c r="G56" s="6">
        <f t="shared" si="4"/>
        <v>32.9</v>
      </c>
      <c r="H56" s="6">
        <f t="shared" si="5"/>
        <v>33.9</v>
      </c>
      <c r="I56" s="162"/>
      <c r="J56" s="6">
        <f t="shared" si="6"/>
        <v>-65.799999999999983</v>
      </c>
      <c r="K56" s="60"/>
      <c r="L56" s="93"/>
    </row>
    <row r="57" spans="1:12">
      <c r="A57" s="59">
        <f>'Temperature Data'!A57</f>
        <v>40598</v>
      </c>
      <c r="B57" s="6" cm="1">
        <f t="array" ref="B57">INDEX('Temperature Data'!$B57:$G57,1,TempDataCol)</f>
        <v>27.200000000000003</v>
      </c>
      <c r="C57" s="6">
        <f t="shared" si="0"/>
        <v>29.299999999999997</v>
      </c>
      <c r="D57" s="6">
        <f t="shared" si="1"/>
        <v>30.299999999999997</v>
      </c>
      <c r="E57" s="6">
        <f t="shared" si="2"/>
        <v>31.299999999999997</v>
      </c>
      <c r="F57" s="6">
        <f t="shared" si="3"/>
        <v>29.299999999999997</v>
      </c>
      <c r="G57" s="6">
        <f t="shared" si="4"/>
        <v>30.299999999999997</v>
      </c>
      <c r="H57" s="6">
        <f t="shared" si="5"/>
        <v>31.299999999999997</v>
      </c>
      <c r="I57" s="162"/>
      <c r="J57" s="6">
        <f t="shared" si="6"/>
        <v>-60.599999999999994</v>
      </c>
      <c r="K57" s="60"/>
      <c r="L57" s="93"/>
    </row>
    <row r="58" spans="1:12">
      <c r="A58" s="59">
        <f>'Temperature Data'!A58</f>
        <v>40599</v>
      </c>
      <c r="B58" s="6" cm="1">
        <f t="array" ref="B58">INDEX('Temperature Data'!$B58:$G58,1,TempDataCol)</f>
        <v>32.9</v>
      </c>
      <c r="C58" s="6">
        <f t="shared" si="0"/>
        <v>23.6</v>
      </c>
      <c r="D58" s="6">
        <f t="shared" si="1"/>
        <v>24.6</v>
      </c>
      <c r="E58" s="6">
        <f t="shared" si="2"/>
        <v>25.6</v>
      </c>
      <c r="F58" s="6">
        <f t="shared" si="3"/>
        <v>23.6</v>
      </c>
      <c r="G58" s="6">
        <f t="shared" si="4"/>
        <v>24.6</v>
      </c>
      <c r="H58" s="6">
        <f t="shared" si="5"/>
        <v>25.6</v>
      </c>
      <c r="I58" s="162"/>
      <c r="J58" s="6">
        <f t="shared" si="6"/>
        <v>-49.20000000000001</v>
      </c>
      <c r="K58" s="60"/>
      <c r="L58" s="93"/>
    </row>
    <row r="59" spans="1:12">
      <c r="A59" s="59">
        <f>'Temperature Data'!A59</f>
        <v>40600</v>
      </c>
      <c r="B59" s="6" cm="1">
        <f t="array" ref="B59">INDEX('Temperature Data'!$B59:$G59,1,TempDataCol)</f>
        <v>29.5</v>
      </c>
      <c r="C59" s="6">
        <f t="shared" si="0"/>
        <v>27</v>
      </c>
      <c r="D59" s="6">
        <f t="shared" si="1"/>
        <v>28</v>
      </c>
      <c r="E59" s="6">
        <f t="shared" si="2"/>
        <v>29</v>
      </c>
      <c r="F59" s="6">
        <f t="shared" si="3"/>
        <v>27</v>
      </c>
      <c r="G59" s="6">
        <f t="shared" si="4"/>
        <v>28</v>
      </c>
      <c r="H59" s="6">
        <f t="shared" si="5"/>
        <v>29</v>
      </c>
      <c r="I59" s="162"/>
      <c r="J59" s="6">
        <f t="shared" si="6"/>
        <v>-56</v>
      </c>
      <c r="K59" s="60"/>
      <c r="L59" s="93"/>
    </row>
    <row r="60" spans="1:12">
      <c r="A60" s="59">
        <f>'Temperature Data'!A60</f>
        <v>40601</v>
      </c>
      <c r="B60" s="6" cm="1">
        <f t="array" ref="B60">INDEX('Temperature Data'!$B60:$G60,1,TempDataCol)</f>
        <v>25.5</v>
      </c>
      <c r="C60" s="6">
        <f t="shared" si="0"/>
        <v>31</v>
      </c>
      <c r="D60" s="6">
        <f t="shared" si="1"/>
        <v>32</v>
      </c>
      <c r="E60" s="6">
        <f t="shared" si="2"/>
        <v>33</v>
      </c>
      <c r="F60" s="6">
        <f t="shared" si="3"/>
        <v>31</v>
      </c>
      <c r="G60" s="6">
        <f t="shared" si="4"/>
        <v>32</v>
      </c>
      <c r="H60" s="6">
        <f t="shared" si="5"/>
        <v>33</v>
      </c>
      <c r="I60" s="162"/>
      <c r="J60" s="6">
        <f t="shared" si="6"/>
        <v>-64</v>
      </c>
      <c r="K60" s="60"/>
      <c r="L60" s="93"/>
    </row>
    <row r="61" spans="1:12">
      <c r="A61" s="59">
        <f>'Temperature Data'!A61</f>
        <v>40602</v>
      </c>
      <c r="B61" s="6" cm="1">
        <f t="array" ref="B61">INDEX('Temperature Data'!$B61:$G61,1,TempDataCol)</f>
        <v>31.299999999999997</v>
      </c>
      <c r="C61" s="6">
        <f t="shared" si="0"/>
        <v>25.200000000000003</v>
      </c>
      <c r="D61" s="6">
        <f t="shared" si="1"/>
        <v>26.200000000000003</v>
      </c>
      <c r="E61" s="6">
        <f t="shared" si="2"/>
        <v>27.200000000000003</v>
      </c>
      <c r="F61" s="6">
        <f t="shared" si="3"/>
        <v>25.200000000000003</v>
      </c>
      <c r="G61" s="6">
        <f t="shared" si="4"/>
        <v>26.200000000000003</v>
      </c>
      <c r="H61" s="6">
        <f t="shared" si="5"/>
        <v>27.200000000000003</v>
      </c>
      <c r="I61" s="162"/>
      <c r="J61" s="6">
        <f t="shared" si="6"/>
        <v>-52.400000000000006</v>
      </c>
      <c r="K61" s="60"/>
      <c r="L61" s="93"/>
    </row>
    <row r="62" spans="1:12">
      <c r="A62" s="59">
        <f>'Temperature Data'!A62</f>
        <v>40603</v>
      </c>
      <c r="B62" s="6" cm="1">
        <f t="array" ref="B62">INDEX('Temperature Data'!$B62:$G62,1,TempDataCol)</f>
        <v>30.299999999999997</v>
      </c>
      <c r="C62" s="6">
        <f t="shared" si="0"/>
        <v>26.200000000000003</v>
      </c>
      <c r="D62" s="6">
        <f t="shared" si="1"/>
        <v>27.200000000000003</v>
      </c>
      <c r="E62" s="6">
        <f t="shared" si="2"/>
        <v>28.200000000000003</v>
      </c>
      <c r="F62" s="6">
        <f t="shared" si="3"/>
        <v>26.200000000000003</v>
      </c>
      <c r="G62" s="6">
        <f t="shared" si="4"/>
        <v>27.200000000000003</v>
      </c>
      <c r="H62" s="6">
        <f t="shared" si="5"/>
        <v>28.200000000000003</v>
      </c>
      <c r="I62" s="162"/>
      <c r="J62" s="6">
        <f t="shared" si="6"/>
        <v>-54.400000000000006</v>
      </c>
      <c r="K62" s="60"/>
      <c r="L62" s="93"/>
    </row>
    <row r="63" spans="1:12">
      <c r="A63" s="59">
        <f>'Temperature Data'!A63</f>
        <v>40604</v>
      </c>
      <c r="B63" s="6" cm="1">
        <f t="array" ref="B63">INDEX('Temperature Data'!$B63:$G63,1,TempDataCol)</f>
        <v>32.799999999999997</v>
      </c>
      <c r="C63" s="6">
        <f t="shared" si="0"/>
        <v>23.700000000000003</v>
      </c>
      <c r="D63" s="6">
        <f t="shared" si="1"/>
        <v>24.700000000000003</v>
      </c>
      <c r="E63" s="6">
        <f t="shared" si="2"/>
        <v>25.700000000000003</v>
      </c>
      <c r="F63" s="6">
        <f t="shared" si="3"/>
        <v>23.700000000000003</v>
      </c>
      <c r="G63" s="6">
        <f t="shared" si="4"/>
        <v>24.700000000000003</v>
      </c>
      <c r="H63" s="6">
        <f t="shared" si="5"/>
        <v>25.700000000000003</v>
      </c>
      <c r="I63" s="162"/>
      <c r="J63" s="6">
        <f t="shared" si="6"/>
        <v>-49.400000000000006</v>
      </c>
      <c r="K63" s="60"/>
      <c r="L63" s="93"/>
    </row>
    <row r="64" spans="1:12">
      <c r="A64" s="59">
        <f>'Temperature Data'!A64</f>
        <v>40605</v>
      </c>
      <c r="B64" s="6" cm="1">
        <f t="array" ref="B64">INDEX('Temperature Data'!$B64:$G64,1,TempDataCol)</f>
        <v>17.5</v>
      </c>
      <c r="C64" s="6">
        <f t="shared" si="0"/>
        <v>39</v>
      </c>
      <c r="D64" s="6">
        <f t="shared" si="1"/>
        <v>40</v>
      </c>
      <c r="E64" s="6">
        <f t="shared" si="2"/>
        <v>41</v>
      </c>
      <c r="F64" s="6">
        <f t="shared" si="3"/>
        <v>39</v>
      </c>
      <c r="G64" s="6">
        <f t="shared" si="4"/>
        <v>40</v>
      </c>
      <c r="H64" s="6">
        <f t="shared" si="5"/>
        <v>41</v>
      </c>
      <c r="I64" s="162"/>
      <c r="J64" s="6">
        <f t="shared" si="6"/>
        <v>-80</v>
      </c>
      <c r="K64" s="60"/>
      <c r="L64" s="93"/>
    </row>
    <row r="65" spans="1:12">
      <c r="A65" s="59">
        <f>'Temperature Data'!A65</f>
        <v>40606</v>
      </c>
      <c r="B65" s="6" cm="1">
        <f t="array" ref="B65">INDEX('Temperature Data'!$B65:$G65,1,TempDataCol)</f>
        <v>23</v>
      </c>
      <c r="C65" s="6">
        <f t="shared" si="0"/>
        <v>33.5</v>
      </c>
      <c r="D65" s="6">
        <f t="shared" si="1"/>
        <v>34.5</v>
      </c>
      <c r="E65" s="6">
        <f t="shared" si="2"/>
        <v>35.5</v>
      </c>
      <c r="F65" s="6">
        <f t="shared" si="3"/>
        <v>33.5</v>
      </c>
      <c r="G65" s="6">
        <f t="shared" si="4"/>
        <v>34.5</v>
      </c>
      <c r="H65" s="6">
        <f t="shared" si="5"/>
        <v>35.5</v>
      </c>
      <c r="I65" s="162"/>
      <c r="J65" s="6">
        <f t="shared" si="6"/>
        <v>-69</v>
      </c>
      <c r="K65" s="60"/>
      <c r="L65" s="93"/>
    </row>
    <row r="66" spans="1:12">
      <c r="A66" s="59">
        <f>'Temperature Data'!A66</f>
        <v>40607</v>
      </c>
      <c r="B66" s="6" cm="1">
        <f t="array" ref="B66">INDEX('Temperature Data'!$B66:$G66,1,TempDataCol)</f>
        <v>41.3</v>
      </c>
      <c r="C66" s="6">
        <f t="shared" si="0"/>
        <v>15.200000000000003</v>
      </c>
      <c r="D66" s="6">
        <f t="shared" si="1"/>
        <v>16.200000000000003</v>
      </c>
      <c r="E66" s="6">
        <f t="shared" si="2"/>
        <v>17.200000000000003</v>
      </c>
      <c r="F66" s="6">
        <f t="shared" si="3"/>
        <v>15.200000000000003</v>
      </c>
      <c r="G66" s="6">
        <f t="shared" si="4"/>
        <v>16.200000000000003</v>
      </c>
      <c r="H66" s="6">
        <f t="shared" si="5"/>
        <v>17.200000000000003</v>
      </c>
      <c r="I66" s="162"/>
      <c r="J66" s="6">
        <f t="shared" si="6"/>
        <v>-32.400000000000006</v>
      </c>
      <c r="K66" s="60"/>
      <c r="L66" s="93"/>
    </row>
    <row r="67" spans="1:12">
      <c r="A67" s="59">
        <f>'Temperature Data'!A67</f>
        <v>40608</v>
      </c>
      <c r="B67" s="6" cm="1">
        <f t="array" ref="B67">INDEX('Temperature Data'!$B67:$G67,1,TempDataCol)</f>
        <v>50.4</v>
      </c>
      <c r="C67" s="6">
        <f t="shared" ref="C67:C130" si="7">IF(ISNUMBER($B67),IF($B67&lt;BPlower,(BPlower-$B67),0),"no data")</f>
        <v>6.1000000000000014</v>
      </c>
      <c r="D67" s="6">
        <f t="shared" ref="D67:D130" si="8">IF(ISNUMBER($B67),IF($B67&lt;BPmiddle,(BPmiddle-$B67),0),"no data")</f>
        <v>7.1000000000000014</v>
      </c>
      <c r="E67" s="6">
        <f t="shared" ref="E67:E130" si="9">IF(ISNUMBER($B67),IF($B67&lt;BPupper,(BPupper-$B67),0),"no data")</f>
        <v>8.1000000000000014</v>
      </c>
      <c r="F67" s="6">
        <f t="shared" ref="F67:F130" si="10">IF(ISNUMBER($B67),IF($B67&lt;BPlower,(BPlower-$B67),0),"no data")</f>
        <v>6.1000000000000014</v>
      </c>
      <c r="G67" s="6">
        <f t="shared" ref="G67:G130" si="11">IF(ISNUMBER($B67),IF($B67&lt;BPmiddle,(BPmiddle-$B67),0),"no data")</f>
        <v>7.1000000000000014</v>
      </c>
      <c r="H67" s="6">
        <f t="shared" ref="H67:H130" si="12">IF(ISNUMBER($B67),IF($B67&lt;BPupper,(BPupper-$B67),0),"no data")</f>
        <v>8.1000000000000014</v>
      </c>
      <c r="I67" s="162"/>
      <c r="J67" s="6">
        <f t="shared" ref="J67:J130" si="13">IF(ISNUMBER($B67),IF($B67&lt;BalancePoint,(BalancePoint-$B67-SUM($D67:$F67)),0),"no data")</f>
        <v>-14.200000000000003</v>
      </c>
      <c r="K67" s="60"/>
      <c r="L67" s="93"/>
    </row>
    <row r="68" spans="1:12">
      <c r="A68" s="59">
        <f>'Temperature Data'!A68</f>
        <v>40609</v>
      </c>
      <c r="B68" s="6" cm="1">
        <f t="array" ref="B68">INDEX('Temperature Data'!$B68:$G68,1,TempDataCol)</f>
        <v>40.6</v>
      </c>
      <c r="C68" s="6">
        <f t="shared" si="7"/>
        <v>15.899999999999999</v>
      </c>
      <c r="D68" s="6">
        <f t="shared" si="8"/>
        <v>16.899999999999999</v>
      </c>
      <c r="E68" s="6">
        <f t="shared" si="9"/>
        <v>17.899999999999999</v>
      </c>
      <c r="F68" s="6">
        <f t="shared" si="10"/>
        <v>15.899999999999999</v>
      </c>
      <c r="G68" s="6">
        <f t="shared" si="11"/>
        <v>16.899999999999999</v>
      </c>
      <c r="H68" s="6">
        <f t="shared" si="12"/>
        <v>17.899999999999999</v>
      </c>
      <c r="I68" s="162"/>
      <c r="J68" s="6">
        <f t="shared" si="13"/>
        <v>-33.799999999999997</v>
      </c>
      <c r="K68" s="60"/>
      <c r="L68" s="93"/>
    </row>
    <row r="69" spans="1:12">
      <c r="A69" s="59">
        <f>'Temperature Data'!A69</f>
        <v>40610</v>
      </c>
      <c r="B69" s="6" cm="1">
        <f t="array" ref="B69">INDEX('Temperature Data'!$B69:$G69,1,TempDataCol)</f>
        <v>30.700000000000003</v>
      </c>
      <c r="C69" s="6">
        <f t="shared" si="7"/>
        <v>25.799999999999997</v>
      </c>
      <c r="D69" s="6">
        <f t="shared" si="8"/>
        <v>26.799999999999997</v>
      </c>
      <c r="E69" s="6">
        <f t="shared" si="9"/>
        <v>27.799999999999997</v>
      </c>
      <c r="F69" s="6">
        <f t="shared" si="10"/>
        <v>25.799999999999997</v>
      </c>
      <c r="G69" s="6">
        <f t="shared" si="11"/>
        <v>26.799999999999997</v>
      </c>
      <c r="H69" s="6">
        <f t="shared" si="12"/>
        <v>27.799999999999997</v>
      </c>
      <c r="I69" s="162"/>
      <c r="J69" s="6">
        <f t="shared" si="13"/>
        <v>-53.599999999999994</v>
      </c>
      <c r="K69" s="60"/>
      <c r="L69" s="93"/>
    </row>
    <row r="70" spans="1:12">
      <c r="A70" s="59">
        <f>'Temperature Data'!A70</f>
        <v>40611</v>
      </c>
      <c r="B70" s="6" cm="1">
        <f t="array" ref="B70">INDEX('Temperature Data'!$B70:$G70,1,TempDataCol)</f>
        <v>30.299999999999997</v>
      </c>
      <c r="C70" s="6">
        <f t="shared" si="7"/>
        <v>26.200000000000003</v>
      </c>
      <c r="D70" s="6">
        <f t="shared" si="8"/>
        <v>27.200000000000003</v>
      </c>
      <c r="E70" s="6">
        <f t="shared" si="9"/>
        <v>28.200000000000003</v>
      </c>
      <c r="F70" s="6">
        <f t="shared" si="10"/>
        <v>26.200000000000003</v>
      </c>
      <c r="G70" s="6">
        <f t="shared" si="11"/>
        <v>27.200000000000003</v>
      </c>
      <c r="H70" s="6">
        <f t="shared" si="12"/>
        <v>28.200000000000003</v>
      </c>
      <c r="I70" s="162"/>
      <c r="J70" s="6">
        <f t="shared" si="13"/>
        <v>-54.400000000000006</v>
      </c>
      <c r="K70" s="60"/>
      <c r="L70" s="93"/>
    </row>
    <row r="71" spans="1:12">
      <c r="A71" s="59">
        <f>'Temperature Data'!A71</f>
        <v>40612</v>
      </c>
      <c r="B71" s="6" cm="1">
        <f t="array" ref="B71">INDEX('Temperature Data'!$B71:$G71,1,TempDataCol)</f>
        <v>37.700000000000003</v>
      </c>
      <c r="C71" s="6">
        <f t="shared" si="7"/>
        <v>18.799999999999997</v>
      </c>
      <c r="D71" s="6">
        <f t="shared" si="8"/>
        <v>19.799999999999997</v>
      </c>
      <c r="E71" s="6">
        <f t="shared" si="9"/>
        <v>20.799999999999997</v>
      </c>
      <c r="F71" s="6">
        <f t="shared" si="10"/>
        <v>18.799999999999997</v>
      </c>
      <c r="G71" s="6">
        <f t="shared" si="11"/>
        <v>19.799999999999997</v>
      </c>
      <c r="H71" s="6">
        <f t="shared" si="12"/>
        <v>20.799999999999997</v>
      </c>
      <c r="I71" s="162"/>
      <c r="J71" s="6">
        <f t="shared" si="13"/>
        <v>-39.599999999999994</v>
      </c>
      <c r="K71" s="60"/>
      <c r="L71" s="93"/>
    </row>
    <row r="72" spans="1:12">
      <c r="A72" s="59">
        <f>'Temperature Data'!A72</f>
        <v>40613</v>
      </c>
      <c r="B72" s="6" cm="1">
        <f t="array" ref="B72">INDEX('Temperature Data'!$B72:$G72,1,TempDataCol)</f>
        <v>45.8</v>
      </c>
      <c r="C72" s="6">
        <f t="shared" si="7"/>
        <v>10.700000000000003</v>
      </c>
      <c r="D72" s="6">
        <f t="shared" si="8"/>
        <v>11.700000000000003</v>
      </c>
      <c r="E72" s="6">
        <f t="shared" si="9"/>
        <v>12.700000000000003</v>
      </c>
      <c r="F72" s="6">
        <f t="shared" si="10"/>
        <v>10.700000000000003</v>
      </c>
      <c r="G72" s="6">
        <f t="shared" si="11"/>
        <v>11.700000000000003</v>
      </c>
      <c r="H72" s="6">
        <f t="shared" si="12"/>
        <v>12.700000000000003</v>
      </c>
      <c r="I72" s="162"/>
      <c r="J72" s="6">
        <f t="shared" si="13"/>
        <v>-23.400000000000006</v>
      </c>
      <c r="K72" s="60"/>
      <c r="L72" s="93"/>
    </row>
    <row r="73" spans="1:12">
      <c r="A73" s="59">
        <f>'Temperature Data'!A73</f>
        <v>40614</v>
      </c>
      <c r="B73" s="6" cm="1">
        <f t="array" ref="B73">INDEX('Temperature Data'!$B73:$G73,1,TempDataCol)</f>
        <v>41.7</v>
      </c>
      <c r="C73" s="6">
        <f t="shared" si="7"/>
        <v>14.799999999999997</v>
      </c>
      <c r="D73" s="6">
        <f t="shared" si="8"/>
        <v>15.799999999999997</v>
      </c>
      <c r="E73" s="6">
        <f t="shared" si="9"/>
        <v>16.799999999999997</v>
      </c>
      <c r="F73" s="6">
        <f t="shared" si="10"/>
        <v>14.799999999999997</v>
      </c>
      <c r="G73" s="6">
        <f t="shared" si="11"/>
        <v>15.799999999999997</v>
      </c>
      <c r="H73" s="6">
        <f t="shared" si="12"/>
        <v>16.799999999999997</v>
      </c>
      <c r="I73" s="162"/>
      <c r="J73" s="6">
        <f t="shared" si="13"/>
        <v>-31.599999999999994</v>
      </c>
      <c r="K73" s="60"/>
      <c r="L73" s="93"/>
    </row>
    <row r="74" spans="1:12">
      <c r="A74" s="59">
        <f>'Temperature Data'!A74</f>
        <v>40615</v>
      </c>
      <c r="B74" s="6" cm="1">
        <f t="array" ref="B74">INDEX('Temperature Data'!$B74:$G74,1,TempDataCol)</f>
        <v>42.1</v>
      </c>
      <c r="C74" s="6">
        <f t="shared" si="7"/>
        <v>14.399999999999999</v>
      </c>
      <c r="D74" s="6">
        <f t="shared" si="8"/>
        <v>15.399999999999999</v>
      </c>
      <c r="E74" s="6">
        <f t="shared" si="9"/>
        <v>16.399999999999999</v>
      </c>
      <c r="F74" s="6">
        <f t="shared" si="10"/>
        <v>14.399999999999999</v>
      </c>
      <c r="G74" s="6">
        <f t="shared" si="11"/>
        <v>15.399999999999999</v>
      </c>
      <c r="H74" s="6">
        <f t="shared" si="12"/>
        <v>16.399999999999999</v>
      </c>
      <c r="I74" s="162"/>
      <c r="J74" s="6">
        <f t="shared" si="13"/>
        <v>-30.799999999999997</v>
      </c>
      <c r="K74" s="60"/>
      <c r="L74" s="93"/>
    </row>
    <row r="75" spans="1:12">
      <c r="A75" s="59">
        <f>'Temperature Data'!A75</f>
        <v>40616</v>
      </c>
      <c r="B75" s="6" cm="1">
        <f t="array" ref="B75">INDEX('Temperature Data'!$B75:$G75,1,TempDataCol)</f>
        <v>35.1</v>
      </c>
      <c r="C75" s="6">
        <f t="shared" si="7"/>
        <v>21.4</v>
      </c>
      <c r="D75" s="6">
        <f t="shared" si="8"/>
        <v>22.4</v>
      </c>
      <c r="E75" s="6">
        <f t="shared" si="9"/>
        <v>23.4</v>
      </c>
      <c r="F75" s="6">
        <f t="shared" si="10"/>
        <v>21.4</v>
      </c>
      <c r="G75" s="6">
        <f t="shared" si="11"/>
        <v>22.4</v>
      </c>
      <c r="H75" s="6">
        <f t="shared" si="12"/>
        <v>23.4</v>
      </c>
      <c r="I75" s="162"/>
      <c r="J75" s="6">
        <f t="shared" si="13"/>
        <v>-44.79999999999999</v>
      </c>
      <c r="K75" s="60"/>
      <c r="L75" s="93"/>
    </row>
    <row r="76" spans="1:12">
      <c r="A76" s="59">
        <f>'Temperature Data'!A76</f>
        <v>40617</v>
      </c>
      <c r="B76" s="6" cm="1">
        <f t="array" ref="B76">INDEX('Temperature Data'!$B76:$G76,1,TempDataCol)</f>
        <v>35.1</v>
      </c>
      <c r="C76" s="6">
        <f t="shared" si="7"/>
        <v>21.4</v>
      </c>
      <c r="D76" s="6">
        <f t="shared" si="8"/>
        <v>22.4</v>
      </c>
      <c r="E76" s="6">
        <f t="shared" si="9"/>
        <v>23.4</v>
      </c>
      <c r="F76" s="6">
        <f t="shared" si="10"/>
        <v>21.4</v>
      </c>
      <c r="G76" s="6">
        <f t="shared" si="11"/>
        <v>22.4</v>
      </c>
      <c r="H76" s="6">
        <f t="shared" si="12"/>
        <v>23.4</v>
      </c>
      <c r="I76" s="162"/>
      <c r="J76" s="6">
        <f t="shared" si="13"/>
        <v>-44.79999999999999</v>
      </c>
      <c r="K76" s="60"/>
      <c r="L76" s="93"/>
    </row>
    <row r="77" spans="1:12">
      <c r="A77" s="59">
        <f>'Temperature Data'!A77</f>
        <v>40618</v>
      </c>
      <c r="B77" s="6" cm="1">
        <f t="array" ref="B77">INDEX('Temperature Data'!$B77:$G77,1,TempDataCol)</f>
        <v>35.9</v>
      </c>
      <c r="C77" s="6">
        <f t="shared" si="7"/>
        <v>20.6</v>
      </c>
      <c r="D77" s="6">
        <f t="shared" si="8"/>
        <v>21.6</v>
      </c>
      <c r="E77" s="6">
        <f t="shared" si="9"/>
        <v>22.6</v>
      </c>
      <c r="F77" s="6">
        <f t="shared" si="10"/>
        <v>20.6</v>
      </c>
      <c r="G77" s="6">
        <f t="shared" si="11"/>
        <v>21.6</v>
      </c>
      <c r="H77" s="6">
        <f t="shared" si="12"/>
        <v>22.6</v>
      </c>
      <c r="I77" s="162"/>
      <c r="J77" s="6">
        <f t="shared" si="13"/>
        <v>-43.20000000000001</v>
      </c>
      <c r="K77" s="60"/>
      <c r="L77" s="93"/>
    </row>
    <row r="78" spans="1:12">
      <c r="A78" s="59">
        <f>'Temperature Data'!A78</f>
        <v>40619</v>
      </c>
      <c r="B78" s="6" cm="1">
        <f t="array" ref="B78">INDEX('Temperature Data'!$B78:$G78,1,TempDataCol)</f>
        <v>45</v>
      </c>
      <c r="C78" s="6">
        <f t="shared" si="7"/>
        <v>11.5</v>
      </c>
      <c r="D78" s="6">
        <f t="shared" si="8"/>
        <v>12.5</v>
      </c>
      <c r="E78" s="6">
        <f t="shared" si="9"/>
        <v>13.5</v>
      </c>
      <c r="F78" s="6">
        <f t="shared" si="10"/>
        <v>11.5</v>
      </c>
      <c r="G78" s="6">
        <f t="shared" si="11"/>
        <v>12.5</v>
      </c>
      <c r="H78" s="6">
        <f t="shared" si="12"/>
        <v>13.5</v>
      </c>
      <c r="I78" s="162"/>
      <c r="J78" s="6">
        <f t="shared" si="13"/>
        <v>-25</v>
      </c>
      <c r="K78" s="60"/>
      <c r="L78" s="93"/>
    </row>
    <row r="79" spans="1:12">
      <c r="A79" s="59">
        <f>'Temperature Data'!A79</f>
        <v>40620</v>
      </c>
      <c r="B79" s="6" cm="1">
        <f t="array" ref="B79">INDEX('Temperature Data'!$B79:$G79,1,TempDataCol)</f>
        <v>56.3</v>
      </c>
      <c r="C79" s="6">
        <f t="shared" si="7"/>
        <v>0.20000000000000284</v>
      </c>
      <c r="D79" s="6">
        <f t="shared" si="8"/>
        <v>1.2000000000000028</v>
      </c>
      <c r="E79" s="6">
        <f t="shared" si="9"/>
        <v>2.2000000000000028</v>
      </c>
      <c r="F79" s="6">
        <f t="shared" si="10"/>
        <v>0.20000000000000284</v>
      </c>
      <c r="G79" s="6">
        <f t="shared" si="11"/>
        <v>1.2000000000000028</v>
      </c>
      <c r="H79" s="6">
        <f t="shared" si="12"/>
        <v>2.2000000000000028</v>
      </c>
      <c r="I79" s="162"/>
      <c r="J79" s="6">
        <f t="shared" si="13"/>
        <v>-2.4000000000000057</v>
      </c>
      <c r="K79" s="60"/>
      <c r="L79" s="93"/>
    </row>
    <row r="80" spans="1:12">
      <c r="A80" s="59">
        <f>'Temperature Data'!A80</f>
        <v>40621</v>
      </c>
      <c r="B80" s="6" cm="1">
        <f t="array" ref="B80">INDEX('Temperature Data'!$B80:$G80,1,TempDataCol)</f>
        <v>41.7</v>
      </c>
      <c r="C80" s="6">
        <f t="shared" si="7"/>
        <v>14.799999999999997</v>
      </c>
      <c r="D80" s="6">
        <f t="shared" si="8"/>
        <v>15.799999999999997</v>
      </c>
      <c r="E80" s="6">
        <f t="shared" si="9"/>
        <v>16.799999999999997</v>
      </c>
      <c r="F80" s="6">
        <f t="shared" si="10"/>
        <v>14.799999999999997</v>
      </c>
      <c r="G80" s="6">
        <f t="shared" si="11"/>
        <v>15.799999999999997</v>
      </c>
      <c r="H80" s="6">
        <f t="shared" si="12"/>
        <v>16.799999999999997</v>
      </c>
      <c r="I80" s="162"/>
      <c r="J80" s="6">
        <f t="shared" si="13"/>
        <v>-31.599999999999994</v>
      </c>
      <c r="K80" s="60"/>
      <c r="L80" s="93"/>
    </row>
    <row r="81" spans="1:12">
      <c r="A81" s="59">
        <f>'Temperature Data'!A81</f>
        <v>40622</v>
      </c>
      <c r="B81" s="6" cm="1">
        <f t="array" ref="B81">INDEX('Temperature Data'!$B81:$G81,1,TempDataCol)</f>
        <v>34.9</v>
      </c>
      <c r="C81" s="6">
        <f t="shared" si="7"/>
        <v>21.6</v>
      </c>
      <c r="D81" s="6">
        <f t="shared" si="8"/>
        <v>22.6</v>
      </c>
      <c r="E81" s="6">
        <f t="shared" si="9"/>
        <v>23.6</v>
      </c>
      <c r="F81" s="6">
        <f t="shared" si="10"/>
        <v>21.6</v>
      </c>
      <c r="G81" s="6">
        <f t="shared" si="11"/>
        <v>22.6</v>
      </c>
      <c r="H81" s="6">
        <f t="shared" si="12"/>
        <v>23.6</v>
      </c>
      <c r="I81" s="162"/>
      <c r="J81" s="6">
        <f t="shared" si="13"/>
        <v>-45.20000000000001</v>
      </c>
      <c r="K81" s="60"/>
      <c r="L81" s="93"/>
    </row>
    <row r="82" spans="1:12">
      <c r="A82" s="59">
        <f>'Temperature Data'!A82</f>
        <v>40623</v>
      </c>
      <c r="B82" s="6" cm="1">
        <f t="array" ref="B82">INDEX('Temperature Data'!$B82:$G82,1,TempDataCol)</f>
        <v>34.4</v>
      </c>
      <c r="C82" s="6">
        <f t="shared" si="7"/>
        <v>22.1</v>
      </c>
      <c r="D82" s="6">
        <f t="shared" si="8"/>
        <v>23.1</v>
      </c>
      <c r="E82" s="6">
        <f t="shared" si="9"/>
        <v>24.1</v>
      </c>
      <c r="F82" s="6">
        <f t="shared" si="10"/>
        <v>22.1</v>
      </c>
      <c r="G82" s="6">
        <f t="shared" si="11"/>
        <v>23.1</v>
      </c>
      <c r="H82" s="6">
        <f t="shared" si="12"/>
        <v>24.1</v>
      </c>
      <c r="I82" s="162"/>
      <c r="J82" s="6">
        <f t="shared" si="13"/>
        <v>-46.20000000000001</v>
      </c>
      <c r="K82" s="60"/>
      <c r="L82" s="93"/>
    </row>
    <row r="83" spans="1:12">
      <c r="A83" s="59">
        <f>'Temperature Data'!A83</f>
        <v>40624</v>
      </c>
      <c r="B83" s="6" cm="1">
        <f t="array" ref="B83">INDEX('Temperature Data'!$B83:$G83,1,TempDataCol)</f>
        <v>36.700000000000003</v>
      </c>
      <c r="C83" s="6">
        <f t="shared" si="7"/>
        <v>19.799999999999997</v>
      </c>
      <c r="D83" s="6">
        <f t="shared" si="8"/>
        <v>20.799999999999997</v>
      </c>
      <c r="E83" s="6">
        <f t="shared" si="9"/>
        <v>21.799999999999997</v>
      </c>
      <c r="F83" s="6">
        <f t="shared" si="10"/>
        <v>19.799999999999997</v>
      </c>
      <c r="G83" s="6">
        <f t="shared" si="11"/>
        <v>20.799999999999997</v>
      </c>
      <c r="H83" s="6">
        <f t="shared" si="12"/>
        <v>21.799999999999997</v>
      </c>
      <c r="I83" s="162"/>
      <c r="J83" s="6">
        <f t="shared" si="13"/>
        <v>-41.599999999999994</v>
      </c>
      <c r="K83" s="60"/>
      <c r="L83" s="93"/>
    </row>
    <row r="84" spans="1:12">
      <c r="A84" s="59">
        <f>'Temperature Data'!A84</f>
        <v>40625</v>
      </c>
      <c r="B84" s="6" cm="1">
        <f t="array" ref="B84">INDEX('Temperature Data'!$B84:$G84,1,TempDataCol)</f>
        <v>33</v>
      </c>
      <c r="C84" s="6">
        <f t="shared" si="7"/>
        <v>23.5</v>
      </c>
      <c r="D84" s="6">
        <f t="shared" si="8"/>
        <v>24.5</v>
      </c>
      <c r="E84" s="6">
        <f t="shared" si="9"/>
        <v>25.5</v>
      </c>
      <c r="F84" s="6">
        <f t="shared" si="10"/>
        <v>23.5</v>
      </c>
      <c r="G84" s="6">
        <f t="shared" si="11"/>
        <v>24.5</v>
      </c>
      <c r="H84" s="6">
        <f t="shared" si="12"/>
        <v>25.5</v>
      </c>
      <c r="I84" s="162"/>
      <c r="J84" s="6">
        <f t="shared" si="13"/>
        <v>-49</v>
      </c>
      <c r="K84" s="60"/>
      <c r="L84" s="93"/>
    </row>
    <row r="85" spans="1:12">
      <c r="A85" s="59">
        <f>'Temperature Data'!A85</f>
        <v>40626</v>
      </c>
      <c r="B85" s="6" cm="1">
        <f t="array" ref="B85">INDEX('Temperature Data'!$B85:$G85,1,TempDataCol)</f>
        <v>32.9</v>
      </c>
      <c r="C85" s="6">
        <f t="shared" si="7"/>
        <v>23.6</v>
      </c>
      <c r="D85" s="6">
        <f t="shared" si="8"/>
        <v>24.6</v>
      </c>
      <c r="E85" s="6">
        <f t="shared" si="9"/>
        <v>25.6</v>
      </c>
      <c r="F85" s="6">
        <f t="shared" si="10"/>
        <v>23.6</v>
      </c>
      <c r="G85" s="6">
        <f t="shared" si="11"/>
        <v>24.6</v>
      </c>
      <c r="H85" s="6">
        <f t="shared" si="12"/>
        <v>25.6</v>
      </c>
      <c r="I85" s="162"/>
      <c r="J85" s="6">
        <f t="shared" si="13"/>
        <v>-49.20000000000001</v>
      </c>
      <c r="K85" s="60"/>
      <c r="L85" s="93"/>
    </row>
    <row r="86" spans="1:12">
      <c r="A86" s="59">
        <f>'Temperature Data'!A86</f>
        <v>40627</v>
      </c>
      <c r="B86" s="6" cm="1">
        <f t="array" ref="B86">INDEX('Temperature Data'!$B86:$G86,1,TempDataCol)</f>
        <v>33.299999999999997</v>
      </c>
      <c r="C86" s="6">
        <f t="shared" si="7"/>
        <v>23.200000000000003</v>
      </c>
      <c r="D86" s="6">
        <f t="shared" si="8"/>
        <v>24.200000000000003</v>
      </c>
      <c r="E86" s="6">
        <f t="shared" si="9"/>
        <v>25.200000000000003</v>
      </c>
      <c r="F86" s="6">
        <f t="shared" si="10"/>
        <v>23.200000000000003</v>
      </c>
      <c r="G86" s="6">
        <f t="shared" si="11"/>
        <v>24.200000000000003</v>
      </c>
      <c r="H86" s="6">
        <f t="shared" si="12"/>
        <v>25.200000000000003</v>
      </c>
      <c r="I86" s="162"/>
      <c r="J86" s="6">
        <f t="shared" si="13"/>
        <v>-48.400000000000006</v>
      </c>
      <c r="K86" s="60"/>
      <c r="L86" s="93"/>
    </row>
    <row r="87" spans="1:12">
      <c r="A87" s="59">
        <f>'Temperature Data'!A87</f>
        <v>40628</v>
      </c>
      <c r="B87" s="6" cm="1">
        <f t="array" ref="B87">INDEX('Temperature Data'!$B87:$G87,1,TempDataCol)</f>
        <v>30.4</v>
      </c>
      <c r="C87" s="6">
        <f t="shared" si="7"/>
        <v>26.1</v>
      </c>
      <c r="D87" s="6">
        <f t="shared" si="8"/>
        <v>27.1</v>
      </c>
      <c r="E87" s="6">
        <f t="shared" si="9"/>
        <v>28.1</v>
      </c>
      <c r="F87" s="6">
        <f t="shared" si="10"/>
        <v>26.1</v>
      </c>
      <c r="G87" s="6">
        <f t="shared" si="11"/>
        <v>27.1</v>
      </c>
      <c r="H87" s="6">
        <f t="shared" si="12"/>
        <v>28.1</v>
      </c>
      <c r="I87" s="162"/>
      <c r="J87" s="6">
        <f t="shared" si="13"/>
        <v>-54.20000000000001</v>
      </c>
      <c r="K87" s="60"/>
      <c r="L87" s="93"/>
    </row>
    <row r="88" spans="1:12">
      <c r="A88" s="59">
        <f>'Temperature Data'!A88</f>
        <v>40629</v>
      </c>
      <c r="B88" s="6" cm="1">
        <f t="array" ref="B88">INDEX('Temperature Data'!$B88:$G88,1,TempDataCol)</f>
        <v>32.299999999999997</v>
      </c>
      <c r="C88" s="6">
        <f t="shared" si="7"/>
        <v>24.200000000000003</v>
      </c>
      <c r="D88" s="6">
        <f t="shared" si="8"/>
        <v>25.200000000000003</v>
      </c>
      <c r="E88" s="6">
        <f t="shared" si="9"/>
        <v>26.200000000000003</v>
      </c>
      <c r="F88" s="6">
        <f t="shared" si="10"/>
        <v>24.200000000000003</v>
      </c>
      <c r="G88" s="6">
        <f t="shared" si="11"/>
        <v>25.200000000000003</v>
      </c>
      <c r="H88" s="6">
        <f t="shared" si="12"/>
        <v>26.200000000000003</v>
      </c>
      <c r="I88" s="162"/>
      <c r="J88" s="6">
        <f t="shared" si="13"/>
        <v>-50.400000000000006</v>
      </c>
      <c r="K88" s="60"/>
      <c r="L88" s="93"/>
    </row>
    <row r="89" spans="1:12">
      <c r="A89" s="59">
        <f>'Temperature Data'!A89</f>
        <v>40630</v>
      </c>
      <c r="B89" s="6" cm="1">
        <f t="array" ref="B89">INDEX('Temperature Data'!$B89:$G89,1,TempDataCol)</f>
        <v>35.200000000000003</v>
      </c>
      <c r="C89" s="6">
        <f t="shared" si="7"/>
        <v>21.299999999999997</v>
      </c>
      <c r="D89" s="6">
        <f t="shared" si="8"/>
        <v>22.299999999999997</v>
      </c>
      <c r="E89" s="6">
        <f t="shared" si="9"/>
        <v>23.299999999999997</v>
      </c>
      <c r="F89" s="6">
        <f t="shared" si="10"/>
        <v>21.299999999999997</v>
      </c>
      <c r="G89" s="6">
        <f t="shared" si="11"/>
        <v>22.299999999999997</v>
      </c>
      <c r="H89" s="6">
        <f t="shared" si="12"/>
        <v>23.299999999999997</v>
      </c>
      <c r="I89" s="162"/>
      <c r="J89" s="6">
        <f t="shared" si="13"/>
        <v>-44.599999999999994</v>
      </c>
      <c r="K89" s="60"/>
      <c r="L89" s="93"/>
    </row>
    <row r="90" spans="1:12">
      <c r="A90" s="59">
        <f>'Temperature Data'!A90</f>
        <v>40631</v>
      </c>
      <c r="B90" s="6" cm="1">
        <f t="array" ref="B90">INDEX('Temperature Data'!$B90:$G90,1,TempDataCol)</f>
        <v>36.700000000000003</v>
      </c>
      <c r="C90" s="6">
        <f t="shared" si="7"/>
        <v>19.799999999999997</v>
      </c>
      <c r="D90" s="6">
        <f t="shared" si="8"/>
        <v>20.799999999999997</v>
      </c>
      <c r="E90" s="6">
        <f t="shared" si="9"/>
        <v>21.799999999999997</v>
      </c>
      <c r="F90" s="6">
        <f t="shared" si="10"/>
        <v>19.799999999999997</v>
      </c>
      <c r="G90" s="6">
        <f t="shared" si="11"/>
        <v>20.799999999999997</v>
      </c>
      <c r="H90" s="6">
        <f t="shared" si="12"/>
        <v>21.799999999999997</v>
      </c>
      <c r="I90" s="162"/>
      <c r="J90" s="6">
        <f t="shared" si="13"/>
        <v>-41.599999999999994</v>
      </c>
      <c r="K90" s="60"/>
      <c r="L90" s="93"/>
    </row>
    <row r="91" spans="1:12">
      <c r="A91" s="59">
        <f>'Temperature Data'!A91</f>
        <v>40632</v>
      </c>
      <c r="B91" s="6" cm="1">
        <f t="array" ref="B91">INDEX('Temperature Data'!$B91:$G91,1,TempDataCol)</f>
        <v>40.200000000000003</v>
      </c>
      <c r="C91" s="6">
        <f t="shared" si="7"/>
        <v>16.299999999999997</v>
      </c>
      <c r="D91" s="6">
        <f t="shared" si="8"/>
        <v>17.299999999999997</v>
      </c>
      <c r="E91" s="6">
        <f t="shared" si="9"/>
        <v>18.299999999999997</v>
      </c>
      <c r="F91" s="6">
        <f t="shared" si="10"/>
        <v>16.299999999999997</v>
      </c>
      <c r="G91" s="6">
        <f t="shared" si="11"/>
        <v>17.299999999999997</v>
      </c>
      <c r="H91" s="6">
        <f t="shared" si="12"/>
        <v>18.299999999999997</v>
      </c>
      <c r="I91" s="162"/>
      <c r="J91" s="6">
        <f t="shared" si="13"/>
        <v>-34.599999999999994</v>
      </c>
      <c r="K91" s="60"/>
      <c r="L91" s="93"/>
    </row>
    <row r="92" spans="1:12">
      <c r="A92" s="59">
        <f>'Temperature Data'!A92</f>
        <v>40633</v>
      </c>
      <c r="B92" s="6" cm="1">
        <f t="array" ref="B92">INDEX('Temperature Data'!$B92:$G92,1,TempDataCol)</f>
        <v>38.4</v>
      </c>
      <c r="C92" s="6">
        <f t="shared" si="7"/>
        <v>18.100000000000001</v>
      </c>
      <c r="D92" s="6">
        <f t="shared" si="8"/>
        <v>19.100000000000001</v>
      </c>
      <c r="E92" s="6">
        <f t="shared" si="9"/>
        <v>20.100000000000001</v>
      </c>
      <c r="F92" s="6">
        <f t="shared" si="10"/>
        <v>18.100000000000001</v>
      </c>
      <c r="G92" s="6">
        <f t="shared" si="11"/>
        <v>19.100000000000001</v>
      </c>
      <c r="H92" s="6">
        <f t="shared" si="12"/>
        <v>20.100000000000001</v>
      </c>
      <c r="I92" s="162"/>
      <c r="J92" s="6">
        <f t="shared" si="13"/>
        <v>-38.200000000000003</v>
      </c>
      <c r="K92" s="60"/>
      <c r="L92" s="93"/>
    </row>
    <row r="93" spans="1:12">
      <c r="A93" s="59">
        <f>'Temperature Data'!A93</f>
        <v>40634</v>
      </c>
      <c r="B93" s="6" cm="1">
        <f t="array" ref="B93">INDEX('Temperature Data'!$B93:$G93,1,TempDataCol)</f>
        <v>34.6</v>
      </c>
      <c r="C93" s="6">
        <f t="shared" si="7"/>
        <v>21.9</v>
      </c>
      <c r="D93" s="6">
        <f t="shared" si="8"/>
        <v>22.9</v>
      </c>
      <c r="E93" s="6">
        <f t="shared" si="9"/>
        <v>23.9</v>
      </c>
      <c r="F93" s="6">
        <f t="shared" si="10"/>
        <v>21.9</v>
      </c>
      <c r="G93" s="6">
        <f t="shared" si="11"/>
        <v>22.9</v>
      </c>
      <c r="H93" s="6">
        <f t="shared" si="12"/>
        <v>23.9</v>
      </c>
      <c r="I93" s="162"/>
      <c r="J93" s="6">
        <f t="shared" si="13"/>
        <v>-45.79999999999999</v>
      </c>
      <c r="K93" s="60"/>
      <c r="L93" s="93"/>
    </row>
    <row r="94" spans="1:12">
      <c r="A94" s="59">
        <f>'Temperature Data'!A94</f>
        <v>40635</v>
      </c>
      <c r="B94" s="6" cm="1">
        <f t="array" ref="B94">INDEX('Temperature Data'!$B94:$G94,1,TempDataCol)</f>
        <v>41.2</v>
      </c>
      <c r="C94" s="6">
        <f t="shared" si="7"/>
        <v>15.299999999999997</v>
      </c>
      <c r="D94" s="6">
        <f t="shared" si="8"/>
        <v>16.299999999999997</v>
      </c>
      <c r="E94" s="6">
        <f t="shared" si="9"/>
        <v>17.299999999999997</v>
      </c>
      <c r="F94" s="6">
        <f t="shared" si="10"/>
        <v>15.299999999999997</v>
      </c>
      <c r="G94" s="6">
        <f t="shared" si="11"/>
        <v>16.299999999999997</v>
      </c>
      <c r="H94" s="6">
        <f t="shared" si="12"/>
        <v>17.299999999999997</v>
      </c>
      <c r="I94" s="162"/>
      <c r="J94" s="6">
        <f t="shared" si="13"/>
        <v>-32.599999999999994</v>
      </c>
      <c r="K94" s="60"/>
      <c r="L94" s="93"/>
    </row>
    <row r="95" spans="1:12">
      <c r="A95" s="59">
        <f>'Temperature Data'!A95</f>
        <v>40636</v>
      </c>
      <c r="B95" s="6" cm="1">
        <f t="array" ref="B95">INDEX('Temperature Data'!$B95:$G95,1,TempDataCol)</f>
        <v>43.4</v>
      </c>
      <c r="C95" s="6">
        <f t="shared" si="7"/>
        <v>13.100000000000001</v>
      </c>
      <c r="D95" s="6">
        <f t="shared" si="8"/>
        <v>14.100000000000001</v>
      </c>
      <c r="E95" s="6">
        <f t="shared" si="9"/>
        <v>15.100000000000001</v>
      </c>
      <c r="F95" s="6">
        <f t="shared" si="10"/>
        <v>13.100000000000001</v>
      </c>
      <c r="G95" s="6">
        <f t="shared" si="11"/>
        <v>14.100000000000001</v>
      </c>
      <c r="H95" s="6">
        <f t="shared" si="12"/>
        <v>15.100000000000001</v>
      </c>
      <c r="I95" s="162"/>
      <c r="J95" s="6">
        <f t="shared" si="13"/>
        <v>-28.200000000000003</v>
      </c>
      <c r="K95" s="60"/>
      <c r="L95" s="93"/>
    </row>
    <row r="96" spans="1:12">
      <c r="A96" s="59">
        <f>'Temperature Data'!A96</f>
        <v>40637</v>
      </c>
      <c r="B96" s="6" cm="1">
        <f t="array" ref="B96">INDEX('Temperature Data'!$B96:$G96,1,TempDataCol)</f>
        <v>40.5</v>
      </c>
      <c r="C96" s="6">
        <f t="shared" si="7"/>
        <v>16</v>
      </c>
      <c r="D96" s="6">
        <f t="shared" si="8"/>
        <v>17</v>
      </c>
      <c r="E96" s="6">
        <f t="shared" si="9"/>
        <v>18</v>
      </c>
      <c r="F96" s="6">
        <f t="shared" si="10"/>
        <v>16</v>
      </c>
      <c r="G96" s="6">
        <f t="shared" si="11"/>
        <v>17</v>
      </c>
      <c r="H96" s="6">
        <f t="shared" si="12"/>
        <v>18</v>
      </c>
      <c r="I96" s="162"/>
      <c r="J96" s="6">
        <f t="shared" si="13"/>
        <v>-34</v>
      </c>
      <c r="K96" s="60"/>
      <c r="L96" s="93"/>
    </row>
    <row r="97" spans="1:12">
      <c r="A97" s="59">
        <f>'Temperature Data'!A97</f>
        <v>40638</v>
      </c>
      <c r="B97" s="6" cm="1">
        <f t="array" ref="B97">INDEX('Temperature Data'!$B97:$G97,1,TempDataCol)</f>
        <v>47.4</v>
      </c>
      <c r="C97" s="6">
        <f t="shared" si="7"/>
        <v>9.1000000000000014</v>
      </c>
      <c r="D97" s="6">
        <f t="shared" si="8"/>
        <v>10.100000000000001</v>
      </c>
      <c r="E97" s="6">
        <f t="shared" si="9"/>
        <v>11.100000000000001</v>
      </c>
      <c r="F97" s="6">
        <f t="shared" si="10"/>
        <v>9.1000000000000014</v>
      </c>
      <c r="G97" s="6">
        <f t="shared" si="11"/>
        <v>10.100000000000001</v>
      </c>
      <c r="H97" s="6">
        <f t="shared" si="12"/>
        <v>11.100000000000001</v>
      </c>
      <c r="I97" s="162"/>
      <c r="J97" s="6">
        <f t="shared" si="13"/>
        <v>-20.200000000000003</v>
      </c>
      <c r="K97" s="60"/>
      <c r="L97" s="93"/>
    </row>
    <row r="98" spans="1:12">
      <c r="A98" s="59">
        <f>'Temperature Data'!A98</f>
        <v>40639</v>
      </c>
      <c r="B98" s="6" cm="1">
        <f t="array" ref="B98">INDEX('Temperature Data'!$B98:$G98,1,TempDataCol)</f>
        <v>42.1</v>
      </c>
      <c r="C98" s="6">
        <f t="shared" si="7"/>
        <v>14.399999999999999</v>
      </c>
      <c r="D98" s="6">
        <f t="shared" si="8"/>
        <v>15.399999999999999</v>
      </c>
      <c r="E98" s="6">
        <f t="shared" si="9"/>
        <v>16.399999999999999</v>
      </c>
      <c r="F98" s="6">
        <f t="shared" si="10"/>
        <v>14.399999999999999</v>
      </c>
      <c r="G98" s="6">
        <f t="shared" si="11"/>
        <v>15.399999999999999</v>
      </c>
      <c r="H98" s="6">
        <f t="shared" si="12"/>
        <v>16.399999999999999</v>
      </c>
      <c r="I98" s="162"/>
      <c r="J98" s="6">
        <f t="shared" si="13"/>
        <v>-30.799999999999997</v>
      </c>
      <c r="K98" s="60"/>
      <c r="L98" s="93"/>
    </row>
    <row r="99" spans="1:12">
      <c r="A99" s="59">
        <f>'Temperature Data'!A99</f>
        <v>40640</v>
      </c>
      <c r="B99" s="6" cm="1">
        <f t="array" ref="B99">INDEX('Temperature Data'!$B99:$G99,1,TempDataCol)</f>
        <v>39.799999999999997</v>
      </c>
      <c r="C99" s="6">
        <f t="shared" si="7"/>
        <v>16.700000000000003</v>
      </c>
      <c r="D99" s="6">
        <f t="shared" si="8"/>
        <v>17.700000000000003</v>
      </c>
      <c r="E99" s="6">
        <f t="shared" si="9"/>
        <v>18.700000000000003</v>
      </c>
      <c r="F99" s="6">
        <f t="shared" si="10"/>
        <v>16.700000000000003</v>
      </c>
      <c r="G99" s="6">
        <f t="shared" si="11"/>
        <v>17.700000000000003</v>
      </c>
      <c r="H99" s="6">
        <f t="shared" si="12"/>
        <v>18.700000000000003</v>
      </c>
      <c r="I99" s="162"/>
      <c r="J99" s="6">
        <f t="shared" si="13"/>
        <v>-35.400000000000006</v>
      </c>
      <c r="K99" s="60"/>
      <c r="L99" s="93"/>
    </row>
    <row r="100" spans="1:12">
      <c r="A100" s="59">
        <f>'Temperature Data'!A100</f>
        <v>40641</v>
      </c>
      <c r="B100" s="6" cm="1">
        <f t="array" ref="B100">INDEX('Temperature Data'!$B100:$G100,1,TempDataCol)</f>
        <v>40.6</v>
      </c>
      <c r="C100" s="6">
        <f t="shared" si="7"/>
        <v>15.899999999999999</v>
      </c>
      <c r="D100" s="6">
        <f t="shared" si="8"/>
        <v>16.899999999999999</v>
      </c>
      <c r="E100" s="6">
        <f t="shared" si="9"/>
        <v>17.899999999999999</v>
      </c>
      <c r="F100" s="6">
        <f t="shared" si="10"/>
        <v>15.899999999999999</v>
      </c>
      <c r="G100" s="6">
        <f t="shared" si="11"/>
        <v>16.899999999999999</v>
      </c>
      <c r="H100" s="6">
        <f t="shared" si="12"/>
        <v>17.899999999999999</v>
      </c>
      <c r="I100" s="162"/>
      <c r="J100" s="6">
        <f t="shared" si="13"/>
        <v>-33.799999999999997</v>
      </c>
      <c r="K100" s="60"/>
      <c r="L100" s="93"/>
    </row>
    <row r="101" spans="1:12">
      <c r="A101" s="59">
        <f>'Temperature Data'!A101</f>
        <v>40642</v>
      </c>
      <c r="B101" s="6" cm="1">
        <f t="array" ref="B101">INDEX('Temperature Data'!$B101:$G101,1,TempDataCol)</f>
        <v>45.7</v>
      </c>
      <c r="C101" s="6">
        <f t="shared" si="7"/>
        <v>10.799999999999997</v>
      </c>
      <c r="D101" s="6">
        <f t="shared" si="8"/>
        <v>11.799999999999997</v>
      </c>
      <c r="E101" s="6">
        <f t="shared" si="9"/>
        <v>12.799999999999997</v>
      </c>
      <c r="F101" s="6">
        <f t="shared" si="10"/>
        <v>10.799999999999997</v>
      </c>
      <c r="G101" s="6">
        <f t="shared" si="11"/>
        <v>11.799999999999997</v>
      </c>
      <c r="H101" s="6">
        <f t="shared" si="12"/>
        <v>12.799999999999997</v>
      </c>
      <c r="I101" s="162"/>
      <c r="J101" s="6">
        <f t="shared" si="13"/>
        <v>-23.599999999999994</v>
      </c>
      <c r="K101" s="60"/>
      <c r="L101" s="93"/>
    </row>
    <row r="102" spans="1:12">
      <c r="A102" s="59">
        <f>'Temperature Data'!A102</f>
        <v>40643</v>
      </c>
      <c r="B102" s="6" cm="1">
        <f t="array" ref="B102">INDEX('Temperature Data'!$B102:$G102,1,TempDataCol)</f>
        <v>51.6</v>
      </c>
      <c r="C102" s="6">
        <f t="shared" si="7"/>
        <v>4.8999999999999986</v>
      </c>
      <c r="D102" s="6">
        <f t="shared" si="8"/>
        <v>5.8999999999999986</v>
      </c>
      <c r="E102" s="6">
        <f t="shared" si="9"/>
        <v>6.8999999999999986</v>
      </c>
      <c r="F102" s="6">
        <f t="shared" si="10"/>
        <v>4.8999999999999986</v>
      </c>
      <c r="G102" s="6">
        <f t="shared" si="11"/>
        <v>5.8999999999999986</v>
      </c>
      <c r="H102" s="6">
        <f t="shared" si="12"/>
        <v>6.8999999999999986</v>
      </c>
      <c r="I102" s="162"/>
      <c r="J102" s="6">
        <f t="shared" si="13"/>
        <v>-11.799999999999997</v>
      </c>
      <c r="K102" s="60"/>
      <c r="L102" s="93"/>
    </row>
    <row r="103" spans="1:12">
      <c r="A103" s="59">
        <f>'Temperature Data'!A103</f>
        <v>40644</v>
      </c>
      <c r="B103" s="6" cm="1">
        <f t="array" ref="B103">INDEX('Temperature Data'!$B103:$G103,1,TempDataCol)</f>
        <v>59.2</v>
      </c>
      <c r="C103" s="6">
        <f t="shared" si="7"/>
        <v>0</v>
      </c>
      <c r="D103" s="6">
        <f t="shared" si="8"/>
        <v>0</v>
      </c>
      <c r="E103" s="6">
        <f t="shared" si="9"/>
        <v>0</v>
      </c>
      <c r="F103" s="6">
        <f t="shared" si="10"/>
        <v>0</v>
      </c>
      <c r="G103" s="6">
        <f t="shared" si="11"/>
        <v>0</v>
      </c>
      <c r="H103" s="6">
        <f t="shared" si="12"/>
        <v>0</v>
      </c>
      <c r="I103" s="162"/>
      <c r="J103" s="6">
        <f t="shared" si="13"/>
        <v>0</v>
      </c>
      <c r="K103" s="60"/>
      <c r="L103" s="93"/>
    </row>
    <row r="104" spans="1:12">
      <c r="A104" s="59">
        <f>'Temperature Data'!A104</f>
        <v>40645</v>
      </c>
      <c r="B104" s="6" cm="1">
        <f t="array" ref="B104">INDEX('Temperature Data'!$B104:$G104,1,TempDataCol)</f>
        <v>58.3</v>
      </c>
      <c r="C104" s="6">
        <f t="shared" si="7"/>
        <v>0</v>
      </c>
      <c r="D104" s="6">
        <f t="shared" si="8"/>
        <v>0</v>
      </c>
      <c r="E104" s="6">
        <f t="shared" si="9"/>
        <v>0.20000000000000284</v>
      </c>
      <c r="F104" s="6">
        <f t="shared" si="10"/>
        <v>0</v>
      </c>
      <c r="G104" s="6">
        <f t="shared" si="11"/>
        <v>0</v>
      </c>
      <c r="H104" s="6">
        <f t="shared" si="12"/>
        <v>0.20000000000000284</v>
      </c>
      <c r="I104" s="162"/>
      <c r="J104" s="6">
        <f t="shared" si="13"/>
        <v>0</v>
      </c>
      <c r="K104" s="60"/>
      <c r="L104" s="93"/>
    </row>
    <row r="105" spans="1:12">
      <c r="A105" s="59">
        <f>'Temperature Data'!A105</f>
        <v>40646</v>
      </c>
      <c r="B105" s="6" cm="1">
        <f t="array" ref="B105">INDEX('Temperature Data'!$B105:$G105,1,TempDataCol)</f>
        <v>44.2</v>
      </c>
      <c r="C105" s="6">
        <f t="shared" si="7"/>
        <v>12.299999999999997</v>
      </c>
      <c r="D105" s="6">
        <f t="shared" si="8"/>
        <v>13.299999999999997</v>
      </c>
      <c r="E105" s="6">
        <f t="shared" si="9"/>
        <v>14.299999999999997</v>
      </c>
      <c r="F105" s="6">
        <f t="shared" si="10"/>
        <v>12.299999999999997</v>
      </c>
      <c r="G105" s="6">
        <f t="shared" si="11"/>
        <v>13.299999999999997</v>
      </c>
      <c r="H105" s="6">
        <f t="shared" si="12"/>
        <v>14.299999999999997</v>
      </c>
      <c r="I105" s="162"/>
      <c r="J105" s="6">
        <f t="shared" si="13"/>
        <v>-26.599999999999994</v>
      </c>
      <c r="K105" s="60"/>
      <c r="L105" s="93"/>
    </row>
    <row r="106" spans="1:12">
      <c r="A106" s="59">
        <f>'Temperature Data'!A106</f>
        <v>40647</v>
      </c>
      <c r="B106" s="6" cm="1">
        <f t="array" ref="B106">INDEX('Temperature Data'!$B106:$G106,1,TempDataCol)</f>
        <v>50.3</v>
      </c>
      <c r="C106" s="6">
        <f t="shared" si="7"/>
        <v>6.2000000000000028</v>
      </c>
      <c r="D106" s="6">
        <f t="shared" si="8"/>
        <v>7.2000000000000028</v>
      </c>
      <c r="E106" s="6">
        <f t="shared" si="9"/>
        <v>8.2000000000000028</v>
      </c>
      <c r="F106" s="6">
        <f t="shared" si="10"/>
        <v>6.2000000000000028</v>
      </c>
      <c r="G106" s="6">
        <f t="shared" si="11"/>
        <v>7.2000000000000028</v>
      </c>
      <c r="H106" s="6">
        <f t="shared" si="12"/>
        <v>8.2000000000000028</v>
      </c>
      <c r="I106" s="162"/>
      <c r="J106" s="6">
        <f t="shared" si="13"/>
        <v>-14.400000000000006</v>
      </c>
      <c r="K106" s="60"/>
      <c r="L106" s="93"/>
    </row>
    <row r="107" spans="1:12">
      <c r="A107" s="59">
        <f>'Temperature Data'!A107</f>
        <v>40648</v>
      </c>
      <c r="B107" s="6" cm="1">
        <f t="array" ref="B107">INDEX('Temperature Data'!$B107:$G107,1,TempDataCol)</f>
        <v>40.700000000000003</v>
      </c>
      <c r="C107" s="6">
        <f t="shared" si="7"/>
        <v>15.799999999999997</v>
      </c>
      <c r="D107" s="6">
        <f t="shared" si="8"/>
        <v>16.799999999999997</v>
      </c>
      <c r="E107" s="6">
        <f t="shared" si="9"/>
        <v>17.799999999999997</v>
      </c>
      <c r="F107" s="6">
        <f t="shared" si="10"/>
        <v>15.799999999999997</v>
      </c>
      <c r="G107" s="6">
        <f t="shared" si="11"/>
        <v>16.799999999999997</v>
      </c>
      <c r="H107" s="6">
        <f t="shared" si="12"/>
        <v>17.799999999999997</v>
      </c>
      <c r="I107" s="162"/>
      <c r="J107" s="6">
        <f t="shared" si="13"/>
        <v>-33.599999999999994</v>
      </c>
      <c r="K107" s="60"/>
      <c r="L107" s="93"/>
    </row>
    <row r="108" spans="1:12">
      <c r="A108" s="59">
        <f>'Temperature Data'!A108</f>
        <v>40649</v>
      </c>
      <c r="B108" s="6" cm="1">
        <f t="array" ref="B108">INDEX('Temperature Data'!$B108:$G108,1,TempDataCol)</f>
        <v>37.9</v>
      </c>
      <c r="C108" s="6">
        <f t="shared" si="7"/>
        <v>18.600000000000001</v>
      </c>
      <c r="D108" s="6">
        <f t="shared" si="8"/>
        <v>19.600000000000001</v>
      </c>
      <c r="E108" s="6">
        <f t="shared" si="9"/>
        <v>20.6</v>
      </c>
      <c r="F108" s="6">
        <f t="shared" si="10"/>
        <v>18.600000000000001</v>
      </c>
      <c r="G108" s="6">
        <f t="shared" si="11"/>
        <v>19.600000000000001</v>
      </c>
      <c r="H108" s="6">
        <f t="shared" si="12"/>
        <v>20.6</v>
      </c>
      <c r="I108" s="162"/>
      <c r="J108" s="6">
        <f t="shared" si="13"/>
        <v>-39.200000000000003</v>
      </c>
      <c r="K108" s="60"/>
      <c r="L108" s="93"/>
    </row>
    <row r="109" spans="1:12">
      <c r="A109" s="59">
        <f>'Temperature Data'!A109</f>
        <v>40650</v>
      </c>
      <c r="B109" s="6" cm="1">
        <f t="array" ref="B109">INDEX('Temperature Data'!$B109:$G109,1,TempDataCol)</f>
        <v>53.6</v>
      </c>
      <c r="C109" s="6">
        <f t="shared" si="7"/>
        <v>2.8999999999999986</v>
      </c>
      <c r="D109" s="6">
        <f t="shared" si="8"/>
        <v>3.8999999999999986</v>
      </c>
      <c r="E109" s="6">
        <f t="shared" si="9"/>
        <v>4.8999999999999986</v>
      </c>
      <c r="F109" s="6">
        <f t="shared" si="10"/>
        <v>2.8999999999999986</v>
      </c>
      <c r="G109" s="6">
        <f t="shared" si="11"/>
        <v>3.8999999999999986</v>
      </c>
      <c r="H109" s="6">
        <f t="shared" si="12"/>
        <v>4.8999999999999986</v>
      </c>
      <c r="I109" s="162"/>
      <c r="J109" s="6">
        <f t="shared" si="13"/>
        <v>-7.7999999999999972</v>
      </c>
      <c r="K109" s="60"/>
      <c r="L109" s="93"/>
    </row>
    <row r="110" spans="1:12">
      <c r="A110" s="59">
        <f>'Temperature Data'!A110</f>
        <v>40651</v>
      </c>
      <c r="B110" s="6" cm="1">
        <f t="array" ref="B110">INDEX('Temperature Data'!$B110:$G110,1,TempDataCol)</f>
        <v>50.6</v>
      </c>
      <c r="C110" s="6">
        <f t="shared" si="7"/>
        <v>5.8999999999999986</v>
      </c>
      <c r="D110" s="6">
        <f t="shared" si="8"/>
        <v>6.8999999999999986</v>
      </c>
      <c r="E110" s="6">
        <f t="shared" si="9"/>
        <v>7.8999999999999986</v>
      </c>
      <c r="F110" s="6">
        <f t="shared" si="10"/>
        <v>5.8999999999999986</v>
      </c>
      <c r="G110" s="6">
        <f t="shared" si="11"/>
        <v>6.8999999999999986</v>
      </c>
      <c r="H110" s="6">
        <f t="shared" si="12"/>
        <v>7.8999999999999986</v>
      </c>
      <c r="I110" s="162"/>
      <c r="J110" s="6">
        <f t="shared" si="13"/>
        <v>-13.799999999999997</v>
      </c>
      <c r="K110" s="60"/>
      <c r="L110" s="93"/>
    </row>
    <row r="111" spans="1:12">
      <c r="A111" s="59">
        <f>'Temperature Data'!A111</f>
        <v>40652</v>
      </c>
      <c r="B111" s="6" cm="1">
        <f t="array" ref="B111">INDEX('Temperature Data'!$B111:$G111,1,TempDataCol)</f>
        <v>45.9</v>
      </c>
      <c r="C111" s="6">
        <f t="shared" si="7"/>
        <v>10.600000000000001</v>
      </c>
      <c r="D111" s="6">
        <f t="shared" si="8"/>
        <v>11.600000000000001</v>
      </c>
      <c r="E111" s="6">
        <f t="shared" si="9"/>
        <v>12.600000000000001</v>
      </c>
      <c r="F111" s="6">
        <f t="shared" si="10"/>
        <v>10.600000000000001</v>
      </c>
      <c r="G111" s="6">
        <f t="shared" si="11"/>
        <v>11.600000000000001</v>
      </c>
      <c r="H111" s="6">
        <f t="shared" si="12"/>
        <v>12.600000000000001</v>
      </c>
      <c r="I111" s="162"/>
      <c r="J111" s="6">
        <f t="shared" si="13"/>
        <v>-23.200000000000003</v>
      </c>
      <c r="K111" s="60"/>
      <c r="L111" s="93"/>
    </row>
    <row r="112" spans="1:12">
      <c r="A112" s="59">
        <f>'Temperature Data'!A112</f>
        <v>40653</v>
      </c>
      <c r="B112" s="6" cm="1">
        <f t="array" ref="B112">INDEX('Temperature Data'!$B112:$G112,1,TempDataCol)</f>
        <v>42.8</v>
      </c>
      <c r="C112" s="6">
        <f t="shared" si="7"/>
        <v>13.700000000000003</v>
      </c>
      <c r="D112" s="6">
        <f t="shared" si="8"/>
        <v>14.700000000000003</v>
      </c>
      <c r="E112" s="6">
        <f t="shared" si="9"/>
        <v>15.700000000000003</v>
      </c>
      <c r="F112" s="6">
        <f t="shared" si="10"/>
        <v>13.700000000000003</v>
      </c>
      <c r="G112" s="6">
        <f t="shared" si="11"/>
        <v>14.700000000000003</v>
      </c>
      <c r="H112" s="6">
        <f t="shared" si="12"/>
        <v>15.700000000000003</v>
      </c>
      <c r="I112" s="162"/>
      <c r="J112" s="6">
        <f t="shared" si="13"/>
        <v>-29.400000000000006</v>
      </c>
      <c r="K112" s="60"/>
      <c r="L112" s="93"/>
    </row>
    <row r="113" spans="1:12">
      <c r="A113" s="59">
        <f>'Temperature Data'!A113</f>
        <v>40654</v>
      </c>
      <c r="B113" s="6" cm="1">
        <f t="array" ref="B113">INDEX('Temperature Data'!$B113:$G113,1,TempDataCol)</f>
        <v>45.8</v>
      </c>
      <c r="C113" s="6">
        <f t="shared" si="7"/>
        <v>10.700000000000003</v>
      </c>
      <c r="D113" s="6">
        <f t="shared" si="8"/>
        <v>11.700000000000003</v>
      </c>
      <c r="E113" s="6">
        <f t="shared" si="9"/>
        <v>12.700000000000003</v>
      </c>
      <c r="F113" s="6">
        <f t="shared" si="10"/>
        <v>10.700000000000003</v>
      </c>
      <c r="G113" s="6">
        <f t="shared" si="11"/>
        <v>11.700000000000003</v>
      </c>
      <c r="H113" s="6">
        <f t="shared" si="12"/>
        <v>12.700000000000003</v>
      </c>
      <c r="I113" s="162"/>
      <c r="J113" s="6">
        <f t="shared" si="13"/>
        <v>-23.400000000000006</v>
      </c>
      <c r="K113" s="60"/>
      <c r="L113" s="93"/>
    </row>
    <row r="114" spans="1:12">
      <c r="A114" s="59">
        <f>'Temperature Data'!A114</f>
        <v>40655</v>
      </c>
      <c r="B114" s="6" cm="1">
        <f t="array" ref="B114">INDEX('Temperature Data'!$B114:$G114,1,TempDataCol)</f>
        <v>43.1</v>
      </c>
      <c r="C114" s="6">
        <f t="shared" si="7"/>
        <v>13.399999999999999</v>
      </c>
      <c r="D114" s="6">
        <f t="shared" si="8"/>
        <v>14.399999999999999</v>
      </c>
      <c r="E114" s="6">
        <f t="shared" si="9"/>
        <v>15.399999999999999</v>
      </c>
      <c r="F114" s="6">
        <f t="shared" si="10"/>
        <v>13.399999999999999</v>
      </c>
      <c r="G114" s="6">
        <f t="shared" si="11"/>
        <v>14.399999999999999</v>
      </c>
      <c r="H114" s="6">
        <f t="shared" si="12"/>
        <v>15.399999999999999</v>
      </c>
      <c r="I114" s="162"/>
      <c r="J114" s="6">
        <f t="shared" si="13"/>
        <v>-28.799999999999997</v>
      </c>
      <c r="K114" s="60"/>
      <c r="L114" s="93"/>
    </row>
    <row r="115" spans="1:12">
      <c r="A115" s="59">
        <f>'Temperature Data'!A115</f>
        <v>40656</v>
      </c>
      <c r="B115" s="6" cm="1">
        <f t="array" ref="B115">INDEX('Temperature Data'!$B115:$G115,1,TempDataCol)</f>
        <v>44.3</v>
      </c>
      <c r="C115" s="6">
        <f t="shared" si="7"/>
        <v>12.200000000000003</v>
      </c>
      <c r="D115" s="6">
        <f t="shared" si="8"/>
        <v>13.200000000000003</v>
      </c>
      <c r="E115" s="6">
        <f t="shared" si="9"/>
        <v>14.200000000000003</v>
      </c>
      <c r="F115" s="6">
        <f t="shared" si="10"/>
        <v>12.200000000000003</v>
      </c>
      <c r="G115" s="6">
        <f t="shared" si="11"/>
        <v>13.200000000000003</v>
      </c>
      <c r="H115" s="6">
        <f t="shared" si="12"/>
        <v>14.200000000000003</v>
      </c>
      <c r="I115" s="162"/>
      <c r="J115" s="6">
        <f t="shared" si="13"/>
        <v>-26.400000000000006</v>
      </c>
      <c r="K115" s="60"/>
      <c r="L115" s="93"/>
    </row>
    <row r="116" spans="1:12">
      <c r="A116" s="59">
        <f>'Temperature Data'!A116</f>
        <v>40657</v>
      </c>
      <c r="B116" s="6" cm="1">
        <f t="array" ref="B116">INDEX('Temperature Data'!$B116:$G116,1,TempDataCol)</f>
        <v>60.6</v>
      </c>
      <c r="C116" s="6">
        <f t="shared" si="7"/>
        <v>0</v>
      </c>
      <c r="D116" s="6">
        <f t="shared" si="8"/>
        <v>0</v>
      </c>
      <c r="E116" s="6">
        <f t="shared" si="9"/>
        <v>0</v>
      </c>
      <c r="F116" s="6">
        <f t="shared" si="10"/>
        <v>0</v>
      </c>
      <c r="G116" s="6">
        <f t="shared" si="11"/>
        <v>0</v>
      </c>
      <c r="H116" s="6">
        <f t="shared" si="12"/>
        <v>0</v>
      </c>
      <c r="I116" s="162"/>
      <c r="J116" s="6">
        <f t="shared" si="13"/>
        <v>0</v>
      </c>
      <c r="K116" s="60"/>
      <c r="L116" s="93"/>
    </row>
    <row r="117" spans="1:12">
      <c r="A117" s="59">
        <f>'Temperature Data'!A117</f>
        <v>40658</v>
      </c>
      <c r="B117" s="6" cm="1">
        <f t="array" ref="B117">INDEX('Temperature Data'!$B117:$G117,1,TempDataCol)</f>
        <v>54.3</v>
      </c>
      <c r="C117" s="6">
        <f t="shared" si="7"/>
        <v>2.2000000000000028</v>
      </c>
      <c r="D117" s="6">
        <f t="shared" si="8"/>
        <v>3.2000000000000028</v>
      </c>
      <c r="E117" s="6">
        <f t="shared" si="9"/>
        <v>4.2000000000000028</v>
      </c>
      <c r="F117" s="6">
        <f t="shared" si="10"/>
        <v>2.2000000000000028</v>
      </c>
      <c r="G117" s="6">
        <f t="shared" si="11"/>
        <v>3.2000000000000028</v>
      </c>
      <c r="H117" s="6">
        <f t="shared" si="12"/>
        <v>4.2000000000000028</v>
      </c>
      <c r="I117" s="162"/>
      <c r="J117" s="6">
        <f t="shared" si="13"/>
        <v>-6.4000000000000057</v>
      </c>
      <c r="K117" s="60"/>
      <c r="L117" s="93"/>
    </row>
    <row r="118" spans="1:12">
      <c r="A118" s="59">
        <f>'Temperature Data'!A118</f>
        <v>40659</v>
      </c>
      <c r="B118" s="6" cm="1">
        <f t="array" ref="B118">INDEX('Temperature Data'!$B118:$G118,1,TempDataCol)</f>
        <v>52.5</v>
      </c>
      <c r="C118" s="6">
        <f t="shared" si="7"/>
        <v>4</v>
      </c>
      <c r="D118" s="6">
        <f t="shared" si="8"/>
        <v>5</v>
      </c>
      <c r="E118" s="6">
        <f t="shared" si="9"/>
        <v>6</v>
      </c>
      <c r="F118" s="6">
        <f t="shared" si="10"/>
        <v>4</v>
      </c>
      <c r="G118" s="6">
        <f t="shared" si="11"/>
        <v>5</v>
      </c>
      <c r="H118" s="6">
        <f t="shared" si="12"/>
        <v>6</v>
      </c>
      <c r="I118" s="162"/>
      <c r="J118" s="6">
        <f t="shared" si="13"/>
        <v>-10</v>
      </c>
      <c r="K118" s="60"/>
      <c r="L118" s="93"/>
    </row>
    <row r="119" spans="1:12">
      <c r="A119" s="59">
        <f>'Temperature Data'!A119</f>
        <v>40660</v>
      </c>
      <c r="B119" s="6" cm="1">
        <f t="array" ref="B119">INDEX('Temperature Data'!$B119:$G119,1,TempDataCol)</f>
        <v>60.9</v>
      </c>
      <c r="C119" s="6">
        <f t="shared" si="7"/>
        <v>0</v>
      </c>
      <c r="D119" s="6">
        <f t="shared" si="8"/>
        <v>0</v>
      </c>
      <c r="E119" s="6">
        <f t="shared" si="9"/>
        <v>0</v>
      </c>
      <c r="F119" s="6">
        <f t="shared" si="10"/>
        <v>0</v>
      </c>
      <c r="G119" s="6">
        <f t="shared" si="11"/>
        <v>0</v>
      </c>
      <c r="H119" s="6">
        <f t="shared" si="12"/>
        <v>0</v>
      </c>
      <c r="I119" s="162"/>
      <c r="J119" s="6">
        <f t="shared" si="13"/>
        <v>0</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1.6000000000000014</v>
      </c>
      <c r="D122" s="6">
        <f t="shared" si="8"/>
        <v>2.6000000000000014</v>
      </c>
      <c r="E122" s="6">
        <f t="shared" si="9"/>
        <v>3.6000000000000014</v>
      </c>
      <c r="F122" s="6">
        <f t="shared" si="10"/>
        <v>1.6000000000000014</v>
      </c>
      <c r="G122" s="6">
        <f t="shared" si="11"/>
        <v>2.6000000000000014</v>
      </c>
      <c r="H122" s="6">
        <f t="shared" si="12"/>
        <v>3.6000000000000014</v>
      </c>
      <c r="I122" s="162"/>
      <c r="J122" s="6">
        <f t="shared" si="13"/>
        <v>-5.2000000000000028</v>
      </c>
      <c r="K122" s="60"/>
      <c r="L122" s="93"/>
    </row>
    <row r="123" spans="1:12">
      <c r="A123" s="59">
        <f>'Temperature Data'!A123</f>
        <v>40664</v>
      </c>
      <c r="B123" s="6" cm="1">
        <f t="array" ref="B123">INDEX('Temperature Data'!$B123:$G123,1,TempDataCol)</f>
        <v>48.6</v>
      </c>
      <c r="C123" s="6">
        <f t="shared" si="7"/>
        <v>7.8999999999999986</v>
      </c>
      <c r="D123" s="6">
        <f t="shared" si="8"/>
        <v>8.8999999999999986</v>
      </c>
      <c r="E123" s="6">
        <f t="shared" si="9"/>
        <v>9.8999999999999986</v>
      </c>
      <c r="F123" s="6">
        <f t="shared" si="10"/>
        <v>7.8999999999999986</v>
      </c>
      <c r="G123" s="6">
        <f t="shared" si="11"/>
        <v>8.8999999999999986</v>
      </c>
      <c r="H123" s="6">
        <f t="shared" si="12"/>
        <v>9.8999999999999986</v>
      </c>
      <c r="I123" s="162"/>
      <c r="J123" s="6">
        <f t="shared" si="13"/>
        <v>-17.799999999999997</v>
      </c>
      <c r="K123" s="60"/>
      <c r="L123" s="93"/>
    </row>
    <row r="124" spans="1:12">
      <c r="A124" s="59">
        <f>'Temperature Data'!A124</f>
        <v>40665</v>
      </c>
      <c r="B124" s="6" cm="1">
        <f t="array" ref="B124">INDEX('Temperature Data'!$B124:$G124,1,TempDataCol)</f>
        <v>53.4</v>
      </c>
      <c r="C124" s="6">
        <f t="shared" si="7"/>
        <v>3.1000000000000014</v>
      </c>
      <c r="D124" s="6">
        <f t="shared" si="8"/>
        <v>4.1000000000000014</v>
      </c>
      <c r="E124" s="6">
        <f t="shared" si="9"/>
        <v>5.1000000000000014</v>
      </c>
      <c r="F124" s="6">
        <f t="shared" si="10"/>
        <v>3.1000000000000014</v>
      </c>
      <c r="G124" s="6">
        <f t="shared" si="11"/>
        <v>4.1000000000000014</v>
      </c>
      <c r="H124" s="6">
        <f t="shared" si="12"/>
        <v>5.1000000000000014</v>
      </c>
      <c r="I124" s="162"/>
      <c r="J124" s="6">
        <f t="shared" si="13"/>
        <v>-8.2000000000000028</v>
      </c>
      <c r="K124" s="60"/>
      <c r="L124" s="93"/>
    </row>
    <row r="125" spans="1:12">
      <c r="A125" s="59">
        <f>'Temperature Data'!A125</f>
        <v>40666</v>
      </c>
      <c r="B125" s="6" cm="1">
        <f t="array" ref="B125">INDEX('Temperature Data'!$B125:$G125,1,TempDataCol)</f>
        <v>62.2</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57.4</v>
      </c>
      <c r="C126" s="6">
        <f t="shared" si="7"/>
        <v>0</v>
      </c>
      <c r="D126" s="6">
        <f t="shared" si="8"/>
        <v>0.10000000000000142</v>
      </c>
      <c r="E126" s="6">
        <f t="shared" si="9"/>
        <v>1.1000000000000014</v>
      </c>
      <c r="F126" s="6">
        <f t="shared" si="10"/>
        <v>0</v>
      </c>
      <c r="G126" s="6">
        <f t="shared" si="11"/>
        <v>0.10000000000000142</v>
      </c>
      <c r="H126" s="6">
        <f t="shared" si="12"/>
        <v>1.1000000000000014</v>
      </c>
      <c r="I126" s="162"/>
      <c r="J126" s="6">
        <f t="shared" si="13"/>
        <v>-1.1000000000000014</v>
      </c>
      <c r="K126" s="60"/>
      <c r="L126" s="93"/>
    </row>
    <row r="127" spans="1:12">
      <c r="A127" s="59">
        <f>'Temperature Data'!A127</f>
        <v>40668</v>
      </c>
      <c r="B127" s="6" cm="1">
        <f t="array" ref="B127">INDEX('Temperature Data'!$B127:$G127,1,TempDataCol)</f>
        <v>48.5</v>
      </c>
      <c r="C127" s="6">
        <f t="shared" si="7"/>
        <v>8</v>
      </c>
      <c r="D127" s="6">
        <f t="shared" si="8"/>
        <v>9</v>
      </c>
      <c r="E127" s="6">
        <f t="shared" si="9"/>
        <v>10</v>
      </c>
      <c r="F127" s="6">
        <f t="shared" si="10"/>
        <v>8</v>
      </c>
      <c r="G127" s="6">
        <f t="shared" si="11"/>
        <v>9</v>
      </c>
      <c r="H127" s="6">
        <f t="shared" si="12"/>
        <v>10</v>
      </c>
      <c r="I127" s="162"/>
      <c r="J127" s="6">
        <f t="shared" si="13"/>
        <v>-18</v>
      </c>
      <c r="K127" s="60"/>
      <c r="L127" s="93"/>
    </row>
    <row r="128" spans="1:12">
      <c r="A128" s="59">
        <f>'Temperature Data'!A128</f>
        <v>40669</v>
      </c>
      <c r="B128" s="6" cm="1">
        <f t="array" ref="B128">INDEX('Temperature Data'!$B128:$G128,1,TempDataCol)</f>
        <v>56.7</v>
      </c>
      <c r="C128" s="6">
        <f t="shared" si="7"/>
        <v>0</v>
      </c>
      <c r="D128" s="6">
        <f t="shared" si="8"/>
        <v>0.79999999999999716</v>
      </c>
      <c r="E128" s="6">
        <f t="shared" si="9"/>
        <v>1.7999999999999972</v>
      </c>
      <c r="F128" s="6">
        <f t="shared" si="10"/>
        <v>0</v>
      </c>
      <c r="G128" s="6">
        <f t="shared" si="11"/>
        <v>0.79999999999999716</v>
      </c>
      <c r="H128" s="6">
        <f t="shared" si="12"/>
        <v>1.7999999999999972</v>
      </c>
      <c r="I128" s="162"/>
      <c r="J128" s="6">
        <f t="shared" si="13"/>
        <v>-1.7999999999999972</v>
      </c>
      <c r="K128" s="60"/>
      <c r="L128" s="93"/>
    </row>
    <row r="129" spans="1:12">
      <c r="A129" s="59">
        <f>'Temperature Data'!A129</f>
        <v>40670</v>
      </c>
      <c r="B129" s="6" cm="1">
        <f t="array" ref="B129">INDEX('Temperature Data'!$B129:$G129,1,TempDataCol)</f>
        <v>55.7</v>
      </c>
      <c r="C129" s="6">
        <f t="shared" si="7"/>
        <v>0.79999999999999716</v>
      </c>
      <c r="D129" s="6">
        <f t="shared" si="8"/>
        <v>1.7999999999999972</v>
      </c>
      <c r="E129" s="6">
        <f t="shared" si="9"/>
        <v>2.7999999999999972</v>
      </c>
      <c r="F129" s="6">
        <f t="shared" si="10"/>
        <v>0.79999999999999716</v>
      </c>
      <c r="G129" s="6">
        <f t="shared" si="11"/>
        <v>1.7999999999999972</v>
      </c>
      <c r="H129" s="6">
        <f t="shared" si="12"/>
        <v>2.7999999999999972</v>
      </c>
      <c r="I129" s="162"/>
      <c r="J129" s="6">
        <f t="shared" si="13"/>
        <v>-3.5999999999999943</v>
      </c>
      <c r="K129" s="60"/>
      <c r="L129" s="93"/>
    </row>
    <row r="130" spans="1:12">
      <c r="A130" s="59">
        <f>'Temperature Data'!A130</f>
        <v>40671</v>
      </c>
      <c r="B130" s="6" cm="1">
        <f t="array" ref="B130">INDEX('Temperature Data'!$B130:$G130,1,TempDataCol)</f>
        <v>54.4</v>
      </c>
      <c r="C130" s="6">
        <f t="shared" si="7"/>
        <v>2.1000000000000014</v>
      </c>
      <c r="D130" s="6">
        <f t="shared" si="8"/>
        <v>3.1000000000000014</v>
      </c>
      <c r="E130" s="6">
        <f t="shared" si="9"/>
        <v>4.1000000000000014</v>
      </c>
      <c r="F130" s="6">
        <f t="shared" si="10"/>
        <v>2.1000000000000014</v>
      </c>
      <c r="G130" s="6">
        <f t="shared" si="11"/>
        <v>3.1000000000000014</v>
      </c>
      <c r="H130" s="6">
        <f t="shared" si="12"/>
        <v>4.1000000000000014</v>
      </c>
      <c r="I130" s="162"/>
      <c r="J130" s="6">
        <f t="shared" si="13"/>
        <v>-6.2000000000000028</v>
      </c>
      <c r="K130" s="60"/>
      <c r="L130" s="93"/>
    </row>
    <row r="131" spans="1:12">
      <c r="A131" s="59">
        <f>'Temperature Data'!A131</f>
        <v>40672</v>
      </c>
      <c r="B131" s="6" cm="1">
        <f t="array" ref="B131">INDEX('Temperature Data'!$B131:$G131,1,TempDataCol)</f>
        <v>56.9</v>
      </c>
      <c r="C131" s="6">
        <f t="shared" ref="C131:C194" si="14">IF(ISNUMBER($B131),IF($B131&lt;BPlower,(BPlower-$B131),0),"no data")</f>
        <v>0</v>
      </c>
      <c r="D131" s="6">
        <f t="shared" ref="D131:D194" si="15">IF(ISNUMBER($B131),IF($B131&lt;BPmiddle,(BPmiddle-$B131),0),"no data")</f>
        <v>0.60000000000000142</v>
      </c>
      <c r="E131" s="6">
        <f t="shared" ref="E131:E194" si="16">IF(ISNUMBER($B131),IF($B131&lt;BPupper,(BPupper-$B131),0),"no data")</f>
        <v>1.6000000000000014</v>
      </c>
      <c r="F131" s="6">
        <f t="shared" ref="F131:F194" si="17">IF(ISNUMBER($B131),IF($B131&lt;BPlower,(BPlower-$B131),0),"no data")</f>
        <v>0</v>
      </c>
      <c r="G131" s="6">
        <f t="shared" ref="G131:G194" si="18">IF(ISNUMBER($B131),IF($B131&lt;BPmiddle,(BPmiddle-$B131),0),"no data")</f>
        <v>0.60000000000000142</v>
      </c>
      <c r="H131" s="6">
        <f t="shared" ref="H131:H194" si="19">IF(ISNUMBER($B131),IF($B131&lt;BPupper,(BPupper-$B131),0),"no data")</f>
        <v>1.6000000000000014</v>
      </c>
      <c r="I131" s="162"/>
      <c r="J131" s="6">
        <f t="shared" ref="J131:J194" si="20">IF(ISNUMBER($B131),IF($B131&lt;BalancePoint,(BalancePoint-$B131-SUM($D131:$F131)),0),"no data")</f>
        <v>-1.6000000000000014</v>
      </c>
      <c r="K131" s="60"/>
      <c r="L131" s="93"/>
    </row>
    <row r="132" spans="1:12">
      <c r="A132" s="59">
        <f>'Temperature Data'!A132</f>
        <v>40673</v>
      </c>
      <c r="B132" s="6" cm="1">
        <f t="array" ref="B132">INDEX('Temperature Data'!$B132:$G132,1,TempDataCol)</f>
        <v>54.1</v>
      </c>
      <c r="C132" s="6">
        <f t="shared" si="14"/>
        <v>2.3999999999999986</v>
      </c>
      <c r="D132" s="6">
        <f t="shared" si="15"/>
        <v>3.3999999999999986</v>
      </c>
      <c r="E132" s="6">
        <f t="shared" si="16"/>
        <v>4.3999999999999986</v>
      </c>
      <c r="F132" s="6">
        <f t="shared" si="17"/>
        <v>2.3999999999999986</v>
      </c>
      <c r="G132" s="6">
        <f t="shared" si="18"/>
        <v>3.3999999999999986</v>
      </c>
      <c r="H132" s="6">
        <f t="shared" si="19"/>
        <v>4.3999999999999986</v>
      </c>
      <c r="I132" s="162"/>
      <c r="J132" s="6">
        <f t="shared" si="20"/>
        <v>-6.7999999999999972</v>
      </c>
      <c r="K132" s="60"/>
      <c r="L132" s="93"/>
    </row>
    <row r="133" spans="1:12">
      <c r="A133" s="59">
        <f>'Temperature Data'!A133</f>
        <v>40674</v>
      </c>
      <c r="B133" s="6" cm="1">
        <f t="array" ref="B133">INDEX('Temperature Data'!$B133:$G133,1,TempDataCol)</f>
        <v>53</v>
      </c>
      <c r="C133" s="6">
        <f t="shared" si="14"/>
        <v>3.5</v>
      </c>
      <c r="D133" s="6">
        <f t="shared" si="15"/>
        <v>4.5</v>
      </c>
      <c r="E133" s="6">
        <f t="shared" si="16"/>
        <v>5.5</v>
      </c>
      <c r="F133" s="6">
        <f t="shared" si="17"/>
        <v>3.5</v>
      </c>
      <c r="G133" s="6">
        <f t="shared" si="18"/>
        <v>4.5</v>
      </c>
      <c r="H133" s="6">
        <f t="shared" si="19"/>
        <v>5.5</v>
      </c>
      <c r="I133" s="162"/>
      <c r="J133" s="6">
        <f t="shared" si="20"/>
        <v>-9</v>
      </c>
      <c r="K133" s="60"/>
      <c r="L133" s="93"/>
    </row>
    <row r="134" spans="1:12">
      <c r="A134" s="59">
        <f>'Temperature Data'!A134</f>
        <v>40675</v>
      </c>
      <c r="B134" s="6" cm="1">
        <f t="array" ref="B134">INDEX('Temperature Data'!$B134:$G134,1,TempDataCol)</f>
        <v>54.2</v>
      </c>
      <c r="C134" s="6">
        <f t="shared" si="14"/>
        <v>2.2999999999999972</v>
      </c>
      <c r="D134" s="6">
        <f t="shared" si="15"/>
        <v>3.2999999999999972</v>
      </c>
      <c r="E134" s="6">
        <f t="shared" si="16"/>
        <v>4.2999999999999972</v>
      </c>
      <c r="F134" s="6">
        <f t="shared" si="17"/>
        <v>2.2999999999999972</v>
      </c>
      <c r="G134" s="6">
        <f t="shared" si="18"/>
        <v>3.2999999999999972</v>
      </c>
      <c r="H134" s="6">
        <f t="shared" si="19"/>
        <v>4.2999999999999972</v>
      </c>
      <c r="I134" s="162"/>
      <c r="J134" s="6">
        <f t="shared" si="20"/>
        <v>-6.5999999999999943</v>
      </c>
      <c r="K134" s="60"/>
      <c r="L134" s="93"/>
    </row>
    <row r="135" spans="1:12">
      <c r="A135" s="59">
        <f>'Temperature Data'!A135</f>
        <v>40676</v>
      </c>
      <c r="B135" s="6" cm="1">
        <f t="array" ref="B135">INDEX('Temperature Data'!$B135:$G135,1,TempDataCol)</f>
        <v>52.9</v>
      </c>
      <c r="C135" s="6">
        <f t="shared" si="14"/>
        <v>3.6000000000000014</v>
      </c>
      <c r="D135" s="6">
        <f t="shared" si="15"/>
        <v>4.6000000000000014</v>
      </c>
      <c r="E135" s="6">
        <f t="shared" si="16"/>
        <v>5.6000000000000014</v>
      </c>
      <c r="F135" s="6">
        <f t="shared" si="17"/>
        <v>3.6000000000000014</v>
      </c>
      <c r="G135" s="6">
        <f t="shared" si="18"/>
        <v>4.6000000000000014</v>
      </c>
      <c r="H135" s="6">
        <f t="shared" si="19"/>
        <v>5.6000000000000014</v>
      </c>
      <c r="I135" s="162"/>
      <c r="J135" s="6">
        <f t="shared" si="20"/>
        <v>-9.2000000000000028</v>
      </c>
      <c r="K135" s="60"/>
      <c r="L135" s="93"/>
    </row>
    <row r="136" spans="1:12">
      <c r="A136" s="59">
        <f>'Temperature Data'!A136</f>
        <v>40677</v>
      </c>
      <c r="B136" s="6" cm="1">
        <f t="array" ref="B136">INDEX('Temperature Data'!$B136:$G136,1,TempDataCol)</f>
        <v>51.7</v>
      </c>
      <c r="C136" s="6">
        <f t="shared" si="14"/>
        <v>4.7999999999999972</v>
      </c>
      <c r="D136" s="6">
        <f t="shared" si="15"/>
        <v>5.7999999999999972</v>
      </c>
      <c r="E136" s="6">
        <f t="shared" si="16"/>
        <v>6.7999999999999972</v>
      </c>
      <c r="F136" s="6">
        <f t="shared" si="17"/>
        <v>4.7999999999999972</v>
      </c>
      <c r="G136" s="6">
        <f t="shared" si="18"/>
        <v>5.7999999999999972</v>
      </c>
      <c r="H136" s="6">
        <f t="shared" si="19"/>
        <v>6.7999999999999972</v>
      </c>
      <c r="I136" s="162"/>
      <c r="J136" s="6">
        <f t="shared" si="20"/>
        <v>-11.599999999999994</v>
      </c>
      <c r="K136" s="60"/>
      <c r="L136" s="93"/>
    </row>
    <row r="137" spans="1:12">
      <c r="A137" s="59">
        <f>'Temperature Data'!A137</f>
        <v>40678</v>
      </c>
      <c r="B137" s="6" cm="1">
        <f t="array" ref="B137">INDEX('Temperature Data'!$B137:$G137,1,TempDataCol)</f>
        <v>54.1</v>
      </c>
      <c r="C137" s="6">
        <f t="shared" si="14"/>
        <v>2.3999999999999986</v>
      </c>
      <c r="D137" s="6">
        <f t="shared" si="15"/>
        <v>3.3999999999999986</v>
      </c>
      <c r="E137" s="6">
        <f t="shared" si="16"/>
        <v>4.3999999999999986</v>
      </c>
      <c r="F137" s="6">
        <f t="shared" si="17"/>
        <v>2.3999999999999986</v>
      </c>
      <c r="G137" s="6">
        <f t="shared" si="18"/>
        <v>3.3999999999999986</v>
      </c>
      <c r="H137" s="6">
        <f t="shared" si="19"/>
        <v>4.3999999999999986</v>
      </c>
      <c r="I137" s="162"/>
      <c r="J137" s="6">
        <f t="shared" si="20"/>
        <v>-6.7999999999999972</v>
      </c>
      <c r="K137" s="60"/>
      <c r="L137" s="93"/>
    </row>
    <row r="138" spans="1:12">
      <c r="A138" s="59">
        <f>'Temperature Data'!A138</f>
        <v>40679</v>
      </c>
      <c r="B138" s="6" cm="1">
        <f t="array" ref="B138">INDEX('Temperature Data'!$B138:$G138,1,TempDataCol)</f>
        <v>48.3</v>
      </c>
      <c r="C138" s="6">
        <f t="shared" si="14"/>
        <v>8.2000000000000028</v>
      </c>
      <c r="D138" s="6">
        <f t="shared" si="15"/>
        <v>9.2000000000000028</v>
      </c>
      <c r="E138" s="6">
        <f t="shared" si="16"/>
        <v>10.200000000000003</v>
      </c>
      <c r="F138" s="6">
        <f t="shared" si="17"/>
        <v>8.2000000000000028</v>
      </c>
      <c r="G138" s="6">
        <f t="shared" si="18"/>
        <v>9.2000000000000028</v>
      </c>
      <c r="H138" s="6">
        <f t="shared" si="19"/>
        <v>10.200000000000003</v>
      </c>
      <c r="I138" s="162"/>
      <c r="J138" s="6">
        <f t="shared" si="20"/>
        <v>-18.400000000000006</v>
      </c>
      <c r="K138" s="60"/>
      <c r="L138" s="93"/>
    </row>
    <row r="139" spans="1:12">
      <c r="A139" s="59">
        <f>'Temperature Data'!A139</f>
        <v>40680</v>
      </c>
      <c r="B139" s="6" cm="1">
        <f t="array" ref="B139">INDEX('Temperature Data'!$B139:$G139,1,TempDataCol)</f>
        <v>47.6</v>
      </c>
      <c r="C139" s="6">
        <f t="shared" si="14"/>
        <v>8.8999999999999986</v>
      </c>
      <c r="D139" s="6">
        <f t="shared" si="15"/>
        <v>9.8999999999999986</v>
      </c>
      <c r="E139" s="6">
        <f t="shared" si="16"/>
        <v>10.899999999999999</v>
      </c>
      <c r="F139" s="6">
        <f t="shared" si="17"/>
        <v>8.8999999999999986</v>
      </c>
      <c r="G139" s="6">
        <f t="shared" si="18"/>
        <v>9.8999999999999986</v>
      </c>
      <c r="H139" s="6">
        <f t="shared" si="19"/>
        <v>10.899999999999999</v>
      </c>
      <c r="I139" s="162"/>
      <c r="J139" s="6">
        <f t="shared" si="20"/>
        <v>-19.799999999999997</v>
      </c>
      <c r="K139" s="60"/>
      <c r="L139" s="93"/>
    </row>
    <row r="140" spans="1:12">
      <c r="A140" s="59">
        <f>'Temperature Data'!A140</f>
        <v>40681</v>
      </c>
      <c r="B140" s="6" cm="1">
        <f t="array" ref="B140">INDEX('Temperature Data'!$B140:$G140,1,TempDataCol)</f>
        <v>50.1</v>
      </c>
      <c r="C140" s="6">
        <f t="shared" si="14"/>
        <v>6.3999999999999986</v>
      </c>
      <c r="D140" s="6">
        <f t="shared" si="15"/>
        <v>7.3999999999999986</v>
      </c>
      <c r="E140" s="6">
        <f t="shared" si="16"/>
        <v>8.3999999999999986</v>
      </c>
      <c r="F140" s="6">
        <f t="shared" si="17"/>
        <v>6.3999999999999986</v>
      </c>
      <c r="G140" s="6">
        <f t="shared" si="18"/>
        <v>7.3999999999999986</v>
      </c>
      <c r="H140" s="6">
        <f t="shared" si="19"/>
        <v>8.3999999999999986</v>
      </c>
      <c r="I140" s="162"/>
      <c r="J140" s="6">
        <f t="shared" si="20"/>
        <v>-14.799999999999997</v>
      </c>
      <c r="K140" s="60"/>
      <c r="L140" s="93"/>
    </row>
    <row r="141" spans="1:12">
      <c r="A141" s="59">
        <f>'Temperature Data'!A141</f>
        <v>40682</v>
      </c>
      <c r="B141" s="6" cm="1">
        <f t="array" ref="B141">INDEX('Temperature Data'!$B141:$G141,1,TempDataCol)</f>
        <v>54.8</v>
      </c>
      <c r="C141" s="6">
        <f t="shared" si="14"/>
        <v>1.7000000000000028</v>
      </c>
      <c r="D141" s="6">
        <f t="shared" si="15"/>
        <v>2.7000000000000028</v>
      </c>
      <c r="E141" s="6">
        <f t="shared" si="16"/>
        <v>3.7000000000000028</v>
      </c>
      <c r="F141" s="6">
        <f t="shared" si="17"/>
        <v>1.7000000000000028</v>
      </c>
      <c r="G141" s="6">
        <f t="shared" si="18"/>
        <v>2.7000000000000028</v>
      </c>
      <c r="H141" s="6">
        <f t="shared" si="19"/>
        <v>3.7000000000000028</v>
      </c>
      <c r="I141" s="162"/>
      <c r="J141" s="6">
        <f t="shared" si="20"/>
        <v>-5.4000000000000057</v>
      </c>
      <c r="K141" s="60"/>
      <c r="L141" s="93"/>
    </row>
    <row r="142" spans="1:12">
      <c r="A142" s="59">
        <f>'Temperature Data'!A142</f>
        <v>40683</v>
      </c>
      <c r="B142" s="6" cm="1">
        <f t="array" ref="B142">INDEX('Temperature Data'!$B142:$G142,1,TempDataCol)</f>
        <v>57.4</v>
      </c>
      <c r="C142" s="6">
        <f t="shared" si="14"/>
        <v>0</v>
      </c>
      <c r="D142" s="6">
        <f t="shared" si="15"/>
        <v>0.10000000000000142</v>
      </c>
      <c r="E142" s="6">
        <f t="shared" si="16"/>
        <v>1.1000000000000014</v>
      </c>
      <c r="F142" s="6">
        <f t="shared" si="17"/>
        <v>0</v>
      </c>
      <c r="G142" s="6">
        <f t="shared" si="18"/>
        <v>0.10000000000000142</v>
      </c>
      <c r="H142" s="6">
        <f t="shared" si="19"/>
        <v>1.1000000000000014</v>
      </c>
      <c r="I142" s="162"/>
      <c r="J142" s="6">
        <f t="shared" si="20"/>
        <v>-1.1000000000000014</v>
      </c>
      <c r="K142" s="60"/>
      <c r="L142" s="93"/>
    </row>
    <row r="143" spans="1:12">
      <c r="A143" s="59">
        <f>'Temperature Data'!A143</f>
        <v>40684</v>
      </c>
      <c r="B143" s="6" cm="1">
        <f t="array" ref="B143">INDEX('Temperature Data'!$B143:$G143,1,TempDataCol)</f>
        <v>60.6</v>
      </c>
      <c r="C143" s="6">
        <f t="shared" si="14"/>
        <v>0</v>
      </c>
      <c r="D143" s="6">
        <f t="shared" si="15"/>
        <v>0</v>
      </c>
      <c r="E143" s="6">
        <f t="shared" si="16"/>
        <v>0</v>
      </c>
      <c r="F143" s="6">
        <f t="shared" si="17"/>
        <v>0</v>
      </c>
      <c r="G143" s="6">
        <f t="shared" si="18"/>
        <v>0</v>
      </c>
      <c r="H143" s="6">
        <f t="shared" si="19"/>
        <v>0</v>
      </c>
      <c r="I143" s="162"/>
      <c r="J143" s="6">
        <f t="shared" si="20"/>
        <v>0</v>
      </c>
      <c r="K143" s="60"/>
      <c r="L143" s="93"/>
    </row>
    <row r="144" spans="1:12">
      <c r="A144" s="59">
        <f>'Temperature Data'!A144</f>
        <v>40685</v>
      </c>
      <c r="B144" s="6" cm="1">
        <f t="array" ref="B144">INDEX('Temperature Data'!$B144:$G144,1,TempDataCol)</f>
        <v>50.6</v>
      </c>
      <c r="C144" s="6">
        <f t="shared" si="14"/>
        <v>5.8999999999999986</v>
      </c>
      <c r="D144" s="6">
        <f t="shared" si="15"/>
        <v>6.8999999999999986</v>
      </c>
      <c r="E144" s="6">
        <f t="shared" si="16"/>
        <v>7.8999999999999986</v>
      </c>
      <c r="F144" s="6">
        <f t="shared" si="17"/>
        <v>5.8999999999999986</v>
      </c>
      <c r="G144" s="6">
        <f t="shared" si="18"/>
        <v>6.8999999999999986</v>
      </c>
      <c r="H144" s="6">
        <f t="shared" si="19"/>
        <v>7.8999999999999986</v>
      </c>
      <c r="I144" s="162"/>
      <c r="J144" s="6">
        <f t="shared" si="20"/>
        <v>-13.799999999999997</v>
      </c>
      <c r="K144" s="60"/>
      <c r="L144" s="93"/>
    </row>
    <row r="145" spans="1:12">
      <c r="A145" s="59">
        <f>'Temperature Data'!A145</f>
        <v>40686</v>
      </c>
      <c r="B145" s="6" cm="1">
        <f t="array" ref="B145">INDEX('Temperature Data'!$B145:$G145,1,TempDataCol)</f>
        <v>54.6</v>
      </c>
      <c r="C145" s="6">
        <f t="shared" si="14"/>
        <v>1.8999999999999986</v>
      </c>
      <c r="D145" s="6">
        <f t="shared" si="15"/>
        <v>2.8999999999999986</v>
      </c>
      <c r="E145" s="6">
        <f t="shared" si="16"/>
        <v>3.8999999999999986</v>
      </c>
      <c r="F145" s="6">
        <f t="shared" si="17"/>
        <v>1.8999999999999986</v>
      </c>
      <c r="G145" s="6">
        <f t="shared" si="18"/>
        <v>2.8999999999999986</v>
      </c>
      <c r="H145" s="6">
        <f t="shared" si="19"/>
        <v>3.8999999999999986</v>
      </c>
      <c r="I145" s="162"/>
      <c r="J145" s="6">
        <f t="shared" si="20"/>
        <v>-5.7999999999999972</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0</v>
      </c>
      <c r="D156" s="6">
        <f t="shared" si="15"/>
        <v>0</v>
      </c>
      <c r="E156" s="6">
        <f t="shared" si="16"/>
        <v>0.10000000000000142</v>
      </c>
      <c r="F156" s="6">
        <f t="shared" si="17"/>
        <v>0</v>
      </c>
      <c r="G156" s="6">
        <f t="shared" si="18"/>
        <v>0</v>
      </c>
      <c r="H156" s="6">
        <f t="shared" si="19"/>
        <v>0.10000000000000142</v>
      </c>
      <c r="I156" s="162"/>
      <c r="J156" s="6">
        <f t="shared" si="20"/>
        <v>0</v>
      </c>
      <c r="K156" s="60"/>
      <c r="L156" s="93"/>
    </row>
    <row r="157" spans="1:12">
      <c r="A157" s="59">
        <f>'Temperature Data'!A157</f>
        <v>40698</v>
      </c>
      <c r="B157" s="6" cm="1">
        <f t="array" ref="B157">INDEX('Temperature Data'!$B157:$G157,1,TempDataCol)</f>
        <v>54.7</v>
      </c>
      <c r="C157" s="6">
        <f t="shared" si="14"/>
        <v>1.7999999999999972</v>
      </c>
      <c r="D157" s="6">
        <f t="shared" si="15"/>
        <v>2.7999999999999972</v>
      </c>
      <c r="E157" s="6">
        <f t="shared" si="16"/>
        <v>3.7999999999999972</v>
      </c>
      <c r="F157" s="6">
        <f t="shared" si="17"/>
        <v>1.7999999999999972</v>
      </c>
      <c r="G157" s="6">
        <f t="shared" si="18"/>
        <v>2.7999999999999972</v>
      </c>
      <c r="H157" s="6">
        <f t="shared" si="19"/>
        <v>3.7999999999999972</v>
      </c>
      <c r="I157" s="162"/>
      <c r="J157" s="6">
        <f t="shared" si="20"/>
        <v>-5.5999999999999943</v>
      </c>
      <c r="K157" s="60"/>
      <c r="L157" s="93"/>
    </row>
    <row r="158" spans="1:12">
      <c r="A158" s="59">
        <f>'Temperature Data'!A158</f>
        <v>40699</v>
      </c>
      <c r="B158" s="6" cm="1">
        <f t="array" ref="B158">INDEX('Temperature Data'!$B158:$G158,1,TempDataCol)</f>
        <v>57</v>
      </c>
      <c r="C158" s="6">
        <f t="shared" si="14"/>
        <v>0</v>
      </c>
      <c r="D158" s="6">
        <f t="shared" si="15"/>
        <v>0.5</v>
      </c>
      <c r="E158" s="6">
        <f t="shared" si="16"/>
        <v>1.5</v>
      </c>
      <c r="F158" s="6">
        <f t="shared" si="17"/>
        <v>0</v>
      </c>
      <c r="G158" s="6">
        <f t="shared" si="18"/>
        <v>0.5</v>
      </c>
      <c r="H158" s="6">
        <f t="shared" si="19"/>
        <v>1.5</v>
      </c>
      <c r="I158" s="162"/>
      <c r="J158" s="6">
        <f t="shared" si="20"/>
        <v>-1.5</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0</v>
      </c>
      <c r="D164" s="6">
        <f t="shared" si="15"/>
        <v>0</v>
      </c>
      <c r="E164" s="6">
        <f t="shared" si="16"/>
        <v>0.5</v>
      </c>
      <c r="F164" s="6">
        <f t="shared" si="17"/>
        <v>0</v>
      </c>
      <c r="G164" s="6">
        <f t="shared" si="18"/>
        <v>0</v>
      </c>
      <c r="H164" s="6">
        <f t="shared" si="19"/>
        <v>0.5</v>
      </c>
      <c r="I164" s="162"/>
      <c r="J164" s="6">
        <f t="shared" si="20"/>
        <v>0</v>
      </c>
      <c r="K164" s="60"/>
      <c r="L164" s="93"/>
    </row>
    <row r="165" spans="1:12">
      <c r="A165" s="59">
        <f>'Temperature Data'!A165</f>
        <v>40706</v>
      </c>
      <c r="B165" s="6" cm="1">
        <f t="array" ref="B165">INDEX('Temperature Data'!$B165:$G165,1,TempDataCol)</f>
        <v>53.9</v>
      </c>
      <c r="C165" s="6">
        <f t="shared" si="14"/>
        <v>2.6000000000000014</v>
      </c>
      <c r="D165" s="6">
        <f t="shared" si="15"/>
        <v>3.6000000000000014</v>
      </c>
      <c r="E165" s="6">
        <f t="shared" si="16"/>
        <v>4.6000000000000014</v>
      </c>
      <c r="F165" s="6">
        <f t="shared" si="17"/>
        <v>2.6000000000000014</v>
      </c>
      <c r="G165" s="6">
        <f t="shared" si="18"/>
        <v>3.6000000000000014</v>
      </c>
      <c r="H165" s="6">
        <f t="shared" si="19"/>
        <v>4.6000000000000014</v>
      </c>
      <c r="I165" s="162"/>
      <c r="J165" s="6">
        <f t="shared" si="20"/>
        <v>-7.2000000000000028</v>
      </c>
      <c r="K165" s="60"/>
      <c r="L165" s="93"/>
    </row>
    <row r="166" spans="1:12">
      <c r="A166" s="59">
        <f>'Temperature Data'!A166</f>
        <v>40707</v>
      </c>
      <c r="B166" s="6" cm="1">
        <f t="array" ref="B166">INDEX('Temperature Data'!$B166:$G166,1,TempDataCol)</f>
        <v>58.1</v>
      </c>
      <c r="C166" s="6">
        <f t="shared" si="14"/>
        <v>0</v>
      </c>
      <c r="D166" s="6">
        <f t="shared" si="15"/>
        <v>0</v>
      </c>
      <c r="E166" s="6">
        <f t="shared" si="16"/>
        <v>0.39999999999999858</v>
      </c>
      <c r="F166" s="6">
        <f t="shared" si="17"/>
        <v>0</v>
      </c>
      <c r="G166" s="6">
        <f t="shared" si="18"/>
        <v>0</v>
      </c>
      <c r="H166" s="6">
        <f t="shared" si="19"/>
        <v>0.39999999999999858</v>
      </c>
      <c r="I166" s="162"/>
      <c r="J166" s="6">
        <f t="shared" si="20"/>
        <v>0</v>
      </c>
      <c r="K166" s="60"/>
      <c r="L166" s="93"/>
    </row>
    <row r="167" spans="1:12">
      <c r="A167" s="59">
        <f>'Temperature Data'!A167</f>
        <v>40708</v>
      </c>
      <c r="B167" s="6" cm="1">
        <f t="array" ref="B167">INDEX('Temperature Data'!$B167:$G167,1,TempDataCol)</f>
        <v>56</v>
      </c>
      <c r="C167" s="6">
        <f t="shared" si="14"/>
        <v>0.5</v>
      </c>
      <c r="D167" s="6">
        <f t="shared" si="15"/>
        <v>1.5</v>
      </c>
      <c r="E167" s="6">
        <f t="shared" si="16"/>
        <v>2.5</v>
      </c>
      <c r="F167" s="6">
        <f t="shared" si="17"/>
        <v>0.5</v>
      </c>
      <c r="G167" s="6">
        <f t="shared" si="18"/>
        <v>1.5</v>
      </c>
      <c r="H167" s="6">
        <f t="shared" si="19"/>
        <v>2.5</v>
      </c>
      <c r="I167" s="162"/>
      <c r="J167" s="6">
        <f t="shared" si="20"/>
        <v>-3</v>
      </c>
      <c r="K167" s="60"/>
      <c r="L167" s="93"/>
    </row>
    <row r="168" spans="1:12">
      <c r="A168" s="59">
        <f>'Temperature Data'!A168</f>
        <v>40709</v>
      </c>
      <c r="B168" s="6" cm="1">
        <f t="array" ref="B168">INDEX('Temperature Data'!$B168:$G168,1,TempDataCol)</f>
        <v>62</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0</v>
      </c>
      <c r="D177" s="6">
        <f t="shared" si="15"/>
        <v>0</v>
      </c>
      <c r="E177" s="6">
        <f t="shared" si="16"/>
        <v>0</v>
      </c>
      <c r="F177" s="6">
        <f t="shared" si="17"/>
        <v>0</v>
      </c>
      <c r="G177" s="6">
        <f t="shared" si="18"/>
        <v>0</v>
      </c>
      <c r="H177" s="6">
        <f t="shared" si="19"/>
        <v>0</v>
      </c>
      <c r="I177" s="162"/>
      <c r="J177" s="6">
        <f t="shared" si="20"/>
        <v>0</v>
      </c>
      <c r="K177" s="60"/>
      <c r="L177" s="93"/>
    </row>
    <row r="178" spans="1:12">
      <c r="A178" s="59">
        <f>'Temperature Data'!A178</f>
        <v>40719</v>
      </c>
      <c r="B178" s="6" cm="1">
        <f t="array" ref="B178">INDEX('Temperature Data'!$B178:$G178,1,TempDataCol)</f>
        <v>59.3</v>
      </c>
      <c r="C178" s="6">
        <f t="shared" si="14"/>
        <v>0</v>
      </c>
      <c r="D178" s="6">
        <f t="shared" si="15"/>
        <v>0</v>
      </c>
      <c r="E178" s="6">
        <f t="shared" si="16"/>
        <v>0</v>
      </c>
      <c r="F178" s="6">
        <f t="shared" si="17"/>
        <v>0</v>
      </c>
      <c r="G178" s="6">
        <f t="shared" si="18"/>
        <v>0</v>
      </c>
      <c r="H178" s="6">
        <f t="shared" si="19"/>
        <v>0</v>
      </c>
      <c r="I178" s="162"/>
      <c r="J178" s="6">
        <f t="shared" si="20"/>
        <v>0</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0</v>
      </c>
      <c r="E252" s="6">
        <f t="shared" si="23"/>
        <v>0</v>
      </c>
      <c r="F252" s="6">
        <f t="shared" si="24"/>
        <v>0</v>
      </c>
      <c r="G252" s="6">
        <f t="shared" si="25"/>
        <v>0</v>
      </c>
      <c r="H252" s="6">
        <f t="shared" si="26"/>
        <v>0</v>
      </c>
      <c r="I252" s="162"/>
      <c r="J252" s="6">
        <f t="shared" si="27"/>
        <v>0</v>
      </c>
      <c r="K252" s="60"/>
      <c r="L252" s="93"/>
    </row>
    <row r="253" spans="1:12">
      <c r="A253" s="59">
        <f>'Temperature Data'!A253</f>
        <v>40794</v>
      </c>
      <c r="B253" s="6" cm="1">
        <f t="array" ref="B253">INDEX('Temperature Data'!$B253:$G253,1,TempDataCol)</f>
        <v>60.2</v>
      </c>
      <c r="C253" s="6">
        <f t="shared" si="21"/>
        <v>0</v>
      </c>
      <c r="D253" s="6">
        <f t="shared" si="22"/>
        <v>0</v>
      </c>
      <c r="E253" s="6">
        <f t="shared" si="23"/>
        <v>0</v>
      </c>
      <c r="F253" s="6">
        <f t="shared" si="24"/>
        <v>0</v>
      </c>
      <c r="G253" s="6">
        <f t="shared" si="25"/>
        <v>0</v>
      </c>
      <c r="H253" s="6">
        <f t="shared" si="26"/>
        <v>0</v>
      </c>
      <c r="I253" s="162"/>
      <c r="J253" s="6">
        <f t="shared" si="27"/>
        <v>0</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59.5</v>
      </c>
      <c r="C256" s="6">
        <f t="shared" si="21"/>
        <v>0</v>
      </c>
      <c r="D256" s="6">
        <f t="shared" si="22"/>
        <v>0</v>
      </c>
      <c r="E256" s="6">
        <f t="shared" si="23"/>
        <v>0</v>
      </c>
      <c r="F256" s="6">
        <f t="shared" si="24"/>
        <v>0</v>
      </c>
      <c r="G256" s="6">
        <f t="shared" si="25"/>
        <v>0</v>
      </c>
      <c r="H256" s="6">
        <f t="shared" si="26"/>
        <v>0</v>
      </c>
      <c r="I256" s="162"/>
      <c r="J256" s="6">
        <f t="shared" si="27"/>
        <v>0</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4.3999999999999986</v>
      </c>
      <c r="D261" s="6">
        <f t="shared" si="29"/>
        <v>5.3999999999999986</v>
      </c>
      <c r="E261" s="6">
        <f t="shared" si="30"/>
        <v>6.3999999999999986</v>
      </c>
      <c r="F261" s="6">
        <f t="shared" si="31"/>
        <v>4.3999999999999986</v>
      </c>
      <c r="G261" s="6">
        <f t="shared" si="32"/>
        <v>5.3999999999999986</v>
      </c>
      <c r="H261" s="6">
        <f t="shared" si="33"/>
        <v>6.3999999999999986</v>
      </c>
      <c r="I261" s="162"/>
      <c r="J261" s="6">
        <f t="shared" si="34"/>
        <v>-10.799999999999997</v>
      </c>
      <c r="K261" s="60"/>
      <c r="L261" s="93"/>
    </row>
    <row r="262" spans="1:12">
      <c r="A262" s="59">
        <f>'Temperature Data'!A262</f>
        <v>40803</v>
      </c>
      <c r="B262" s="6" cm="1">
        <f t="array" ref="B262">INDEX('Temperature Data'!$B262:$G262,1,TempDataCol)</f>
        <v>51.6</v>
      </c>
      <c r="C262" s="6">
        <f t="shared" si="28"/>
        <v>4.8999999999999986</v>
      </c>
      <c r="D262" s="6">
        <f t="shared" si="29"/>
        <v>5.8999999999999986</v>
      </c>
      <c r="E262" s="6">
        <f t="shared" si="30"/>
        <v>6.8999999999999986</v>
      </c>
      <c r="F262" s="6">
        <f t="shared" si="31"/>
        <v>4.8999999999999986</v>
      </c>
      <c r="G262" s="6">
        <f t="shared" si="32"/>
        <v>5.8999999999999986</v>
      </c>
      <c r="H262" s="6">
        <f t="shared" si="33"/>
        <v>6.8999999999999986</v>
      </c>
      <c r="I262" s="162"/>
      <c r="J262" s="6">
        <f t="shared" si="34"/>
        <v>-11.799999999999997</v>
      </c>
      <c r="K262" s="60"/>
      <c r="L262" s="93"/>
    </row>
    <row r="263" spans="1:12">
      <c r="A263" s="59">
        <f>'Temperature Data'!A263</f>
        <v>40804</v>
      </c>
      <c r="B263" s="6" cm="1">
        <f t="array" ref="B263">INDEX('Temperature Data'!$B263:$G263,1,TempDataCol)</f>
        <v>53.4</v>
      </c>
      <c r="C263" s="6">
        <f t="shared" si="28"/>
        <v>3.1000000000000014</v>
      </c>
      <c r="D263" s="6">
        <f t="shared" si="29"/>
        <v>4.1000000000000014</v>
      </c>
      <c r="E263" s="6">
        <f t="shared" si="30"/>
        <v>5.1000000000000014</v>
      </c>
      <c r="F263" s="6">
        <f t="shared" si="31"/>
        <v>3.1000000000000014</v>
      </c>
      <c r="G263" s="6">
        <f t="shared" si="32"/>
        <v>4.1000000000000014</v>
      </c>
      <c r="H263" s="6">
        <f t="shared" si="33"/>
        <v>5.1000000000000014</v>
      </c>
      <c r="I263" s="162"/>
      <c r="J263" s="6">
        <f t="shared" si="34"/>
        <v>-8.2000000000000028</v>
      </c>
      <c r="K263" s="60"/>
      <c r="L263" s="93"/>
    </row>
    <row r="264" spans="1:12">
      <c r="A264" s="59">
        <f>'Temperature Data'!A264</f>
        <v>40805</v>
      </c>
      <c r="B264" s="6" cm="1">
        <f t="array" ref="B264">INDEX('Temperature Data'!$B264:$G264,1,TempDataCol)</f>
        <v>52.9</v>
      </c>
      <c r="C264" s="6">
        <f t="shared" si="28"/>
        <v>3.6000000000000014</v>
      </c>
      <c r="D264" s="6">
        <f t="shared" si="29"/>
        <v>4.6000000000000014</v>
      </c>
      <c r="E264" s="6">
        <f t="shared" si="30"/>
        <v>5.6000000000000014</v>
      </c>
      <c r="F264" s="6">
        <f t="shared" si="31"/>
        <v>3.6000000000000014</v>
      </c>
      <c r="G264" s="6">
        <f t="shared" si="32"/>
        <v>4.6000000000000014</v>
      </c>
      <c r="H264" s="6">
        <f t="shared" si="33"/>
        <v>5.6000000000000014</v>
      </c>
      <c r="I264" s="162"/>
      <c r="J264" s="6">
        <f t="shared" si="34"/>
        <v>-9.2000000000000028</v>
      </c>
      <c r="K264" s="60"/>
      <c r="L264" s="93"/>
    </row>
    <row r="265" spans="1:12">
      <c r="A265" s="59">
        <f>'Temperature Data'!A265</f>
        <v>40806</v>
      </c>
      <c r="B265" s="6" cm="1">
        <f t="array" ref="B265">INDEX('Temperature Data'!$B265:$G265,1,TempDataCol)</f>
        <v>57.8</v>
      </c>
      <c r="C265" s="6">
        <f t="shared" si="28"/>
        <v>0</v>
      </c>
      <c r="D265" s="6">
        <f t="shared" si="29"/>
        <v>0</v>
      </c>
      <c r="E265" s="6">
        <f t="shared" si="30"/>
        <v>0.70000000000000284</v>
      </c>
      <c r="F265" s="6">
        <f t="shared" si="31"/>
        <v>0</v>
      </c>
      <c r="G265" s="6">
        <f t="shared" si="32"/>
        <v>0</v>
      </c>
      <c r="H265" s="6">
        <f t="shared" si="33"/>
        <v>0.70000000000000284</v>
      </c>
      <c r="I265" s="162"/>
      <c r="J265" s="6">
        <f t="shared" si="34"/>
        <v>0</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0</v>
      </c>
      <c r="D277" s="6">
        <f t="shared" si="29"/>
        <v>0</v>
      </c>
      <c r="E277" s="6">
        <f t="shared" si="30"/>
        <v>0</v>
      </c>
      <c r="F277" s="6">
        <f t="shared" si="31"/>
        <v>0</v>
      </c>
      <c r="G277" s="6">
        <f t="shared" si="32"/>
        <v>0</v>
      </c>
      <c r="H277" s="6">
        <f t="shared" si="33"/>
        <v>0</v>
      </c>
      <c r="I277" s="162"/>
      <c r="J277" s="6">
        <f t="shared" si="34"/>
        <v>0</v>
      </c>
      <c r="K277" s="60"/>
      <c r="L277" s="93"/>
    </row>
    <row r="278" spans="1:12">
      <c r="A278" s="59">
        <f>'Temperature Data'!A278</f>
        <v>40819</v>
      </c>
      <c r="B278" s="6" cm="1">
        <f t="array" ref="B278">INDEX('Temperature Data'!$B278:$G278,1,TempDataCol)</f>
        <v>58.6</v>
      </c>
      <c r="C278" s="6">
        <f t="shared" si="28"/>
        <v>0</v>
      </c>
      <c r="D278" s="6">
        <f t="shared" si="29"/>
        <v>0</v>
      </c>
      <c r="E278" s="6">
        <f t="shared" si="30"/>
        <v>0</v>
      </c>
      <c r="F278" s="6">
        <f t="shared" si="31"/>
        <v>0</v>
      </c>
      <c r="G278" s="6">
        <f t="shared" si="32"/>
        <v>0</v>
      </c>
      <c r="H278" s="6">
        <f t="shared" si="33"/>
        <v>0</v>
      </c>
      <c r="I278" s="162"/>
      <c r="J278" s="6">
        <f t="shared" si="34"/>
        <v>0</v>
      </c>
      <c r="K278" s="60"/>
      <c r="L278" s="93"/>
    </row>
    <row r="279" spans="1:12">
      <c r="A279" s="59">
        <f>'Temperature Data'!A279</f>
        <v>40820</v>
      </c>
      <c r="B279" s="6" cm="1">
        <f t="array" ref="B279">INDEX('Temperature Data'!$B279:$G279,1,TempDataCol)</f>
        <v>56.6</v>
      </c>
      <c r="C279" s="6">
        <f t="shared" si="28"/>
        <v>0</v>
      </c>
      <c r="D279" s="6">
        <f t="shared" si="29"/>
        <v>0.89999999999999858</v>
      </c>
      <c r="E279" s="6">
        <f t="shared" si="30"/>
        <v>1.8999999999999986</v>
      </c>
      <c r="F279" s="6">
        <f t="shared" si="31"/>
        <v>0</v>
      </c>
      <c r="G279" s="6">
        <f t="shared" si="32"/>
        <v>0.89999999999999858</v>
      </c>
      <c r="H279" s="6">
        <f t="shared" si="33"/>
        <v>1.8999999999999986</v>
      </c>
      <c r="I279" s="162"/>
      <c r="J279" s="6">
        <f t="shared" si="34"/>
        <v>-1.8999999999999986</v>
      </c>
      <c r="K279" s="60"/>
      <c r="L279" s="93"/>
    </row>
    <row r="280" spans="1:12">
      <c r="A280" s="59">
        <f>'Temperature Data'!A280</f>
        <v>40821</v>
      </c>
      <c r="B280" s="6" cm="1">
        <f t="array" ref="B280">INDEX('Temperature Data'!$B280:$G280,1,TempDataCol)</f>
        <v>54.5</v>
      </c>
      <c r="C280" s="6">
        <f t="shared" si="28"/>
        <v>2</v>
      </c>
      <c r="D280" s="6">
        <f t="shared" si="29"/>
        <v>3</v>
      </c>
      <c r="E280" s="6">
        <f t="shared" si="30"/>
        <v>4</v>
      </c>
      <c r="F280" s="6">
        <f t="shared" si="31"/>
        <v>2</v>
      </c>
      <c r="G280" s="6">
        <f t="shared" si="32"/>
        <v>3</v>
      </c>
      <c r="H280" s="6">
        <f t="shared" si="33"/>
        <v>4</v>
      </c>
      <c r="I280" s="162"/>
      <c r="J280" s="6">
        <f t="shared" si="34"/>
        <v>-6</v>
      </c>
      <c r="K280" s="60"/>
      <c r="L280" s="93"/>
    </row>
    <row r="281" spans="1:12">
      <c r="A281" s="59">
        <f>'Temperature Data'!A281</f>
        <v>40822</v>
      </c>
      <c r="B281" s="6" cm="1">
        <f t="array" ref="B281">INDEX('Temperature Data'!$B281:$G281,1,TempDataCol)</f>
        <v>47</v>
      </c>
      <c r="C281" s="6">
        <f t="shared" si="28"/>
        <v>9.5</v>
      </c>
      <c r="D281" s="6">
        <f t="shared" si="29"/>
        <v>10.5</v>
      </c>
      <c r="E281" s="6">
        <f t="shared" si="30"/>
        <v>11.5</v>
      </c>
      <c r="F281" s="6">
        <f t="shared" si="31"/>
        <v>9.5</v>
      </c>
      <c r="G281" s="6">
        <f t="shared" si="32"/>
        <v>10.5</v>
      </c>
      <c r="H281" s="6">
        <f t="shared" si="33"/>
        <v>11.5</v>
      </c>
      <c r="I281" s="162"/>
      <c r="J281" s="6">
        <f t="shared" si="34"/>
        <v>-21</v>
      </c>
      <c r="K281" s="60"/>
      <c r="L281" s="93"/>
    </row>
    <row r="282" spans="1:12">
      <c r="A282" s="59">
        <f>'Temperature Data'!A282</f>
        <v>40823</v>
      </c>
      <c r="B282" s="6" cm="1">
        <f t="array" ref="B282">INDEX('Temperature Data'!$B282:$G282,1,TempDataCol)</f>
        <v>47.7</v>
      </c>
      <c r="C282" s="6">
        <f t="shared" si="28"/>
        <v>8.7999999999999972</v>
      </c>
      <c r="D282" s="6">
        <f t="shared" si="29"/>
        <v>9.7999999999999972</v>
      </c>
      <c r="E282" s="6">
        <f t="shared" si="30"/>
        <v>10.799999999999997</v>
      </c>
      <c r="F282" s="6">
        <f t="shared" si="31"/>
        <v>8.7999999999999972</v>
      </c>
      <c r="G282" s="6">
        <f t="shared" si="32"/>
        <v>9.7999999999999972</v>
      </c>
      <c r="H282" s="6">
        <f t="shared" si="33"/>
        <v>10.799999999999997</v>
      </c>
      <c r="I282" s="162"/>
      <c r="J282" s="6">
        <f t="shared" si="34"/>
        <v>-19.599999999999994</v>
      </c>
      <c r="K282" s="60"/>
      <c r="L282" s="93"/>
    </row>
    <row r="283" spans="1:12">
      <c r="A283" s="59">
        <f>'Temperature Data'!A283</f>
        <v>40824</v>
      </c>
      <c r="B283" s="6" cm="1">
        <f t="array" ref="B283">INDEX('Temperature Data'!$B283:$G283,1,TempDataCol)</f>
        <v>58.3</v>
      </c>
      <c r="C283" s="6">
        <f t="shared" si="28"/>
        <v>0</v>
      </c>
      <c r="D283" s="6">
        <f t="shared" si="29"/>
        <v>0</v>
      </c>
      <c r="E283" s="6">
        <f t="shared" si="30"/>
        <v>0.20000000000000284</v>
      </c>
      <c r="F283" s="6">
        <f t="shared" si="31"/>
        <v>0</v>
      </c>
      <c r="G283" s="6">
        <f t="shared" si="32"/>
        <v>0</v>
      </c>
      <c r="H283" s="6">
        <f t="shared" si="33"/>
        <v>0.20000000000000284</v>
      </c>
      <c r="I283" s="162"/>
      <c r="J283" s="6">
        <f t="shared" si="34"/>
        <v>0</v>
      </c>
      <c r="K283" s="60"/>
      <c r="L283" s="93"/>
    </row>
    <row r="284" spans="1:12">
      <c r="A284" s="59">
        <f>'Temperature Data'!A284</f>
        <v>40825</v>
      </c>
      <c r="B284" s="6" cm="1">
        <f t="array" ref="B284">INDEX('Temperature Data'!$B284:$G284,1,TempDataCol)</f>
        <v>60.4</v>
      </c>
      <c r="C284" s="6">
        <f t="shared" si="28"/>
        <v>0</v>
      </c>
      <c r="D284" s="6">
        <f t="shared" si="29"/>
        <v>0</v>
      </c>
      <c r="E284" s="6">
        <f t="shared" si="30"/>
        <v>0</v>
      </c>
      <c r="F284" s="6">
        <f t="shared" si="31"/>
        <v>0</v>
      </c>
      <c r="G284" s="6">
        <f t="shared" si="32"/>
        <v>0</v>
      </c>
      <c r="H284" s="6">
        <f t="shared" si="33"/>
        <v>0</v>
      </c>
      <c r="I284" s="162"/>
      <c r="J284" s="6">
        <f t="shared" si="34"/>
        <v>0</v>
      </c>
      <c r="K284" s="60"/>
      <c r="L284" s="93"/>
    </row>
    <row r="285" spans="1:12">
      <c r="A285" s="59">
        <f>'Temperature Data'!A285</f>
        <v>40826</v>
      </c>
      <c r="B285" s="6" cm="1">
        <f t="array" ref="B285">INDEX('Temperature Data'!$B285:$G285,1,TempDataCol)</f>
        <v>61.2</v>
      </c>
      <c r="C285" s="6">
        <f t="shared" si="28"/>
        <v>0</v>
      </c>
      <c r="D285" s="6">
        <f t="shared" si="29"/>
        <v>0</v>
      </c>
      <c r="E285" s="6">
        <f t="shared" si="30"/>
        <v>0</v>
      </c>
      <c r="F285" s="6">
        <f t="shared" si="31"/>
        <v>0</v>
      </c>
      <c r="G285" s="6">
        <f t="shared" si="32"/>
        <v>0</v>
      </c>
      <c r="H285" s="6">
        <f t="shared" si="33"/>
        <v>0</v>
      </c>
      <c r="I285" s="162"/>
      <c r="J285" s="6">
        <f t="shared" si="34"/>
        <v>0</v>
      </c>
      <c r="K285" s="60"/>
      <c r="L285" s="93"/>
    </row>
    <row r="286" spans="1:12">
      <c r="A286" s="59">
        <f>'Temperature Data'!A286</f>
        <v>40827</v>
      </c>
      <c r="B286" s="6" cm="1">
        <f t="array" ref="B286">INDEX('Temperature Data'!$B286:$G286,1,TempDataCol)</f>
        <v>55.8</v>
      </c>
      <c r="C286" s="6">
        <f t="shared" si="28"/>
        <v>0.70000000000000284</v>
      </c>
      <c r="D286" s="6">
        <f t="shared" si="29"/>
        <v>1.7000000000000028</v>
      </c>
      <c r="E286" s="6">
        <f t="shared" si="30"/>
        <v>2.7000000000000028</v>
      </c>
      <c r="F286" s="6">
        <f t="shared" si="31"/>
        <v>0.70000000000000284</v>
      </c>
      <c r="G286" s="6">
        <f t="shared" si="32"/>
        <v>1.7000000000000028</v>
      </c>
      <c r="H286" s="6">
        <f t="shared" si="33"/>
        <v>2.7000000000000028</v>
      </c>
      <c r="I286" s="162"/>
      <c r="J286" s="6">
        <f t="shared" si="34"/>
        <v>-3.4000000000000057</v>
      </c>
      <c r="K286" s="60"/>
      <c r="L286" s="93"/>
    </row>
    <row r="287" spans="1:12">
      <c r="A287" s="59">
        <f>'Temperature Data'!A287</f>
        <v>40828</v>
      </c>
      <c r="B287" s="6" cm="1">
        <f t="array" ref="B287">INDEX('Temperature Data'!$B287:$G287,1,TempDataCol)</f>
        <v>54.1</v>
      </c>
      <c r="C287" s="6">
        <f t="shared" si="28"/>
        <v>2.3999999999999986</v>
      </c>
      <c r="D287" s="6">
        <f t="shared" si="29"/>
        <v>3.3999999999999986</v>
      </c>
      <c r="E287" s="6">
        <f t="shared" si="30"/>
        <v>4.3999999999999986</v>
      </c>
      <c r="F287" s="6">
        <f t="shared" si="31"/>
        <v>2.3999999999999986</v>
      </c>
      <c r="G287" s="6">
        <f t="shared" si="32"/>
        <v>3.3999999999999986</v>
      </c>
      <c r="H287" s="6">
        <f t="shared" si="33"/>
        <v>4.3999999999999986</v>
      </c>
      <c r="I287" s="162"/>
      <c r="J287" s="6">
        <f t="shared" si="34"/>
        <v>-6.7999999999999972</v>
      </c>
      <c r="K287" s="60"/>
      <c r="L287" s="93"/>
    </row>
    <row r="288" spans="1:12">
      <c r="A288" s="59">
        <f>'Temperature Data'!A288</f>
        <v>40829</v>
      </c>
      <c r="B288" s="6" cm="1">
        <f t="array" ref="B288">INDEX('Temperature Data'!$B288:$G288,1,TempDataCol)</f>
        <v>59</v>
      </c>
      <c r="C288" s="6">
        <f t="shared" si="28"/>
        <v>0</v>
      </c>
      <c r="D288" s="6">
        <f t="shared" si="29"/>
        <v>0</v>
      </c>
      <c r="E288" s="6">
        <f t="shared" si="30"/>
        <v>0</v>
      </c>
      <c r="F288" s="6">
        <f t="shared" si="31"/>
        <v>0</v>
      </c>
      <c r="G288" s="6">
        <f t="shared" si="32"/>
        <v>0</v>
      </c>
      <c r="H288" s="6">
        <f t="shared" si="33"/>
        <v>0</v>
      </c>
      <c r="I288" s="162"/>
      <c r="J288" s="6">
        <f t="shared" si="34"/>
        <v>0</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0</v>
      </c>
      <c r="D290" s="6">
        <f t="shared" si="29"/>
        <v>0.29999999999999716</v>
      </c>
      <c r="E290" s="6">
        <f t="shared" si="30"/>
        <v>1.2999999999999972</v>
      </c>
      <c r="F290" s="6">
        <f t="shared" si="31"/>
        <v>0</v>
      </c>
      <c r="G290" s="6">
        <f t="shared" si="32"/>
        <v>0.29999999999999716</v>
      </c>
      <c r="H290" s="6">
        <f t="shared" si="33"/>
        <v>1.2999999999999972</v>
      </c>
      <c r="I290" s="162"/>
      <c r="J290" s="6">
        <f t="shared" si="34"/>
        <v>-1.2999999999999972</v>
      </c>
      <c r="K290" s="60"/>
      <c r="L290" s="93"/>
    </row>
    <row r="291" spans="1:12">
      <c r="A291" s="59">
        <f>'Temperature Data'!A291</f>
        <v>40832</v>
      </c>
      <c r="B291" s="6" cm="1">
        <f t="array" ref="B291">INDEX('Temperature Data'!$B291:$G291,1,TempDataCol)</f>
        <v>56.9</v>
      </c>
      <c r="C291" s="6">
        <f t="shared" si="28"/>
        <v>0</v>
      </c>
      <c r="D291" s="6">
        <f t="shared" si="29"/>
        <v>0.60000000000000142</v>
      </c>
      <c r="E291" s="6">
        <f t="shared" si="30"/>
        <v>1.6000000000000014</v>
      </c>
      <c r="F291" s="6">
        <f t="shared" si="31"/>
        <v>0</v>
      </c>
      <c r="G291" s="6">
        <f t="shared" si="32"/>
        <v>0.60000000000000142</v>
      </c>
      <c r="H291" s="6">
        <f t="shared" si="33"/>
        <v>1.6000000000000014</v>
      </c>
      <c r="I291" s="162"/>
      <c r="J291" s="6">
        <f t="shared" si="34"/>
        <v>-1.6000000000000014</v>
      </c>
      <c r="K291" s="60"/>
      <c r="L291" s="93"/>
    </row>
    <row r="292" spans="1:12">
      <c r="A292" s="59">
        <f>'Temperature Data'!A292</f>
        <v>40833</v>
      </c>
      <c r="B292" s="6" cm="1">
        <f t="array" ref="B292">INDEX('Temperature Data'!$B292:$G292,1,TempDataCol)</f>
        <v>55.6</v>
      </c>
      <c r="C292" s="6">
        <f t="shared" si="28"/>
        <v>0.89999999999999858</v>
      </c>
      <c r="D292" s="6">
        <f t="shared" si="29"/>
        <v>1.8999999999999986</v>
      </c>
      <c r="E292" s="6">
        <f t="shared" si="30"/>
        <v>2.8999999999999986</v>
      </c>
      <c r="F292" s="6">
        <f t="shared" si="31"/>
        <v>0.89999999999999858</v>
      </c>
      <c r="G292" s="6">
        <f t="shared" si="32"/>
        <v>1.8999999999999986</v>
      </c>
      <c r="H292" s="6">
        <f t="shared" si="33"/>
        <v>2.8999999999999986</v>
      </c>
      <c r="I292" s="162"/>
      <c r="J292" s="6">
        <f t="shared" si="34"/>
        <v>-3.7999999999999972</v>
      </c>
      <c r="K292" s="60"/>
      <c r="L292" s="93"/>
    </row>
    <row r="293" spans="1:12">
      <c r="A293" s="59">
        <f>'Temperature Data'!A293</f>
        <v>40834</v>
      </c>
      <c r="B293" s="6" cm="1">
        <f t="array" ref="B293">INDEX('Temperature Data'!$B293:$G293,1,TempDataCol)</f>
        <v>52.4</v>
      </c>
      <c r="C293" s="6">
        <f t="shared" si="28"/>
        <v>4.1000000000000014</v>
      </c>
      <c r="D293" s="6">
        <f t="shared" si="29"/>
        <v>5.1000000000000014</v>
      </c>
      <c r="E293" s="6">
        <f t="shared" si="30"/>
        <v>6.1000000000000014</v>
      </c>
      <c r="F293" s="6">
        <f t="shared" si="31"/>
        <v>4.1000000000000014</v>
      </c>
      <c r="G293" s="6">
        <f t="shared" si="32"/>
        <v>5.1000000000000014</v>
      </c>
      <c r="H293" s="6">
        <f t="shared" si="33"/>
        <v>6.1000000000000014</v>
      </c>
      <c r="I293" s="162"/>
      <c r="J293" s="6">
        <f t="shared" si="34"/>
        <v>-10.200000000000003</v>
      </c>
      <c r="K293" s="60"/>
      <c r="L293" s="93"/>
    </row>
    <row r="294" spans="1:12">
      <c r="A294" s="59">
        <f>'Temperature Data'!A294</f>
        <v>40835</v>
      </c>
      <c r="B294" s="6" cm="1">
        <f t="array" ref="B294">INDEX('Temperature Data'!$B294:$G294,1,TempDataCol)</f>
        <v>52.3</v>
      </c>
      <c r="C294" s="6">
        <f t="shared" si="28"/>
        <v>4.2000000000000028</v>
      </c>
      <c r="D294" s="6">
        <f t="shared" si="29"/>
        <v>5.2000000000000028</v>
      </c>
      <c r="E294" s="6">
        <f t="shared" si="30"/>
        <v>6.2000000000000028</v>
      </c>
      <c r="F294" s="6">
        <f t="shared" si="31"/>
        <v>4.2000000000000028</v>
      </c>
      <c r="G294" s="6">
        <f t="shared" si="32"/>
        <v>5.2000000000000028</v>
      </c>
      <c r="H294" s="6">
        <f t="shared" si="33"/>
        <v>6.2000000000000028</v>
      </c>
      <c r="I294" s="162"/>
      <c r="J294" s="6">
        <f t="shared" si="34"/>
        <v>-10.400000000000006</v>
      </c>
      <c r="K294" s="60"/>
      <c r="L294" s="93"/>
    </row>
    <row r="295" spans="1:12">
      <c r="A295" s="59">
        <f>'Temperature Data'!A295</f>
        <v>40836</v>
      </c>
      <c r="B295" s="6" cm="1">
        <f t="array" ref="B295">INDEX('Temperature Data'!$B295:$G295,1,TempDataCol)</f>
        <v>58.5</v>
      </c>
      <c r="C295" s="6">
        <f t="shared" si="28"/>
        <v>0</v>
      </c>
      <c r="D295" s="6">
        <f t="shared" si="29"/>
        <v>0</v>
      </c>
      <c r="E295" s="6">
        <f t="shared" si="30"/>
        <v>0</v>
      </c>
      <c r="F295" s="6">
        <f t="shared" si="31"/>
        <v>0</v>
      </c>
      <c r="G295" s="6">
        <f t="shared" si="32"/>
        <v>0</v>
      </c>
      <c r="H295" s="6">
        <f t="shared" si="33"/>
        <v>0</v>
      </c>
      <c r="I295" s="162"/>
      <c r="J295" s="6">
        <f t="shared" si="34"/>
        <v>0</v>
      </c>
      <c r="K295" s="60"/>
      <c r="L295" s="93"/>
    </row>
    <row r="296" spans="1:12">
      <c r="A296" s="59">
        <f>'Temperature Data'!A296</f>
        <v>40837</v>
      </c>
      <c r="B296" s="6" cm="1">
        <f t="array" ref="B296">INDEX('Temperature Data'!$B296:$G296,1,TempDataCol)</f>
        <v>54.1</v>
      </c>
      <c r="C296" s="6">
        <f t="shared" si="28"/>
        <v>2.3999999999999986</v>
      </c>
      <c r="D296" s="6">
        <f t="shared" si="29"/>
        <v>3.3999999999999986</v>
      </c>
      <c r="E296" s="6">
        <f t="shared" si="30"/>
        <v>4.3999999999999986</v>
      </c>
      <c r="F296" s="6">
        <f t="shared" si="31"/>
        <v>2.3999999999999986</v>
      </c>
      <c r="G296" s="6">
        <f t="shared" si="32"/>
        <v>3.3999999999999986</v>
      </c>
      <c r="H296" s="6">
        <f t="shared" si="33"/>
        <v>4.3999999999999986</v>
      </c>
      <c r="I296" s="162"/>
      <c r="J296" s="6">
        <f t="shared" si="34"/>
        <v>-6.7999999999999972</v>
      </c>
      <c r="K296" s="60"/>
      <c r="L296" s="93"/>
    </row>
    <row r="297" spans="1:12">
      <c r="A297" s="59">
        <f>'Temperature Data'!A297</f>
        <v>40838</v>
      </c>
      <c r="B297" s="6" cm="1">
        <f t="array" ref="B297">INDEX('Temperature Data'!$B297:$G297,1,TempDataCol)</f>
        <v>50.6</v>
      </c>
      <c r="C297" s="6">
        <f t="shared" si="28"/>
        <v>5.8999999999999986</v>
      </c>
      <c r="D297" s="6">
        <f t="shared" si="29"/>
        <v>6.8999999999999986</v>
      </c>
      <c r="E297" s="6">
        <f t="shared" si="30"/>
        <v>7.8999999999999986</v>
      </c>
      <c r="F297" s="6">
        <f t="shared" si="31"/>
        <v>5.8999999999999986</v>
      </c>
      <c r="G297" s="6">
        <f t="shared" si="32"/>
        <v>6.8999999999999986</v>
      </c>
      <c r="H297" s="6">
        <f t="shared" si="33"/>
        <v>7.8999999999999986</v>
      </c>
      <c r="I297" s="162"/>
      <c r="J297" s="6">
        <f t="shared" si="34"/>
        <v>-13.799999999999997</v>
      </c>
      <c r="K297" s="60"/>
      <c r="L297" s="93"/>
    </row>
    <row r="298" spans="1:12">
      <c r="A298" s="59">
        <f>'Temperature Data'!A298</f>
        <v>40839</v>
      </c>
      <c r="B298" s="6" cm="1">
        <f t="array" ref="B298">INDEX('Temperature Data'!$B298:$G298,1,TempDataCol)</f>
        <v>44.1</v>
      </c>
      <c r="C298" s="6">
        <f t="shared" si="28"/>
        <v>12.399999999999999</v>
      </c>
      <c r="D298" s="6">
        <f t="shared" si="29"/>
        <v>13.399999999999999</v>
      </c>
      <c r="E298" s="6">
        <f t="shared" si="30"/>
        <v>14.399999999999999</v>
      </c>
      <c r="F298" s="6">
        <f t="shared" si="31"/>
        <v>12.399999999999999</v>
      </c>
      <c r="G298" s="6">
        <f t="shared" si="32"/>
        <v>13.399999999999999</v>
      </c>
      <c r="H298" s="6">
        <f t="shared" si="33"/>
        <v>14.399999999999999</v>
      </c>
      <c r="I298" s="162"/>
      <c r="J298" s="6">
        <f t="shared" si="34"/>
        <v>-26.799999999999997</v>
      </c>
      <c r="K298" s="60"/>
      <c r="L298" s="93"/>
    </row>
    <row r="299" spans="1:12">
      <c r="A299" s="59">
        <f>'Temperature Data'!A299</f>
        <v>40840</v>
      </c>
      <c r="B299" s="6" cm="1">
        <f t="array" ref="B299">INDEX('Temperature Data'!$B299:$G299,1,TempDataCol)</f>
        <v>47.7</v>
      </c>
      <c r="C299" s="6">
        <f t="shared" si="28"/>
        <v>8.7999999999999972</v>
      </c>
      <c r="D299" s="6">
        <f t="shared" si="29"/>
        <v>9.7999999999999972</v>
      </c>
      <c r="E299" s="6">
        <f t="shared" si="30"/>
        <v>10.799999999999997</v>
      </c>
      <c r="F299" s="6">
        <f t="shared" si="31"/>
        <v>8.7999999999999972</v>
      </c>
      <c r="G299" s="6">
        <f t="shared" si="32"/>
        <v>9.7999999999999972</v>
      </c>
      <c r="H299" s="6">
        <f t="shared" si="33"/>
        <v>10.799999999999997</v>
      </c>
      <c r="I299" s="162"/>
      <c r="J299" s="6">
        <f t="shared" si="34"/>
        <v>-19.599999999999994</v>
      </c>
      <c r="K299" s="60"/>
      <c r="L299" s="93"/>
    </row>
    <row r="300" spans="1:12">
      <c r="A300" s="59">
        <f>'Temperature Data'!A300</f>
        <v>40841</v>
      </c>
      <c r="B300" s="6" cm="1">
        <f t="array" ref="B300">INDEX('Temperature Data'!$B300:$G300,1,TempDataCol)</f>
        <v>50.5</v>
      </c>
      <c r="C300" s="6">
        <f t="shared" si="28"/>
        <v>6</v>
      </c>
      <c r="D300" s="6">
        <f t="shared" si="29"/>
        <v>7</v>
      </c>
      <c r="E300" s="6">
        <f t="shared" si="30"/>
        <v>8</v>
      </c>
      <c r="F300" s="6">
        <f t="shared" si="31"/>
        <v>6</v>
      </c>
      <c r="G300" s="6">
        <f t="shared" si="32"/>
        <v>7</v>
      </c>
      <c r="H300" s="6">
        <f t="shared" si="33"/>
        <v>8</v>
      </c>
      <c r="I300" s="162"/>
      <c r="J300" s="6">
        <f t="shared" si="34"/>
        <v>-14</v>
      </c>
      <c r="K300" s="60"/>
      <c r="L300" s="93"/>
    </row>
    <row r="301" spans="1:12">
      <c r="A301" s="59">
        <f>'Temperature Data'!A301</f>
        <v>40842</v>
      </c>
      <c r="B301" s="6" cm="1">
        <f t="array" ref="B301">INDEX('Temperature Data'!$B301:$G301,1,TempDataCol)</f>
        <v>43.3</v>
      </c>
      <c r="C301" s="6">
        <f t="shared" si="28"/>
        <v>13.200000000000003</v>
      </c>
      <c r="D301" s="6">
        <f t="shared" si="29"/>
        <v>14.200000000000003</v>
      </c>
      <c r="E301" s="6">
        <f t="shared" si="30"/>
        <v>15.200000000000003</v>
      </c>
      <c r="F301" s="6">
        <f t="shared" si="31"/>
        <v>13.200000000000003</v>
      </c>
      <c r="G301" s="6">
        <f t="shared" si="32"/>
        <v>14.200000000000003</v>
      </c>
      <c r="H301" s="6">
        <f t="shared" si="33"/>
        <v>15.200000000000003</v>
      </c>
      <c r="I301" s="162"/>
      <c r="J301" s="6">
        <f t="shared" si="34"/>
        <v>-28.400000000000006</v>
      </c>
      <c r="K301" s="60"/>
      <c r="L301" s="93"/>
    </row>
    <row r="302" spans="1:12">
      <c r="A302" s="59">
        <f>'Temperature Data'!A302</f>
        <v>40843</v>
      </c>
      <c r="B302" s="6" cm="1">
        <f t="array" ref="B302">INDEX('Temperature Data'!$B302:$G302,1,TempDataCol)</f>
        <v>40.200000000000003</v>
      </c>
      <c r="C302" s="6">
        <f t="shared" si="28"/>
        <v>16.299999999999997</v>
      </c>
      <c r="D302" s="6">
        <f t="shared" si="29"/>
        <v>17.299999999999997</v>
      </c>
      <c r="E302" s="6">
        <f t="shared" si="30"/>
        <v>18.299999999999997</v>
      </c>
      <c r="F302" s="6">
        <f t="shared" si="31"/>
        <v>16.299999999999997</v>
      </c>
      <c r="G302" s="6">
        <f t="shared" si="32"/>
        <v>17.299999999999997</v>
      </c>
      <c r="H302" s="6">
        <f t="shared" si="33"/>
        <v>18.299999999999997</v>
      </c>
      <c r="I302" s="162"/>
      <c r="J302" s="6">
        <f t="shared" si="34"/>
        <v>-34.599999999999994</v>
      </c>
      <c r="K302" s="60"/>
      <c r="L302" s="93"/>
    </row>
    <row r="303" spans="1:12">
      <c r="A303" s="59">
        <f>'Temperature Data'!A303</f>
        <v>40844</v>
      </c>
      <c r="B303" s="6" cm="1">
        <f t="array" ref="B303">INDEX('Temperature Data'!$B303:$G303,1,TempDataCol)</f>
        <v>36.299999999999997</v>
      </c>
      <c r="C303" s="6">
        <f t="shared" si="28"/>
        <v>20.200000000000003</v>
      </c>
      <c r="D303" s="6">
        <f t="shared" si="29"/>
        <v>21.200000000000003</v>
      </c>
      <c r="E303" s="6">
        <f t="shared" si="30"/>
        <v>22.200000000000003</v>
      </c>
      <c r="F303" s="6">
        <f t="shared" si="31"/>
        <v>20.200000000000003</v>
      </c>
      <c r="G303" s="6">
        <f t="shared" si="32"/>
        <v>21.200000000000003</v>
      </c>
      <c r="H303" s="6">
        <f t="shared" si="33"/>
        <v>22.200000000000003</v>
      </c>
      <c r="I303" s="162"/>
      <c r="J303" s="6">
        <f t="shared" si="34"/>
        <v>-42.400000000000006</v>
      </c>
      <c r="K303" s="60"/>
      <c r="L303" s="93"/>
    </row>
    <row r="304" spans="1:12">
      <c r="A304" s="59">
        <f>'Temperature Data'!A304</f>
        <v>40845</v>
      </c>
      <c r="B304" s="6" cm="1">
        <f t="array" ref="B304">INDEX('Temperature Data'!$B304:$G304,1,TempDataCol)</f>
        <v>34.200000000000003</v>
      </c>
      <c r="C304" s="6">
        <f t="shared" si="28"/>
        <v>22.299999999999997</v>
      </c>
      <c r="D304" s="6">
        <f t="shared" si="29"/>
        <v>23.299999999999997</v>
      </c>
      <c r="E304" s="6">
        <f t="shared" si="30"/>
        <v>24.299999999999997</v>
      </c>
      <c r="F304" s="6">
        <f t="shared" si="31"/>
        <v>22.299999999999997</v>
      </c>
      <c r="G304" s="6">
        <f t="shared" si="32"/>
        <v>23.299999999999997</v>
      </c>
      <c r="H304" s="6">
        <f t="shared" si="33"/>
        <v>24.299999999999997</v>
      </c>
      <c r="I304" s="162"/>
      <c r="J304" s="6">
        <f t="shared" si="34"/>
        <v>-46.599999999999994</v>
      </c>
      <c r="K304" s="60"/>
      <c r="L304" s="93"/>
    </row>
    <row r="305" spans="1:12">
      <c r="A305" s="59">
        <f>'Temperature Data'!A305</f>
        <v>40846</v>
      </c>
      <c r="B305" s="6" cm="1">
        <f t="array" ref="B305">INDEX('Temperature Data'!$B305:$G305,1,TempDataCol)</f>
        <v>35.6</v>
      </c>
      <c r="C305" s="6">
        <f t="shared" si="28"/>
        <v>20.9</v>
      </c>
      <c r="D305" s="6">
        <f t="shared" si="29"/>
        <v>21.9</v>
      </c>
      <c r="E305" s="6">
        <f t="shared" si="30"/>
        <v>22.9</v>
      </c>
      <c r="F305" s="6">
        <f t="shared" si="31"/>
        <v>20.9</v>
      </c>
      <c r="G305" s="6">
        <f t="shared" si="32"/>
        <v>21.9</v>
      </c>
      <c r="H305" s="6">
        <f t="shared" si="33"/>
        <v>22.9</v>
      </c>
      <c r="I305" s="162"/>
      <c r="J305" s="6">
        <f t="shared" si="34"/>
        <v>-43.79999999999999</v>
      </c>
      <c r="K305" s="60"/>
      <c r="L305" s="93"/>
    </row>
    <row r="306" spans="1:12">
      <c r="A306" s="59">
        <f>'Temperature Data'!A306</f>
        <v>40847</v>
      </c>
      <c r="B306" s="6" cm="1">
        <f t="array" ref="B306">INDEX('Temperature Data'!$B306:$G306,1,TempDataCol)</f>
        <v>36.9</v>
      </c>
      <c r="C306" s="6">
        <f t="shared" si="28"/>
        <v>19.600000000000001</v>
      </c>
      <c r="D306" s="6">
        <f t="shared" si="29"/>
        <v>20.6</v>
      </c>
      <c r="E306" s="6">
        <f t="shared" si="30"/>
        <v>21.6</v>
      </c>
      <c r="F306" s="6">
        <f t="shared" si="31"/>
        <v>19.600000000000001</v>
      </c>
      <c r="G306" s="6">
        <f t="shared" si="32"/>
        <v>20.6</v>
      </c>
      <c r="H306" s="6">
        <f t="shared" si="33"/>
        <v>21.6</v>
      </c>
      <c r="I306" s="162"/>
      <c r="J306" s="6">
        <f t="shared" si="34"/>
        <v>-41.2</v>
      </c>
      <c r="K306" s="60"/>
      <c r="L306" s="93"/>
    </row>
    <row r="307" spans="1:12">
      <c r="A307" s="59">
        <f>'Temperature Data'!A307</f>
        <v>40848</v>
      </c>
      <c r="B307" s="6" cm="1">
        <f t="array" ref="B307">INDEX('Temperature Data'!$B307:$G307,1,TempDataCol)</f>
        <v>37.4</v>
      </c>
      <c r="C307" s="6">
        <f t="shared" si="28"/>
        <v>19.100000000000001</v>
      </c>
      <c r="D307" s="6">
        <f t="shared" si="29"/>
        <v>20.100000000000001</v>
      </c>
      <c r="E307" s="6">
        <f t="shared" si="30"/>
        <v>21.1</v>
      </c>
      <c r="F307" s="6">
        <f t="shared" si="31"/>
        <v>19.100000000000001</v>
      </c>
      <c r="G307" s="6">
        <f t="shared" si="32"/>
        <v>20.100000000000001</v>
      </c>
      <c r="H307" s="6">
        <f t="shared" si="33"/>
        <v>21.1</v>
      </c>
      <c r="I307" s="162"/>
      <c r="J307" s="6">
        <f t="shared" si="34"/>
        <v>-40.200000000000003</v>
      </c>
      <c r="K307" s="60"/>
      <c r="L307" s="93"/>
    </row>
    <row r="308" spans="1:12">
      <c r="A308" s="59">
        <f>'Temperature Data'!A308</f>
        <v>40849</v>
      </c>
      <c r="B308" s="6" cm="1">
        <f t="array" ref="B308">INDEX('Temperature Data'!$B308:$G308,1,TempDataCol)</f>
        <v>39.1</v>
      </c>
      <c r="C308" s="6">
        <f t="shared" si="28"/>
        <v>17.399999999999999</v>
      </c>
      <c r="D308" s="6">
        <f t="shared" si="29"/>
        <v>18.399999999999999</v>
      </c>
      <c r="E308" s="6">
        <f t="shared" si="30"/>
        <v>19.399999999999999</v>
      </c>
      <c r="F308" s="6">
        <f t="shared" si="31"/>
        <v>17.399999999999999</v>
      </c>
      <c r="G308" s="6">
        <f t="shared" si="32"/>
        <v>18.399999999999999</v>
      </c>
      <c r="H308" s="6">
        <f t="shared" si="33"/>
        <v>19.399999999999999</v>
      </c>
      <c r="I308" s="162"/>
      <c r="J308" s="6">
        <f t="shared" si="34"/>
        <v>-36.799999999999997</v>
      </c>
      <c r="K308" s="60"/>
      <c r="L308" s="93"/>
    </row>
    <row r="309" spans="1:12">
      <c r="A309" s="59">
        <f>'Temperature Data'!A309</f>
        <v>40850</v>
      </c>
      <c r="B309" s="6" cm="1">
        <f t="array" ref="B309">INDEX('Temperature Data'!$B309:$G309,1,TempDataCol)</f>
        <v>45.3</v>
      </c>
      <c r="C309" s="6">
        <f t="shared" si="28"/>
        <v>11.200000000000003</v>
      </c>
      <c r="D309" s="6">
        <f t="shared" si="29"/>
        <v>12.200000000000003</v>
      </c>
      <c r="E309" s="6">
        <f t="shared" si="30"/>
        <v>13.200000000000003</v>
      </c>
      <c r="F309" s="6">
        <f t="shared" si="31"/>
        <v>11.200000000000003</v>
      </c>
      <c r="G309" s="6">
        <f t="shared" si="32"/>
        <v>12.200000000000003</v>
      </c>
      <c r="H309" s="6">
        <f t="shared" si="33"/>
        <v>13.200000000000003</v>
      </c>
      <c r="I309" s="162"/>
      <c r="J309" s="6">
        <f t="shared" si="34"/>
        <v>-24.400000000000006</v>
      </c>
      <c r="K309" s="60"/>
      <c r="L309" s="93"/>
    </row>
    <row r="310" spans="1:12">
      <c r="A310" s="59">
        <f>'Temperature Data'!A310</f>
        <v>40851</v>
      </c>
      <c r="B310" s="6" cm="1">
        <f t="array" ref="B310">INDEX('Temperature Data'!$B310:$G310,1,TempDataCol)</f>
        <v>43.2</v>
      </c>
      <c r="C310" s="6">
        <f t="shared" si="28"/>
        <v>13.299999999999997</v>
      </c>
      <c r="D310" s="6">
        <f t="shared" si="29"/>
        <v>14.299999999999997</v>
      </c>
      <c r="E310" s="6">
        <f t="shared" si="30"/>
        <v>15.299999999999997</v>
      </c>
      <c r="F310" s="6">
        <f t="shared" si="31"/>
        <v>13.299999999999997</v>
      </c>
      <c r="G310" s="6">
        <f t="shared" si="32"/>
        <v>14.299999999999997</v>
      </c>
      <c r="H310" s="6">
        <f t="shared" si="33"/>
        <v>15.299999999999997</v>
      </c>
      <c r="I310" s="162"/>
      <c r="J310" s="6">
        <f t="shared" si="34"/>
        <v>-28.599999999999994</v>
      </c>
      <c r="K310" s="60"/>
      <c r="L310" s="93"/>
    </row>
    <row r="311" spans="1:12">
      <c r="A311" s="59">
        <f>'Temperature Data'!A311</f>
        <v>40852</v>
      </c>
      <c r="B311" s="6" cm="1">
        <f t="array" ref="B311">INDEX('Temperature Data'!$B311:$G311,1,TempDataCol)</f>
        <v>35.299999999999997</v>
      </c>
      <c r="C311" s="6">
        <f t="shared" si="28"/>
        <v>21.200000000000003</v>
      </c>
      <c r="D311" s="6">
        <f t="shared" si="29"/>
        <v>22.200000000000003</v>
      </c>
      <c r="E311" s="6">
        <f t="shared" si="30"/>
        <v>23.200000000000003</v>
      </c>
      <c r="F311" s="6">
        <f t="shared" si="31"/>
        <v>21.200000000000003</v>
      </c>
      <c r="G311" s="6">
        <f t="shared" si="32"/>
        <v>22.200000000000003</v>
      </c>
      <c r="H311" s="6">
        <f t="shared" si="33"/>
        <v>23.200000000000003</v>
      </c>
      <c r="I311" s="162"/>
      <c r="J311" s="6">
        <f t="shared" si="34"/>
        <v>-44.400000000000006</v>
      </c>
      <c r="K311" s="60"/>
      <c r="L311" s="93"/>
    </row>
    <row r="312" spans="1:12">
      <c r="A312" s="59">
        <f>'Temperature Data'!A312</f>
        <v>40853</v>
      </c>
      <c r="B312" s="6" cm="1">
        <f t="array" ref="B312">INDEX('Temperature Data'!$B312:$G312,1,TempDataCol)</f>
        <v>37.799999999999997</v>
      </c>
      <c r="C312" s="6">
        <f t="shared" si="28"/>
        <v>18.700000000000003</v>
      </c>
      <c r="D312" s="6">
        <f t="shared" si="29"/>
        <v>19.700000000000003</v>
      </c>
      <c r="E312" s="6">
        <f t="shared" si="30"/>
        <v>20.700000000000003</v>
      </c>
      <c r="F312" s="6">
        <f t="shared" si="31"/>
        <v>18.700000000000003</v>
      </c>
      <c r="G312" s="6">
        <f t="shared" si="32"/>
        <v>19.700000000000003</v>
      </c>
      <c r="H312" s="6">
        <f t="shared" si="33"/>
        <v>20.700000000000003</v>
      </c>
      <c r="I312" s="162"/>
      <c r="J312" s="6">
        <f t="shared" si="34"/>
        <v>-39.400000000000006</v>
      </c>
      <c r="K312" s="60"/>
      <c r="L312" s="93"/>
    </row>
    <row r="313" spans="1:12">
      <c r="A313" s="59">
        <f>'Temperature Data'!A313</f>
        <v>40854</v>
      </c>
      <c r="B313" s="6" cm="1">
        <f t="array" ref="B313">INDEX('Temperature Data'!$B313:$G313,1,TempDataCol)</f>
        <v>49</v>
      </c>
      <c r="C313" s="6">
        <f t="shared" si="28"/>
        <v>7.5</v>
      </c>
      <c r="D313" s="6">
        <f t="shared" si="29"/>
        <v>8.5</v>
      </c>
      <c r="E313" s="6">
        <f t="shared" si="30"/>
        <v>9.5</v>
      </c>
      <c r="F313" s="6">
        <f t="shared" si="31"/>
        <v>7.5</v>
      </c>
      <c r="G313" s="6">
        <f t="shared" si="32"/>
        <v>8.5</v>
      </c>
      <c r="H313" s="6">
        <f t="shared" si="33"/>
        <v>9.5</v>
      </c>
      <c r="I313" s="162"/>
      <c r="J313" s="6">
        <f t="shared" si="34"/>
        <v>-17</v>
      </c>
      <c r="K313" s="60"/>
      <c r="L313" s="93"/>
    </row>
    <row r="314" spans="1:12">
      <c r="A314" s="59">
        <f>'Temperature Data'!A314</f>
        <v>40855</v>
      </c>
      <c r="B314" s="6" cm="1">
        <f t="array" ref="B314">INDEX('Temperature Data'!$B314:$G314,1,TempDataCol)</f>
        <v>53.5</v>
      </c>
      <c r="C314" s="6">
        <f t="shared" si="28"/>
        <v>3</v>
      </c>
      <c r="D314" s="6">
        <f t="shared" si="29"/>
        <v>4</v>
      </c>
      <c r="E314" s="6">
        <f t="shared" si="30"/>
        <v>5</v>
      </c>
      <c r="F314" s="6">
        <f t="shared" si="31"/>
        <v>3</v>
      </c>
      <c r="G314" s="6">
        <f t="shared" si="32"/>
        <v>4</v>
      </c>
      <c r="H314" s="6">
        <f t="shared" si="33"/>
        <v>5</v>
      </c>
      <c r="I314" s="162"/>
      <c r="J314" s="6">
        <f t="shared" si="34"/>
        <v>-8</v>
      </c>
      <c r="K314" s="60"/>
      <c r="L314" s="93"/>
    </row>
    <row r="315" spans="1:12">
      <c r="A315" s="59">
        <f>'Temperature Data'!A315</f>
        <v>40856</v>
      </c>
      <c r="B315" s="6" cm="1">
        <f t="array" ref="B315">INDEX('Temperature Data'!$B315:$G315,1,TempDataCol)</f>
        <v>53.8</v>
      </c>
      <c r="C315" s="6">
        <f t="shared" si="28"/>
        <v>2.7000000000000028</v>
      </c>
      <c r="D315" s="6">
        <f t="shared" si="29"/>
        <v>3.7000000000000028</v>
      </c>
      <c r="E315" s="6">
        <f t="shared" si="30"/>
        <v>4.7000000000000028</v>
      </c>
      <c r="F315" s="6">
        <f t="shared" si="31"/>
        <v>2.7000000000000028</v>
      </c>
      <c r="G315" s="6">
        <f t="shared" si="32"/>
        <v>3.7000000000000028</v>
      </c>
      <c r="H315" s="6">
        <f t="shared" si="33"/>
        <v>4.7000000000000028</v>
      </c>
      <c r="I315" s="162"/>
      <c r="J315" s="6">
        <f t="shared" si="34"/>
        <v>-7.4000000000000057</v>
      </c>
      <c r="K315" s="60"/>
      <c r="L315" s="93"/>
    </row>
    <row r="316" spans="1:12">
      <c r="A316" s="59">
        <f>'Temperature Data'!A316</f>
        <v>40857</v>
      </c>
      <c r="B316" s="6" cm="1">
        <f t="array" ref="B316">INDEX('Temperature Data'!$B316:$G316,1,TempDataCol)</f>
        <v>56.6</v>
      </c>
      <c r="C316" s="6">
        <f t="shared" si="28"/>
        <v>0</v>
      </c>
      <c r="D316" s="6">
        <f t="shared" si="29"/>
        <v>0.89999999999999858</v>
      </c>
      <c r="E316" s="6">
        <f t="shared" si="30"/>
        <v>1.8999999999999986</v>
      </c>
      <c r="F316" s="6">
        <f t="shared" si="31"/>
        <v>0</v>
      </c>
      <c r="G316" s="6">
        <f t="shared" si="32"/>
        <v>0.89999999999999858</v>
      </c>
      <c r="H316" s="6">
        <f t="shared" si="33"/>
        <v>1.8999999999999986</v>
      </c>
      <c r="I316" s="162"/>
      <c r="J316" s="6">
        <f t="shared" si="34"/>
        <v>-1.8999999999999986</v>
      </c>
      <c r="K316" s="60"/>
      <c r="L316" s="93"/>
    </row>
    <row r="317" spans="1:12">
      <c r="A317" s="59">
        <f>'Temperature Data'!A317</f>
        <v>40858</v>
      </c>
      <c r="B317" s="6" cm="1">
        <f t="array" ref="B317">INDEX('Temperature Data'!$B317:$G317,1,TempDataCol)</f>
        <v>44.6</v>
      </c>
      <c r="C317" s="6">
        <f t="shared" si="28"/>
        <v>11.899999999999999</v>
      </c>
      <c r="D317" s="6">
        <f t="shared" si="29"/>
        <v>12.899999999999999</v>
      </c>
      <c r="E317" s="6">
        <f t="shared" si="30"/>
        <v>13.899999999999999</v>
      </c>
      <c r="F317" s="6">
        <f t="shared" si="31"/>
        <v>11.899999999999999</v>
      </c>
      <c r="G317" s="6">
        <f t="shared" si="32"/>
        <v>12.899999999999999</v>
      </c>
      <c r="H317" s="6">
        <f t="shared" si="33"/>
        <v>13.899999999999999</v>
      </c>
      <c r="I317" s="162"/>
      <c r="J317" s="6">
        <f t="shared" si="34"/>
        <v>-25.799999999999997</v>
      </c>
      <c r="K317" s="60"/>
      <c r="L317" s="93"/>
    </row>
    <row r="318" spans="1:12">
      <c r="A318" s="59">
        <f>'Temperature Data'!A318</f>
        <v>40859</v>
      </c>
      <c r="B318" s="6" cm="1">
        <f t="array" ref="B318">INDEX('Temperature Data'!$B318:$G318,1,TempDataCol)</f>
        <v>43.2</v>
      </c>
      <c r="C318" s="6">
        <f t="shared" si="28"/>
        <v>13.299999999999997</v>
      </c>
      <c r="D318" s="6">
        <f t="shared" si="29"/>
        <v>14.299999999999997</v>
      </c>
      <c r="E318" s="6">
        <f t="shared" si="30"/>
        <v>15.299999999999997</v>
      </c>
      <c r="F318" s="6">
        <f t="shared" si="31"/>
        <v>13.299999999999997</v>
      </c>
      <c r="G318" s="6">
        <f t="shared" si="32"/>
        <v>14.299999999999997</v>
      </c>
      <c r="H318" s="6">
        <f t="shared" si="33"/>
        <v>15.299999999999997</v>
      </c>
      <c r="I318" s="162"/>
      <c r="J318" s="6">
        <f t="shared" si="34"/>
        <v>-28.599999999999994</v>
      </c>
      <c r="K318" s="60"/>
      <c r="L318" s="93"/>
    </row>
    <row r="319" spans="1:12">
      <c r="A319" s="59">
        <f>'Temperature Data'!A319</f>
        <v>40860</v>
      </c>
      <c r="B319" s="6" cm="1">
        <f t="array" ref="B319">INDEX('Temperature Data'!$B319:$G319,1,TempDataCol)</f>
        <v>49</v>
      </c>
      <c r="C319" s="6">
        <f t="shared" si="28"/>
        <v>7.5</v>
      </c>
      <c r="D319" s="6">
        <f t="shared" si="29"/>
        <v>8.5</v>
      </c>
      <c r="E319" s="6">
        <f t="shared" si="30"/>
        <v>9.5</v>
      </c>
      <c r="F319" s="6">
        <f t="shared" si="31"/>
        <v>7.5</v>
      </c>
      <c r="G319" s="6">
        <f t="shared" si="32"/>
        <v>8.5</v>
      </c>
      <c r="H319" s="6">
        <f t="shared" si="33"/>
        <v>9.5</v>
      </c>
      <c r="I319" s="162"/>
      <c r="J319" s="6">
        <f t="shared" si="34"/>
        <v>-17</v>
      </c>
      <c r="K319" s="60"/>
      <c r="L319" s="93"/>
    </row>
    <row r="320" spans="1:12">
      <c r="A320" s="59">
        <f>'Temperature Data'!A320</f>
        <v>40861</v>
      </c>
      <c r="B320" s="6" cm="1">
        <f t="array" ref="B320">INDEX('Temperature Data'!$B320:$G320,1,TempDataCol)</f>
        <v>59.1</v>
      </c>
      <c r="C320" s="6">
        <f t="shared" si="28"/>
        <v>0</v>
      </c>
      <c r="D320" s="6">
        <f t="shared" si="29"/>
        <v>0</v>
      </c>
      <c r="E320" s="6">
        <f t="shared" si="30"/>
        <v>0</v>
      </c>
      <c r="F320" s="6">
        <f t="shared" si="31"/>
        <v>0</v>
      </c>
      <c r="G320" s="6">
        <f t="shared" si="32"/>
        <v>0</v>
      </c>
      <c r="H320" s="6">
        <f t="shared" si="33"/>
        <v>0</v>
      </c>
      <c r="I320" s="162"/>
      <c r="J320" s="6">
        <f t="shared" si="34"/>
        <v>0</v>
      </c>
      <c r="K320" s="60"/>
      <c r="L320" s="93"/>
    </row>
    <row r="321" spans="1:12">
      <c r="A321" s="59">
        <f>'Temperature Data'!A321</f>
        <v>40862</v>
      </c>
      <c r="B321" s="6" cm="1">
        <f t="array" ref="B321">INDEX('Temperature Data'!$B321:$G321,1,TempDataCol)</f>
        <v>59.4</v>
      </c>
      <c r="C321" s="6">
        <f t="shared" si="28"/>
        <v>0</v>
      </c>
      <c r="D321" s="6">
        <f t="shared" si="29"/>
        <v>0</v>
      </c>
      <c r="E321" s="6">
        <f t="shared" si="30"/>
        <v>0</v>
      </c>
      <c r="F321" s="6">
        <f t="shared" si="31"/>
        <v>0</v>
      </c>
      <c r="G321" s="6">
        <f t="shared" si="32"/>
        <v>0</v>
      </c>
      <c r="H321" s="6">
        <f t="shared" si="33"/>
        <v>0</v>
      </c>
      <c r="I321" s="162"/>
      <c r="J321" s="6">
        <f t="shared" si="34"/>
        <v>0</v>
      </c>
      <c r="K321" s="60"/>
      <c r="L321" s="93"/>
    </row>
    <row r="322" spans="1:12">
      <c r="A322" s="59">
        <f>'Temperature Data'!A322</f>
        <v>40863</v>
      </c>
      <c r="B322" s="6" cm="1">
        <f t="array" ref="B322">INDEX('Temperature Data'!$B322:$G322,1,TempDataCol)</f>
        <v>53.5</v>
      </c>
      <c r="C322" s="6">
        <f t="shared" si="28"/>
        <v>3</v>
      </c>
      <c r="D322" s="6">
        <f t="shared" si="29"/>
        <v>4</v>
      </c>
      <c r="E322" s="6">
        <f t="shared" si="30"/>
        <v>5</v>
      </c>
      <c r="F322" s="6">
        <f t="shared" si="31"/>
        <v>3</v>
      </c>
      <c r="G322" s="6">
        <f t="shared" si="32"/>
        <v>4</v>
      </c>
      <c r="H322" s="6">
        <f t="shared" si="33"/>
        <v>5</v>
      </c>
      <c r="I322" s="162"/>
      <c r="J322" s="6">
        <f t="shared" si="34"/>
        <v>-8</v>
      </c>
      <c r="K322" s="60"/>
      <c r="L322" s="93"/>
    </row>
    <row r="323" spans="1:12">
      <c r="A323" s="59">
        <f>'Temperature Data'!A323</f>
        <v>40864</v>
      </c>
      <c r="B323" s="6" cm="1">
        <f t="array" ref="B323">INDEX('Temperature Data'!$B323:$G323,1,TempDataCol)</f>
        <v>44.9</v>
      </c>
      <c r="C323" s="6">
        <f t="shared" ref="C323:C386" si="35">IF(ISNUMBER($B323),IF($B323&lt;BPlower,(BPlower-$B323),0),"no data")</f>
        <v>11.600000000000001</v>
      </c>
      <c r="D323" s="6">
        <f t="shared" ref="D323:D386" si="36">IF(ISNUMBER($B323),IF($B323&lt;BPmiddle,(BPmiddle-$B323),0),"no data")</f>
        <v>12.600000000000001</v>
      </c>
      <c r="E323" s="6">
        <f t="shared" ref="E323:E386" si="37">IF(ISNUMBER($B323),IF($B323&lt;BPupper,(BPupper-$B323),0),"no data")</f>
        <v>13.600000000000001</v>
      </c>
      <c r="F323" s="6">
        <f t="shared" ref="F323:F386" si="38">IF(ISNUMBER($B323),IF($B323&lt;BPlower,(BPlower-$B323),0),"no data")</f>
        <v>11.600000000000001</v>
      </c>
      <c r="G323" s="6">
        <f t="shared" ref="G323:G386" si="39">IF(ISNUMBER($B323),IF($B323&lt;BPmiddle,(BPmiddle-$B323),0),"no data")</f>
        <v>12.600000000000001</v>
      </c>
      <c r="H323" s="6">
        <f t="shared" ref="H323:H386" si="40">IF(ISNUMBER($B323),IF($B323&lt;BPupper,(BPupper-$B323),0),"no data")</f>
        <v>13.600000000000001</v>
      </c>
      <c r="I323" s="162"/>
      <c r="J323" s="6">
        <f t="shared" ref="J323:J386" si="41">IF(ISNUMBER($B323),IF($B323&lt;BalancePoint,(BalancePoint-$B323-SUM($D323:$F323)),0),"no data")</f>
        <v>-25.200000000000003</v>
      </c>
      <c r="K323" s="60"/>
      <c r="L323" s="93"/>
    </row>
    <row r="324" spans="1:12">
      <c r="A324" s="59">
        <f>'Temperature Data'!A324</f>
        <v>40865</v>
      </c>
      <c r="B324" s="6" cm="1">
        <f t="array" ref="B324">INDEX('Temperature Data'!$B324:$G324,1,TempDataCol)</f>
        <v>36.299999999999997</v>
      </c>
      <c r="C324" s="6">
        <f t="shared" si="35"/>
        <v>20.200000000000003</v>
      </c>
      <c r="D324" s="6">
        <f t="shared" si="36"/>
        <v>21.200000000000003</v>
      </c>
      <c r="E324" s="6">
        <f t="shared" si="37"/>
        <v>22.200000000000003</v>
      </c>
      <c r="F324" s="6">
        <f t="shared" si="38"/>
        <v>20.200000000000003</v>
      </c>
      <c r="G324" s="6">
        <f t="shared" si="39"/>
        <v>21.200000000000003</v>
      </c>
      <c r="H324" s="6">
        <f t="shared" si="40"/>
        <v>22.200000000000003</v>
      </c>
      <c r="I324" s="162"/>
      <c r="J324" s="6">
        <f t="shared" si="41"/>
        <v>-42.400000000000006</v>
      </c>
      <c r="K324" s="60"/>
      <c r="L324" s="93"/>
    </row>
    <row r="325" spans="1:12">
      <c r="A325" s="59">
        <f>'Temperature Data'!A325</f>
        <v>40866</v>
      </c>
      <c r="B325" s="6" cm="1">
        <f t="array" ref="B325">INDEX('Temperature Data'!$B325:$G325,1,TempDataCol)</f>
        <v>42.8</v>
      </c>
      <c r="C325" s="6">
        <f t="shared" si="35"/>
        <v>13.700000000000003</v>
      </c>
      <c r="D325" s="6">
        <f t="shared" si="36"/>
        <v>14.700000000000003</v>
      </c>
      <c r="E325" s="6">
        <f t="shared" si="37"/>
        <v>15.700000000000003</v>
      </c>
      <c r="F325" s="6">
        <f t="shared" si="38"/>
        <v>13.700000000000003</v>
      </c>
      <c r="G325" s="6">
        <f t="shared" si="39"/>
        <v>14.700000000000003</v>
      </c>
      <c r="H325" s="6">
        <f t="shared" si="40"/>
        <v>15.700000000000003</v>
      </c>
      <c r="I325" s="162"/>
      <c r="J325" s="6">
        <f t="shared" si="41"/>
        <v>-29.400000000000006</v>
      </c>
      <c r="K325" s="60"/>
      <c r="L325" s="93"/>
    </row>
    <row r="326" spans="1:12">
      <c r="A326" s="59">
        <f>'Temperature Data'!A326</f>
        <v>40867</v>
      </c>
      <c r="B326" s="6" cm="1">
        <f t="array" ref="B326">INDEX('Temperature Data'!$B326:$G326,1,TempDataCol)</f>
        <v>55.8</v>
      </c>
      <c r="C326" s="6">
        <f t="shared" si="35"/>
        <v>0.70000000000000284</v>
      </c>
      <c r="D326" s="6">
        <f t="shared" si="36"/>
        <v>1.7000000000000028</v>
      </c>
      <c r="E326" s="6">
        <f t="shared" si="37"/>
        <v>2.7000000000000028</v>
      </c>
      <c r="F326" s="6">
        <f t="shared" si="38"/>
        <v>0.70000000000000284</v>
      </c>
      <c r="G326" s="6">
        <f t="shared" si="39"/>
        <v>1.7000000000000028</v>
      </c>
      <c r="H326" s="6">
        <f t="shared" si="40"/>
        <v>2.7000000000000028</v>
      </c>
      <c r="I326" s="162"/>
      <c r="J326" s="6">
        <f t="shared" si="41"/>
        <v>-3.4000000000000057</v>
      </c>
      <c r="K326" s="60"/>
      <c r="L326" s="93"/>
    </row>
    <row r="327" spans="1:12">
      <c r="A327" s="59">
        <f>'Temperature Data'!A327</f>
        <v>40868</v>
      </c>
      <c r="B327" s="6" cm="1">
        <f t="array" ref="B327">INDEX('Temperature Data'!$B327:$G327,1,TempDataCol)</f>
        <v>42.1</v>
      </c>
      <c r="C327" s="6">
        <f t="shared" si="35"/>
        <v>14.399999999999999</v>
      </c>
      <c r="D327" s="6">
        <f t="shared" si="36"/>
        <v>15.399999999999999</v>
      </c>
      <c r="E327" s="6">
        <f t="shared" si="37"/>
        <v>16.399999999999999</v>
      </c>
      <c r="F327" s="6">
        <f t="shared" si="38"/>
        <v>14.399999999999999</v>
      </c>
      <c r="G327" s="6">
        <f t="shared" si="39"/>
        <v>15.399999999999999</v>
      </c>
      <c r="H327" s="6">
        <f t="shared" si="40"/>
        <v>16.399999999999999</v>
      </c>
      <c r="I327" s="162"/>
      <c r="J327" s="6">
        <f t="shared" si="41"/>
        <v>-30.799999999999997</v>
      </c>
      <c r="K327" s="60"/>
      <c r="L327" s="93"/>
    </row>
    <row r="328" spans="1:12">
      <c r="A328" s="59">
        <f>'Temperature Data'!A328</f>
        <v>40869</v>
      </c>
      <c r="B328" s="6" cm="1">
        <f t="array" ref="B328">INDEX('Temperature Data'!$B328:$G328,1,TempDataCol)</f>
        <v>35.6</v>
      </c>
      <c r="C328" s="6">
        <f t="shared" si="35"/>
        <v>20.9</v>
      </c>
      <c r="D328" s="6">
        <f t="shared" si="36"/>
        <v>21.9</v>
      </c>
      <c r="E328" s="6">
        <f t="shared" si="37"/>
        <v>22.9</v>
      </c>
      <c r="F328" s="6">
        <f t="shared" si="38"/>
        <v>20.9</v>
      </c>
      <c r="G328" s="6">
        <f t="shared" si="39"/>
        <v>21.9</v>
      </c>
      <c r="H328" s="6">
        <f t="shared" si="40"/>
        <v>22.9</v>
      </c>
      <c r="I328" s="162"/>
      <c r="J328" s="6">
        <f t="shared" si="41"/>
        <v>-43.79999999999999</v>
      </c>
      <c r="K328" s="60"/>
      <c r="L328" s="93"/>
    </row>
    <row r="329" spans="1:12">
      <c r="A329" s="59">
        <f>'Temperature Data'!A329</f>
        <v>40870</v>
      </c>
      <c r="B329" s="6" cm="1">
        <f t="array" ref="B329">INDEX('Temperature Data'!$B329:$G329,1,TempDataCol)</f>
        <v>38.700000000000003</v>
      </c>
      <c r="C329" s="6">
        <f t="shared" si="35"/>
        <v>17.799999999999997</v>
      </c>
      <c r="D329" s="6">
        <f t="shared" si="36"/>
        <v>18.799999999999997</v>
      </c>
      <c r="E329" s="6">
        <f t="shared" si="37"/>
        <v>19.799999999999997</v>
      </c>
      <c r="F329" s="6">
        <f t="shared" si="38"/>
        <v>17.799999999999997</v>
      </c>
      <c r="G329" s="6">
        <f t="shared" si="39"/>
        <v>18.799999999999997</v>
      </c>
      <c r="H329" s="6">
        <f t="shared" si="40"/>
        <v>19.799999999999997</v>
      </c>
      <c r="I329" s="162"/>
      <c r="J329" s="6">
        <f t="shared" si="41"/>
        <v>-37.599999999999994</v>
      </c>
      <c r="K329" s="60"/>
      <c r="L329" s="93"/>
    </row>
    <row r="330" spans="1:12">
      <c r="A330" s="59">
        <f>'Temperature Data'!A330</f>
        <v>40871</v>
      </c>
      <c r="B330" s="6" cm="1">
        <f t="array" ref="B330">INDEX('Temperature Data'!$B330:$G330,1,TempDataCol)</f>
        <v>33.6</v>
      </c>
      <c r="C330" s="6">
        <f t="shared" si="35"/>
        <v>22.9</v>
      </c>
      <c r="D330" s="6">
        <f t="shared" si="36"/>
        <v>23.9</v>
      </c>
      <c r="E330" s="6">
        <f t="shared" si="37"/>
        <v>24.9</v>
      </c>
      <c r="F330" s="6">
        <f t="shared" si="38"/>
        <v>22.9</v>
      </c>
      <c r="G330" s="6">
        <f t="shared" si="39"/>
        <v>23.9</v>
      </c>
      <c r="H330" s="6">
        <f t="shared" si="40"/>
        <v>24.9</v>
      </c>
      <c r="I330" s="162"/>
      <c r="J330" s="6">
        <f t="shared" si="41"/>
        <v>-47.79999999999999</v>
      </c>
      <c r="K330" s="60"/>
      <c r="L330" s="93"/>
    </row>
    <row r="331" spans="1:12">
      <c r="A331" s="59">
        <f>'Temperature Data'!A331</f>
        <v>40872</v>
      </c>
      <c r="B331" s="6" cm="1">
        <f t="array" ref="B331">INDEX('Temperature Data'!$B331:$G331,1,TempDataCol)</f>
        <v>43.7</v>
      </c>
      <c r="C331" s="6">
        <f t="shared" si="35"/>
        <v>12.799999999999997</v>
      </c>
      <c r="D331" s="6">
        <f t="shared" si="36"/>
        <v>13.799999999999997</v>
      </c>
      <c r="E331" s="6">
        <f t="shared" si="37"/>
        <v>14.799999999999997</v>
      </c>
      <c r="F331" s="6">
        <f t="shared" si="38"/>
        <v>12.799999999999997</v>
      </c>
      <c r="G331" s="6">
        <f t="shared" si="39"/>
        <v>13.799999999999997</v>
      </c>
      <c r="H331" s="6">
        <f t="shared" si="40"/>
        <v>14.799999999999997</v>
      </c>
      <c r="I331" s="162"/>
      <c r="J331" s="6">
        <f t="shared" si="41"/>
        <v>-27.599999999999994</v>
      </c>
      <c r="K331" s="60"/>
      <c r="L331" s="93"/>
    </row>
    <row r="332" spans="1:12">
      <c r="A332" s="59">
        <f>'Temperature Data'!A332</f>
        <v>40873</v>
      </c>
      <c r="B332" s="6" cm="1">
        <f t="array" ref="B332">INDEX('Temperature Data'!$B332:$G332,1,TempDataCol)</f>
        <v>49</v>
      </c>
      <c r="C332" s="6">
        <f t="shared" si="35"/>
        <v>7.5</v>
      </c>
      <c r="D332" s="6">
        <f t="shared" si="36"/>
        <v>8.5</v>
      </c>
      <c r="E332" s="6">
        <f t="shared" si="37"/>
        <v>9.5</v>
      </c>
      <c r="F332" s="6">
        <f t="shared" si="38"/>
        <v>7.5</v>
      </c>
      <c r="G332" s="6">
        <f t="shared" si="39"/>
        <v>8.5</v>
      </c>
      <c r="H332" s="6">
        <f t="shared" si="40"/>
        <v>9.5</v>
      </c>
      <c r="I332" s="162"/>
      <c r="J332" s="6">
        <f t="shared" si="41"/>
        <v>-17</v>
      </c>
      <c r="K332" s="60"/>
      <c r="L332" s="93"/>
    </row>
    <row r="333" spans="1:12">
      <c r="A333" s="59">
        <f>'Temperature Data'!A333</f>
        <v>40874</v>
      </c>
      <c r="B333" s="6" cm="1">
        <f t="array" ref="B333">INDEX('Temperature Data'!$B333:$G333,1,TempDataCol)</f>
        <v>39.9</v>
      </c>
      <c r="C333" s="6">
        <f t="shared" si="35"/>
        <v>16.600000000000001</v>
      </c>
      <c r="D333" s="6">
        <f t="shared" si="36"/>
        <v>17.600000000000001</v>
      </c>
      <c r="E333" s="6">
        <f t="shared" si="37"/>
        <v>18.600000000000001</v>
      </c>
      <c r="F333" s="6">
        <f t="shared" si="38"/>
        <v>16.600000000000001</v>
      </c>
      <c r="G333" s="6">
        <f t="shared" si="39"/>
        <v>17.600000000000001</v>
      </c>
      <c r="H333" s="6">
        <f t="shared" si="40"/>
        <v>18.600000000000001</v>
      </c>
      <c r="I333" s="162"/>
      <c r="J333" s="6">
        <f t="shared" si="41"/>
        <v>-35.200000000000003</v>
      </c>
      <c r="K333" s="60"/>
      <c r="L333" s="93"/>
    </row>
    <row r="334" spans="1:12">
      <c r="A334" s="59">
        <f>'Temperature Data'!A334</f>
        <v>40875</v>
      </c>
      <c r="B334" s="6" cm="1">
        <f t="array" ref="B334">INDEX('Temperature Data'!$B334:$G334,1,TempDataCol)</f>
        <v>57.5</v>
      </c>
      <c r="C334" s="6">
        <f t="shared" si="35"/>
        <v>0</v>
      </c>
      <c r="D334" s="6">
        <f t="shared" si="36"/>
        <v>0</v>
      </c>
      <c r="E334" s="6">
        <f t="shared" si="37"/>
        <v>1</v>
      </c>
      <c r="F334" s="6">
        <f t="shared" si="38"/>
        <v>0</v>
      </c>
      <c r="G334" s="6">
        <f t="shared" si="39"/>
        <v>0</v>
      </c>
      <c r="H334" s="6">
        <f t="shared" si="40"/>
        <v>1</v>
      </c>
      <c r="I334" s="162"/>
      <c r="J334" s="6">
        <f t="shared" si="41"/>
        <v>0</v>
      </c>
      <c r="K334" s="60"/>
      <c r="L334" s="93"/>
    </row>
    <row r="335" spans="1:12">
      <c r="A335" s="59">
        <f>'Temperature Data'!A335</f>
        <v>40876</v>
      </c>
      <c r="B335" s="6" cm="1">
        <f t="array" ref="B335">INDEX('Temperature Data'!$B335:$G335,1,TempDataCol)</f>
        <v>57.2</v>
      </c>
      <c r="C335" s="6">
        <f t="shared" si="35"/>
        <v>0</v>
      </c>
      <c r="D335" s="6">
        <f t="shared" si="36"/>
        <v>0.29999999999999716</v>
      </c>
      <c r="E335" s="6">
        <f t="shared" si="37"/>
        <v>1.2999999999999972</v>
      </c>
      <c r="F335" s="6">
        <f t="shared" si="38"/>
        <v>0</v>
      </c>
      <c r="G335" s="6">
        <f t="shared" si="39"/>
        <v>0.29999999999999716</v>
      </c>
      <c r="H335" s="6">
        <f t="shared" si="40"/>
        <v>1.2999999999999972</v>
      </c>
      <c r="I335" s="162"/>
      <c r="J335" s="6">
        <f t="shared" si="41"/>
        <v>-1.2999999999999972</v>
      </c>
      <c r="K335" s="60"/>
      <c r="L335" s="93"/>
    </row>
    <row r="336" spans="1:12">
      <c r="A336" s="59">
        <f>'Temperature Data'!A336</f>
        <v>40877</v>
      </c>
      <c r="B336" s="6" cm="1">
        <f t="array" ref="B336">INDEX('Temperature Data'!$B336:$G336,1,TempDataCol)</f>
        <v>51.4</v>
      </c>
      <c r="C336" s="6">
        <f t="shared" si="35"/>
        <v>5.1000000000000014</v>
      </c>
      <c r="D336" s="6">
        <f t="shared" si="36"/>
        <v>6.1000000000000014</v>
      </c>
      <c r="E336" s="6">
        <f t="shared" si="37"/>
        <v>7.1000000000000014</v>
      </c>
      <c r="F336" s="6">
        <f t="shared" si="38"/>
        <v>5.1000000000000014</v>
      </c>
      <c r="G336" s="6">
        <f t="shared" si="39"/>
        <v>6.1000000000000014</v>
      </c>
      <c r="H336" s="6">
        <f t="shared" si="40"/>
        <v>7.1000000000000014</v>
      </c>
      <c r="I336" s="162"/>
      <c r="J336" s="6">
        <f t="shared" si="41"/>
        <v>-12.200000000000003</v>
      </c>
      <c r="K336" s="60"/>
      <c r="L336" s="93"/>
    </row>
    <row r="337" spans="1:12">
      <c r="A337" s="59">
        <f>'Temperature Data'!A337</f>
        <v>40878</v>
      </c>
      <c r="B337" s="6" cm="1">
        <f t="array" ref="B337">INDEX('Temperature Data'!$B337:$G337,1,TempDataCol)</f>
        <v>39.799999999999997</v>
      </c>
      <c r="C337" s="6">
        <f t="shared" si="35"/>
        <v>16.700000000000003</v>
      </c>
      <c r="D337" s="6">
        <f t="shared" si="36"/>
        <v>17.700000000000003</v>
      </c>
      <c r="E337" s="6">
        <f t="shared" si="37"/>
        <v>18.700000000000003</v>
      </c>
      <c r="F337" s="6">
        <f t="shared" si="38"/>
        <v>16.700000000000003</v>
      </c>
      <c r="G337" s="6">
        <f t="shared" si="39"/>
        <v>17.700000000000003</v>
      </c>
      <c r="H337" s="6">
        <f t="shared" si="40"/>
        <v>18.700000000000003</v>
      </c>
      <c r="I337" s="162"/>
      <c r="J337" s="6">
        <f t="shared" si="41"/>
        <v>-35.400000000000006</v>
      </c>
      <c r="K337" s="60"/>
      <c r="L337" s="93"/>
    </row>
    <row r="338" spans="1:12">
      <c r="A338" s="59">
        <f>'Temperature Data'!A338</f>
        <v>40879</v>
      </c>
      <c r="B338" s="6" cm="1">
        <f t="array" ref="B338">INDEX('Temperature Data'!$B338:$G338,1,TempDataCol)</f>
        <v>37.200000000000003</v>
      </c>
      <c r="C338" s="6">
        <f t="shared" si="35"/>
        <v>19.299999999999997</v>
      </c>
      <c r="D338" s="6">
        <f t="shared" si="36"/>
        <v>20.299999999999997</v>
      </c>
      <c r="E338" s="6">
        <f t="shared" si="37"/>
        <v>21.299999999999997</v>
      </c>
      <c r="F338" s="6">
        <f t="shared" si="38"/>
        <v>19.299999999999997</v>
      </c>
      <c r="G338" s="6">
        <f t="shared" si="39"/>
        <v>20.299999999999997</v>
      </c>
      <c r="H338" s="6">
        <f t="shared" si="40"/>
        <v>21.299999999999997</v>
      </c>
      <c r="I338" s="162"/>
      <c r="J338" s="6">
        <f t="shared" si="41"/>
        <v>-40.599999999999994</v>
      </c>
      <c r="K338" s="60"/>
      <c r="L338" s="93"/>
    </row>
    <row r="339" spans="1:12">
      <c r="A339" s="59">
        <f>'Temperature Data'!A339</f>
        <v>40880</v>
      </c>
      <c r="B339" s="6" cm="1">
        <f t="array" ref="B339">INDEX('Temperature Data'!$B339:$G339,1,TempDataCol)</f>
        <v>34.700000000000003</v>
      </c>
      <c r="C339" s="6">
        <f t="shared" si="35"/>
        <v>21.799999999999997</v>
      </c>
      <c r="D339" s="6">
        <f t="shared" si="36"/>
        <v>22.799999999999997</v>
      </c>
      <c r="E339" s="6">
        <f t="shared" si="37"/>
        <v>23.799999999999997</v>
      </c>
      <c r="F339" s="6">
        <f t="shared" si="38"/>
        <v>21.799999999999997</v>
      </c>
      <c r="G339" s="6">
        <f t="shared" si="39"/>
        <v>22.799999999999997</v>
      </c>
      <c r="H339" s="6">
        <f t="shared" si="40"/>
        <v>23.799999999999997</v>
      </c>
      <c r="I339" s="162"/>
      <c r="J339" s="6">
        <f t="shared" si="41"/>
        <v>-45.599999999999994</v>
      </c>
      <c r="K339" s="60"/>
      <c r="L339" s="93"/>
    </row>
    <row r="340" spans="1:12">
      <c r="A340" s="59">
        <f>'Temperature Data'!A340</f>
        <v>40881</v>
      </c>
      <c r="B340" s="6" cm="1">
        <f t="array" ref="B340">INDEX('Temperature Data'!$B340:$G340,1,TempDataCol)</f>
        <v>38.9</v>
      </c>
      <c r="C340" s="6">
        <f t="shared" si="35"/>
        <v>17.600000000000001</v>
      </c>
      <c r="D340" s="6">
        <f t="shared" si="36"/>
        <v>18.600000000000001</v>
      </c>
      <c r="E340" s="6">
        <f t="shared" si="37"/>
        <v>19.600000000000001</v>
      </c>
      <c r="F340" s="6">
        <f t="shared" si="38"/>
        <v>17.600000000000001</v>
      </c>
      <c r="G340" s="6">
        <f t="shared" si="39"/>
        <v>18.600000000000001</v>
      </c>
      <c r="H340" s="6">
        <f t="shared" si="40"/>
        <v>19.600000000000001</v>
      </c>
      <c r="I340" s="162"/>
      <c r="J340" s="6">
        <f t="shared" si="41"/>
        <v>-37.200000000000003</v>
      </c>
      <c r="K340" s="60"/>
      <c r="L340" s="93"/>
    </row>
    <row r="341" spans="1:12">
      <c r="A341" s="59">
        <f>'Temperature Data'!A341</f>
        <v>40882</v>
      </c>
      <c r="B341" s="6" cm="1">
        <f t="array" ref="B341">INDEX('Temperature Data'!$B341:$G341,1,TempDataCol)</f>
        <v>49.3</v>
      </c>
      <c r="C341" s="6">
        <f t="shared" si="35"/>
        <v>7.2000000000000028</v>
      </c>
      <c r="D341" s="6">
        <f t="shared" si="36"/>
        <v>8.2000000000000028</v>
      </c>
      <c r="E341" s="6">
        <f t="shared" si="37"/>
        <v>9.2000000000000028</v>
      </c>
      <c r="F341" s="6">
        <f t="shared" si="38"/>
        <v>7.2000000000000028</v>
      </c>
      <c r="G341" s="6">
        <f t="shared" si="39"/>
        <v>8.2000000000000028</v>
      </c>
      <c r="H341" s="6">
        <f t="shared" si="40"/>
        <v>9.2000000000000028</v>
      </c>
      <c r="I341" s="162"/>
      <c r="J341" s="6">
        <f t="shared" si="41"/>
        <v>-16.400000000000006</v>
      </c>
      <c r="K341" s="60"/>
      <c r="L341" s="93"/>
    </row>
    <row r="342" spans="1:12">
      <c r="A342" s="59">
        <f>'Temperature Data'!A342</f>
        <v>40883</v>
      </c>
      <c r="B342" s="6" cm="1">
        <f t="array" ref="B342">INDEX('Temperature Data'!$B342:$G342,1,TempDataCol)</f>
        <v>56.1</v>
      </c>
      <c r="C342" s="6">
        <f t="shared" si="35"/>
        <v>0.39999999999999858</v>
      </c>
      <c r="D342" s="6">
        <f t="shared" si="36"/>
        <v>1.3999999999999986</v>
      </c>
      <c r="E342" s="6">
        <f t="shared" si="37"/>
        <v>2.3999999999999986</v>
      </c>
      <c r="F342" s="6">
        <f t="shared" si="38"/>
        <v>0.39999999999999858</v>
      </c>
      <c r="G342" s="6">
        <f t="shared" si="39"/>
        <v>1.3999999999999986</v>
      </c>
      <c r="H342" s="6">
        <f t="shared" si="40"/>
        <v>2.3999999999999986</v>
      </c>
      <c r="I342" s="162"/>
      <c r="J342" s="6">
        <f t="shared" si="41"/>
        <v>-2.7999999999999972</v>
      </c>
      <c r="K342" s="60"/>
      <c r="L342" s="93"/>
    </row>
    <row r="343" spans="1:12">
      <c r="A343" s="59">
        <f>'Temperature Data'!A343</f>
        <v>40884</v>
      </c>
      <c r="B343" s="6" cm="1">
        <f t="array" ref="B343">INDEX('Temperature Data'!$B343:$G343,1,TempDataCol)</f>
        <v>48.2</v>
      </c>
      <c r="C343" s="6">
        <f t="shared" si="35"/>
        <v>8.2999999999999972</v>
      </c>
      <c r="D343" s="6">
        <f t="shared" si="36"/>
        <v>9.2999999999999972</v>
      </c>
      <c r="E343" s="6">
        <f t="shared" si="37"/>
        <v>10.299999999999997</v>
      </c>
      <c r="F343" s="6">
        <f t="shared" si="38"/>
        <v>8.2999999999999972</v>
      </c>
      <c r="G343" s="6">
        <f t="shared" si="39"/>
        <v>9.2999999999999972</v>
      </c>
      <c r="H343" s="6">
        <f t="shared" si="40"/>
        <v>10.299999999999997</v>
      </c>
      <c r="I343" s="162"/>
      <c r="J343" s="6">
        <f t="shared" si="41"/>
        <v>-18.599999999999994</v>
      </c>
      <c r="K343" s="60"/>
      <c r="L343" s="93"/>
    </row>
    <row r="344" spans="1:12">
      <c r="A344" s="59">
        <f>'Temperature Data'!A344</f>
        <v>40885</v>
      </c>
      <c r="B344" s="6" cm="1">
        <f t="array" ref="B344">INDEX('Temperature Data'!$B344:$G344,1,TempDataCol)</f>
        <v>38.200000000000003</v>
      </c>
      <c r="C344" s="6">
        <f t="shared" si="35"/>
        <v>18.299999999999997</v>
      </c>
      <c r="D344" s="6">
        <f t="shared" si="36"/>
        <v>19.299999999999997</v>
      </c>
      <c r="E344" s="6">
        <f t="shared" si="37"/>
        <v>20.299999999999997</v>
      </c>
      <c r="F344" s="6">
        <f t="shared" si="38"/>
        <v>18.299999999999997</v>
      </c>
      <c r="G344" s="6">
        <f t="shared" si="39"/>
        <v>19.299999999999997</v>
      </c>
      <c r="H344" s="6">
        <f t="shared" si="40"/>
        <v>20.299999999999997</v>
      </c>
      <c r="I344" s="162"/>
      <c r="J344" s="6">
        <f t="shared" si="41"/>
        <v>-38.599999999999994</v>
      </c>
      <c r="K344" s="60"/>
      <c r="L344" s="93"/>
    </row>
    <row r="345" spans="1:12">
      <c r="A345" s="59">
        <f>'Temperature Data'!A345</f>
        <v>40886</v>
      </c>
      <c r="B345" s="6" cm="1">
        <f t="array" ref="B345">INDEX('Temperature Data'!$B345:$G345,1,TempDataCol)</f>
        <v>39.1</v>
      </c>
      <c r="C345" s="6">
        <f t="shared" si="35"/>
        <v>17.399999999999999</v>
      </c>
      <c r="D345" s="6">
        <f t="shared" si="36"/>
        <v>18.399999999999999</v>
      </c>
      <c r="E345" s="6">
        <f t="shared" si="37"/>
        <v>19.399999999999999</v>
      </c>
      <c r="F345" s="6">
        <f t="shared" si="38"/>
        <v>17.399999999999999</v>
      </c>
      <c r="G345" s="6">
        <f t="shared" si="39"/>
        <v>18.399999999999999</v>
      </c>
      <c r="H345" s="6">
        <f t="shared" si="40"/>
        <v>19.399999999999999</v>
      </c>
      <c r="I345" s="162"/>
      <c r="J345" s="6">
        <f t="shared" si="41"/>
        <v>-36.799999999999997</v>
      </c>
      <c r="K345" s="60"/>
      <c r="L345" s="93"/>
    </row>
    <row r="346" spans="1:12">
      <c r="A346" s="59">
        <f>'Temperature Data'!A346</f>
        <v>40887</v>
      </c>
      <c r="B346" s="6" cm="1">
        <f t="array" ref="B346">INDEX('Temperature Data'!$B346:$G346,1,TempDataCol)</f>
        <v>36.700000000000003</v>
      </c>
      <c r="C346" s="6">
        <f t="shared" si="35"/>
        <v>19.799999999999997</v>
      </c>
      <c r="D346" s="6">
        <f t="shared" si="36"/>
        <v>20.799999999999997</v>
      </c>
      <c r="E346" s="6">
        <f t="shared" si="37"/>
        <v>21.799999999999997</v>
      </c>
      <c r="F346" s="6">
        <f t="shared" si="38"/>
        <v>19.799999999999997</v>
      </c>
      <c r="G346" s="6">
        <f t="shared" si="39"/>
        <v>20.799999999999997</v>
      </c>
      <c r="H346" s="6">
        <f t="shared" si="40"/>
        <v>21.799999999999997</v>
      </c>
      <c r="I346" s="162"/>
      <c r="J346" s="6">
        <f t="shared" si="41"/>
        <v>-41.599999999999994</v>
      </c>
      <c r="K346" s="60"/>
      <c r="L346" s="93"/>
    </row>
    <row r="347" spans="1:12">
      <c r="A347" s="59">
        <f>'Temperature Data'!A347</f>
        <v>40888</v>
      </c>
      <c r="B347" s="6" cm="1">
        <f t="array" ref="B347">INDEX('Temperature Data'!$B347:$G347,1,TempDataCol)</f>
        <v>29.200000000000003</v>
      </c>
      <c r="C347" s="6">
        <f t="shared" si="35"/>
        <v>27.299999999999997</v>
      </c>
      <c r="D347" s="6">
        <f t="shared" si="36"/>
        <v>28.299999999999997</v>
      </c>
      <c r="E347" s="6">
        <f t="shared" si="37"/>
        <v>29.299999999999997</v>
      </c>
      <c r="F347" s="6">
        <f t="shared" si="38"/>
        <v>27.299999999999997</v>
      </c>
      <c r="G347" s="6">
        <f t="shared" si="39"/>
        <v>28.299999999999997</v>
      </c>
      <c r="H347" s="6">
        <f t="shared" si="40"/>
        <v>29.299999999999997</v>
      </c>
      <c r="I347" s="162"/>
      <c r="J347" s="6">
        <f t="shared" si="41"/>
        <v>-56.599999999999994</v>
      </c>
      <c r="K347" s="60"/>
      <c r="L347" s="93"/>
    </row>
    <row r="348" spans="1:12">
      <c r="A348" s="59">
        <f>'Temperature Data'!A348</f>
        <v>40889</v>
      </c>
      <c r="B348" s="6" cm="1">
        <f t="array" ref="B348">INDEX('Temperature Data'!$B348:$G348,1,TempDataCol)</f>
        <v>35.200000000000003</v>
      </c>
      <c r="C348" s="6">
        <f t="shared" si="35"/>
        <v>21.299999999999997</v>
      </c>
      <c r="D348" s="6">
        <f t="shared" si="36"/>
        <v>22.299999999999997</v>
      </c>
      <c r="E348" s="6">
        <f t="shared" si="37"/>
        <v>23.299999999999997</v>
      </c>
      <c r="F348" s="6">
        <f t="shared" si="38"/>
        <v>21.299999999999997</v>
      </c>
      <c r="G348" s="6">
        <f t="shared" si="39"/>
        <v>22.299999999999997</v>
      </c>
      <c r="H348" s="6">
        <f t="shared" si="40"/>
        <v>23.299999999999997</v>
      </c>
      <c r="I348" s="162"/>
      <c r="J348" s="6">
        <f t="shared" si="41"/>
        <v>-44.599999999999994</v>
      </c>
      <c r="K348" s="60"/>
      <c r="L348" s="93"/>
    </row>
    <row r="349" spans="1:12">
      <c r="A349" s="59">
        <f>'Temperature Data'!A349</f>
        <v>40890</v>
      </c>
      <c r="B349" s="6" cm="1">
        <f t="array" ref="B349">INDEX('Temperature Data'!$B349:$G349,1,TempDataCol)</f>
        <v>31.1</v>
      </c>
      <c r="C349" s="6">
        <f t="shared" si="35"/>
        <v>25.4</v>
      </c>
      <c r="D349" s="6">
        <f t="shared" si="36"/>
        <v>26.4</v>
      </c>
      <c r="E349" s="6">
        <f t="shared" si="37"/>
        <v>27.4</v>
      </c>
      <c r="F349" s="6">
        <f t="shared" si="38"/>
        <v>25.4</v>
      </c>
      <c r="G349" s="6">
        <f t="shared" si="39"/>
        <v>26.4</v>
      </c>
      <c r="H349" s="6">
        <f t="shared" si="40"/>
        <v>27.4</v>
      </c>
      <c r="I349" s="162"/>
      <c r="J349" s="6">
        <f t="shared" si="41"/>
        <v>-52.79999999999999</v>
      </c>
      <c r="K349" s="60"/>
      <c r="L349" s="93"/>
    </row>
    <row r="350" spans="1:12">
      <c r="A350" s="59">
        <f>'Temperature Data'!A350</f>
        <v>40891</v>
      </c>
      <c r="B350" s="6" cm="1">
        <f t="array" ref="B350">INDEX('Temperature Data'!$B350:$G350,1,TempDataCol)</f>
        <v>34.9</v>
      </c>
      <c r="C350" s="6">
        <f t="shared" si="35"/>
        <v>21.6</v>
      </c>
      <c r="D350" s="6">
        <f t="shared" si="36"/>
        <v>22.6</v>
      </c>
      <c r="E350" s="6">
        <f t="shared" si="37"/>
        <v>23.6</v>
      </c>
      <c r="F350" s="6">
        <f t="shared" si="38"/>
        <v>21.6</v>
      </c>
      <c r="G350" s="6">
        <f t="shared" si="39"/>
        <v>22.6</v>
      </c>
      <c r="H350" s="6">
        <f t="shared" si="40"/>
        <v>23.6</v>
      </c>
      <c r="I350" s="162"/>
      <c r="J350" s="6">
        <f t="shared" si="41"/>
        <v>-45.20000000000001</v>
      </c>
      <c r="K350" s="60"/>
      <c r="L350" s="93"/>
    </row>
    <row r="351" spans="1:12">
      <c r="A351" s="59">
        <f>'Temperature Data'!A351</f>
        <v>40892</v>
      </c>
      <c r="B351" s="6" cm="1">
        <f t="array" ref="B351">INDEX('Temperature Data'!$B351:$G351,1,TempDataCol)</f>
        <v>46.1</v>
      </c>
      <c r="C351" s="6">
        <f t="shared" si="35"/>
        <v>10.399999999999999</v>
      </c>
      <c r="D351" s="6">
        <f t="shared" si="36"/>
        <v>11.399999999999999</v>
      </c>
      <c r="E351" s="6">
        <f t="shared" si="37"/>
        <v>12.399999999999999</v>
      </c>
      <c r="F351" s="6">
        <f t="shared" si="38"/>
        <v>10.399999999999999</v>
      </c>
      <c r="G351" s="6">
        <f t="shared" si="39"/>
        <v>11.399999999999999</v>
      </c>
      <c r="H351" s="6">
        <f t="shared" si="40"/>
        <v>12.399999999999999</v>
      </c>
      <c r="I351" s="162"/>
      <c r="J351" s="6">
        <f t="shared" si="41"/>
        <v>-22.799999999999997</v>
      </c>
      <c r="K351" s="60"/>
      <c r="L351" s="93"/>
    </row>
    <row r="352" spans="1:12">
      <c r="A352" s="59">
        <f>'Temperature Data'!A352</f>
        <v>40893</v>
      </c>
      <c r="B352" s="6" cm="1">
        <f t="array" ref="B352">INDEX('Temperature Data'!$B352:$G352,1,TempDataCol)</f>
        <v>44.8</v>
      </c>
      <c r="C352" s="6">
        <f t="shared" si="35"/>
        <v>11.700000000000003</v>
      </c>
      <c r="D352" s="6">
        <f t="shared" si="36"/>
        <v>12.700000000000003</v>
      </c>
      <c r="E352" s="6">
        <f t="shared" si="37"/>
        <v>13.700000000000003</v>
      </c>
      <c r="F352" s="6">
        <f t="shared" si="38"/>
        <v>11.700000000000003</v>
      </c>
      <c r="G352" s="6">
        <f t="shared" si="39"/>
        <v>12.700000000000003</v>
      </c>
      <c r="H352" s="6">
        <f t="shared" si="40"/>
        <v>13.700000000000003</v>
      </c>
      <c r="I352" s="162"/>
      <c r="J352" s="6">
        <f t="shared" si="41"/>
        <v>-25.400000000000006</v>
      </c>
      <c r="K352" s="60"/>
      <c r="L352" s="93"/>
    </row>
    <row r="353" spans="1:12">
      <c r="A353" s="59">
        <f>'Temperature Data'!A353</f>
        <v>40894</v>
      </c>
      <c r="B353" s="6" cm="1">
        <f t="array" ref="B353">INDEX('Temperature Data'!$B353:$G353,1,TempDataCol)</f>
        <v>32</v>
      </c>
      <c r="C353" s="6">
        <f t="shared" si="35"/>
        <v>24.5</v>
      </c>
      <c r="D353" s="6">
        <f t="shared" si="36"/>
        <v>25.5</v>
      </c>
      <c r="E353" s="6">
        <f t="shared" si="37"/>
        <v>26.5</v>
      </c>
      <c r="F353" s="6">
        <f t="shared" si="38"/>
        <v>24.5</v>
      </c>
      <c r="G353" s="6">
        <f t="shared" si="39"/>
        <v>25.5</v>
      </c>
      <c r="H353" s="6">
        <f t="shared" si="40"/>
        <v>26.5</v>
      </c>
      <c r="I353" s="162"/>
      <c r="J353" s="6">
        <f t="shared" si="41"/>
        <v>-51</v>
      </c>
      <c r="K353" s="60"/>
      <c r="L353" s="93"/>
    </row>
    <row r="354" spans="1:12">
      <c r="A354" s="59">
        <f>'Temperature Data'!A354</f>
        <v>40895</v>
      </c>
      <c r="B354" s="6" cm="1">
        <f t="array" ref="B354">INDEX('Temperature Data'!$B354:$G354,1,TempDataCol)</f>
        <v>19.799999999999997</v>
      </c>
      <c r="C354" s="6">
        <f t="shared" si="35"/>
        <v>36.700000000000003</v>
      </c>
      <c r="D354" s="6">
        <f t="shared" si="36"/>
        <v>37.700000000000003</v>
      </c>
      <c r="E354" s="6">
        <f t="shared" si="37"/>
        <v>38.700000000000003</v>
      </c>
      <c r="F354" s="6">
        <f t="shared" si="38"/>
        <v>36.700000000000003</v>
      </c>
      <c r="G354" s="6">
        <f t="shared" si="39"/>
        <v>37.700000000000003</v>
      </c>
      <c r="H354" s="6">
        <f t="shared" si="40"/>
        <v>38.700000000000003</v>
      </c>
      <c r="I354" s="162"/>
      <c r="J354" s="6">
        <f t="shared" si="41"/>
        <v>-75.400000000000006</v>
      </c>
      <c r="K354" s="60"/>
      <c r="L354" s="93"/>
    </row>
    <row r="355" spans="1:12">
      <c r="A355" s="59">
        <f>'Temperature Data'!A355</f>
        <v>40896</v>
      </c>
      <c r="B355" s="6" cm="1">
        <f t="array" ref="B355">INDEX('Temperature Data'!$B355:$G355,1,TempDataCol)</f>
        <v>29.6</v>
      </c>
      <c r="C355" s="6">
        <f t="shared" si="35"/>
        <v>26.9</v>
      </c>
      <c r="D355" s="6">
        <f t="shared" si="36"/>
        <v>27.9</v>
      </c>
      <c r="E355" s="6">
        <f t="shared" si="37"/>
        <v>28.9</v>
      </c>
      <c r="F355" s="6">
        <f t="shared" si="38"/>
        <v>26.9</v>
      </c>
      <c r="G355" s="6">
        <f t="shared" si="39"/>
        <v>27.9</v>
      </c>
      <c r="H355" s="6">
        <f t="shared" si="40"/>
        <v>28.9</v>
      </c>
      <c r="I355" s="162"/>
      <c r="J355" s="6">
        <f t="shared" si="41"/>
        <v>-55.79999999999999</v>
      </c>
      <c r="K355" s="60"/>
      <c r="L355" s="93"/>
    </row>
    <row r="356" spans="1:12">
      <c r="A356" s="59">
        <f>'Temperature Data'!A356</f>
        <v>40897</v>
      </c>
      <c r="B356" s="6" cm="1">
        <f t="array" ref="B356">INDEX('Temperature Data'!$B356:$G356,1,TempDataCol)</f>
        <v>34.700000000000003</v>
      </c>
      <c r="C356" s="6">
        <f t="shared" si="35"/>
        <v>21.799999999999997</v>
      </c>
      <c r="D356" s="6">
        <f t="shared" si="36"/>
        <v>22.799999999999997</v>
      </c>
      <c r="E356" s="6">
        <f t="shared" si="37"/>
        <v>23.799999999999997</v>
      </c>
      <c r="F356" s="6">
        <f t="shared" si="38"/>
        <v>21.799999999999997</v>
      </c>
      <c r="G356" s="6">
        <f t="shared" si="39"/>
        <v>22.799999999999997</v>
      </c>
      <c r="H356" s="6">
        <f t="shared" si="40"/>
        <v>23.799999999999997</v>
      </c>
      <c r="I356" s="162"/>
      <c r="J356" s="6">
        <f t="shared" si="41"/>
        <v>-45.599999999999994</v>
      </c>
      <c r="K356" s="60"/>
      <c r="L356" s="93"/>
    </row>
    <row r="357" spans="1:12">
      <c r="A357" s="59">
        <f>'Temperature Data'!A357</f>
        <v>40898</v>
      </c>
      <c r="B357" s="6" cm="1">
        <f t="array" ref="B357">INDEX('Temperature Data'!$B357:$G357,1,TempDataCol)</f>
        <v>38.5</v>
      </c>
      <c r="C357" s="6">
        <f t="shared" si="35"/>
        <v>18</v>
      </c>
      <c r="D357" s="6">
        <f t="shared" si="36"/>
        <v>19</v>
      </c>
      <c r="E357" s="6">
        <f t="shared" si="37"/>
        <v>20</v>
      </c>
      <c r="F357" s="6">
        <f t="shared" si="38"/>
        <v>18</v>
      </c>
      <c r="G357" s="6">
        <f t="shared" si="39"/>
        <v>19</v>
      </c>
      <c r="H357" s="6">
        <f t="shared" si="40"/>
        <v>20</v>
      </c>
      <c r="I357" s="162"/>
      <c r="J357" s="6">
        <f t="shared" si="41"/>
        <v>-38</v>
      </c>
      <c r="K357" s="60"/>
      <c r="L357" s="93"/>
    </row>
    <row r="358" spans="1:12">
      <c r="A358" s="59">
        <f>'Temperature Data'!A358</f>
        <v>40899</v>
      </c>
      <c r="B358" s="6" cm="1">
        <f t="array" ref="B358">INDEX('Temperature Data'!$B358:$G358,1,TempDataCol)</f>
        <v>48.7</v>
      </c>
      <c r="C358" s="6">
        <f t="shared" si="35"/>
        <v>7.7999999999999972</v>
      </c>
      <c r="D358" s="6">
        <f t="shared" si="36"/>
        <v>8.7999999999999972</v>
      </c>
      <c r="E358" s="6">
        <f t="shared" si="37"/>
        <v>9.7999999999999972</v>
      </c>
      <c r="F358" s="6">
        <f t="shared" si="38"/>
        <v>7.7999999999999972</v>
      </c>
      <c r="G358" s="6">
        <f t="shared" si="39"/>
        <v>8.7999999999999972</v>
      </c>
      <c r="H358" s="6">
        <f t="shared" si="40"/>
        <v>9.7999999999999972</v>
      </c>
      <c r="I358" s="162"/>
      <c r="J358" s="6">
        <f t="shared" si="41"/>
        <v>-17.599999999999994</v>
      </c>
      <c r="K358" s="60"/>
      <c r="L358" s="93"/>
    </row>
    <row r="359" spans="1:12">
      <c r="A359" s="59">
        <f>'Temperature Data'!A359</f>
        <v>40900</v>
      </c>
      <c r="B359" s="6" cm="1">
        <f t="array" ref="B359">INDEX('Temperature Data'!$B359:$G359,1,TempDataCol)</f>
        <v>37.1</v>
      </c>
      <c r="C359" s="6">
        <f t="shared" si="35"/>
        <v>19.399999999999999</v>
      </c>
      <c r="D359" s="6">
        <f t="shared" si="36"/>
        <v>20.399999999999999</v>
      </c>
      <c r="E359" s="6">
        <f t="shared" si="37"/>
        <v>21.4</v>
      </c>
      <c r="F359" s="6">
        <f t="shared" si="38"/>
        <v>19.399999999999999</v>
      </c>
      <c r="G359" s="6">
        <f t="shared" si="39"/>
        <v>20.399999999999999</v>
      </c>
      <c r="H359" s="6">
        <f t="shared" si="40"/>
        <v>21.4</v>
      </c>
      <c r="I359" s="162"/>
      <c r="J359" s="6">
        <f t="shared" si="41"/>
        <v>-40.799999999999997</v>
      </c>
      <c r="K359" s="60"/>
      <c r="L359" s="93"/>
    </row>
    <row r="360" spans="1:12">
      <c r="A360" s="59">
        <f>'Temperature Data'!A360</f>
        <v>40901</v>
      </c>
      <c r="B360" s="6" cm="1">
        <f t="array" ref="B360">INDEX('Temperature Data'!$B360:$G360,1,TempDataCol)</f>
        <v>23.799999999999997</v>
      </c>
      <c r="C360" s="6">
        <f t="shared" si="35"/>
        <v>32.700000000000003</v>
      </c>
      <c r="D360" s="6">
        <f t="shared" si="36"/>
        <v>33.700000000000003</v>
      </c>
      <c r="E360" s="6">
        <f t="shared" si="37"/>
        <v>34.700000000000003</v>
      </c>
      <c r="F360" s="6">
        <f t="shared" si="38"/>
        <v>32.700000000000003</v>
      </c>
      <c r="G360" s="6">
        <f t="shared" si="39"/>
        <v>33.700000000000003</v>
      </c>
      <c r="H360" s="6">
        <f t="shared" si="40"/>
        <v>34.700000000000003</v>
      </c>
      <c r="I360" s="162"/>
      <c r="J360" s="6">
        <f t="shared" si="41"/>
        <v>-67.400000000000006</v>
      </c>
      <c r="K360" s="60"/>
      <c r="L360" s="93"/>
    </row>
    <row r="361" spans="1:12">
      <c r="A361" s="59">
        <f>'Temperature Data'!A361</f>
        <v>40902</v>
      </c>
      <c r="B361" s="6" cm="1">
        <f t="array" ref="B361">INDEX('Temperature Data'!$B361:$G361,1,TempDataCol)</f>
        <v>26</v>
      </c>
      <c r="C361" s="6">
        <f t="shared" si="35"/>
        <v>30.5</v>
      </c>
      <c r="D361" s="6">
        <f t="shared" si="36"/>
        <v>31.5</v>
      </c>
      <c r="E361" s="6">
        <f t="shared" si="37"/>
        <v>32.5</v>
      </c>
      <c r="F361" s="6">
        <f t="shared" si="38"/>
        <v>30.5</v>
      </c>
      <c r="G361" s="6">
        <f t="shared" si="39"/>
        <v>31.5</v>
      </c>
      <c r="H361" s="6">
        <f t="shared" si="40"/>
        <v>32.5</v>
      </c>
      <c r="I361" s="162"/>
      <c r="J361" s="6">
        <f t="shared" si="41"/>
        <v>-63</v>
      </c>
      <c r="K361" s="60"/>
      <c r="L361" s="93"/>
    </row>
    <row r="362" spans="1:12">
      <c r="A362" s="59">
        <f>'Temperature Data'!A362</f>
        <v>40903</v>
      </c>
      <c r="B362" s="6" cm="1">
        <f t="array" ref="B362">INDEX('Temperature Data'!$B362:$G362,1,TempDataCol)</f>
        <v>33.299999999999997</v>
      </c>
      <c r="C362" s="6">
        <f t="shared" si="35"/>
        <v>23.200000000000003</v>
      </c>
      <c r="D362" s="6">
        <f t="shared" si="36"/>
        <v>24.200000000000003</v>
      </c>
      <c r="E362" s="6">
        <f t="shared" si="37"/>
        <v>25.200000000000003</v>
      </c>
      <c r="F362" s="6">
        <f t="shared" si="38"/>
        <v>23.200000000000003</v>
      </c>
      <c r="G362" s="6">
        <f t="shared" si="39"/>
        <v>24.200000000000003</v>
      </c>
      <c r="H362" s="6">
        <f t="shared" si="40"/>
        <v>25.200000000000003</v>
      </c>
      <c r="I362" s="162"/>
      <c r="J362" s="6">
        <f t="shared" si="41"/>
        <v>-48.400000000000006</v>
      </c>
      <c r="K362" s="60"/>
      <c r="L362" s="93"/>
    </row>
    <row r="363" spans="1:12">
      <c r="A363" s="59">
        <f>'Temperature Data'!A363</f>
        <v>40904</v>
      </c>
      <c r="B363" s="6" cm="1">
        <f t="array" ref="B363">INDEX('Temperature Data'!$B363:$G363,1,TempDataCol)</f>
        <v>39.4</v>
      </c>
      <c r="C363" s="6">
        <f t="shared" si="35"/>
        <v>17.100000000000001</v>
      </c>
      <c r="D363" s="6">
        <f t="shared" si="36"/>
        <v>18.100000000000001</v>
      </c>
      <c r="E363" s="6">
        <f t="shared" si="37"/>
        <v>19.100000000000001</v>
      </c>
      <c r="F363" s="6">
        <f t="shared" si="38"/>
        <v>17.100000000000001</v>
      </c>
      <c r="G363" s="6">
        <f t="shared" si="39"/>
        <v>18.100000000000001</v>
      </c>
      <c r="H363" s="6">
        <f t="shared" si="40"/>
        <v>19.100000000000001</v>
      </c>
      <c r="I363" s="162"/>
      <c r="J363" s="6">
        <f t="shared" si="41"/>
        <v>-36.200000000000003</v>
      </c>
      <c r="K363" s="60"/>
      <c r="L363" s="93"/>
    </row>
    <row r="364" spans="1:12">
      <c r="A364" s="59">
        <f>'Temperature Data'!A364</f>
        <v>40905</v>
      </c>
      <c r="B364" s="6" cm="1">
        <f t="array" ref="B364">INDEX('Temperature Data'!$B364:$G364,1,TempDataCol)</f>
        <v>41.3</v>
      </c>
      <c r="C364" s="6">
        <f t="shared" si="35"/>
        <v>15.200000000000003</v>
      </c>
      <c r="D364" s="6">
        <f t="shared" si="36"/>
        <v>16.200000000000003</v>
      </c>
      <c r="E364" s="6">
        <f t="shared" si="37"/>
        <v>17.200000000000003</v>
      </c>
      <c r="F364" s="6">
        <f t="shared" si="38"/>
        <v>15.200000000000003</v>
      </c>
      <c r="G364" s="6">
        <f t="shared" si="39"/>
        <v>16.200000000000003</v>
      </c>
      <c r="H364" s="6">
        <f t="shared" si="40"/>
        <v>17.200000000000003</v>
      </c>
      <c r="I364" s="162"/>
      <c r="J364" s="6">
        <f t="shared" si="41"/>
        <v>-32.400000000000006</v>
      </c>
      <c r="K364" s="60"/>
      <c r="L364" s="93"/>
    </row>
    <row r="365" spans="1:12">
      <c r="A365" s="59">
        <f>'Temperature Data'!A365</f>
        <v>40906</v>
      </c>
      <c r="B365" s="6" cm="1">
        <f t="array" ref="B365">INDEX('Temperature Data'!$B365:$G365,1,TempDataCol)</f>
        <v>25.700000000000003</v>
      </c>
      <c r="C365" s="6">
        <f t="shared" si="35"/>
        <v>30.799999999999997</v>
      </c>
      <c r="D365" s="6">
        <f t="shared" si="36"/>
        <v>31.799999999999997</v>
      </c>
      <c r="E365" s="6">
        <f t="shared" si="37"/>
        <v>32.799999999999997</v>
      </c>
      <c r="F365" s="6">
        <f t="shared" si="38"/>
        <v>30.799999999999997</v>
      </c>
      <c r="G365" s="6">
        <f t="shared" si="39"/>
        <v>31.799999999999997</v>
      </c>
      <c r="H365" s="6">
        <f t="shared" si="40"/>
        <v>32.799999999999997</v>
      </c>
      <c r="I365" s="162"/>
      <c r="J365" s="6">
        <f t="shared" si="41"/>
        <v>-63.599999999999994</v>
      </c>
      <c r="K365" s="60"/>
      <c r="L365" s="93"/>
    </row>
    <row r="366" spans="1:12">
      <c r="A366" s="59">
        <f>'Temperature Data'!A366</f>
        <v>40907</v>
      </c>
      <c r="B366" s="6" cm="1">
        <f t="array" ref="B366">INDEX('Temperature Data'!$B366:$G366,1,TempDataCol)</f>
        <v>30.6</v>
      </c>
      <c r="C366" s="6">
        <f t="shared" si="35"/>
        <v>25.9</v>
      </c>
      <c r="D366" s="6">
        <f t="shared" si="36"/>
        <v>26.9</v>
      </c>
      <c r="E366" s="6">
        <f t="shared" si="37"/>
        <v>27.9</v>
      </c>
      <c r="F366" s="6">
        <f t="shared" si="38"/>
        <v>25.9</v>
      </c>
      <c r="G366" s="6">
        <f t="shared" si="39"/>
        <v>26.9</v>
      </c>
      <c r="H366" s="6">
        <f t="shared" si="40"/>
        <v>27.9</v>
      </c>
      <c r="I366" s="162"/>
      <c r="J366" s="6">
        <f t="shared" si="41"/>
        <v>-53.79999999999999</v>
      </c>
      <c r="K366" s="60"/>
      <c r="L366" s="93"/>
    </row>
    <row r="367" spans="1:12">
      <c r="A367" s="59">
        <f>'Temperature Data'!A367</f>
        <v>40908</v>
      </c>
      <c r="B367" s="6" cm="1">
        <f t="array" ref="B367">INDEX('Temperature Data'!$B367:$G367,1,TempDataCol)</f>
        <v>33.200000000000003</v>
      </c>
      <c r="C367" s="6">
        <f t="shared" si="35"/>
        <v>23.299999999999997</v>
      </c>
      <c r="D367" s="6">
        <f t="shared" si="36"/>
        <v>24.299999999999997</v>
      </c>
      <c r="E367" s="6">
        <f t="shared" si="37"/>
        <v>25.299999999999997</v>
      </c>
      <c r="F367" s="6">
        <f t="shared" si="38"/>
        <v>23.299999999999997</v>
      </c>
      <c r="G367" s="6">
        <f t="shared" si="39"/>
        <v>24.299999999999997</v>
      </c>
      <c r="H367" s="6">
        <f t="shared" si="40"/>
        <v>25.299999999999997</v>
      </c>
      <c r="I367" s="162"/>
      <c r="J367" s="6">
        <f t="shared" si="41"/>
        <v>-48.599999999999994</v>
      </c>
      <c r="K367" s="60"/>
      <c r="L367" s="93"/>
    </row>
    <row r="368" spans="1:12">
      <c r="A368" s="59">
        <f>'Temperature Data'!A368</f>
        <v>40909</v>
      </c>
      <c r="B368" s="6" cm="1">
        <f t="array" ref="B368">INDEX('Temperature Data'!$B368:$G368,1,TempDataCol)</f>
        <v>40.9</v>
      </c>
      <c r="C368" s="6">
        <f t="shared" si="35"/>
        <v>15.600000000000001</v>
      </c>
      <c r="D368" s="6">
        <f t="shared" si="36"/>
        <v>16.600000000000001</v>
      </c>
      <c r="E368" s="6">
        <f t="shared" si="37"/>
        <v>17.600000000000001</v>
      </c>
      <c r="F368" s="6">
        <f t="shared" si="38"/>
        <v>15.600000000000001</v>
      </c>
      <c r="G368" s="6">
        <f t="shared" si="39"/>
        <v>16.600000000000001</v>
      </c>
      <c r="H368" s="6">
        <f t="shared" si="40"/>
        <v>17.600000000000001</v>
      </c>
      <c r="I368" s="162"/>
      <c r="J368" s="6">
        <f t="shared" si="41"/>
        <v>-33.200000000000003</v>
      </c>
      <c r="K368" s="60"/>
      <c r="L368" s="93"/>
    </row>
    <row r="369" spans="1:12">
      <c r="A369" s="59">
        <f>'Temperature Data'!A369</f>
        <v>40910</v>
      </c>
      <c r="B369" s="6" cm="1">
        <f t="array" ref="B369">INDEX('Temperature Data'!$B369:$G369,1,TempDataCol)</f>
        <v>39.299999999999997</v>
      </c>
      <c r="C369" s="6">
        <f t="shared" si="35"/>
        <v>17.200000000000003</v>
      </c>
      <c r="D369" s="6">
        <f t="shared" si="36"/>
        <v>18.200000000000003</v>
      </c>
      <c r="E369" s="6">
        <f t="shared" si="37"/>
        <v>19.200000000000003</v>
      </c>
      <c r="F369" s="6">
        <f t="shared" si="38"/>
        <v>17.200000000000003</v>
      </c>
      <c r="G369" s="6">
        <f t="shared" si="39"/>
        <v>18.200000000000003</v>
      </c>
      <c r="H369" s="6">
        <f t="shared" si="40"/>
        <v>19.200000000000003</v>
      </c>
      <c r="I369" s="162"/>
      <c r="J369" s="6">
        <f t="shared" si="41"/>
        <v>-36.400000000000006</v>
      </c>
      <c r="K369" s="60"/>
      <c r="L369" s="93"/>
    </row>
    <row r="370" spans="1:12">
      <c r="A370" s="59">
        <f>'Temperature Data'!A370</f>
        <v>40911</v>
      </c>
      <c r="B370" s="6" cm="1">
        <f t="array" ref="B370">INDEX('Temperature Data'!$B370:$G370,1,TempDataCol)</f>
        <v>22.9</v>
      </c>
      <c r="C370" s="6">
        <f t="shared" si="35"/>
        <v>33.6</v>
      </c>
      <c r="D370" s="6">
        <f t="shared" si="36"/>
        <v>34.6</v>
      </c>
      <c r="E370" s="6">
        <f t="shared" si="37"/>
        <v>35.6</v>
      </c>
      <c r="F370" s="6">
        <f t="shared" si="38"/>
        <v>33.6</v>
      </c>
      <c r="G370" s="6">
        <f t="shared" si="39"/>
        <v>34.6</v>
      </c>
      <c r="H370" s="6">
        <f t="shared" si="40"/>
        <v>35.6</v>
      </c>
      <c r="I370" s="162"/>
      <c r="J370" s="6">
        <f t="shared" si="41"/>
        <v>-69.200000000000017</v>
      </c>
      <c r="K370" s="60"/>
      <c r="L370" s="93"/>
    </row>
    <row r="371" spans="1:12">
      <c r="A371" s="59">
        <f>'Temperature Data'!A371</f>
        <v>40912</v>
      </c>
      <c r="B371" s="6" cm="1">
        <f t="array" ref="B371">INDEX('Temperature Data'!$B371:$G371,1,TempDataCol)</f>
        <v>17.700000000000003</v>
      </c>
      <c r="C371" s="6">
        <f t="shared" si="35"/>
        <v>38.799999999999997</v>
      </c>
      <c r="D371" s="6">
        <f t="shared" si="36"/>
        <v>39.799999999999997</v>
      </c>
      <c r="E371" s="6">
        <f t="shared" si="37"/>
        <v>40.799999999999997</v>
      </c>
      <c r="F371" s="6">
        <f t="shared" si="38"/>
        <v>38.799999999999997</v>
      </c>
      <c r="G371" s="6">
        <f t="shared" si="39"/>
        <v>39.799999999999997</v>
      </c>
      <c r="H371" s="6">
        <f t="shared" si="40"/>
        <v>40.799999999999997</v>
      </c>
      <c r="I371" s="162"/>
      <c r="J371" s="6">
        <f t="shared" si="41"/>
        <v>-79.599999999999994</v>
      </c>
      <c r="K371" s="60"/>
      <c r="L371" s="93"/>
    </row>
    <row r="372" spans="1:12">
      <c r="A372" s="59">
        <f>'Temperature Data'!A372</f>
        <v>40913</v>
      </c>
      <c r="B372" s="6" cm="1">
        <f t="array" ref="B372">INDEX('Temperature Data'!$B372:$G372,1,TempDataCol)</f>
        <v>29</v>
      </c>
      <c r="C372" s="6">
        <f t="shared" si="35"/>
        <v>27.5</v>
      </c>
      <c r="D372" s="6">
        <f t="shared" si="36"/>
        <v>28.5</v>
      </c>
      <c r="E372" s="6">
        <f t="shared" si="37"/>
        <v>29.5</v>
      </c>
      <c r="F372" s="6">
        <f t="shared" si="38"/>
        <v>27.5</v>
      </c>
      <c r="G372" s="6">
        <f t="shared" si="39"/>
        <v>28.5</v>
      </c>
      <c r="H372" s="6">
        <f t="shared" si="40"/>
        <v>29.5</v>
      </c>
      <c r="I372" s="162"/>
      <c r="J372" s="6">
        <f t="shared" si="41"/>
        <v>-57</v>
      </c>
      <c r="K372" s="60"/>
      <c r="L372" s="93"/>
    </row>
    <row r="373" spans="1:12">
      <c r="A373" s="59">
        <f>'Temperature Data'!A373</f>
        <v>40914</v>
      </c>
      <c r="B373" s="6" cm="1">
        <f t="array" ref="B373">INDEX('Temperature Data'!$B373:$G373,1,TempDataCol)</f>
        <v>32.299999999999997</v>
      </c>
      <c r="C373" s="6">
        <f t="shared" si="35"/>
        <v>24.200000000000003</v>
      </c>
      <c r="D373" s="6">
        <f t="shared" si="36"/>
        <v>25.200000000000003</v>
      </c>
      <c r="E373" s="6">
        <f t="shared" si="37"/>
        <v>26.200000000000003</v>
      </c>
      <c r="F373" s="6">
        <f t="shared" si="38"/>
        <v>24.200000000000003</v>
      </c>
      <c r="G373" s="6">
        <f t="shared" si="39"/>
        <v>25.200000000000003</v>
      </c>
      <c r="H373" s="6">
        <f t="shared" si="40"/>
        <v>26.200000000000003</v>
      </c>
      <c r="I373" s="162"/>
      <c r="J373" s="6">
        <f t="shared" si="41"/>
        <v>-50.400000000000006</v>
      </c>
      <c r="K373" s="60"/>
      <c r="L373" s="93"/>
    </row>
    <row r="374" spans="1:12">
      <c r="A374" s="59">
        <f>'Temperature Data'!A374</f>
        <v>40915</v>
      </c>
      <c r="B374" s="6" cm="1">
        <f t="array" ref="B374">INDEX('Temperature Data'!$B374:$G374,1,TempDataCol)</f>
        <v>40</v>
      </c>
      <c r="C374" s="6">
        <f t="shared" si="35"/>
        <v>16.5</v>
      </c>
      <c r="D374" s="6">
        <f t="shared" si="36"/>
        <v>17.5</v>
      </c>
      <c r="E374" s="6">
        <f t="shared" si="37"/>
        <v>18.5</v>
      </c>
      <c r="F374" s="6">
        <f t="shared" si="38"/>
        <v>16.5</v>
      </c>
      <c r="G374" s="6">
        <f t="shared" si="39"/>
        <v>17.5</v>
      </c>
      <c r="H374" s="6">
        <f t="shared" si="40"/>
        <v>18.5</v>
      </c>
      <c r="I374" s="162"/>
      <c r="J374" s="6">
        <f t="shared" si="41"/>
        <v>-35</v>
      </c>
      <c r="K374" s="60"/>
      <c r="L374" s="93"/>
    </row>
    <row r="375" spans="1:12">
      <c r="A375" s="59">
        <f>'Temperature Data'!A375</f>
        <v>40916</v>
      </c>
      <c r="B375" s="6" cm="1">
        <f t="array" ref="B375">INDEX('Temperature Data'!$B375:$G375,1,TempDataCol)</f>
        <v>36.700000000000003</v>
      </c>
      <c r="C375" s="6">
        <f t="shared" si="35"/>
        <v>19.799999999999997</v>
      </c>
      <c r="D375" s="6">
        <f t="shared" si="36"/>
        <v>20.799999999999997</v>
      </c>
      <c r="E375" s="6">
        <f t="shared" si="37"/>
        <v>21.799999999999997</v>
      </c>
      <c r="F375" s="6">
        <f t="shared" si="38"/>
        <v>19.799999999999997</v>
      </c>
      <c r="G375" s="6">
        <f t="shared" si="39"/>
        <v>20.799999999999997</v>
      </c>
      <c r="H375" s="6">
        <f t="shared" si="40"/>
        <v>21.799999999999997</v>
      </c>
      <c r="I375" s="162"/>
      <c r="J375" s="6">
        <f t="shared" si="41"/>
        <v>-41.599999999999994</v>
      </c>
      <c r="K375" s="60"/>
      <c r="L375" s="93"/>
    </row>
    <row r="376" spans="1:12">
      <c r="A376" s="59">
        <f>'Temperature Data'!A376</f>
        <v>40917</v>
      </c>
      <c r="B376" s="6" cm="1">
        <f t="array" ref="B376">INDEX('Temperature Data'!$B376:$G376,1,TempDataCol)</f>
        <v>28.9</v>
      </c>
      <c r="C376" s="6">
        <f t="shared" si="35"/>
        <v>27.6</v>
      </c>
      <c r="D376" s="6">
        <f t="shared" si="36"/>
        <v>28.6</v>
      </c>
      <c r="E376" s="6">
        <f t="shared" si="37"/>
        <v>29.6</v>
      </c>
      <c r="F376" s="6">
        <f t="shared" si="38"/>
        <v>27.6</v>
      </c>
      <c r="G376" s="6">
        <f t="shared" si="39"/>
        <v>28.6</v>
      </c>
      <c r="H376" s="6">
        <f t="shared" si="40"/>
        <v>29.6</v>
      </c>
      <c r="I376" s="162"/>
      <c r="J376" s="6">
        <f t="shared" si="41"/>
        <v>-57.20000000000001</v>
      </c>
      <c r="K376" s="60"/>
      <c r="L376" s="93"/>
    </row>
    <row r="377" spans="1:12">
      <c r="A377" s="59">
        <f>'Temperature Data'!A377</f>
        <v>40918</v>
      </c>
      <c r="B377" s="6" cm="1">
        <f t="array" ref="B377">INDEX('Temperature Data'!$B377:$G377,1,TempDataCol)</f>
        <v>35.700000000000003</v>
      </c>
      <c r="C377" s="6">
        <f t="shared" si="35"/>
        <v>20.799999999999997</v>
      </c>
      <c r="D377" s="6">
        <f t="shared" si="36"/>
        <v>21.799999999999997</v>
      </c>
      <c r="E377" s="6">
        <f t="shared" si="37"/>
        <v>22.799999999999997</v>
      </c>
      <c r="F377" s="6">
        <f t="shared" si="38"/>
        <v>20.799999999999997</v>
      </c>
      <c r="G377" s="6">
        <f t="shared" si="39"/>
        <v>21.799999999999997</v>
      </c>
      <c r="H377" s="6">
        <f t="shared" si="40"/>
        <v>22.799999999999997</v>
      </c>
      <c r="I377" s="162"/>
      <c r="J377" s="6">
        <f t="shared" si="41"/>
        <v>-43.599999999999994</v>
      </c>
      <c r="K377" s="60"/>
      <c r="L377" s="93"/>
    </row>
    <row r="378" spans="1:12">
      <c r="A378" s="59">
        <f>'Temperature Data'!A378</f>
        <v>40919</v>
      </c>
      <c r="B378" s="6" cm="1">
        <f t="array" ref="B378">INDEX('Temperature Data'!$B378:$G378,1,TempDataCol)</f>
        <v>29.6</v>
      </c>
      <c r="C378" s="6">
        <f t="shared" si="35"/>
        <v>26.9</v>
      </c>
      <c r="D378" s="6">
        <f t="shared" si="36"/>
        <v>27.9</v>
      </c>
      <c r="E378" s="6">
        <f t="shared" si="37"/>
        <v>28.9</v>
      </c>
      <c r="F378" s="6">
        <f t="shared" si="38"/>
        <v>26.9</v>
      </c>
      <c r="G378" s="6">
        <f t="shared" si="39"/>
        <v>27.9</v>
      </c>
      <c r="H378" s="6">
        <f t="shared" si="40"/>
        <v>28.9</v>
      </c>
      <c r="I378" s="162"/>
      <c r="J378" s="6">
        <f t="shared" si="41"/>
        <v>-55.79999999999999</v>
      </c>
      <c r="K378" s="60"/>
      <c r="L378" s="93"/>
    </row>
    <row r="379" spans="1:12">
      <c r="A379" s="59">
        <f>'Temperature Data'!A379</f>
        <v>40920</v>
      </c>
      <c r="B379" s="6" cm="1">
        <f t="array" ref="B379">INDEX('Temperature Data'!$B379:$G379,1,TempDataCol)</f>
        <v>35.1</v>
      </c>
      <c r="C379" s="6">
        <f t="shared" si="35"/>
        <v>21.4</v>
      </c>
      <c r="D379" s="6">
        <f t="shared" si="36"/>
        <v>22.4</v>
      </c>
      <c r="E379" s="6">
        <f t="shared" si="37"/>
        <v>23.4</v>
      </c>
      <c r="F379" s="6">
        <f t="shared" si="38"/>
        <v>21.4</v>
      </c>
      <c r="G379" s="6">
        <f t="shared" si="39"/>
        <v>22.4</v>
      </c>
      <c r="H379" s="6">
        <f t="shared" si="40"/>
        <v>23.4</v>
      </c>
      <c r="I379" s="162"/>
      <c r="J379" s="6">
        <f t="shared" si="41"/>
        <v>-44.79999999999999</v>
      </c>
      <c r="K379" s="60"/>
      <c r="L379" s="93"/>
    </row>
    <row r="380" spans="1:12">
      <c r="A380" s="59">
        <f>'Temperature Data'!A380</f>
        <v>40921</v>
      </c>
      <c r="B380" s="6" cm="1">
        <f t="array" ref="B380">INDEX('Temperature Data'!$B380:$G380,1,TempDataCol)</f>
        <v>33.9</v>
      </c>
      <c r="C380" s="6">
        <f t="shared" si="35"/>
        <v>22.6</v>
      </c>
      <c r="D380" s="6">
        <f t="shared" si="36"/>
        <v>23.6</v>
      </c>
      <c r="E380" s="6">
        <f t="shared" si="37"/>
        <v>24.6</v>
      </c>
      <c r="F380" s="6">
        <f t="shared" si="38"/>
        <v>22.6</v>
      </c>
      <c r="G380" s="6">
        <f t="shared" si="39"/>
        <v>23.6</v>
      </c>
      <c r="H380" s="6">
        <f t="shared" si="40"/>
        <v>24.6</v>
      </c>
      <c r="I380" s="162"/>
      <c r="J380" s="6">
        <f t="shared" si="41"/>
        <v>-47.20000000000001</v>
      </c>
      <c r="K380" s="60"/>
      <c r="L380" s="93"/>
    </row>
    <row r="381" spans="1:12">
      <c r="A381" s="59">
        <f>'Temperature Data'!A381</f>
        <v>40922</v>
      </c>
      <c r="B381" s="6" cm="1">
        <f t="array" ref="B381">INDEX('Temperature Data'!$B381:$G381,1,TempDataCol)</f>
        <v>27.200000000000003</v>
      </c>
      <c r="C381" s="6">
        <f t="shared" si="35"/>
        <v>29.299999999999997</v>
      </c>
      <c r="D381" s="6">
        <f t="shared" si="36"/>
        <v>30.299999999999997</v>
      </c>
      <c r="E381" s="6">
        <f t="shared" si="37"/>
        <v>31.299999999999997</v>
      </c>
      <c r="F381" s="6">
        <f t="shared" si="38"/>
        <v>29.299999999999997</v>
      </c>
      <c r="G381" s="6">
        <f t="shared" si="39"/>
        <v>30.299999999999997</v>
      </c>
      <c r="H381" s="6">
        <f t="shared" si="40"/>
        <v>31.299999999999997</v>
      </c>
      <c r="I381" s="162"/>
      <c r="J381" s="6">
        <f t="shared" si="41"/>
        <v>-60.599999999999994</v>
      </c>
      <c r="K381" s="60"/>
      <c r="L381" s="93"/>
    </row>
    <row r="382" spans="1:12">
      <c r="A382" s="59">
        <f>'Temperature Data'!A382</f>
        <v>40923</v>
      </c>
      <c r="B382" s="6" cm="1">
        <f t="array" ref="B382">INDEX('Temperature Data'!$B382:$G382,1,TempDataCol)</f>
        <v>9.8999999999999986</v>
      </c>
      <c r="C382" s="6">
        <f t="shared" si="35"/>
        <v>46.6</v>
      </c>
      <c r="D382" s="6">
        <f t="shared" si="36"/>
        <v>47.6</v>
      </c>
      <c r="E382" s="6">
        <f t="shared" si="37"/>
        <v>48.6</v>
      </c>
      <c r="F382" s="6">
        <f t="shared" si="38"/>
        <v>46.6</v>
      </c>
      <c r="G382" s="6">
        <f t="shared" si="39"/>
        <v>47.6</v>
      </c>
      <c r="H382" s="6">
        <f t="shared" si="40"/>
        <v>48.6</v>
      </c>
      <c r="I382" s="162"/>
      <c r="J382" s="6">
        <f t="shared" si="41"/>
        <v>-95.200000000000017</v>
      </c>
      <c r="K382" s="60"/>
      <c r="L382" s="93"/>
    </row>
    <row r="383" spans="1:12">
      <c r="A383" s="59">
        <f>'Temperature Data'!A383</f>
        <v>40924</v>
      </c>
      <c r="B383" s="6" cm="1">
        <f t="array" ref="B383">INDEX('Temperature Data'!$B383:$G383,1,TempDataCol)</f>
        <v>18.799999999999997</v>
      </c>
      <c r="C383" s="6">
        <f t="shared" si="35"/>
        <v>37.700000000000003</v>
      </c>
      <c r="D383" s="6">
        <f t="shared" si="36"/>
        <v>38.700000000000003</v>
      </c>
      <c r="E383" s="6">
        <f t="shared" si="37"/>
        <v>39.700000000000003</v>
      </c>
      <c r="F383" s="6">
        <f t="shared" si="38"/>
        <v>37.700000000000003</v>
      </c>
      <c r="G383" s="6">
        <f t="shared" si="39"/>
        <v>38.700000000000003</v>
      </c>
      <c r="H383" s="6">
        <f t="shared" si="40"/>
        <v>39.700000000000003</v>
      </c>
      <c r="I383" s="162"/>
      <c r="J383" s="6">
        <f t="shared" si="41"/>
        <v>-77.400000000000006</v>
      </c>
      <c r="K383" s="60"/>
      <c r="L383" s="93"/>
    </row>
    <row r="384" spans="1:12">
      <c r="A384" s="59">
        <f>'Temperature Data'!A384</f>
        <v>40925</v>
      </c>
      <c r="B384" s="6" cm="1">
        <f t="array" ref="B384">INDEX('Temperature Data'!$B384:$G384,1,TempDataCol)</f>
        <v>37.700000000000003</v>
      </c>
      <c r="C384" s="6">
        <f t="shared" si="35"/>
        <v>18.799999999999997</v>
      </c>
      <c r="D384" s="6">
        <f t="shared" si="36"/>
        <v>19.799999999999997</v>
      </c>
      <c r="E384" s="6">
        <f t="shared" si="37"/>
        <v>20.799999999999997</v>
      </c>
      <c r="F384" s="6">
        <f t="shared" si="38"/>
        <v>18.799999999999997</v>
      </c>
      <c r="G384" s="6">
        <f t="shared" si="39"/>
        <v>19.799999999999997</v>
      </c>
      <c r="H384" s="6">
        <f t="shared" si="40"/>
        <v>20.799999999999997</v>
      </c>
      <c r="I384" s="162"/>
      <c r="J384" s="6">
        <f t="shared" si="41"/>
        <v>-39.599999999999994</v>
      </c>
      <c r="K384" s="60"/>
      <c r="L384" s="93"/>
    </row>
    <row r="385" spans="1:12">
      <c r="A385" s="59">
        <f>'Temperature Data'!A385</f>
        <v>40926</v>
      </c>
      <c r="B385" s="6" cm="1">
        <f t="array" ref="B385">INDEX('Temperature Data'!$B385:$G385,1,TempDataCol)</f>
        <v>34.1</v>
      </c>
      <c r="C385" s="6">
        <f t="shared" si="35"/>
        <v>22.4</v>
      </c>
      <c r="D385" s="6">
        <f t="shared" si="36"/>
        <v>23.4</v>
      </c>
      <c r="E385" s="6">
        <f t="shared" si="37"/>
        <v>24.4</v>
      </c>
      <c r="F385" s="6">
        <f t="shared" si="38"/>
        <v>22.4</v>
      </c>
      <c r="G385" s="6">
        <f t="shared" si="39"/>
        <v>23.4</v>
      </c>
      <c r="H385" s="6">
        <f t="shared" si="40"/>
        <v>24.4</v>
      </c>
      <c r="I385" s="162"/>
      <c r="J385" s="6">
        <f t="shared" si="41"/>
        <v>-46.79999999999999</v>
      </c>
      <c r="K385" s="60"/>
      <c r="L385" s="93"/>
    </row>
    <row r="386" spans="1:12">
      <c r="A386" s="59">
        <f>'Temperature Data'!A386</f>
        <v>40927</v>
      </c>
      <c r="B386" s="6" cm="1">
        <f t="array" ref="B386">INDEX('Temperature Data'!$B386:$G386,1,TempDataCol)</f>
        <v>21.700000000000003</v>
      </c>
      <c r="C386" s="6">
        <f t="shared" si="35"/>
        <v>34.799999999999997</v>
      </c>
      <c r="D386" s="6">
        <f t="shared" si="36"/>
        <v>35.799999999999997</v>
      </c>
      <c r="E386" s="6">
        <f t="shared" si="37"/>
        <v>36.799999999999997</v>
      </c>
      <c r="F386" s="6">
        <f t="shared" si="38"/>
        <v>34.799999999999997</v>
      </c>
      <c r="G386" s="6">
        <f t="shared" si="39"/>
        <v>35.799999999999997</v>
      </c>
      <c r="H386" s="6">
        <f t="shared" si="40"/>
        <v>36.799999999999997</v>
      </c>
      <c r="I386" s="162"/>
      <c r="J386" s="6">
        <f t="shared" si="41"/>
        <v>-71.599999999999994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32.6</v>
      </c>
      <c r="D387" s="6">
        <f t="shared" ref="D387:D450" si="43">IF(ISNUMBER($B387),IF($B387&lt;BPmiddle,(BPmiddle-$B387),0),"no data")</f>
        <v>33.6</v>
      </c>
      <c r="E387" s="6">
        <f t="shared" ref="E387:E450" si="44">IF(ISNUMBER($B387),IF($B387&lt;BPupper,(BPupper-$B387),0),"no data")</f>
        <v>34.6</v>
      </c>
      <c r="F387" s="6">
        <f t="shared" ref="F387:F450" si="45">IF(ISNUMBER($B387),IF($B387&lt;BPlower,(BPlower-$B387),0),"no data")</f>
        <v>32.6</v>
      </c>
      <c r="G387" s="6">
        <f t="shared" ref="G387:G450" si="46">IF(ISNUMBER($B387),IF($B387&lt;BPmiddle,(BPmiddle-$B387),0),"no data")</f>
        <v>33.6</v>
      </c>
      <c r="H387" s="6">
        <f t="shared" ref="H387:H450" si="47">IF(ISNUMBER($B387),IF($B387&lt;BPupper,(BPupper-$B387),0),"no data")</f>
        <v>34.6</v>
      </c>
      <c r="I387" s="162"/>
      <c r="J387" s="6">
        <f t="shared" ref="J387:J450" si="48">IF(ISNUMBER($B387),IF($B387&lt;BalancePoint,(BalancePoint-$B387-SUM($D387:$F387)),0),"no data")</f>
        <v>-67.200000000000017</v>
      </c>
      <c r="K387" s="60"/>
      <c r="L387" s="93"/>
    </row>
    <row r="388" spans="1:12">
      <c r="A388" s="59">
        <f>'Temperature Data'!A388</f>
        <v>40929</v>
      </c>
      <c r="B388" s="6" cm="1">
        <f t="array" ref="B388">INDEX('Temperature Data'!$B388:$G388,1,TempDataCol)</f>
        <v>17.299999999999997</v>
      </c>
      <c r="C388" s="6">
        <f t="shared" si="42"/>
        <v>39.200000000000003</v>
      </c>
      <c r="D388" s="6">
        <f t="shared" si="43"/>
        <v>40.200000000000003</v>
      </c>
      <c r="E388" s="6">
        <f t="shared" si="44"/>
        <v>41.2</v>
      </c>
      <c r="F388" s="6">
        <f t="shared" si="45"/>
        <v>39.200000000000003</v>
      </c>
      <c r="G388" s="6">
        <f t="shared" si="46"/>
        <v>40.200000000000003</v>
      </c>
      <c r="H388" s="6">
        <f t="shared" si="47"/>
        <v>41.2</v>
      </c>
      <c r="I388" s="162"/>
      <c r="J388" s="6">
        <f t="shared" si="48"/>
        <v>-80.400000000000006</v>
      </c>
      <c r="K388" s="60"/>
      <c r="L388" s="93"/>
    </row>
    <row r="389" spans="1:12">
      <c r="A389" s="59">
        <f>'Temperature Data'!A389</f>
        <v>40930</v>
      </c>
      <c r="B389" s="6" cm="1">
        <f t="array" ref="B389">INDEX('Temperature Data'!$B389:$G389,1,TempDataCol)</f>
        <v>19.899999999999999</v>
      </c>
      <c r="C389" s="6">
        <f t="shared" si="42"/>
        <v>36.6</v>
      </c>
      <c r="D389" s="6">
        <f t="shared" si="43"/>
        <v>37.6</v>
      </c>
      <c r="E389" s="6">
        <f t="shared" si="44"/>
        <v>38.6</v>
      </c>
      <c r="F389" s="6">
        <f t="shared" si="45"/>
        <v>36.6</v>
      </c>
      <c r="G389" s="6">
        <f t="shared" si="46"/>
        <v>37.6</v>
      </c>
      <c r="H389" s="6">
        <f t="shared" si="47"/>
        <v>38.6</v>
      </c>
      <c r="I389" s="162"/>
      <c r="J389" s="6">
        <f t="shared" si="48"/>
        <v>-75.200000000000017</v>
      </c>
      <c r="K389" s="60"/>
      <c r="L389" s="93"/>
    </row>
    <row r="390" spans="1:12">
      <c r="A390" s="59">
        <f>'Temperature Data'!A390</f>
        <v>40931</v>
      </c>
      <c r="B390" s="6" cm="1">
        <f t="array" ref="B390">INDEX('Temperature Data'!$B390:$G390,1,TempDataCol)</f>
        <v>32.1</v>
      </c>
      <c r="C390" s="6">
        <f t="shared" si="42"/>
        <v>24.4</v>
      </c>
      <c r="D390" s="6">
        <f t="shared" si="43"/>
        <v>25.4</v>
      </c>
      <c r="E390" s="6">
        <f t="shared" si="44"/>
        <v>26.4</v>
      </c>
      <c r="F390" s="6">
        <f t="shared" si="45"/>
        <v>24.4</v>
      </c>
      <c r="G390" s="6">
        <f t="shared" si="46"/>
        <v>25.4</v>
      </c>
      <c r="H390" s="6">
        <f t="shared" si="47"/>
        <v>26.4</v>
      </c>
      <c r="I390" s="162"/>
      <c r="J390" s="6">
        <f t="shared" si="48"/>
        <v>-50.79999999999999</v>
      </c>
      <c r="K390" s="60"/>
      <c r="L390" s="93"/>
    </row>
    <row r="391" spans="1:12">
      <c r="A391" s="59">
        <f>'Temperature Data'!A391</f>
        <v>40932</v>
      </c>
      <c r="B391" s="6" cm="1">
        <f t="array" ref="B391">INDEX('Temperature Data'!$B391:$G391,1,TempDataCol)</f>
        <v>47.1</v>
      </c>
      <c r="C391" s="6">
        <f t="shared" si="42"/>
        <v>9.3999999999999986</v>
      </c>
      <c r="D391" s="6">
        <f t="shared" si="43"/>
        <v>10.399999999999999</v>
      </c>
      <c r="E391" s="6">
        <f t="shared" si="44"/>
        <v>11.399999999999999</v>
      </c>
      <c r="F391" s="6">
        <f t="shared" si="45"/>
        <v>9.3999999999999986</v>
      </c>
      <c r="G391" s="6">
        <f t="shared" si="46"/>
        <v>10.399999999999999</v>
      </c>
      <c r="H391" s="6">
        <f t="shared" si="47"/>
        <v>11.399999999999999</v>
      </c>
      <c r="I391" s="162"/>
      <c r="J391" s="6">
        <f t="shared" si="48"/>
        <v>-20.799999999999997</v>
      </c>
      <c r="K391" s="60"/>
      <c r="L391" s="93"/>
    </row>
    <row r="392" spans="1:12">
      <c r="A392" s="59">
        <f>'Temperature Data'!A392</f>
        <v>40933</v>
      </c>
      <c r="B392" s="6" cm="1">
        <f t="array" ref="B392">INDEX('Temperature Data'!$B392:$G392,1,TempDataCol)</f>
        <v>36.299999999999997</v>
      </c>
      <c r="C392" s="6">
        <f t="shared" si="42"/>
        <v>20.200000000000003</v>
      </c>
      <c r="D392" s="6">
        <f t="shared" si="43"/>
        <v>21.200000000000003</v>
      </c>
      <c r="E392" s="6">
        <f t="shared" si="44"/>
        <v>22.200000000000003</v>
      </c>
      <c r="F392" s="6">
        <f t="shared" si="45"/>
        <v>20.200000000000003</v>
      </c>
      <c r="G392" s="6">
        <f t="shared" si="46"/>
        <v>21.200000000000003</v>
      </c>
      <c r="H392" s="6">
        <f t="shared" si="47"/>
        <v>22.200000000000003</v>
      </c>
      <c r="I392" s="162"/>
      <c r="J392" s="6">
        <f t="shared" si="48"/>
        <v>-42.400000000000006</v>
      </c>
      <c r="K392" s="60"/>
      <c r="L392" s="93"/>
    </row>
    <row r="393" spans="1:12">
      <c r="A393" s="59">
        <f>'Temperature Data'!A393</f>
        <v>40934</v>
      </c>
      <c r="B393" s="6" cm="1">
        <f t="array" ref="B393">INDEX('Temperature Data'!$B393:$G393,1,TempDataCol)</f>
        <v>34.299999999999997</v>
      </c>
      <c r="C393" s="6">
        <f t="shared" si="42"/>
        <v>22.200000000000003</v>
      </c>
      <c r="D393" s="6">
        <f t="shared" si="43"/>
        <v>23.200000000000003</v>
      </c>
      <c r="E393" s="6">
        <f t="shared" si="44"/>
        <v>24.200000000000003</v>
      </c>
      <c r="F393" s="6">
        <f t="shared" si="45"/>
        <v>22.200000000000003</v>
      </c>
      <c r="G393" s="6">
        <f t="shared" si="46"/>
        <v>23.200000000000003</v>
      </c>
      <c r="H393" s="6">
        <f t="shared" si="47"/>
        <v>24.200000000000003</v>
      </c>
      <c r="I393" s="162"/>
      <c r="J393" s="6">
        <f t="shared" si="48"/>
        <v>-46.400000000000006</v>
      </c>
      <c r="K393" s="60"/>
      <c r="L393" s="93"/>
    </row>
    <row r="394" spans="1:12">
      <c r="A394" s="59">
        <f>'Temperature Data'!A394</f>
        <v>40935</v>
      </c>
      <c r="B394" s="6" cm="1">
        <f t="array" ref="B394">INDEX('Temperature Data'!$B394:$G394,1,TempDataCol)</f>
        <v>38.6</v>
      </c>
      <c r="C394" s="6">
        <f t="shared" si="42"/>
        <v>17.899999999999999</v>
      </c>
      <c r="D394" s="6">
        <f t="shared" si="43"/>
        <v>18.899999999999999</v>
      </c>
      <c r="E394" s="6">
        <f t="shared" si="44"/>
        <v>19.899999999999999</v>
      </c>
      <c r="F394" s="6">
        <f t="shared" si="45"/>
        <v>17.899999999999999</v>
      </c>
      <c r="G394" s="6">
        <f t="shared" si="46"/>
        <v>18.899999999999999</v>
      </c>
      <c r="H394" s="6">
        <f t="shared" si="47"/>
        <v>19.899999999999999</v>
      </c>
      <c r="I394" s="162"/>
      <c r="J394" s="6">
        <f t="shared" si="48"/>
        <v>-37.799999999999997</v>
      </c>
      <c r="K394" s="60"/>
      <c r="L394" s="93"/>
    </row>
    <row r="395" spans="1:12">
      <c r="A395" s="59">
        <f>'Temperature Data'!A395</f>
        <v>40936</v>
      </c>
      <c r="B395" s="6" cm="1">
        <f t="array" ref="B395">INDEX('Temperature Data'!$B395:$G395,1,TempDataCol)</f>
        <v>39.200000000000003</v>
      </c>
      <c r="C395" s="6">
        <f t="shared" si="42"/>
        <v>17.299999999999997</v>
      </c>
      <c r="D395" s="6">
        <f t="shared" si="43"/>
        <v>18.299999999999997</v>
      </c>
      <c r="E395" s="6">
        <f t="shared" si="44"/>
        <v>19.299999999999997</v>
      </c>
      <c r="F395" s="6">
        <f t="shared" si="45"/>
        <v>17.299999999999997</v>
      </c>
      <c r="G395" s="6">
        <f t="shared" si="46"/>
        <v>18.299999999999997</v>
      </c>
      <c r="H395" s="6">
        <f t="shared" si="47"/>
        <v>19.299999999999997</v>
      </c>
      <c r="I395" s="162"/>
      <c r="J395" s="6">
        <f t="shared" si="48"/>
        <v>-36.599999999999994</v>
      </c>
      <c r="K395" s="60"/>
      <c r="L395" s="93"/>
    </row>
    <row r="396" spans="1:12">
      <c r="A396" s="59">
        <f>'Temperature Data'!A396</f>
        <v>40937</v>
      </c>
      <c r="B396" s="6" cm="1">
        <f t="array" ref="B396">INDEX('Temperature Data'!$B396:$G396,1,TempDataCol)</f>
        <v>36</v>
      </c>
      <c r="C396" s="6">
        <f t="shared" si="42"/>
        <v>20.5</v>
      </c>
      <c r="D396" s="6">
        <f t="shared" si="43"/>
        <v>21.5</v>
      </c>
      <c r="E396" s="6">
        <f t="shared" si="44"/>
        <v>22.5</v>
      </c>
      <c r="F396" s="6">
        <f t="shared" si="45"/>
        <v>20.5</v>
      </c>
      <c r="G396" s="6">
        <f t="shared" si="46"/>
        <v>21.5</v>
      </c>
      <c r="H396" s="6">
        <f t="shared" si="47"/>
        <v>22.5</v>
      </c>
      <c r="I396" s="162"/>
      <c r="J396" s="6">
        <f t="shared" si="48"/>
        <v>-43</v>
      </c>
      <c r="K396" s="60"/>
      <c r="L396" s="93"/>
    </row>
    <row r="397" spans="1:12">
      <c r="A397" s="59">
        <f>'Temperature Data'!A397</f>
        <v>40938</v>
      </c>
      <c r="B397" s="6" cm="1">
        <f t="array" ref="B397">INDEX('Temperature Data'!$B397:$G397,1,TempDataCol)</f>
        <v>32.5</v>
      </c>
      <c r="C397" s="6">
        <f t="shared" si="42"/>
        <v>24</v>
      </c>
      <c r="D397" s="6">
        <f t="shared" si="43"/>
        <v>25</v>
      </c>
      <c r="E397" s="6">
        <f t="shared" si="44"/>
        <v>26</v>
      </c>
      <c r="F397" s="6">
        <f t="shared" si="45"/>
        <v>24</v>
      </c>
      <c r="G397" s="6">
        <f t="shared" si="46"/>
        <v>25</v>
      </c>
      <c r="H397" s="6">
        <f t="shared" si="47"/>
        <v>26</v>
      </c>
      <c r="I397" s="162"/>
      <c r="J397" s="6">
        <f t="shared" si="48"/>
        <v>-50</v>
      </c>
      <c r="K397" s="60"/>
      <c r="L397" s="93"/>
    </row>
    <row r="398" spans="1:12">
      <c r="A398" s="59">
        <f>'Temperature Data'!A398</f>
        <v>40939</v>
      </c>
      <c r="B398" s="6" cm="1">
        <f t="array" ref="B398">INDEX('Temperature Data'!$B398:$G398,1,TempDataCol)</f>
        <v>33.700000000000003</v>
      </c>
      <c r="C398" s="6">
        <f t="shared" si="42"/>
        <v>22.799999999999997</v>
      </c>
      <c r="D398" s="6">
        <f t="shared" si="43"/>
        <v>23.799999999999997</v>
      </c>
      <c r="E398" s="6">
        <f t="shared" si="44"/>
        <v>24.799999999999997</v>
      </c>
      <c r="F398" s="6">
        <f t="shared" si="45"/>
        <v>22.799999999999997</v>
      </c>
      <c r="G398" s="6">
        <f t="shared" si="46"/>
        <v>23.799999999999997</v>
      </c>
      <c r="H398" s="6">
        <f t="shared" si="47"/>
        <v>24.799999999999997</v>
      </c>
      <c r="I398" s="162"/>
      <c r="J398" s="6">
        <f t="shared" si="48"/>
        <v>-47.599999999999994</v>
      </c>
      <c r="K398" s="60"/>
      <c r="L398" s="93"/>
    </row>
    <row r="399" spans="1:12">
      <c r="A399" s="59">
        <f>'Temperature Data'!A399</f>
        <v>40940</v>
      </c>
      <c r="B399" s="6" cm="1">
        <f t="array" ref="B399">INDEX('Temperature Data'!$B399:$G399,1,TempDataCol)</f>
        <v>42.4</v>
      </c>
      <c r="C399" s="6">
        <f t="shared" si="42"/>
        <v>14.100000000000001</v>
      </c>
      <c r="D399" s="6">
        <f t="shared" si="43"/>
        <v>15.100000000000001</v>
      </c>
      <c r="E399" s="6">
        <f t="shared" si="44"/>
        <v>16.100000000000001</v>
      </c>
      <c r="F399" s="6">
        <f t="shared" si="45"/>
        <v>14.100000000000001</v>
      </c>
      <c r="G399" s="6">
        <f t="shared" si="46"/>
        <v>15.100000000000001</v>
      </c>
      <c r="H399" s="6">
        <f t="shared" si="47"/>
        <v>16.100000000000001</v>
      </c>
      <c r="I399" s="162"/>
      <c r="J399" s="6">
        <f t="shared" si="48"/>
        <v>-30.200000000000003</v>
      </c>
      <c r="K399" s="60"/>
      <c r="L399" s="93"/>
    </row>
    <row r="400" spans="1:12">
      <c r="A400" s="59">
        <f>'Temperature Data'!A400</f>
        <v>40941</v>
      </c>
      <c r="B400" s="6" cm="1">
        <f t="array" ref="B400">INDEX('Temperature Data'!$B400:$G400,1,TempDataCol)</f>
        <v>35.200000000000003</v>
      </c>
      <c r="C400" s="6">
        <f t="shared" si="42"/>
        <v>21.299999999999997</v>
      </c>
      <c r="D400" s="6">
        <f t="shared" si="43"/>
        <v>22.299999999999997</v>
      </c>
      <c r="E400" s="6">
        <f t="shared" si="44"/>
        <v>23.299999999999997</v>
      </c>
      <c r="F400" s="6">
        <f t="shared" si="45"/>
        <v>21.299999999999997</v>
      </c>
      <c r="G400" s="6">
        <f t="shared" si="46"/>
        <v>22.299999999999997</v>
      </c>
      <c r="H400" s="6">
        <f t="shared" si="47"/>
        <v>23.299999999999997</v>
      </c>
      <c r="I400" s="162"/>
      <c r="J400" s="6">
        <f t="shared" si="48"/>
        <v>-44.599999999999994</v>
      </c>
      <c r="K400" s="60"/>
      <c r="L400" s="93"/>
    </row>
    <row r="401" spans="1:12">
      <c r="A401" s="59">
        <f>'Temperature Data'!A401</f>
        <v>40942</v>
      </c>
      <c r="B401" s="6" cm="1">
        <f t="array" ref="B401">INDEX('Temperature Data'!$B401:$G401,1,TempDataCol)</f>
        <v>30.4</v>
      </c>
      <c r="C401" s="6">
        <f t="shared" si="42"/>
        <v>26.1</v>
      </c>
      <c r="D401" s="6">
        <f t="shared" si="43"/>
        <v>27.1</v>
      </c>
      <c r="E401" s="6">
        <f t="shared" si="44"/>
        <v>28.1</v>
      </c>
      <c r="F401" s="6">
        <f t="shared" si="45"/>
        <v>26.1</v>
      </c>
      <c r="G401" s="6">
        <f t="shared" si="46"/>
        <v>27.1</v>
      </c>
      <c r="H401" s="6">
        <f t="shared" si="47"/>
        <v>28.1</v>
      </c>
      <c r="I401" s="162"/>
      <c r="J401" s="6">
        <f t="shared" si="48"/>
        <v>-54.20000000000001</v>
      </c>
      <c r="K401" s="60"/>
      <c r="L401" s="93"/>
    </row>
    <row r="402" spans="1:12">
      <c r="A402" s="59">
        <f>'Temperature Data'!A402</f>
        <v>40943</v>
      </c>
      <c r="B402" s="6" cm="1">
        <f t="array" ref="B402">INDEX('Temperature Data'!$B402:$G402,1,TempDataCol)</f>
        <v>33</v>
      </c>
      <c r="C402" s="6">
        <f t="shared" si="42"/>
        <v>23.5</v>
      </c>
      <c r="D402" s="6">
        <f t="shared" si="43"/>
        <v>24.5</v>
      </c>
      <c r="E402" s="6">
        <f t="shared" si="44"/>
        <v>25.5</v>
      </c>
      <c r="F402" s="6">
        <f t="shared" si="45"/>
        <v>23.5</v>
      </c>
      <c r="G402" s="6">
        <f t="shared" si="46"/>
        <v>24.5</v>
      </c>
      <c r="H402" s="6">
        <f t="shared" si="47"/>
        <v>25.5</v>
      </c>
      <c r="I402" s="162"/>
      <c r="J402" s="6">
        <f t="shared" si="48"/>
        <v>-49</v>
      </c>
      <c r="K402" s="60"/>
      <c r="L402" s="93"/>
    </row>
    <row r="403" spans="1:12">
      <c r="A403" s="59">
        <f>'Temperature Data'!A403</f>
        <v>40944</v>
      </c>
      <c r="B403" s="6" cm="1">
        <f t="array" ref="B403">INDEX('Temperature Data'!$B403:$G403,1,TempDataCol)</f>
        <v>25.299999999999997</v>
      </c>
      <c r="C403" s="6">
        <f t="shared" si="42"/>
        <v>31.200000000000003</v>
      </c>
      <c r="D403" s="6">
        <f t="shared" si="43"/>
        <v>32.200000000000003</v>
      </c>
      <c r="E403" s="6">
        <f t="shared" si="44"/>
        <v>33.200000000000003</v>
      </c>
      <c r="F403" s="6">
        <f t="shared" si="45"/>
        <v>31.200000000000003</v>
      </c>
      <c r="G403" s="6">
        <f t="shared" si="46"/>
        <v>32.200000000000003</v>
      </c>
      <c r="H403" s="6">
        <f t="shared" si="47"/>
        <v>33.200000000000003</v>
      </c>
      <c r="I403" s="162"/>
      <c r="J403" s="6">
        <f t="shared" si="48"/>
        <v>-64.400000000000006</v>
      </c>
      <c r="K403" s="60"/>
      <c r="L403" s="93"/>
    </row>
    <row r="404" spans="1:12">
      <c r="A404" s="59">
        <f>'Temperature Data'!A404</f>
        <v>40945</v>
      </c>
      <c r="B404" s="6" cm="1">
        <f t="array" ref="B404">INDEX('Temperature Data'!$B404:$G404,1,TempDataCol)</f>
        <v>35.9</v>
      </c>
      <c r="C404" s="6">
        <f t="shared" si="42"/>
        <v>20.6</v>
      </c>
      <c r="D404" s="6">
        <f t="shared" si="43"/>
        <v>21.6</v>
      </c>
      <c r="E404" s="6">
        <f t="shared" si="44"/>
        <v>22.6</v>
      </c>
      <c r="F404" s="6">
        <f t="shared" si="45"/>
        <v>20.6</v>
      </c>
      <c r="G404" s="6">
        <f t="shared" si="46"/>
        <v>21.6</v>
      </c>
      <c r="H404" s="6">
        <f t="shared" si="47"/>
        <v>22.6</v>
      </c>
      <c r="I404" s="162"/>
      <c r="J404" s="6">
        <f t="shared" si="48"/>
        <v>-43.20000000000001</v>
      </c>
      <c r="K404" s="60"/>
      <c r="L404" s="93"/>
    </row>
    <row r="405" spans="1:12">
      <c r="A405" s="59">
        <f>'Temperature Data'!A405</f>
        <v>40946</v>
      </c>
      <c r="B405" s="6" cm="1">
        <f t="array" ref="B405">INDEX('Temperature Data'!$B405:$G405,1,TempDataCol)</f>
        <v>34</v>
      </c>
      <c r="C405" s="6">
        <f t="shared" si="42"/>
        <v>22.5</v>
      </c>
      <c r="D405" s="6">
        <f t="shared" si="43"/>
        <v>23.5</v>
      </c>
      <c r="E405" s="6">
        <f t="shared" si="44"/>
        <v>24.5</v>
      </c>
      <c r="F405" s="6">
        <f t="shared" si="45"/>
        <v>22.5</v>
      </c>
      <c r="G405" s="6">
        <f t="shared" si="46"/>
        <v>23.5</v>
      </c>
      <c r="H405" s="6">
        <f t="shared" si="47"/>
        <v>24.5</v>
      </c>
      <c r="I405" s="162"/>
      <c r="J405" s="6">
        <f t="shared" si="48"/>
        <v>-47</v>
      </c>
      <c r="K405" s="60"/>
      <c r="L405" s="93"/>
    </row>
    <row r="406" spans="1:12">
      <c r="A406" s="59">
        <f>'Temperature Data'!A406</f>
        <v>40947</v>
      </c>
      <c r="B406" s="6" cm="1">
        <f t="array" ref="B406">INDEX('Temperature Data'!$B406:$G406,1,TempDataCol)</f>
        <v>28</v>
      </c>
      <c r="C406" s="6">
        <f t="shared" si="42"/>
        <v>28.5</v>
      </c>
      <c r="D406" s="6">
        <f t="shared" si="43"/>
        <v>29.5</v>
      </c>
      <c r="E406" s="6">
        <f t="shared" si="44"/>
        <v>30.5</v>
      </c>
      <c r="F406" s="6">
        <f t="shared" si="45"/>
        <v>28.5</v>
      </c>
      <c r="G406" s="6">
        <f t="shared" si="46"/>
        <v>29.5</v>
      </c>
      <c r="H406" s="6">
        <f t="shared" si="47"/>
        <v>30.5</v>
      </c>
      <c r="I406" s="162"/>
      <c r="J406" s="6">
        <f t="shared" si="48"/>
        <v>-59</v>
      </c>
      <c r="K406" s="60"/>
      <c r="L406" s="93"/>
    </row>
    <row r="407" spans="1:12">
      <c r="A407" s="59">
        <f>'Temperature Data'!A407</f>
        <v>40948</v>
      </c>
      <c r="B407" s="6" cm="1">
        <f t="array" ref="B407">INDEX('Temperature Data'!$B407:$G407,1,TempDataCol)</f>
        <v>34.200000000000003</v>
      </c>
      <c r="C407" s="6">
        <f t="shared" si="42"/>
        <v>22.299999999999997</v>
      </c>
      <c r="D407" s="6">
        <f t="shared" si="43"/>
        <v>23.299999999999997</v>
      </c>
      <c r="E407" s="6">
        <f t="shared" si="44"/>
        <v>24.299999999999997</v>
      </c>
      <c r="F407" s="6">
        <f t="shared" si="45"/>
        <v>22.299999999999997</v>
      </c>
      <c r="G407" s="6">
        <f t="shared" si="46"/>
        <v>23.299999999999997</v>
      </c>
      <c r="H407" s="6">
        <f t="shared" si="47"/>
        <v>24.299999999999997</v>
      </c>
      <c r="I407" s="162"/>
      <c r="J407" s="6">
        <f t="shared" si="48"/>
        <v>-46.599999999999994</v>
      </c>
      <c r="K407" s="60"/>
      <c r="L407" s="93"/>
    </row>
    <row r="408" spans="1:12">
      <c r="A408" s="59">
        <f>'Temperature Data'!A408</f>
        <v>40949</v>
      </c>
      <c r="B408" s="6" cm="1">
        <f t="array" ref="B408">INDEX('Temperature Data'!$B408:$G408,1,TempDataCol)</f>
        <v>36</v>
      </c>
      <c r="C408" s="6">
        <f t="shared" si="42"/>
        <v>20.5</v>
      </c>
      <c r="D408" s="6">
        <f t="shared" si="43"/>
        <v>21.5</v>
      </c>
      <c r="E408" s="6">
        <f t="shared" si="44"/>
        <v>22.5</v>
      </c>
      <c r="F408" s="6">
        <f t="shared" si="45"/>
        <v>20.5</v>
      </c>
      <c r="G408" s="6">
        <f t="shared" si="46"/>
        <v>21.5</v>
      </c>
      <c r="H408" s="6">
        <f t="shared" si="47"/>
        <v>22.5</v>
      </c>
      <c r="I408" s="162"/>
      <c r="J408" s="6">
        <f t="shared" si="48"/>
        <v>-43</v>
      </c>
      <c r="K408" s="60"/>
      <c r="L408" s="93"/>
    </row>
    <row r="409" spans="1:12">
      <c r="A409" s="59">
        <f>'Temperature Data'!A409</f>
        <v>40950</v>
      </c>
      <c r="B409" s="6" cm="1">
        <f t="array" ref="B409">INDEX('Temperature Data'!$B409:$G409,1,TempDataCol)</f>
        <v>34.200000000000003</v>
      </c>
      <c r="C409" s="6">
        <f t="shared" si="42"/>
        <v>22.299999999999997</v>
      </c>
      <c r="D409" s="6">
        <f t="shared" si="43"/>
        <v>23.299999999999997</v>
      </c>
      <c r="E409" s="6">
        <f t="shared" si="44"/>
        <v>24.299999999999997</v>
      </c>
      <c r="F409" s="6">
        <f t="shared" si="45"/>
        <v>22.299999999999997</v>
      </c>
      <c r="G409" s="6">
        <f t="shared" si="46"/>
        <v>23.299999999999997</v>
      </c>
      <c r="H409" s="6">
        <f t="shared" si="47"/>
        <v>24.299999999999997</v>
      </c>
      <c r="I409" s="162"/>
      <c r="J409" s="6">
        <f t="shared" si="48"/>
        <v>-46.599999999999994</v>
      </c>
      <c r="K409" s="60"/>
      <c r="L409" s="93"/>
    </row>
    <row r="410" spans="1:12">
      <c r="A410" s="59">
        <f>'Temperature Data'!A410</f>
        <v>40951</v>
      </c>
      <c r="B410" s="6" cm="1">
        <f t="array" ref="B410">INDEX('Temperature Data'!$B410:$G410,1,TempDataCol)</f>
        <v>19.5</v>
      </c>
      <c r="C410" s="6">
        <f t="shared" si="42"/>
        <v>37</v>
      </c>
      <c r="D410" s="6">
        <f t="shared" si="43"/>
        <v>38</v>
      </c>
      <c r="E410" s="6">
        <f t="shared" si="44"/>
        <v>39</v>
      </c>
      <c r="F410" s="6">
        <f t="shared" si="45"/>
        <v>37</v>
      </c>
      <c r="G410" s="6">
        <f t="shared" si="46"/>
        <v>38</v>
      </c>
      <c r="H410" s="6">
        <f t="shared" si="47"/>
        <v>39</v>
      </c>
      <c r="I410" s="162"/>
      <c r="J410" s="6">
        <f t="shared" si="48"/>
        <v>-76</v>
      </c>
      <c r="K410" s="60"/>
      <c r="L410" s="93"/>
    </row>
    <row r="411" spans="1:12">
      <c r="A411" s="59">
        <f>'Temperature Data'!A411</f>
        <v>40952</v>
      </c>
      <c r="B411" s="6" cm="1">
        <f t="array" ref="B411">INDEX('Temperature Data'!$B411:$G411,1,TempDataCol)</f>
        <v>27.799999999999997</v>
      </c>
      <c r="C411" s="6">
        <f t="shared" si="42"/>
        <v>28.700000000000003</v>
      </c>
      <c r="D411" s="6">
        <f t="shared" si="43"/>
        <v>29.700000000000003</v>
      </c>
      <c r="E411" s="6">
        <f t="shared" si="44"/>
        <v>30.700000000000003</v>
      </c>
      <c r="F411" s="6">
        <f t="shared" si="45"/>
        <v>28.700000000000003</v>
      </c>
      <c r="G411" s="6">
        <f t="shared" si="46"/>
        <v>29.700000000000003</v>
      </c>
      <c r="H411" s="6">
        <f t="shared" si="47"/>
        <v>30.700000000000003</v>
      </c>
      <c r="I411" s="162"/>
      <c r="J411" s="6">
        <f t="shared" si="48"/>
        <v>-59.400000000000006</v>
      </c>
      <c r="K411" s="60"/>
      <c r="L411" s="93"/>
    </row>
    <row r="412" spans="1:12">
      <c r="A412" s="59">
        <f>'Temperature Data'!A412</f>
        <v>40953</v>
      </c>
      <c r="B412" s="6" cm="1">
        <f t="array" ref="B412">INDEX('Temperature Data'!$B412:$G412,1,TempDataCol)</f>
        <v>30.6</v>
      </c>
      <c r="C412" s="6">
        <f t="shared" si="42"/>
        <v>25.9</v>
      </c>
      <c r="D412" s="6">
        <f t="shared" si="43"/>
        <v>26.9</v>
      </c>
      <c r="E412" s="6">
        <f t="shared" si="44"/>
        <v>27.9</v>
      </c>
      <c r="F412" s="6">
        <f t="shared" si="45"/>
        <v>25.9</v>
      </c>
      <c r="G412" s="6">
        <f t="shared" si="46"/>
        <v>26.9</v>
      </c>
      <c r="H412" s="6">
        <f t="shared" si="47"/>
        <v>27.9</v>
      </c>
      <c r="I412" s="162"/>
      <c r="J412" s="6">
        <f t="shared" si="48"/>
        <v>-53.79999999999999</v>
      </c>
      <c r="K412" s="60"/>
      <c r="L412" s="93"/>
    </row>
    <row r="413" spans="1:12">
      <c r="A413" s="59">
        <f>'Temperature Data'!A413</f>
        <v>40954</v>
      </c>
      <c r="B413" s="6" cm="1">
        <f t="array" ref="B413">INDEX('Temperature Data'!$B413:$G413,1,TempDataCol)</f>
        <v>35.700000000000003</v>
      </c>
      <c r="C413" s="6">
        <f t="shared" si="42"/>
        <v>20.799999999999997</v>
      </c>
      <c r="D413" s="6">
        <f t="shared" si="43"/>
        <v>21.799999999999997</v>
      </c>
      <c r="E413" s="6">
        <f t="shared" si="44"/>
        <v>22.799999999999997</v>
      </c>
      <c r="F413" s="6">
        <f t="shared" si="45"/>
        <v>20.799999999999997</v>
      </c>
      <c r="G413" s="6">
        <f t="shared" si="46"/>
        <v>21.799999999999997</v>
      </c>
      <c r="H413" s="6">
        <f t="shared" si="47"/>
        <v>22.799999999999997</v>
      </c>
      <c r="I413" s="162"/>
      <c r="J413" s="6">
        <f t="shared" si="48"/>
        <v>-43.599999999999994</v>
      </c>
      <c r="K413" s="60"/>
      <c r="L413" s="93"/>
    </row>
    <row r="414" spans="1:12">
      <c r="A414" s="59">
        <f>'Temperature Data'!A414</f>
        <v>40955</v>
      </c>
      <c r="B414" s="6" cm="1">
        <f t="array" ref="B414">INDEX('Temperature Data'!$B414:$G414,1,TempDataCol)</f>
        <v>35.299999999999997</v>
      </c>
      <c r="C414" s="6">
        <f t="shared" si="42"/>
        <v>21.200000000000003</v>
      </c>
      <c r="D414" s="6">
        <f t="shared" si="43"/>
        <v>22.200000000000003</v>
      </c>
      <c r="E414" s="6">
        <f t="shared" si="44"/>
        <v>23.200000000000003</v>
      </c>
      <c r="F414" s="6">
        <f t="shared" si="45"/>
        <v>21.200000000000003</v>
      </c>
      <c r="G414" s="6">
        <f t="shared" si="46"/>
        <v>22.200000000000003</v>
      </c>
      <c r="H414" s="6">
        <f t="shared" si="47"/>
        <v>23.200000000000003</v>
      </c>
      <c r="I414" s="162"/>
      <c r="J414" s="6">
        <f t="shared" si="48"/>
        <v>-44.400000000000006</v>
      </c>
      <c r="K414" s="60"/>
      <c r="L414" s="93"/>
    </row>
    <row r="415" spans="1:12">
      <c r="A415" s="59">
        <f>'Temperature Data'!A415</f>
        <v>40956</v>
      </c>
      <c r="B415" s="6" cm="1">
        <f t="array" ref="B415">INDEX('Temperature Data'!$B415:$G415,1,TempDataCol)</f>
        <v>41.6</v>
      </c>
      <c r="C415" s="6">
        <f t="shared" si="42"/>
        <v>14.899999999999999</v>
      </c>
      <c r="D415" s="6">
        <f t="shared" si="43"/>
        <v>15.899999999999999</v>
      </c>
      <c r="E415" s="6">
        <f t="shared" si="44"/>
        <v>16.899999999999999</v>
      </c>
      <c r="F415" s="6">
        <f t="shared" si="45"/>
        <v>14.899999999999999</v>
      </c>
      <c r="G415" s="6">
        <f t="shared" si="46"/>
        <v>15.899999999999999</v>
      </c>
      <c r="H415" s="6">
        <f t="shared" si="47"/>
        <v>16.899999999999999</v>
      </c>
      <c r="I415" s="162"/>
      <c r="J415" s="6">
        <f t="shared" si="48"/>
        <v>-31.799999999999997</v>
      </c>
      <c r="K415" s="60"/>
      <c r="L415" s="93"/>
    </row>
    <row r="416" spans="1:12">
      <c r="A416" s="59">
        <f>'Temperature Data'!A416</f>
        <v>40957</v>
      </c>
      <c r="B416" s="6" cm="1">
        <f t="array" ref="B416">INDEX('Temperature Data'!$B416:$G416,1,TempDataCol)</f>
        <v>36.4</v>
      </c>
      <c r="C416" s="6">
        <f t="shared" si="42"/>
        <v>20.100000000000001</v>
      </c>
      <c r="D416" s="6">
        <f t="shared" si="43"/>
        <v>21.1</v>
      </c>
      <c r="E416" s="6">
        <f t="shared" si="44"/>
        <v>22.1</v>
      </c>
      <c r="F416" s="6">
        <f t="shared" si="45"/>
        <v>20.100000000000001</v>
      </c>
      <c r="G416" s="6">
        <f t="shared" si="46"/>
        <v>21.1</v>
      </c>
      <c r="H416" s="6">
        <f t="shared" si="47"/>
        <v>22.1</v>
      </c>
      <c r="I416" s="162"/>
      <c r="J416" s="6">
        <f t="shared" si="48"/>
        <v>-42.2</v>
      </c>
      <c r="K416" s="60"/>
      <c r="L416" s="93"/>
    </row>
    <row r="417" spans="1:12">
      <c r="A417" s="59">
        <f>'Temperature Data'!A417</f>
        <v>40958</v>
      </c>
      <c r="B417" s="6" cm="1">
        <f t="array" ref="B417">INDEX('Temperature Data'!$B417:$G417,1,TempDataCol)</f>
        <v>33.200000000000003</v>
      </c>
      <c r="C417" s="6">
        <f t="shared" si="42"/>
        <v>23.299999999999997</v>
      </c>
      <c r="D417" s="6">
        <f t="shared" si="43"/>
        <v>24.299999999999997</v>
      </c>
      <c r="E417" s="6">
        <f t="shared" si="44"/>
        <v>25.299999999999997</v>
      </c>
      <c r="F417" s="6">
        <f t="shared" si="45"/>
        <v>23.299999999999997</v>
      </c>
      <c r="G417" s="6">
        <f t="shared" si="46"/>
        <v>24.299999999999997</v>
      </c>
      <c r="H417" s="6">
        <f t="shared" si="47"/>
        <v>25.299999999999997</v>
      </c>
      <c r="I417" s="162"/>
      <c r="J417" s="6">
        <f t="shared" si="48"/>
        <v>-48.599999999999994</v>
      </c>
      <c r="K417" s="60"/>
      <c r="L417" s="93"/>
    </row>
    <row r="418" spans="1:12">
      <c r="A418" s="59">
        <f>'Temperature Data'!A418</f>
        <v>40959</v>
      </c>
      <c r="B418" s="6" cm="1">
        <f t="array" ref="B418">INDEX('Temperature Data'!$B418:$G418,1,TempDataCol)</f>
        <v>30.4</v>
      </c>
      <c r="C418" s="6">
        <f t="shared" si="42"/>
        <v>26.1</v>
      </c>
      <c r="D418" s="6">
        <f t="shared" si="43"/>
        <v>27.1</v>
      </c>
      <c r="E418" s="6">
        <f t="shared" si="44"/>
        <v>28.1</v>
      </c>
      <c r="F418" s="6">
        <f t="shared" si="45"/>
        <v>26.1</v>
      </c>
      <c r="G418" s="6">
        <f t="shared" si="46"/>
        <v>27.1</v>
      </c>
      <c r="H418" s="6">
        <f t="shared" si="47"/>
        <v>28.1</v>
      </c>
      <c r="I418" s="162"/>
      <c r="J418" s="6">
        <f t="shared" si="48"/>
        <v>-54.20000000000001</v>
      </c>
      <c r="K418" s="60"/>
      <c r="L418" s="93"/>
    </row>
    <row r="419" spans="1:12">
      <c r="A419" s="59">
        <f>'Temperature Data'!A419</f>
        <v>40960</v>
      </c>
      <c r="B419" s="6" cm="1">
        <f t="array" ref="B419">INDEX('Temperature Data'!$B419:$G419,1,TempDataCol)</f>
        <v>31.9</v>
      </c>
      <c r="C419" s="6">
        <f t="shared" si="42"/>
        <v>24.6</v>
      </c>
      <c r="D419" s="6">
        <f t="shared" si="43"/>
        <v>25.6</v>
      </c>
      <c r="E419" s="6">
        <f t="shared" si="44"/>
        <v>26.6</v>
      </c>
      <c r="F419" s="6">
        <f t="shared" si="45"/>
        <v>24.6</v>
      </c>
      <c r="G419" s="6">
        <f t="shared" si="46"/>
        <v>25.6</v>
      </c>
      <c r="H419" s="6">
        <f t="shared" si="47"/>
        <v>26.6</v>
      </c>
      <c r="I419" s="162"/>
      <c r="J419" s="6">
        <f t="shared" si="48"/>
        <v>-51.20000000000001</v>
      </c>
      <c r="K419" s="60"/>
      <c r="L419" s="93"/>
    </row>
    <row r="420" spans="1:12">
      <c r="A420" s="59">
        <f>'Temperature Data'!A420</f>
        <v>40961</v>
      </c>
      <c r="B420" s="6" cm="1">
        <f t="array" ref="B420">INDEX('Temperature Data'!$B420:$G420,1,TempDataCol)</f>
        <v>44.5</v>
      </c>
      <c r="C420" s="6">
        <f t="shared" si="42"/>
        <v>12</v>
      </c>
      <c r="D420" s="6">
        <f t="shared" si="43"/>
        <v>13</v>
      </c>
      <c r="E420" s="6">
        <f t="shared" si="44"/>
        <v>14</v>
      </c>
      <c r="F420" s="6">
        <f t="shared" si="45"/>
        <v>12</v>
      </c>
      <c r="G420" s="6">
        <f t="shared" si="46"/>
        <v>13</v>
      </c>
      <c r="H420" s="6">
        <f t="shared" si="47"/>
        <v>14</v>
      </c>
      <c r="I420" s="162"/>
      <c r="J420" s="6">
        <f t="shared" si="48"/>
        <v>-26</v>
      </c>
      <c r="K420" s="60"/>
      <c r="L420" s="93"/>
    </row>
    <row r="421" spans="1:12">
      <c r="A421" s="59">
        <f>'Temperature Data'!A421</f>
        <v>40962</v>
      </c>
      <c r="B421" s="6" cm="1">
        <f t="array" ref="B421">INDEX('Temperature Data'!$B421:$G421,1,TempDataCol)</f>
        <v>43.8</v>
      </c>
      <c r="C421" s="6">
        <f t="shared" si="42"/>
        <v>12.700000000000003</v>
      </c>
      <c r="D421" s="6">
        <f t="shared" si="43"/>
        <v>13.700000000000003</v>
      </c>
      <c r="E421" s="6">
        <f t="shared" si="44"/>
        <v>14.700000000000003</v>
      </c>
      <c r="F421" s="6">
        <f t="shared" si="45"/>
        <v>12.700000000000003</v>
      </c>
      <c r="G421" s="6">
        <f t="shared" si="46"/>
        <v>13.700000000000003</v>
      </c>
      <c r="H421" s="6">
        <f t="shared" si="47"/>
        <v>14.700000000000003</v>
      </c>
      <c r="I421" s="162"/>
      <c r="J421" s="6">
        <f t="shared" si="48"/>
        <v>-27.400000000000006</v>
      </c>
      <c r="K421" s="60"/>
      <c r="L421" s="93"/>
    </row>
    <row r="422" spans="1:12">
      <c r="A422" s="59">
        <f>'Temperature Data'!A422</f>
        <v>40963</v>
      </c>
      <c r="B422" s="6" cm="1">
        <f t="array" ref="B422">INDEX('Temperature Data'!$B422:$G422,1,TempDataCol)</f>
        <v>35.9</v>
      </c>
      <c r="C422" s="6">
        <f t="shared" si="42"/>
        <v>20.6</v>
      </c>
      <c r="D422" s="6">
        <f t="shared" si="43"/>
        <v>21.6</v>
      </c>
      <c r="E422" s="6">
        <f t="shared" si="44"/>
        <v>22.6</v>
      </c>
      <c r="F422" s="6">
        <f t="shared" si="45"/>
        <v>20.6</v>
      </c>
      <c r="G422" s="6">
        <f t="shared" si="46"/>
        <v>21.6</v>
      </c>
      <c r="H422" s="6">
        <f t="shared" si="47"/>
        <v>22.6</v>
      </c>
      <c r="I422" s="162"/>
      <c r="J422" s="6">
        <f t="shared" si="48"/>
        <v>-43.20000000000001</v>
      </c>
      <c r="K422" s="60"/>
      <c r="L422" s="93"/>
    </row>
    <row r="423" spans="1:12">
      <c r="A423" s="59">
        <f>'Temperature Data'!A423</f>
        <v>40964</v>
      </c>
      <c r="B423" s="6" cm="1">
        <f t="array" ref="B423">INDEX('Temperature Data'!$B423:$G423,1,TempDataCol)</f>
        <v>37.299999999999997</v>
      </c>
      <c r="C423" s="6">
        <f t="shared" si="42"/>
        <v>19.200000000000003</v>
      </c>
      <c r="D423" s="6">
        <f t="shared" si="43"/>
        <v>20.200000000000003</v>
      </c>
      <c r="E423" s="6">
        <f t="shared" si="44"/>
        <v>21.200000000000003</v>
      </c>
      <c r="F423" s="6">
        <f t="shared" si="45"/>
        <v>19.200000000000003</v>
      </c>
      <c r="G423" s="6">
        <f t="shared" si="46"/>
        <v>20.200000000000003</v>
      </c>
      <c r="H423" s="6">
        <f t="shared" si="47"/>
        <v>21.200000000000003</v>
      </c>
      <c r="I423" s="162"/>
      <c r="J423" s="6">
        <f t="shared" si="48"/>
        <v>-40.400000000000006</v>
      </c>
      <c r="K423" s="60"/>
      <c r="L423" s="93"/>
    </row>
    <row r="424" spans="1:12">
      <c r="A424" s="59">
        <f>'Temperature Data'!A424</f>
        <v>40965</v>
      </c>
      <c r="B424" s="6" cm="1">
        <f t="array" ref="B424">INDEX('Temperature Data'!$B424:$G424,1,TempDataCol)</f>
        <v>31.4</v>
      </c>
      <c r="C424" s="6">
        <f t="shared" si="42"/>
        <v>25.1</v>
      </c>
      <c r="D424" s="6">
        <f t="shared" si="43"/>
        <v>26.1</v>
      </c>
      <c r="E424" s="6">
        <f t="shared" si="44"/>
        <v>27.1</v>
      </c>
      <c r="F424" s="6">
        <f t="shared" si="45"/>
        <v>25.1</v>
      </c>
      <c r="G424" s="6">
        <f t="shared" si="46"/>
        <v>26.1</v>
      </c>
      <c r="H424" s="6">
        <f t="shared" si="47"/>
        <v>27.1</v>
      </c>
      <c r="I424" s="162"/>
      <c r="J424" s="6">
        <f t="shared" si="48"/>
        <v>-52.20000000000001</v>
      </c>
      <c r="K424" s="60"/>
      <c r="L424" s="93"/>
    </row>
    <row r="425" spans="1:12">
      <c r="A425" s="59">
        <f>'Temperature Data'!A425</f>
        <v>40966</v>
      </c>
      <c r="B425" s="6" cm="1">
        <f t="array" ref="B425">INDEX('Temperature Data'!$B425:$G425,1,TempDataCol)</f>
        <v>35.799999999999997</v>
      </c>
      <c r="C425" s="6">
        <f t="shared" si="42"/>
        <v>20.700000000000003</v>
      </c>
      <c r="D425" s="6">
        <f t="shared" si="43"/>
        <v>21.700000000000003</v>
      </c>
      <c r="E425" s="6">
        <f t="shared" si="44"/>
        <v>22.700000000000003</v>
      </c>
      <c r="F425" s="6">
        <f t="shared" si="45"/>
        <v>20.700000000000003</v>
      </c>
      <c r="G425" s="6">
        <f t="shared" si="46"/>
        <v>21.700000000000003</v>
      </c>
      <c r="H425" s="6">
        <f t="shared" si="47"/>
        <v>22.700000000000003</v>
      </c>
      <c r="I425" s="162"/>
      <c r="J425" s="6">
        <f t="shared" si="48"/>
        <v>-43.400000000000006</v>
      </c>
      <c r="K425" s="60"/>
      <c r="L425" s="93"/>
    </row>
    <row r="426" spans="1:12">
      <c r="A426" s="59">
        <f>'Temperature Data'!A426</f>
        <v>40967</v>
      </c>
      <c r="B426" s="6" cm="1">
        <f t="array" ref="B426">INDEX('Temperature Data'!$B426:$G426,1,TempDataCol)</f>
        <v>38.9</v>
      </c>
      <c r="C426" s="6">
        <f t="shared" si="42"/>
        <v>17.600000000000001</v>
      </c>
      <c r="D426" s="6">
        <f t="shared" si="43"/>
        <v>18.600000000000001</v>
      </c>
      <c r="E426" s="6">
        <f t="shared" si="44"/>
        <v>19.600000000000001</v>
      </c>
      <c r="F426" s="6">
        <f t="shared" si="45"/>
        <v>17.600000000000001</v>
      </c>
      <c r="G426" s="6">
        <f t="shared" si="46"/>
        <v>18.600000000000001</v>
      </c>
      <c r="H426" s="6">
        <f t="shared" si="47"/>
        <v>19.600000000000001</v>
      </c>
      <c r="I426" s="162"/>
      <c r="J426" s="6">
        <f t="shared" si="48"/>
        <v>-37.200000000000003</v>
      </c>
      <c r="K426" s="60"/>
      <c r="L426" s="93"/>
    </row>
    <row r="427" spans="1:12">
      <c r="A427" s="59">
        <f>'Temperature Data'!A427</f>
        <v>40968</v>
      </c>
      <c r="B427" s="6" cm="1">
        <f t="array" ref="B427">INDEX('Temperature Data'!$B427:$G427,1,TempDataCol)</f>
        <v>31.200000000000003</v>
      </c>
      <c r="C427" s="6">
        <f t="shared" si="42"/>
        <v>25.299999999999997</v>
      </c>
      <c r="D427" s="6">
        <f t="shared" si="43"/>
        <v>26.299999999999997</v>
      </c>
      <c r="E427" s="6">
        <f t="shared" si="44"/>
        <v>27.299999999999997</v>
      </c>
      <c r="F427" s="6">
        <f t="shared" si="45"/>
        <v>25.299999999999997</v>
      </c>
      <c r="G427" s="6">
        <f t="shared" si="46"/>
        <v>26.299999999999997</v>
      </c>
      <c r="H427" s="6">
        <f t="shared" si="47"/>
        <v>27.299999999999997</v>
      </c>
      <c r="I427" s="162"/>
      <c r="J427" s="6">
        <f t="shared" si="48"/>
        <v>-52.599999999999994</v>
      </c>
      <c r="K427" s="60"/>
      <c r="L427" s="93"/>
    </row>
    <row r="428" spans="1:12">
      <c r="A428" s="59">
        <f>'Temperature Data'!A428</f>
        <v>40969</v>
      </c>
      <c r="B428" s="6" cm="1">
        <f t="array" ref="B428">INDEX('Temperature Data'!$B428:$G428,1,TempDataCol)</f>
        <v>29.9</v>
      </c>
      <c r="C428" s="6">
        <f t="shared" si="42"/>
        <v>26.6</v>
      </c>
      <c r="D428" s="6">
        <f t="shared" si="43"/>
        <v>27.6</v>
      </c>
      <c r="E428" s="6">
        <f t="shared" si="44"/>
        <v>28.6</v>
      </c>
      <c r="F428" s="6">
        <f t="shared" si="45"/>
        <v>26.6</v>
      </c>
      <c r="G428" s="6">
        <f t="shared" si="46"/>
        <v>27.6</v>
      </c>
      <c r="H428" s="6">
        <f t="shared" si="47"/>
        <v>28.6</v>
      </c>
      <c r="I428" s="162"/>
      <c r="J428" s="6">
        <f t="shared" si="48"/>
        <v>-55.20000000000001</v>
      </c>
      <c r="K428" s="60"/>
      <c r="L428" s="93"/>
    </row>
    <row r="429" spans="1:12">
      <c r="A429" s="59">
        <f>'Temperature Data'!A429</f>
        <v>40970</v>
      </c>
      <c r="B429" s="6" cm="1">
        <f t="array" ref="B429">INDEX('Temperature Data'!$B429:$G429,1,TempDataCol)</f>
        <v>26.200000000000003</v>
      </c>
      <c r="C429" s="6">
        <f t="shared" si="42"/>
        <v>30.299999999999997</v>
      </c>
      <c r="D429" s="6">
        <f t="shared" si="43"/>
        <v>31.299999999999997</v>
      </c>
      <c r="E429" s="6">
        <f t="shared" si="44"/>
        <v>32.299999999999997</v>
      </c>
      <c r="F429" s="6">
        <f t="shared" si="45"/>
        <v>30.299999999999997</v>
      </c>
      <c r="G429" s="6">
        <f t="shared" si="46"/>
        <v>31.299999999999997</v>
      </c>
      <c r="H429" s="6">
        <f t="shared" si="47"/>
        <v>32.299999999999997</v>
      </c>
      <c r="I429" s="162"/>
      <c r="J429" s="6">
        <f t="shared" si="48"/>
        <v>-62.599999999999994</v>
      </c>
      <c r="K429" s="60"/>
      <c r="L429" s="93"/>
    </row>
    <row r="430" spans="1:12">
      <c r="A430" s="59">
        <f>'Temperature Data'!A430</f>
        <v>40971</v>
      </c>
      <c r="B430" s="6" cm="1">
        <f t="array" ref="B430">INDEX('Temperature Data'!$B430:$G430,1,TempDataCol)</f>
        <v>36.1</v>
      </c>
      <c r="C430" s="6">
        <f t="shared" si="42"/>
        <v>20.399999999999999</v>
      </c>
      <c r="D430" s="6">
        <f t="shared" si="43"/>
        <v>21.4</v>
      </c>
      <c r="E430" s="6">
        <f t="shared" si="44"/>
        <v>22.4</v>
      </c>
      <c r="F430" s="6">
        <f t="shared" si="45"/>
        <v>20.399999999999999</v>
      </c>
      <c r="G430" s="6">
        <f t="shared" si="46"/>
        <v>21.4</v>
      </c>
      <c r="H430" s="6">
        <f t="shared" si="47"/>
        <v>22.4</v>
      </c>
      <c r="I430" s="162"/>
      <c r="J430" s="6">
        <f t="shared" si="48"/>
        <v>-42.79999999999999</v>
      </c>
      <c r="K430" s="60"/>
      <c r="L430" s="93"/>
    </row>
    <row r="431" spans="1:12">
      <c r="A431" s="59">
        <f>'Temperature Data'!A431</f>
        <v>40972</v>
      </c>
      <c r="B431" s="6" cm="1">
        <f t="array" ref="B431">INDEX('Temperature Data'!$B431:$G431,1,TempDataCol)</f>
        <v>34.799999999999997</v>
      </c>
      <c r="C431" s="6">
        <f t="shared" si="42"/>
        <v>21.700000000000003</v>
      </c>
      <c r="D431" s="6">
        <f t="shared" si="43"/>
        <v>22.700000000000003</v>
      </c>
      <c r="E431" s="6">
        <f t="shared" si="44"/>
        <v>23.700000000000003</v>
      </c>
      <c r="F431" s="6">
        <f t="shared" si="45"/>
        <v>21.700000000000003</v>
      </c>
      <c r="G431" s="6">
        <f t="shared" si="46"/>
        <v>22.700000000000003</v>
      </c>
      <c r="H431" s="6">
        <f t="shared" si="47"/>
        <v>23.700000000000003</v>
      </c>
      <c r="I431" s="162"/>
      <c r="J431" s="6">
        <f t="shared" si="48"/>
        <v>-45.400000000000006</v>
      </c>
      <c r="K431" s="60"/>
      <c r="L431" s="93"/>
    </row>
    <row r="432" spans="1:12">
      <c r="A432" s="59">
        <f>'Temperature Data'!A432</f>
        <v>40973</v>
      </c>
      <c r="B432" s="6" cm="1">
        <f t="array" ref="B432">INDEX('Temperature Data'!$B432:$G432,1,TempDataCol)</f>
        <v>28.700000000000003</v>
      </c>
      <c r="C432" s="6">
        <f t="shared" si="42"/>
        <v>27.799999999999997</v>
      </c>
      <c r="D432" s="6">
        <f t="shared" si="43"/>
        <v>28.799999999999997</v>
      </c>
      <c r="E432" s="6">
        <f t="shared" si="44"/>
        <v>29.799999999999997</v>
      </c>
      <c r="F432" s="6">
        <f t="shared" si="45"/>
        <v>27.799999999999997</v>
      </c>
      <c r="G432" s="6">
        <f t="shared" si="46"/>
        <v>28.799999999999997</v>
      </c>
      <c r="H432" s="6">
        <f t="shared" si="47"/>
        <v>29.799999999999997</v>
      </c>
      <c r="I432" s="162"/>
      <c r="J432" s="6">
        <f t="shared" si="48"/>
        <v>-57.599999999999994</v>
      </c>
      <c r="K432" s="60"/>
      <c r="L432" s="93"/>
    </row>
    <row r="433" spans="1:12">
      <c r="A433" s="59">
        <f>'Temperature Data'!A433</f>
        <v>40974</v>
      </c>
      <c r="B433" s="6" cm="1">
        <f t="array" ref="B433">INDEX('Temperature Data'!$B433:$G433,1,TempDataCol)</f>
        <v>26</v>
      </c>
      <c r="C433" s="6">
        <f t="shared" si="42"/>
        <v>30.5</v>
      </c>
      <c r="D433" s="6">
        <f t="shared" si="43"/>
        <v>31.5</v>
      </c>
      <c r="E433" s="6">
        <f t="shared" si="44"/>
        <v>32.5</v>
      </c>
      <c r="F433" s="6">
        <f t="shared" si="45"/>
        <v>30.5</v>
      </c>
      <c r="G433" s="6">
        <f t="shared" si="46"/>
        <v>31.5</v>
      </c>
      <c r="H433" s="6">
        <f t="shared" si="47"/>
        <v>32.5</v>
      </c>
      <c r="I433" s="162"/>
      <c r="J433" s="6">
        <f t="shared" si="48"/>
        <v>-63</v>
      </c>
      <c r="K433" s="60"/>
      <c r="L433" s="93"/>
    </row>
    <row r="434" spans="1:12">
      <c r="A434" s="59">
        <f>'Temperature Data'!A434</f>
        <v>40975</v>
      </c>
      <c r="B434" s="6" cm="1">
        <f t="array" ref="B434">INDEX('Temperature Data'!$B434:$G434,1,TempDataCol)</f>
        <v>44</v>
      </c>
      <c r="C434" s="6">
        <f t="shared" si="42"/>
        <v>12.5</v>
      </c>
      <c r="D434" s="6">
        <f t="shared" si="43"/>
        <v>13.5</v>
      </c>
      <c r="E434" s="6">
        <f t="shared" si="44"/>
        <v>14.5</v>
      </c>
      <c r="F434" s="6">
        <f t="shared" si="45"/>
        <v>12.5</v>
      </c>
      <c r="G434" s="6">
        <f t="shared" si="46"/>
        <v>13.5</v>
      </c>
      <c r="H434" s="6">
        <f t="shared" si="47"/>
        <v>14.5</v>
      </c>
      <c r="I434" s="162"/>
      <c r="J434" s="6">
        <f t="shared" si="48"/>
        <v>-27</v>
      </c>
      <c r="K434" s="60"/>
      <c r="L434" s="93"/>
    </row>
    <row r="435" spans="1:12">
      <c r="A435" s="59">
        <f>'Temperature Data'!A435</f>
        <v>40976</v>
      </c>
      <c r="B435" s="6" cm="1">
        <f t="array" ref="B435">INDEX('Temperature Data'!$B435:$G435,1,TempDataCol)</f>
        <v>57.9</v>
      </c>
      <c r="C435" s="6">
        <f t="shared" si="42"/>
        <v>0</v>
      </c>
      <c r="D435" s="6">
        <f t="shared" si="43"/>
        <v>0</v>
      </c>
      <c r="E435" s="6">
        <f t="shared" si="44"/>
        <v>0.60000000000000142</v>
      </c>
      <c r="F435" s="6">
        <f t="shared" si="45"/>
        <v>0</v>
      </c>
      <c r="G435" s="6">
        <f t="shared" si="46"/>
        <v>0</v>
      </c>
      <c r="H435" s="6">
        <f t="shared" si="47"/>
        <v>0.60000000000000142</v>
      </c>
      <c r="I435" s="162"/>
      <c r="J435" s="6">
        <f t="shared" si="48"/>
        <v>0</v>
      </c>
      <c r="K435" s="60"/>
      <c r="L435" s="93"/>
    </row>
    <row r="436" spans="1:12">
      <c r="A436" s="59">
        <f>'Temperature Data'!A436</f>
        <v>40977</v>
      </c>
      <c r="B436" s="6" cm="1">
        <f t="array" ref="B436">INDEX('Temperature Data'!$B436:$G436,1,TempDataCol)</f>
        <v>41.2</v>
      </c>
      <c r="C436" s="6">
        <f t="shared" si="42"/>
        <v>15.299999999999997</v>
      </c>
      <c r="D436" s="6">
        <f t="shared" si="43"/>
        <v>16.299999999999997</v>
      </c>
      <c r="E436" s="6">
        <f t="shared" si="44"/>
        <v>17.299999999999997</v>
      </c>
      <c r="F436" s="6">
        <f t="shared" si="45"/>
        <v>15.299999999999997</v>
      </c>
      <c r="G436" s="6">
        <f t="shared" si="46"/>
        <v>16.299999999999997</v>
      </c>
      <c r="H436" s="6">
        <f t="shared" si="47"/>
        <v>17.299999999999997</v>
      </c>
      <c r="I436" s="162"/>
      <c r="J436" s="6">
        <f t="shared" si="48"/>
        <v>-32.599999999999994</v>
      </c>
      <c r="K436" s="60"/>
      <c r="L436" s="93"/>
    </row>
    <row r="437" spans="1:12">
      <c r="A437" s="59">
        <f>'Temperature Data'!A437</f>
        <v>40978</v>
      </c>
      <c r="B437" s="6" cm="1">
        <f t="array" ref="B437">INDEX('Temperature Data'!$B437:$G437,1,TempDataCol)</f>
        <v>32.700000000000003</v>
      </c>
      <c r="C437" s="6">
        <f t="shared" si="42"/>
        <v>23.799999999999997</v>
      </c>
      <c r="D437" s="6">
        <f t="shared" si="43"/>
        <v>24.799999999999997</v>
      </c>
      <c r="E437" s="6">
        <f t="shared" si="44"/>
        <v>25.799999999999997</v>
      </c>
      <c r="F437" s="6">
        <f t="shared" si="45"/>
        <v>23.799999999999997</v>
      </c>
      <c r="G437" s="6">
        <f t="shared" si="46"/>
        <v>24.799999999999997</v>
      </c>
      <c r="H437" s="6">
        <f t="shared" si="47"/>
        <v>25.799999999999997</v>
      </c>
      <c r="I437" s="162"/>
      <c r="J437" s="6">
        <f t="shared" si="48"/>
        <v>-49.599999999999994</v>
      </c>
      <c r="K437" s="60"/>
      <c r="L437" s="93"/>
    </row>
    <row r="438" spans="1:12">
      <c r="A438" s="59">
        <f>'Temperature Data'!A438</f>
        <v>40979</v>
      </c>
      <c r="B438" s="6" cm="1">
        <f t="array" ref="B438">INDEX('Temperature Data'!$B438:$G438,1,TempDataCol)</f>
        <v>43.8</v>
      </c>
      <c r="C438" s="6">
        <f t="shared" si="42"/>
        <v>12.700000000000003</v>
      </c>
      <c r="D438" s="6">
        <f t="shared" si="43"/>
        <v>13.700000000000003</v>
      </c>
      <c r="E438" s="6">
        <f t="shared" si="44"/>
        <v>14.700000000000003</v>
      </c>
      <c r="F438" s="6">
        <f t="shared" si="45"/>
        <v>12.700000000000003</v>
      </c>
      <c r="G438" s="6">
        <f t="shared" si="46"/>
        <v>13.700000000000003</v>
      </c>
      <c r="H438" s="6">
        <f t="shared" si="47"/>
        <v>14.700000000000003</v>
      </c>
      <c r="I438" s="162"/>
      <c r="J438" s="6">
        <f t="shared" si="48"/>
        <v>-27.400000000000006</v>
      </c>
      <c r="K438" s="60"/>
      <c r="L438" s="93"/>
    </row>
    <row r="439" spans="1:12">
      <c r="A439" s="59">
        <f>'Temperature Data'!A439</f>
        <v>40980</v>
      </c>
      <c r="B439" s="6" cm="1">
        <f t="array" ref="B439">INDEX('Temperature Data'!$B439:$G439,1,TempDataCol)</f>
        <v>55.3</v>
      </c>
      <c r="C439" s="6">
        <f t="shared" si="42"/>
        <v>1.2000000000000028</v>
      </c>
      <c r="D439" s="6">
        <f t="shared" si="43"/>
        <v>2.2000000000000028</v>
      </c>
      <c r="E439" s="6">
        <f t="shared" si="44"/>
        <v>3.2000000000000028</v>
      </c>
      <c r="F439" s="6">
        <f t="shared" si="45"/>
        <v>1.2000000000000028</v>
      </c>
      <c r="G439" s="6">
        <f t="shared" si="46"/>
        <v>2.2000000000000028</v>
      </c>
      <c r="H439" s="6">
        <f t="shared" si="47"/>
        <v>3.2000000000000028</v>
      </c>
      <c r="I439" s="162"/>
      <c r="J439" s="6">
        <f t="shared" si="48"/>
        <v>-4.4000000000000057</v>
      </c>
      <c r="K439" s="60"/>
      <c r="L439" s="93"/>
    </row>
    <row r="440" spans="1:12">
      <c r="A440" s="59">
        <f>'Temperature Data'!A440</f>
        <v>40981</v>
      </c>
      <c r="B440" s="6" cm="1">
        <f t="array" ref="B440">INDEX('Temperature Data'!$B440:$G440,1,TempDataCol)</f>
        <v>58.9</v>
      </c>
      <c r="C440" s="6">
        <f t="shared" si="42"/>
        <v>0</v>
      </c>
      <c r="D440" s="6">
        <f t="shared" si="43"/>
        <v>0</v>
      </c>
      <c r="E440" s="6">
        <f t="shared" si="44"/>
        <v>0</v>
      </c>
      <c r="F440" s="6">
        <f t="shared" si="45"/>
        <v>0</v>
      </c>
      <c r="G440" s="6">
        <f t="shared" si="46"/>
        <v>0</v>
      </c>
      <c r="H440" s="6">
        <f t="shared" si="47"/>
        <v>0</v>
      </c>
      <c r="I440" s="162"/>
      <c r="J440" s="6">
        <f t="shared" si="48"/>
        <v>0</v>
      </c>
      <c r="K440" s="60"/>
      <c r="L440" s="93"/>
    </row>
    <row r="441" spans="1:12">
      <c r="A441" s="59">
        <f>'Temperature Data'!A441</f>
        <v>40982</v>
      </c>
      <c r="B441" s="6" cm="1">
        <f t="array" ref="B441">INDEX('Temperature Data'!$B441:$G441,1,TempDataCol)</f>
        <v>45.8</v>
      </c>
      <c r="C441" s="6">
        <f t="shared" si="42"/>
        <v>10.700000000000003</v>
      </c>
      <c r="D441" s="6">
        <f t="shared" si="43"/>
        <v>11.700000000000003</v>
      </c>
      <c r="E441" s="6">
        <f t="shared" si="44"/>
        <v>12.700000000000003</v>
      </c>
      <c r="F441" s="6">
        <f t="shared" si="45"/>
        <v>10.700000000000003</v>
      </c>
      <c r="G441" s="6">
        <f t="shared" si="46"/>
        <v>11.700000000000003</v>
      </c>
      <c r="H441" s="6">
        <f t="shared" si="47"/>
        <v>12.700000000000003</v>
      </c>
      <c r="I441" s="162"/>
      <c r="J441" s="6">
        <f t="shared" si="48"/>
        <v>-23.400000000000006</v>
      </c>
      <c r="K441" s="60"/>
      <c r="L441" s="93"/>
    </row>
    <row r="442" spans="1:12">
      <c r="A442" s="59">
        <f>'Temperature Data'!A442</f>
        <v>40983</v>
      </c>
      <c r="B442" s="6" cm="1">
        <f t="array" ref="B442">INDEX('Temperature Data'!$B442:$G442,1,TempDataCol)</f>
        <v>38.799999999999997</v>
      </c>
      <c r="C442" s="6">
        <f t="shared" si="42"/>
        <v>17.700000000000003</v>
      </c>
      <c r="D442" s="6">
        <f t="shared" si="43"/>
        <v>18.700000000000003</v>
      </c>
      <c r="E442" s="6">
        <f t="shared" si="44"/>
        <v>19.700000000000003</v>
      </c>
      <c r="F442" s="6">
        <f t="shared" si="45"/>
        <v>17.700000000000003</v>
      </c>
      <c r="G442" s="6">
        <f t="shared" si="46"/>
        <v>18.700000000000003</v>
      </c>
      <c r="H442" s="6">
        <f t="shared" si="47"/>
        <v>19.700000000000003</v>
      </c>
      <c r="I442" s="162"/>
      <c r="J442" s="6">
        <f t="shared" si="48"/>
        <v>-37.400000000000006</v>
      </c>
      <c r="K442" s="60"/>
      <c r="L442" s="93"/>
    </row>
    <row r="443" spans="1:12">
      <c r="A443" s="59">
        <f>'Temperature Data'!A443</f>
        <v>40984</v>
      </c>
      <c r="B443" s="6" cm="1">
        <f t="array" ref="B443">INDEX('Temperature Data'!$B443:$G443,1,TempDataCol)</f>
        <v>39</v>
      </c>
      <c r="C443" s="6">
        <f t="shared" si="42"/>
        <v>17.5</v>
      </c>
      <c r="D443" s="6">
        <f t="shared" si="43"/>
        <v>18.5</v>
      </c>
      <c r="E443" s="6">
        <f t="shared" si="44"/>
        <v>19.5</v>
      </c>
      <c r="F443" s="6">
        <f t="shared" si="45"/>
        <v>17.5</v>
      </c>
      <c r="G443" s="6">
        <f t="shared" si="46"/>
        <v>18.5</v>
      </c>
      <c r="H443" s="6">
        <f t="shared" si="47"/>
        <v>19.5</v>
      </c>
      <c r="I443" s="162"/>
      <c r="J443" s="6">
        <f t="shared" si="48"/>
        <v>-37</v>
      </c>
      <c r="K443" s="60"/>
      <c r="L443" s="93"/>
    </row>
    <row r="444" spans="1:12">
      <c r="A444" s="59">
        <f>'Temperature Data'!A444</f>
        <v>40985</v>
      </c>
      <c r="B444" s="6" cm="1">
        <f t="array" ref="B444">INDEX('Temperature Data'!$B444:$G444,1,TempDataCol)</f>
        <v>43.1</v>
      </c>
      <c r="C444" s="6">
        <f t="shared" si="42"/>
        <v>13.399999999999999</v>
      </c>
      <c r="D444" s="6">
        <f t="shared" si="43"/>
        <v>14.399999999999999</v>
      </c>
      <c r="E444" s="6">
        <f t="shared" si="44"/>
        <v>15.399999999999999</v>
      </c>
      <c r="F444" s="6">
        <f t="shared" si="45"/>
        <v>13.399999999999999</v>
      </c>
      <c r="G444" s="6">
        <f t="shared" si="46"/>
        <v>14.399999999999999</v>
      </c>
      <c r="H444" s="6">
        <f t="shared" si="47"/>
        <v>15.399999999999999</v>
      </c>
      <c r="I444" s="162"/>
      <c r="J444" s="6">
        <f t="shared" si="48"/>
        <v>-28.799999999999997</v>
      </c>
      <c r="K444" s="60"/>
      <c r="L444" s="93"/>
    </row>
    <row r="445" spans="1:12">
      <c r="A445" s="59">
        <f>'Temperature Data'!A445</f>
        <v>40986</v>
      </c>
      <c r="B445" s="6" cm="1">
        <f t="array" ref="B445">INDEX('Temperature Data'!$B445:$G445,1,TempDataCol)</f>
        <v>54.6</v>
      </c>
      <c r="C445" s="6">
        <f t="shared" si="42"/>
        <v>1.8999999999999986</v>
      </c>
      <c r="D445" s="6">
        <f t="shared" si="43"/>
        <v>2.8999999999999986</v>
      </c>
      <c r="E445" s="6">
        <f t="shared" si="44"/>
        <v>3.8999999999999986</v>
      </c>
      <c r="F445" s="6">
        <f t="shared" si="45"/>
        <v>1.8999999999999986</v>
      </c>
      <c r="G445" s="6">
        <f t="shared" si="46"/>
        <v>2.8999999999999986</v>
      </c>
      <c r="H445" s="6">
        <f t="shared" si="47"/>
        <v>3.8999999999999986</v>
      </c>
      <c r="I445" s="162"/>
      <c r="J445" s="6">
        <f t="shared" si="48"/>
        <v>-5.7999999999999972</v>
      </c>
      <c r="K445" s="60"/>
      <c r="L445" s="93"/>
    </row>
    <row r="446" spans="1:12">
      <c r="A446" s="59">
        <f>'Temperature Data'!A446</f>
        <v>40987</v>
      </c>
      <c r="B446" s="6" cm="1">
        <f t="array" ref="B446">INDEX('Temperature Data'!$B446:$G446,1,TempDataCol)</f>
        <v>56.9</v>
      </c>
      <c r="C446" s="6">
        <f t="shared" si="42"/>
        <v>0</v>
      </c>
      <c r="D446" s="6">
        <f t="shared" si="43"/>
        <v>0.60000000000000142</v>
      </c>
      <c r="E446" s="6">
        <f t="shared" si="44"/>
        <v>1.6000000000000014</v>
      </c>
      <c r="F446" s="6">
        <f t="shared" si="45"/>
        <v>0</v>
      </c>
      <c r="G446" s="6">
        <f t="shared" si="46"/>
        <v>0.60000000000000142</v>
      </c>
      <c r="H446" s="6">
        <f t="shared" si="47"/>
        <v>1.6000000000000014</v>
      </c>
      <c r="I446" s="162"/>
      <c r="J446" s="6">
        <f t="shared" si="48"/>
        <v>-1.6000000000000014</v>
      </c>
      <c r="K446" s="60"/>
      <c r="L446" s="93"/>
    </row>
    <row r="447" spans="1:12">
      <c r="A447" s="59">
        <f>'Temperature Data'!A447</f>
        <v>40988</v>
      </c>
      <c r="B447" s="6" cm="1">
        <f t="array" ref="B447">INDEX('Temperature Data'!$B447:$G447,1,TempDataCol)</f>
        <v>57</v>
      </c>
      <c r="C447" s="6">
        <f t="shared" si="42"/>
        <v>0</v>
      </c>
      <c r="D447" s="6">
        <f t="shared" si="43"/>
        <v>0.5</v>
      </c>
      <c r="E447" s="6">
        <f t="shared" si="44"/>
        <v>1.5</v>
      </c>
      <c r="F447" s="6">
        <f t="shared" si="45"/>
        <v>0</v>
      </c>
      <c r="G447" s="6">
        <f t="shared" si="46"/>
        <v>0.5</v>
      </c>
      <c r="H447" s="6">
        <f t="shared" si="47"/>
        <v>1.5</v>
      </c>
      <c r="I447" s="162"/>
      <c r="J447" s="6">
        <f t="shared" si="48"/>
        <v>-1.5</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7.1000000000000014</v>
      </c>
      <c r="D451" s="6">
        <f t="shared" ref="D451:D514" si="50">IF(ISNUMBER($B451),IF($B451&lt;BPmiddle,(BPmiddle-$B451),0),"no data")</f>
        <v>8.1000000000000014</v>
      </c>
      <c r="E451" s="6">
        <f t="shared" ref="E451:E514" si="51">IF(ISNUMBER($B451),IF($B451&lt;BPupper,(BPupper-$B451),0),"no data")</f>
        <v>9.1000000000000014</v>
      </c>
      <c r="F451" s="6">
        <f t="shared" ref="F451:F514" si="52">IF(ISNUMBER($B451),IF($B451&lt;BPlower,(BPlower-$B451),0),"no data")</f>
        <v>7.1000000000000014</v>
      </c>
      <c r="G451" s="6">
        <f t="shared" ref="G451:G514" si="53">IF(ISNUMBER($B451),IF($B451&lt;BPmiddle,(BPmiddle-$B451),0),"no data")</f>
        <v>8.1000000000000014</v>
      </c>
      <c r="H451" s="6">
        <f t="shared" ref="H451:H514" si="54">IF(ISNUMBER($B451),IF($B451&lt;BPupper,(BPupper-$B451),0),"no data")</f>
        <v>9.1000000000000014</v>
      </c>
      <c r="I451" s="162"/>
      <c r="J451" s="6">
        <f t="shared" ref="J451:J514" si="55">IF(ISNUMBER($B451),IF($B451&lt;BalancePoint,(BalancePoint-$B451-SUM($D451:$F451)),0),"no data")</f>
        <v>-16.200000000000003</v>
      </c>
      <c r="K451" s="60"/>
      <c r="L451" s="93"/>
    </row>
    <row r="452" spans="1:12">
      <c r="A452" s="59">
        <f>'Temperature Data'!A452</f>
        <v>40993</v>
      </c>
      <c r="B452" s="6" cm="1">
        <f t="array" ref="B452">INDEX('Temperature Data'!$B452:$G452,1,TempDataCol)</f>
        <v>44.8</v>
      </c>
      <c r="C452" s="6">
        <f t="shared" si="49"/>
        <v>11.700000000000003</v>
      </c>
      <c r="D452" s="6">
        <f t="shared" si="50"/>
        <v>12.700000000000003</v>
      </c>
      <c r="E452" s="6">
        <f t="shared" si="51"/>
        <v>13.700000000000003</v>
      </c>
      <c r="F452" s="6">
        <f t="shared" si="52"/>
        <v>11.700000000000003</v>
      </c>
      <c r="G452" s="6">
        <f t="shared" si="53"/>
        <v>12.700000000000003</v>
      </c>
      <c r="H452" s="6">
        <f t="shared" si="54"/>
        <v>13.700000000000003</v>
      </c>
      <c r="I452" s="162"/>
      <c r="J452" s="6">
        <f t="shared" si="55"/>
        <v>-25.400000000000006</v>
      </c>
      <c r="K452" s="60"/>
      <c r="L452" s="93"/>
    </row>
    <row r="453" spans="1:12">
      <c r="A453" s="59">
        <f>'Temperature Data'!A453</f>
        <v>40994</v>
      </c>
      <c r="B453" s="6" cm="1">
        <f t="array" ref="B453">INDEX('Temperature Data'!$B453:$G453,1,TempDataCol)</f>
        <v>38.9</v>
      </c>
      <c r="C453" s="6">
        <f t="shared" si="49"/>
        <v>17.600000000000001</v>
      </c>
      <c r="D453" s="6">
        <f t="shared" si="50"/>
        <v>18.600000000000001</v>
      </c>
      <c r="E453" s="6">
        <f t="shared" si="51"/>
        <v>19.600000000000001</v>
      </c>
      <c r="F453" s="6">
        <f t="shared" si="52"/>
        <v>17.600000000000001</v>
      </c>
      <c r="G453" s="6">
        <f t="shared" si="53"/>
        <v>18.600000000000001</v>
      </c>
      <c r="H453" s="6">
        <f t="shared" si="54"/>
        <v>19.600000000000001</v>
      </c>
      <c r="I453" s="162"/>
      <c r="J453" s="6">
        <f t="shared" si="55"/>
        <v>-37.200000000000003</v>
      </c>
      <c r="K453" s="60"/>
      <c r="L453" s="93"/>
    </row>
    <row r="454" spans="1:12">
      <c r="A454" s="59">
        <f>'Temperature Data'!A454</f>
        <v>40995</v>
      </c>
      <c r="B454" s="6" cm="1">
        <f t="array" ref="B454">INDEX('Temperature Data'!$B454:$G454,1,TempDataCol)</f>
        <v>34.6</v>
      </c>
      <c r="C454" s="6">
        <f t="shared" si="49"/>
        <v>21.9</v>
      </c>
      <c r="D454" s="6">
        <f t="shared" si="50"/>
        <v>22.9</v>
      </c>
      <c r="E454" s="6">
        <f t="shared" si="51"/>
        <v>23.9</v>
      </c>
      <c r="F454" s="6">
        <f t="shared" si="52"/>
        <v>21.9</v>
      </c>
      <c r="G454" s="6">
        <f t="shared" si="53"/>
        <v>22.9</v>
      </c>
      <c r="H454" s="6">
        <f t="shared" si="54"/>
        <v>23.9</v>
      </c>
      <c r="I454" s="162"/>
      <c r="J454" s="6">
        <f t="shared" si="55"/>
        <v>-45.79999999999999</v>
      </c>
      <c r="K454" s="60"/>
      <c r="L454" s="93"/>
    </row>
    <row r="455" spans="1:12">
      <c r="A455" s="59">
        <f>'Temperature Data'!A455</f>
        <v>40996</v>
      </c>
      <c r="B455" s="6" cm="1">
        <f t="array" ref="B455">INDEX('Temperature Data'!$B455:$G455,1,TempDataCol)</f>
        <v>42.3</v>
      </c>
      <c r="C455" s="6">
        <f t="shared" si="49"/>
        <v>14.200000000000003</v>
      </c>
      <c r="D455" s="6">
        <f t="shared" si="50"/>
        <v>15.200000000000003</v>
      </c>
      <c r="E455" s="6">
        <f t="shared" si="51"/>
        <v>16.200000000000003</v>
      </c>
      <c r="F455" s="6">
        <f t="shared" si="52"/>
        <v>14.200000000000003</v>
      </c>
      <c r="G455" s="6">
        <f t="shared" si="53"/>
        <v>15.200000000000003</v>
      </c>
      <c r="H455" s="6">
        <f t="shared" si="54"/>
        <v>16.200000000000003</v>
      </c>
      <c r="I455" s="162"/>
      <c r="J455" s="6">
        <f t="shared" si="55"/>
        <v>-30.400000000000006</v>
      </c>
      <c r="K455" s="60"/>
      <c r="L455" s="93"/>
    </row>
    <row r="456" spans="1:12">
      <c r="A456" s="59">
        <f>'Temperature Data'!A456</f>
        <v>40997</v>
      </c>
      <c r="B456" s="6" cm="1">
        <f t="array" ref="B456">INDEX('Temperature Data'!$B456:$G456,1,TempDataCol)</f>
        <v>42.4</v>
      </c>
      <c r="C456" s="6">
        <f t="shared" si="49"/>
        <v>14.100000000000001</v>
      </c>
      <c r="D456" s="6">
        <f t="shared" si="50"/>
        <v>15.100000000000001</v>
      </c>
      <c r="E456" s="6">
        <f t="shared" si="51"/>
        <v>16.100000000000001</v>
      </c>
      <c r="F456" s="6">
        <f t="shared" si="52"/>
        <v>14.100000000000001</v>
      </c>
      <c r="G456" s="6">
        <f t="shared" si="53"/>
        <v>15.100000000000001</v>
      </c>
      <c r="H456" s="6">
        <f t="shared" si="54"/>
        <v>16.100000000000001</v>
      </c>
      <c r="I456" s="162"/>
      <c r="J456" s="6">
        <f t="shared" si="55"/>
        <v>-30.200000000000003</v>
      </c>
      <c r="K456" s="60"/>
      <c r="L456" s="93"/>
    </row>
    <row r="457" spans="1:12">
      <c r="A457" s="59">
        <f>'Temperature Data'!A457</f>
        <v>40998</v>
      </c>
      <c r="B457" s="6" cm="1">
        <f t="array" ref="B457">INDEX('Temperature Data'!$B457:$G457,1,TempDataCol)</f>
        <v>41.1</v>
      </c>
      <c r="C457" s="6">
        <f t="shared" si="49"/>
        <v>15.399999999999999</v>
      </c>
      <c r="D457" s="6">
        <f t="shared" si="50"/>
        <v>16.399999999999999</v>
      </c>
      <c r="E457" s="6">
        <f t="shared" si="51"/>
        <v>17.399999999999999</v>
      </c>
      <c r="F457" s="6">
        <f t="shared" si="52"/>
        <v>15.399999999999999</v>
      </c>
      <c r="G457" s="6">
        <f t="shared" si="53"/>
        <v>16.399999999999999</v>
      </c>
      <c r="H457" s="6">
        <f t="shared" si="54"/>
        <v>17.399999999999999</v>
      </c>
      <c r="I457" s="162"/>
      <c r="J457" s="6">
        <f t="shared" si="55"/>
        <v>-32.799999999999997</v>
      </c>
      <c r="K457" s="60"/>
      <c r="L457" s="93"/>
    </row>
    <row r="458" spans="1:12">
      <c r="A458" s="59">
        <f>'Temperature Data'!A458</f>
        <v>40999</v>
      </c>
      <c r="B458" s="6" cm="1">
        <f t="array" ref="B458">INDEX('Temperature Data'!$B458:$G458,1,TempDataCol)</f>
        <v>39.1</v>
      </c>
      <c r="C458" s="6">
        <f t="shared" si="49"/>
        <v>17.399999999999999</v>
      </c>
      <c r="D458" s="6">
        <f t="shared" si="50"/>
        <v>18.399999999999999</v>
      </c>
      <c r="E458" s="6">
        <f t="shared" si="51"/>
        <v>19.399999999999999</v>
      </c>
      <c r="F458" s="6">
        <f t="shared" si="52"/>
        <v>17.399999999999999</v>
      </c>
      <c r="G458" s="6">
        <f t="shared" si="53"/>
        <v>18.399999999999999</v>
      </c>
      <c r="H458" s="6">
        <f t="shared" si="54"/>
        <v>19.399999999999999</v>
      </c>
      <c r="I458" s="162"/>
      <c r="J458" s="6">
        <f t="shared" si="55"/>
        <v>-36.799999999999997</v>
      </c>
      <c r="K458" s="60"/>
      <c r="L458" s="93"/>
    </row>
    <row r="459" spans="1:12">
      <c r="A459" s="59">
        <f>'Temperature Data'!A459</f>
        <v>41000</v>
      </c>
      <c r="B459" s="6" cm="1">
        <f t="array" ref="B459">INDEX('Temperature Data'!$B459:$G459,1,TempDataCol)</f>
        <v>39.200000000000003</v>
      </c>
      <c r="C459" s="6">
        <f t="shared" si="49"/>
        <v>17.299999999999997</v>
      </c>
      <c r="D459" s="6">
        <f t="shared" si="50"/>
        <v>18.299999999999997</v>
      </c>
      <c r="E459" s="6">
        <f t="shared" si="51"/>
        <v>19.299999999999997</v>
      </c>
      <c r="F459" s="6">
        <f t="shared" si="52"/>
        <v>17.299999999999997</v>
      </c>
      <c r="G459" s="6">
        <f t="shared" si="53"/>
        <v>18.299999999999997</v>
      </c>
      <c r="H459" s="6">
        <f t="shared" si="54"/>
        <v>19.299999999999997</v>
      </c>
      <c r="I459" s="162"/>
      <c r="J459" s="6">
        <f t="shared" si="55"/>
        <v>-36.599999999999994</v>
      </c>
      <c r="K459" s="60"/>
      <c r="L459" s="93"/>
    </row>
    <row r="460" spans="1:12">
      <c r="A460" s="59">
        <f>'Temperature Data'!A460</f>
        <v>41001</v>
      </c>
      <c r="B460" s="6" cm="1">
        <f t="array" ref="B460">INDEX('Temperature Data'!$B460:$G460,1,TempDataCol)</f>
        <v>42.9</v>
      </c>
      <c r="C460" s="6">
        <f t="shared" si="49"/>
        <v>13.600000000000001</v>
      </c>
      <c r="D460" s="6">
        <f t="shared" si="50"/>
        <v>14.600000000000001</v>
      </c>
      <c r="E460" s="6">
        <f t="shared" si="51"/>
        <v>15.600000000000001</v>
      </c>
      <c r="F460" s="6">
        <f t="shared" si="52"/>
        <v>13.600000000000001</v>
      </c>
      <c r="G460" s="6">
        <f t="shared" si="53"/>
        <v>14.600000000000001</v>
      </c>
      <c r="H460" s="6">
        <f t="shared" si="54"/>
        <v>15.600000000000001</v>
      </c>
      <c r="I460" s="162"/>
      <c r="J460" s="6">
        <f t="shared" si="55"/>
        <v>-29.200000000000003</v>
      </c>
      <c r="K460" s="60"/>
      <c r="L460" s="93"/>
    </row>
    <row r="461" spans="1:12">
      <c r="A461" s="59">
        <f>'Temperature Data'!A461</f>
        <v>41002</v>
      </c>
      <c r="B461" s="6" cm="1">
        <f t="array" ref="B461">INDEX('Temperature Data'!$B461:$G461,1,TempDataCol)</f>
        <v>43.4</v>
      </c>
      <c r="C461" s="6">
        <f t="shared" si="49"/>
        <v>13.100000000000001</v>
      </c>
      <c r="D461" s="6">
        <f t="shared" si="50"/>
        <v>14.100000000000001</v>
      </c>
      <c r="E461" s="6">
        <f t="shared" si="51"/>
        <v>15.100000000000001</v>
      </c>
      <c r="F461" s="6">
        <f t="shared" si="52"/>
        <v>13.100000000000001</v>
      </c>
      <c r="G461" s="6">
        <f t="shared" si="53"/>
        <v>14.100000000000001</v>
      </c>
      <c r="H461" s="6">
        <f t="shared" si="54"/>
        <v>15.100000000000001</v>
      </c>
      <c r="I461" s="162"/>
      <c r="J461" s="6">
        <f t="shared" si="55"/>
        <v>-28.200000000000003</v>
      </c>
      <c r="K461" s="60"/>
      <c r="L461" s="93"/>
    </row>
    <row r="462" spans="1:12">
      <c r="A462" s="59">
        <f>'Temperature Data'!A462</f>
        <v>41003</v>
      </c>
      <c r="B462" s="6" cm="1">
        <f t="array" ref="B462">INDEX('Temperature Data'!$B462:$G462,1,TempDataCol)</f>
        <v>48.8</v>
      </c>
      <c r="C462" s="6">
        <f t="shared" si="49"/>
        <v>7.7000000000000028</v>
      </c>
      <c r="D462" s="6">
        <f t="shared" si="50"/>
        <v>8.7000000000000028</v>
      </c>
      <c r="E462" s="6">
        <f t="shared" si="51"/>
        <v>9.7000000000000028</v>
      </c>
      <c r="F462" s="6">
        <f t="shared" si="52"/>
        <v>7.7000000000000028</v>
      </c>
      <c r="G462" s="6">
        <f t="shared" si="53"/>
        <v>8.7000000000000028</v>
      </c>
      <c r="H462" s="6">
        <f t="shared" si="54"/>
        <v>9.7000000000000028</v>
      </c>
      <c r="I462" s="162"/>
      <c r="J462" s="6">
        <f t="shared" si="55"/>
        <v>-17.400000000000006</v>
      </c>
      <c r="K462" s="60"/>
      <c r="L462" s="93"/>
    </row>
    <row r="463" spans="1:12">
      <c r="A463" s="59">
        <f>'Temperature Data'!A463</f>
        <v>41004</v>
      </c>
      <c r="B463" s="6" cm="1">
        <f t="array" ref="B463">INDEX('Temperature Data'!$B463:$G463,1,TempDataCol)</f>
        <v>41.2</v>
      </c>
      <c r="C463" s="6">
        <f t="shared" si="49"/>
        <v>15.299999999999997</v>
      </c>
      <c r="D463" s="6">
        <f t="shared" si="50"/>
        <v>16.299999999999997</v>
      </c>
      <c r="E463" s="6">
        <f t="shared" si="51"/>
        <v>17.299999999999997</v>
      </c>
      <c r="F463" s="6">
        <f t="shared" si="52"/>
        <v>15.299999999999997</v>
      </c>
      <c r="G463" s="6">
        <f t="shared" si="53"/>
        <v>16.299999999999997</v>
      </c>
      <c r="H463" s="6">
        <f t="shared" si="54"/>
        <v>17.299999999999997</v>
      </c>
      <c r="I463" s="162"/>
      <c r="J463" s="6">
        <f t="shared" si="55"/>
        <v>-32.599999999999994</v>
      </c>
      <c r="K463" s="60"/>
      <c r="L463" s="93"/>
    </row>
    <row r="464" spans="1:12">
      <c r="A464" s="59">
        <f>'Temperature Data'!A464</f>
        <v>41005</v>
      </c>
      <c r="B464" s="6" cm="1">
        <f t="array" ref="B464">INDEX('Temperature Data'!$B464:$G464,1,TempDataCol)</f>
        <v>41.3</v>
      </c>
      <c r="C464" s="6">
        <f t="shared" si="49"/>
        <v>15.200000000000003</v>
      </c>
      <c r="D464" s="6">
        <f t="shared" si="50"/>
        <v>16.200000000000003</v>
      </c>
      <c r="E464" s="6">
        <f t="shared" si="51"/>
        <v>17.200000000000003</v>
      </c>
      <c r="F464" s="6">
        <f t="shared" si="52"/>
        <v>15.200000000000003</v>
      </c>
      <c r="G464" s="6">
        <f t="shared" si="53"/>
        <v>16.200000000000003</v>
      </c>
      <c r="H464" s="6">
        <f t="shared" si="54"/>
        <v>17.200000000000003</v>
      </c>
      <c r="I464" s="162"/>
      <c r="J464" s="6">
        <f t="shared" si="55"/>
        <v>-32.400000000000006</v>
      </c>
      <c r="K464" s="60"/>
      <c r="L464" s="93"/>
    </row>
    <row r="465" spans="1:12">
      <c r="A465" s="59">
        <f>'Temperature Data'!A465</f>
        <v>41006</v>
      </c>
      <c r="B465" s="6" cm="1">
        <f t="array" ref="B465">INDEX('Temperature Data'!$B465:$G465,1,TempDataCol)</f>
        <v>41.5</v>
      </c>
      <c r="C465" s="6">
        <f t="shared" si="49"/>
        <v>15</v>
      </c>
      <c r="D465" s="6">
        <f t="shared" si="50"/>
        <v>16</v>
      </c>
      <c r="E465" s="6">
        <f t="shared" si="51"/>
        <v>17</v>
      </c>
      <c r="F465" s="6">
        <f t="shared" si="52"/>
        <v>15</v>
      </c>
      <c r="G465" s="6">
        <f t="shared" si="53"/>
        <v>16</v>
      </c>
      <c r="H465" s="6">
        <f t="shared" si="54"/>
        <v>17</v>
      </c>
      <c r="I465" s="162"/>
      <c r="J465" s="6">
        <f t="shared" si="55"/>
        <v>-32</v>
      </c>
      <c r="K465" s="60"/>
      <c r="L465" s="93"/>
    </row>
    <row r="466" spans="1:12">
      <c r="A466" s="59">
        <f>'Temperature Data'!A466</f>
        <v>41007</v>
      </c>
      <c r="B466" s="6" cm="1">
        <f t="array" ref="B466">INDEX('Temperature Data'!$B466:$G466,1,TempDataCol)</f>
        <v>43.9</v>
      </c>
      <c r="C466" s="6">
        <f t="shared" si="49"/>
        <v>12.600000000000001</v>
      </c>
      <c r="D466" s="6">
        <f t="shared" si="50"/>
        <v>13.600000000000001</v>
      </c>
      <c r="E466" s="6">
        <f t="shared" si="51"/>
        <v>14.600000000000001</v>
      </c>
      <c r="F466" s="6">
        <f t="shared" si="52"/>
        <v>12.600000000000001</v>
      </c>
      <c r="G466" s="6">
        <f t="shared" si="53"/>
        <v>13.600000000000001</v>
      </c>
      <c r="H466" s="6">
        <f t="shared" si="54"/>
        <v>14.600000000000001</v>
      </c>
      <c r="I466" s="162"/>
      <c r="J466" s="6">
        <f t="shared" si="55"/>
        <v>-27.200000000000003</v>
      </c>
      <c r="K466" s="60"/>
      <c r="L466" s="93"/>
    </row>
    <row r="467" spans="1:12">
      <c r="A467" s="59">
        <f>'Temperature Data'!A467</f>
        <v>41008</v>
      </c>
      <c r="B467" s="6" cm="1">
        <f t="array" ref="B467">INDEX('Temperature Data'!$B467:$G467,1,TempDataCol)</f>
        <v>47.3</v>
      </c>
      <c r="C467" s="6">
        <f t="shared" si="49"/>
        <v>9.2000000000000028</v>
      </c>
      <c r="D467" s="6">
        <f t="shared" si="50"/>
        <v>10.200000000000003</v>
      </c>
      <c r="E467" s="6">
        <f t="shared" si="51"/>
        <v>11.200000000000003</v>
      </c>
      <c r="F467" s="6">
        <f t="shared" si="52"/>
        <v>9.2000000000000028</v>
      </c>
      <c r="G467" s="6">
        <f t="shared" si="53"/>
        <v>10.200000000000003</v>
      </c>
      <c r="H467" s="6">
        <f t="shared" si="54"/>
        <v>11.200000000000003</v>
      </c>
      <c r="I467" s="162"/>
      <c r="J467" s="6">
        <f t="shared" si="55"/>
        <v>-20.400000000000006</v>
      </c>
      <c r="K467" s="60"/>
      <c r="L467" s="93"/>
    </row>
    <row r="468" spans="1:12">
      <c r="A468" s="59">
        <f>'Temperature Data'!A468</f>
        <v>41009</v>
      </c>
      <c r="B468" s="6" cm="1">
        <f t="array" ref="B468">INDEX('Temperature Data'!$B468:$G468,1,TempDataCol)</f>
        <v>50.3</v>
      </c>
      <c r="C468" s="6">
        <f t="shared" si="49"/>
        <v>6.2000000000000028</v>
      </c>
      <c r="D468" s="6">
        <f t="shared" si="50"/>
        <v>7.2000000000000028</v>
      </c>
      <c r="E468" s="6">
        <f t="shared" si="51"/>
        <v>8.2000000000000028</v>
      </c>
      <c r="F468" s="6">
        <f t="shared" si="52"/>
        <v>6.2000000000000028</v>
      </c>
      <c r="G468" s="6">
        <f t="shared" si="53"/>
        <v>7.2000000000000028</v>
      </c>
      <c r="H468" s="6">
        <f t="shared" si="54"/>
        <v>8.2000000000000028</v>
      </c>
      <c r="I468" s="162"/>
      <c r="J468" s="6">
        <f t="shared" si="55"/>
        <v>-14.400000000000006</v>
      </c>
      <c r="K468" s="60"/>
      <c r="L468" s="93"/>
    </row>
    <row r="469" spans="1:12">
      <c r="A469" s="59">
        <f>'Temperature Data'!A469</f>
        <v>41010</v>
      </c>
      <c r="B469" s="6" cm="1">
        <f t="array" ref="B469">INDEX('Temperature Data'!$B469:$G469,1,TempDataCol)</f>
        <v>46.7</v>
      </c>
      <c r="C469" s="6">
        <f t="shared" si="49"/>
        <v>9.7999999999999972</v>
      </c>
      <c r="D469" s="6">
        <f t="shared" si="50"/>
        <v>10.799999999999997</v>
      </c>
      <c r="E469" s="6">
        <f t="shared" si="51"/>
        <v>11.799999999999997</v>
      </c>
      <c r="F469" s="6">
        <f t="shared" si="52"/>
        <v>9.7999999999999972</v>
      </c>
      <c r="G469" s="6">
        <f t="shared" si="53"/>
        <v>10.799999999999997</v>
      </c>
      <c r="H469" s="6">
        <f t="shared" si="54"/>
        <v>11.799999999999997</v>
      </c>
      <c r="I469" s="162"/>
      <c r="J469" s="6">
        <f t="shared" si="55"/>
        <v>-21.599999999999994</v>
      </c>
      <c r="K469" s="60"/>
      <c r="L469" s="93"/>
    </row>
    <row r="470" spans="1:12">
      <c r="A470" s="59">
        <f>'Temperature Data'!A470</f>
        <v>41011</v>
      </c>
      <c r="B470" s="6" cm="1">
        <f t="array" ref="B470">INDEX('Temperature Data'!$B470:$G470,1,TempDataCol)</f>
        <v>42.2</v>
      </c>
      <c r="C470" s="6">
        <f t="shared" si="49"/>
        <v>14.299999999999997</v>
      </c>
      <c r="D470" s="6">
        <f t="shared" si="50"/>
        <v>15.299999999999997</v>
      </c>
      <c r="E470" s="6">
        <f t="shared" si="51"/>
        <v>16.299999999999997</v>
      </c>
      <c r="F470" s="6">
        <f t="shared" si="52"/>
        <v>14.299999999999997</v>
      </c>
      <c r="G470" s="6">
        <f t="shared" si="53"/>
        <v>15.299999999999997</v>
      </c>
      <c r="H470" s="6">
        <f t="shared" si="54"/>
        <v>16.299999999999997</v>
      </c>
      <c r="I470" s="162"/>
      <c r="J470" s="6">
        <f t="shared" si="55"/>
        <v>-30.599999999999994</v>
      </c>
      <c r="K470" s="60"/>
      <c r="L470" s="93"/>
    </row>
    <row r="471" spans="1:12">
      <c r="A471" s="59">
        <f>'Temperature Data'!A471</f>
        <v>41012</v>
      </c>
      <c r="B471" s="6" cm="1">
        <f t="array" ref="B471">INDEX('Temperature Data'!$B471:$G471,1,TempDataCol)</f>
        <v>47.5</v>
      </c>
      <c r="C471" s="6">
        <f t="shared" si="49"/>
        <v>9</v>
      </c>
      <c r="D471" s="6">
        <f t="shared" si="50"/>
        <v>10</v>
      </c>
      <c r="E471" s="6">
        <f t="shared" si="51"/>
        <v>11</v>
      </c>
      <c r="F471" s="6">
        <f t="shared" si="52"/>
        <v>9</v>
      </c>
      <c r="G471" s="6">
        <f t="shared" si="53"/>
        <v>10</v>
      </c>
      <c r="H471" s="6">
        <f t="shared" si="54"/>
        <v>11</v>
      </c>
      <c r="I471" s="162"/>
      <c r="J471" s="6">
        <f t="shared" si="55"/>
        <v>-20</v>
      </c>
      <c r="K471" s="60"/>
      <c r="L471" s="93"/>
    </row>
    <row r="472" spans="1:12">
      <c r="A472" s="59">
        <f>'Temperature Data'!A472</f>
        <v>41013</v>
      </c>
      <c r="B472" s="6" cm="1">
        <f t="array" ref="B472">INDEX('Temperature Data'!$B472:$G472,1,TempDataCol)</f>
        <v>55.8</v>
      </c>
      <c r="C472" s="6">
        <f t="shared" si="49"/>
        <v>0.70000000000000284</v>
      </c>
      <c r="D472" s="6">
        <f t="shared" si="50"/>
        <v>1.7000000000000028</v>
      </c>
      <c r="E472" s="6">
        <f t="shared" si="51"/>
        <v>2.7000000000000028</v>
      </c>
      <c r="F472" s="6">
        <f t="shared" si="52"/>
        <v>0.70000000000000284</v>
      </c>
      <c r="G472" s="6">
        <f t="shared" si="53"/>
        <v>1.7000000000000028</v>
      </c>
      <c r="H472" s="6">
        <f t="shared" si="54"/>
        <v>2.7000000000000028</v>
      </c>
      <c r="I472" s="162"/>
      <c r="J472" s="6">
        <f t="shared" si="55"/>
        <v>-3.4000000000000057</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3.6000000000000014</v>
      </c>
      <c r="D476" s="6">
        <f t="shared" si="50"/>
        <v>4.6000000000000014</v>
      </c>
      <c r="E476" s="6">
        <f t="shared" si="51"/>
        <v>5.6000000000000014</v>
      </c>
      <c r="F476" s="6">
        <f t="shared" si="52"/>
        <v>3.6000000000000014</v>
      </c>
      <c r="G476" s="6">
        <f t="shared" si="53"/>
        <v>4.6000000000000014</v>
      </c>
      <c r="H476" s="6">
        <f t="shared" si="54"/>
        <v>5.6000000000000014</v>
      </c>
      <c r="I476" s="162"/>
      <c r="J476" s="6">
        <f t="shared" si="55"/>
        <v>-9.2000000000000028</v>
      </c>
      <c r="K476" s="60"/>
      <c r="L476" s="93"/>
    </row>
    <row r="477" spans="1:12">
      <c r="A477" s="59">
        <f>'Temperature Data'!A477</f>
        <v>41018</v>
      </c>
      <c r="B477" s="6" cm="1">
        <f t="array" ref="B477">INDEX('Temperature Data'!$B477:$G477,1,TempDataCol)</f>
        <v>56.3</v>
      </c>
      <c r="C477" s="6">
        <f t="shared" si="49"/>
        <v>0.20000000000000284</v>
      </c>
      <c r="D477" s="6">
        <f t="shared" si="50"/>
        <v>1.2000000000000028</v>
      </c>
      <c r="E477" s="6">
        <f t="shared" si="51"/>
        <v>2.2000000000000028</v>
      </c>
      <c r="F477" s="6">
        <f t="shared" si="52"/>
        <v>0.20000000000000284</v>
      </c>
      <c r="G477" s="6">
        <f t="shared" si="53"/>
        <v>1.2000000000000028</v>
      </c>
      <c r="H477" s="6">
        <f t="shared" si="54"/>
        <v>2.2000000000000028</v>
      </c>
      <c r="I477" s="162"/>
      <c r="J477" s="6">
        <f t="shared" si="55"/>
        <v>-2.4000000000000057</v>
      </c>
      <c r="K477" s="60"/>
      <c r="L477" s="93"/>
    </row>
    <row r="478" spans="1:12">
      <c r="A478" s="59">
        <f>'Temperature Data'!A478</f>
        <v>41019</v>
      </c>
      <c r="B478" s="6" cm="1">
        <f t="array" ref="B478">INDEX('Temperature Data'!$B478:$G478,1,TempDataCol)</f>
        <v>59.6</v>
      </c>
      <c r="C478" s="6">
        <f t="shared" si="49"/>
        <v>0</v>
      </c>
      <c r="D478" s="6">
        <f t="shared" si="50"/>
        <v>0</v>
      </c>
      <c r="E478" s="6">
        <f t="shared" si="51"/>
        <v>0</v>
      </c>
      <c r="F478" s="6">
        <f t="shared" si="52"/>
        <v>0</v>
      </c>
      <c r="G478" s="6">
        <f t="shared" si="53"/>
        <v>0</v>
      </c>
      <c r="H478" s="6">
        <f t="shared" si="54"/>
        <v>0</v>
      </c>
      <c r="I478" s="162"/>
      <c r="J478" s="6">
        <f t="shared" si="55"/>
        <v>0</v>
      </c>
      <c r="K478" s="60"/>
      <c r="L478" s="93"/>
    </row>
    <row r="479" spans="1:12">
      <c r="A479" s="59">
        <f>'Temperature Data'!A479</f>
        <v>41020</v>
      </c>
      <c r="B479" s="6" cm="1">
        <f t="array" ref="B479">INDEX('Temperature Data'!$B479:$G479,1,TempDataCol)</f>
        <v>62.2</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50.6</v>
      </c>
      <c r="C480" s="6">
        <f t="shared" si="49"/>
        <v>5.8999999999999986</v>
      </c>
      <c r="D480" s="6">
        <f t="shared" si="50"/>
        <v>6.8999999999999986</v>
      </c>
      <c r="E480" s="6">
        <f t="shared" si="51"/>
        <v>7.8999999999999986</v>
      </c>
      <c r="F480" s="6">
        <f t="shared" si="52"/>
        <v>5.8999999999999986</v>
      </c>
      <c r="G480" s="6">
        <f t="shared" si="53"/>
        <v>6.8999999999999986</v>
      </c>
      <c r="H480" s="6">
        <f t="shared" si="54"/>
        <v>7.8999999999999986</v>
      </c>
      <c r="I480" s="162"/>
      <c r="J480" s="6">
        <f t="shared" si="55"/>
        <v>-13.799999999999997</v>
      </c>
      <c r="K480" s="60"/>
      <c r="L480" s="93"/>
    </row>
    <row r="481" spans="1:12">
      <c r="A481" s="59">
        <f>'Temperature Data'!A481</f>
        <v>41022</v>
      </c>
      <c r="B481" s="6" cm="1">
        <f t="array" ref="B481">INDEX('Temperature Data'!$B481:$G481,1,TempDataCol)</f>
        <v>51.1</v>
      </c>
      <c r="C481" s="6">
        <f t="shared" si="49"/>
        <v>5.3999999999999986</v>
      </c>
      <c r="D481" s="6">
        <f t="shared" si="50"/>
        <v>6.3999999999999986</v>
      </c>
      <c r="E481" s="6">
        <f t="shared" si="51"/>
        <v>7.3999999999999986</v>
      </c>
      <c r="F481" s="6">
        <f t="shared" si="52"/>
        <v>5.3999999999999986</v>
      </c>
      <c r="G481" s="6">
        <f t="shared" si="53"/>
        <v>6.3999999999999986</v>
      </c>
      <c r="H481" s="6">
        <f t="shared" si="54"/>
        <v>7.3999999999999986</v>
      </c>
      <c r="I481" s="162"/>
      <c r="J481" s="6">
        <f t="shared" si="55"/>
        <v>-12.799999999999997</v>
      </c>
      <c r="K481" s="60"/>
      <c r="L481" s="93"/>
    </row>
    <row r="482" spans="1:12">
      <c r="A482" s="59">
        <f>'Temperature Data'!A482</f>
        <v>41023</v>
      </c>
      <c r="B482" s="6" cm="1">
        <f t="array" ref="B482">INDEX('Temperature Data'!$B482:$G482,1,TempDataCol)</f>
        <v>49.5</v>
      </c>
      <c r="C482" s="6">
        <f t="shared" si="49"/>
        <v>7</v>
      </c>
      <c r="D482" s="6">
        <f t="shared" si="50"/>
        <v>8</v>
      </c>
      <c r="E482" s="6">
        <f t="shared" si="51"/>
        <v>9</v>
      </c>
      <c r="F482" s="6">
        <f t="shared" si="52"/>
        <v>7</v>
      </c>
      <c r="G482" s="6">
        <f t="shared" si="53"/>
        <v>8</v>
      </c>
      <c r="H482" s="6">
        <f t="shared" si="54"/>
        <v>9</v>
      </c>
      <c r="I482" s="162"/>
      <c r="J482" s="6">
        <f t="shared" si="55"/>
        <v>-16</v>
      </c>
      <c r="K482" s="60"/>
      <c r="L482" s="93"/>
    </row>
    <row r="483" spans="1:12">
      <c r="A483" s="59">
        <f>'Temperature Data'!A483</f>
        <v>41024</v>
      </c>
      <c r="B483" s="6" cm="1">
        <f t="array" ref="B483">INDEX('Temperature Data'!$B483:$G483,1,TempDataCol)</f>
        <v>49.6</v>
      </c>
      <c r="C483" s="6">
        <f t="shared" si="49"/>
        <v>6.8999999999999986</v>
      </c>
      <c r="D483" s="6">
        <f t="shared" si="50"/>
        <v>7.8999999999999986</v>
      </c>
      <c r="E483" s="6">
        <f t="shared" si="51"/>
        <v>8.8999999999999986</v>
      </c>
      <c r="F483" s="6">
        <f t="shared" si="52"/>
        <v>6.8999999999999986</v>
      </c>
      <c r="G483" s="6">
        <f t="shared" si="53"/>
        <v>7.8999999999999986</v>
      </c>
      <c r="H483" s="6">
        <f t="shared" si="54"/>
        <v>8.8999999999999986</v>
      </c>
      <c r="I483" s="162"/>
      <c r="J483" s="6">
        <f t="shared" si="55"/>
        <v>-15.799999999999997</v>
      </c>
      <c r="K483" s="60"/>
      <c r="L483" s="93"/>
    </row>
    <row r="484" spans="1:12">
      <c r="A484" s="59">
        <f>'Temperature Data'!A484</f>
        <v>41025</v>
      </c>
      <c r="B484" s="6" cm="1">
        <f t="array" ref="B484">INDEX('Temperature Data'!$B484:$G484,1,TempDataCol)</f>
        <v>50.2</v>
      </c>
      <c r="C484" s="6">
        <f t="shared" si="49"/>
        <v>6.2999999999999972</v>
      </c>
      <c r="D484" s="6">
        <f t="shared" si="50"/>
        <v>7.2999999999999972</v>
      </c>
      <c r="E484" s="6">
        <f t="shared" si="51"/>
        <v>8.2999999999999972</v>
      </c>
      <c r="F484" s="6">
        <f t="shared" si="52"/>
        <v>6.2999999999999972</v>
      </c>
      <c r="G484" s="6">
        <f t="shared" si="53"/>
        <v>7.2999999999999972</v>
      </c>
      <c r="H484" s="6">
        <f t="shared" si="54"/>
        <v>8.2999999999999972</v>
      </c>
      <c r="I484" s="162"/>
      <c r="J484" s="6">
        <f t="shared" si="55"/>
        <v>-14.599999999999994</v>
      </c>
      <c r="K484" s="60"/>
      <c r="L484" s="93"/>
    </row>
    <row r="485" spans="1:12">
      <c r="A485" s="59">
        <f>'Temperature Data'!A485</f>
        <v>41026</v>
      </c>
      <c r="B485" s="6" cm="1">
        <f t="array" ref="B485">INDEX('Temperature Data'!$B485:$G485,1,TempDataCol)</f>
        <v>49.2</v>
      </c>
      <c r="C485" s="6">
        <f t="shared" si="49"/>
        <v>7.2999999999999972</v>
      </c>
      <c r="D485" s="6">
        <f t="shared" si="50"/>
        <v>8.2999999999999972</v>
      </c>
      <c r="E485" s="6">
        <f t="shared" si="51"/>
        <v>9.2999999999999972</v>
      </c>
      <c r="F485" s="6">
        <f t="shared" si="52"/>
        <v>7.2999999999999972</v>
      </c>
      <c r="G485" s="6">
        <f t="shared" si="53"/>
        <v>8.2999999999999972</v>
      </c>
      <c r="H485" s="6">
        <f t="shared" si="54"/>
        <v>9.2999999999999972</v>
      </c>
      <c r="I485" s="162"/>
      <c r="J485" s="6">
        <f t="shared" si="55"/>
        <v>-16.599999999999994</v>
      </c>
      <c r="K485" s="60"/>
      <c r="L485" s="93"/>
    </row>
    <row r="486" spans="1:12">
      <c r="A486" s="59">
        <f>'Temperature Data'!A486</f>
        <v>41027</v>
      </c>
      <c r="B486" s="6" cm="1">
        <f t="array" ref="B486">INDEX('Temperature Data'!$B486:$G486,1,TempDataCol)</f>
        <v>45.4</v>
      </c>
      <c r="C486" s="6">
        <f t="shared" si="49"/>
        <v>11.100000000000001</v>
      </c>
      <c r="D486" s="6">
        <f t="shared" si="50"/>
        <v>12.100000000000001</v>
      </c>
      <c r="E486" s="6">
        <f t="shared" si="51"/>
        <v>13.100000000000001</v>
      </c>
      <c r="F486" s="6">
        <f t="shared" si="52"/>
        <v>11.100000000000001</v>
      </c>
      <c r="G486" s="6">
        <f t="shared" si="53"/>
        <v>12.100000000000001</v>
      </c>
      <c r="H486" s="6">
        <f t="shared" si="54"/>
        <v>13.100000000000001</v>
      </c>
      <c r="I486" s="162"/>
      <c r="J486" s="6">
        <f t="shared" si="55"/>
        <v>-24.200000000000003</v>
      </c>
      <c r="K486" s="60"/>
      <c r="L486" s="93"/>
    </row>
    <row r="487" spans="1:12">
      <c r="A487" s="59">
        <f>'Temperature Data'!A487</f>
        <v>41028</v>
      </c>
      <c r="B487" s="6" cm="1">
        <f t="array" ref="B487">INDEX('Temperature Data'!$B487:$G487,1,TempDataCol)</f>
        <v>46.7</v>
      </c>
      <c r="C487" s="6">
        <f t="shared" si="49"/>
        <v>9.7999999999999972</v>
      </c>
      <c r="D487" s="6">
        <f t="shared" si="50"/>
        <v>10.799999999999997</v>
      </c>
      <c r="E487" s="6">
        <f t="shared" si="51"/>
        <v>11.799999999999997</v>
      </c>
      <c r="F487" s="6">
        <f t="shared" si="52"/>
        <v>9.7999999999999972</v>
      </c>
      <c r="G487" s="6">
        <f t="shared" si="53"/>
        <v>10.799999999999997</v>
      </c>
      <c r="H487" s="6">
        <f t="shared" si="54"/>
        <v>11.799999999999997</v>
      </c>
      <c r="I487" s="162"/>
      <c r="J487" s="6">
        <f t="shared" si="55"/>
        <v>-21.599999999999994</v>
      </c>
      <c r="K487" s="60"/>
      <c r="L487" s="93"/>
    </row>
    <row r="488" spans="1:12">
      <c r="A488" s="59">
        <f>'Temperature Data'!A488</f>
        <v>41029</v>
      </c>
      <c r="B488" s="6" cm="1">
        <f t="array" ref="B488">INDEX('Temperature Data'!$B488:$G488,1,TempDataCol)</f>
        <v>48.2</v>
      </c>
      <c r="C488" s="6">
        <f t="shared" si="49"/>
        <v>8.2999999999999972</v>
      </c>
      <c r="D488" s="6">
        <f t="shared" si="50"/>
        <v>9.2999999999999972</v>
      </c>
      <c r="E488" s="6">
        <f t="shared" si="51"/>
        <v>10.299999999999997</v>
      </c>
      <c r="F488" s="6">
        <f t="shared" si="52"/>
        <v>8.2999999999999972</v>
      </c>
      <c r="G488" s="6">
        <f t="shared" si="53"/>
        <v>9.2999999999999972</v>
      </c>
      <c r="H488" s="6">
        <f t="shared" si="54"/>
        <v>10.299999999999997</v>
      </c>
      <c r="I488" s="162"/>
      <c r="J488" s="6">
        <f t="shared" si="55"/>
        <v>-18.599999999999994</v>
      </c>
      <c r="K488" s="60"/>
      <c r="L488" s="93"/>
    </row>
    <row r="489" spans="1:12">
      <c r="A489" s="59">
        <f>'Temperature Data'!A489</f>
        <v>41030</v>
      </c>
      <c r="B489" s="6" cm="1">
        <f t="array" ref="B489">INDEX('Temperature Data'!$B489:$G489,1,TempDataCol)</f>
        <v>46.1</v>
      </c>
      <c r="C489" s="6">
        <f t="shared" si="49"/>
        <v>10.399999999999999</v>
      </c>
      <c r="D489" s="6">
        <f t="shared" si="50"/>
        <v>11.399999999999999</v>
      </c>
      <c r="E489" s="6">
        <f t="shared" si="51"/>
        <v>12.399999999999999</v>
      </c>
      <c r="F489" s="6">
        <f t="shared" si="52"/>
        <v>10.399999999999999</v>
      </c>
      <c r="G489" s="6">
        <f t="shared" si="53"/>
        <v>11.399999999999999</v>
      </c>
      <c r="H489" s="6">
        <f t="shared" si="54"/>
        <v>12.399999999999999</v>
      </c>
      <c r="I489" s="162"/>
      <c r="J489" s="6">
        <f t="shared" si="55"/>
        <v>-22.799999999999997</v>
      </c>
      <c r="K489" s="60"/>
      <c r="L489" s="93"/>
    </row>
    <row r="490" spans="1:12">
      <c r="A490" s="59">
        <f>'Temperature Data'!A490</f>
        <v>41031</v>
      </c>
      <c r="B490" s="6" cm="1">
        <f t="array" ref="B490">INDEX('Temperature Data'!$B490:$G490,1,TempDataCol)</f>
        <v>47.3</v>
      </c>
      <c r="C490" s="6">
        <f t="shared" si="49"/>
        <v>9.2000000000000028</v>
      </c>
      <c r="D490" s="6">
        <f t="shared" si="50"/>
        <v>10.200000000000003</v>
      </c>
      <c r="E490" s="6">
        <f t="shared" si="51"/>
        <v>11.200000000000003</v>
      </c>
      <c r="F490" s="6">
        <f t="shared" si="52"/>
        <v>9.2000000000000028</v>
      </c>
      <c r="G490" s="6">
        <f t="shared" si="53"/>
        <v>10.200000000000003</v>
      </c>
      <c r="H490" s="6">
        <f t="shared" si="54"/>
        <v>11.200000000000003</v>
      </c>
      <c r="I490" s="162"/>
      <c r="J490" s="6">
        <f t="shared" si="55"/>
        <v>-20.400000000000006</v>
      </c>
      <c r="K490" s="60"/>
      <c r="L490" s="93"/>
    </row>
    <row r="491" spans="1:12">
      <c r="A491" s="59">
        <f>'Temperature Data'!A491</f>
        <v>41032</v>
      </c>
      <c r="B491" s="6" cm="1">
        <f t="array" ref="B491">INDEX('Temperature Data'!$B491:$G491,1,TempDataCol)</f>
        <v>48.4</v>
      </c>
      <c r="C491" s="6">
        <f t="shared" si="49"/>
        <v>8.1000000000000014</v>
      </c>
      <c r="D491" s="6">
        <f t="shared" si="50"/>
        <v>9.1000000000000014</v>
      </c>
      <c r="E491" s="6">
        <f t="shared" si="51"/>
        <v>10.100000000000001</v>
      </c>
      <c r="F491" s="6">
        <f t="shared" si="52"/>
        <v>8.1000000000000014</v>
      </c>
      <c r="G491" s="6">
        <f t="shared" si="53"/>
        <v>9.1000000000000014</v>
      </c>
      <c r="H491" s="6">
        <f t="shared" si="54"/>
        <v>10.100000000000001</v>
      </c>
      <c r="I491" s="162"/>
      <c r="J491" s="6">
        <f t="shared" si="55"/>
        <v>-18.200000000000003</v>
      </c>
      <c r="K491" s="60"/>
      <c r="L491" s="93"/>
    </row>
    <row r="492" spans="1:12">
      <c r="A492" s="59">
        <f>'Temperature Data'!A492</f>
        <v>41033</v>
      </c>
      <c r="B492" s="6" cm="1">
        <f t="array" ref="B492">INDEX('Temperature Data'!$B492:$G492,1,TempDataCol)</f>
        <v>52.8</v>
      </c>
      <c r="C492" s="6">
        <f t="shared" si="49"/>
        <v>3.7000000000000028</v>
      </c>
      <c r="D492" s="6">
        <f t="shared" si="50"/>
        <v>4.7000000000000028</v>
      </c>
      <c r="E492" s="6">
        <f t="shared" si="51"/>
        <v>5.7000000000000028</v>
      </c>
      <c r="F492" s="6">
        <f t="shared" si="52"/>
        <v>3.7000000000000028</v>
      </c>
      <c r="G492" s="6">
        <f t="shared" si="53"/>
        <v>4.7000000000000028</v>
      </c>
      <c r="H492" s="6">
        <f t="shared" si="54"/>
        <v>5.7000000000000028</v>
      </c>
      <c r="I492" s="162"/>
      <c r="J492" s="6">
        <f t="shared" si="55"/>
        <v>-9.4000000000000057</v>
      </c>
      <c r="K492" s="60"/>
      <c r="L492" s="93"/>
    </row>
    <row r="493" spans="1:12">
      <c r="A493" s="59">
        <f>'Temperature Data'!A493</f>
        <v>41034</v>
      </c>
      <c r="B493" s="6" cm="1">
        <f t="array" ref="B493">INDEX('Temperature Data'!$B493:$G493,1,TempDataCol)</f>
        <v>54.3</v>
      </c>
      <c r="C493" s="6">
        <f t="shared" si="49"/>
        <v>2.2000000000000028</v>
      </c>
      <c r="D493" s="6">
        <f t="shared" si="50"/>
        <v>3.2000000000000028</v>
      </c>
      <c r="E493" s="6">
        <f t="shared" si="51"/>
        <v>4.2000000000000028</v>
      </c>
      <c r="F493" s="6">
        <f t="shared" si="52"/>
        <v>2.2000000000000028</v>
      </c>
      <c r="G493" s="6">
        <f t="shared" si="53"/>
        <v>3.2000000000000028</v>
      </c>
      <c r="H493" s="6">
        <f t="shared" si="54"/>
        <v>4.2000000000000028</v>
      </c>
      <c r="I493" s="162"/>
      <c r="J493" s="6">
        <f t="shared" si="55"/>
        <v>-6.4000000000000057</v>
      </c>
      <c r="K493" s="60"/>
      <c r="L493" s="93"/>
    </row>
    <row r="494" spans="1:12">
      <c r="A494" s="59">
        <f>'Temperature Data'!A494</f>
        <v>41035</v>
      </c>
      <c r="B494" s="6" cm="1">
        <f t="array" ref="B494">INDEX('Temperature Data'!$B494:$G494,1,TempDataCol)</f>
        <v>51.9</v>
      </c>
      <c r="C494" s="6">
        <f t="shared" si="49"/>
        <v>4.6000000000000014</v>
      </c>
      <c r="D494" s="6">
        <f t="shared" si="50"/>
        <v>5.6000000000000014</v>
      </c>
      <c r="E494" s="6">
        <f t="shared" si="51"/>
        <v>6.6000000000000014</v>
      </c>
      <c r="F494" s="6">
        <f t="shared" si="52"/>
        <v>4.6000000000000014</v>
      </c>
      <c r="G494" s="6">
        <f t="shared" si="53"/>
        <v>5.6000000000000014</v>
      </c>
      <c r="H494" s="6">
        <f t="shared" si="54"/>
        <v>6.6000000000000014</v>
      </c>
      <c r="I494" s="162"/>
      <c r="J494" s="6">
        <f t="shared" si="55"/>
        <v>-11.200000000000003</v>
      </c>
      <c r="K494" s="60"/>
      <c r="L494" s="93"/>
    </row>
    <row r="495" spans="1:12">
      <c r="A495" s="59">
        <f>'Temperature Data'!A495</f>
        <v>41036</v>
      </c>
      <c r="B495" s="6" cm="1">
        <f t="array" ref="B495">INDEX('Temperature Data'!$B495:$G495,1,TempDataCol)</f>
        <v>56.2</v>
      </c>
      <c r="C495" s="6">
        <f t="shared" si="49"/>
        <v>0.29999999999999716</v>
      </c>
      <c r="D495" s="6">
        <f t="shared" si="50"/>
        <v>1.2999999999999972</v>
      </c>
      <c r="E495" s="6">
        <f t="shared" si="51"/>
        <v>2.2999999999999972</v>
      </c>
      <c r="F495" s="6">
        <f t="shared" si="52"/>
        <v>0.29999999999999716</v>
      </c>
      <c r="G495" s="6">
        <f t="shared" si="53"/>
        <v>1.2999999999999972</v>
      </c>
      <c r="H495" s="6">
        <f t="shared" si="54"/>
        <v>2.2999999999999972</v>
      </c>
      <c r="I495" s="162"/>
      <c r="J495" s="6">
        <f t="shared" si="55"/>
        <v>-2.5999999999999943</v>
      </c>
      <c r="K495" s="60"/>
      <c r="L495" s="93"/>
    </row>
    <row r="496" spans="1:12">
      <c r="A496" s="59">
        <f>'Temperature Data'!A496</f>
        <v>41037</v>
      </c>
      <c r="B496" s="6" cm="1">
        <f t="array" ref="B496">INDEX('Temperature Data'!$B496:$G496,1,TempDataCol)</f>
        <v>52.7</v>
      </c>
      <c r="C496" s="6">
        <f t="shared" si="49"/>
        <v>3.7999999999999972</v>
      </c>
      <c r="D496" s="6">
        <f t="shared" si="50"/>
        <v>4.7999999999999972</v>
      </c>
      <c r="E496" s="6">
        <f t="shared" si="51"/>
        <v>5.7999999999999972</v>
      </c>
      <c r="F496" s="6">
        <f t="shared" si="52"/>
        <v>3.7999999999999972</v>
      </c>
      <c r="G496" s="6">
        <f t="shared" si="53"/>
        <v>4.7999999999999972</v>
      </c>
      <c r="H496" s="6">
        <f t="shared" si="54"/>
        <v>5.7999999999999972</v>
      </c>
      <c r="I496" s="162"/>
      <c r="J496" s="6">
        <f t="shared" si="55"/>
        <v>-9.5999999999999943</v>
      </c>
      <c r="K496" s="60"/>
      <c r="L496" s="93"/>
    </row>
    <row r="497" spans="1:12">
      <c r="A497" s="59">
        <f>'Temperature Data'!A497</f>
        <v>41038</v>
      </c>
      <c r="B497" s="6" cm="1">
        <f t="array" ref="B497">INDEX('Temperature Data'!$B497:$G497,1,TempDataCol)</f>
        <v>59.9</v>
      </c>
      <c r="C497" s="6">
        <f t="shared" si="49"/>
        <v>0</v>
      </c>
      <c r="D497" s="6">
        <f t="shared" si="50"/>
        <v>0</v>
      </c>
      <c r="E497" s="6">
        <f t="shared" si="51"/>
        <v>0</v>
      </c>
      <c r="F497" s="6">
        <f t="shared" si="52"/>
        <v>0</v>
      </c>
      <c r="G497" s="6">
        <f t="shared" si="53"/>
        <v>0</v>
      </c>
      <c r="H497" s="6">
        <f t="shared" si="54"/>
        <v>0</v>
      </c>
      <c r="I497" s="162"/>
      <c r="J497" s="6">
        <f t="shared" si="55"/>
        <v>0</v>
      </c>
      <c r="K497" s="60"/>
      <c r="L497" s="93"/>
    </row>
    <row r="498" spans="1:12">
      <c r="A498" s="59">
        <f>'Temperature Data'!A498</f>
        <v>41039</v>
      </c>
      <c r="B498" s="6" cm="1">
        <f t="array" ref="B498">INDEX('Temperature Data'!$B498:$G498,1,TempDataCol)</f>
        <v>57</v>
      </c>
      <c r="C498" s="6">
        <f t="shared" si="49"/>
        <v>0</v>
      </c>
      <c r="D498" s="6">
        <f t="shared" si="50"/>
        <v>0.5</v>
      </c>
      <c r="E498" s="6">
        <f t="shared" si="51"/>
        <v>1.5</v>
      </c>
      <c r="F498" s="6">
        <f t="shared" si="52"/>
        <v>0</v>
      </c>
      <c r="G498" s="6">
        <f t="shared" si="53"/>
        <v>0.5</v>
      </c>
      <c r="H498" s="6">
        <f t="shared" si="54"/>
        <v>1.5</v>
      </c>
      <c r="I498" s="162"/>
      <c r="J498" s="6">
        <f t="shared" si="55"/>
        <v>-1.5</v>
      </c>
      <c r="K498" s="60"/>
      <c r="L498" s="93"/>
    </row>
    <row r="499" spans="1:12">
      <c r="A499" s="59">
        <f>'Temperature Data'!A499</f>
        <v>41040</v>
      </c>
      <c r="B499" s="6" cm="1">
        <f t="array" ref="B499">INDEX('Temperature Data'!$B499:$G499,1,TempDataCol)</f>
        <v>53.2</v>
      </c>
      <c r="C499" s="6">
        <f t="shared" si="49"/>
        <v>3.2999999999999972</v>
      </c>
      <c r="D499" s="6">
        <f t="shared" si="50"/>
        <v>4.2999999999999972</v>
      </c>
      <c r="E499" s="6">
        <f t="shared" si="51"/>
        <v>5.2999999999999972</v>
      </c>
      <c r="F499" s="6">
        <f t="shared" si="52"/>
        <v>3.2999999999999972</v>
      </c>
      <c r="G499" s="6">
        <f t="shared" si="53"/>
        <v>4.2999999999999972</v>
      </c>
      <c r="H499" s="6">
        <f t="shared" si="54"/>
        <v>5.2999999999999972</v>
      </c>
      <c r="I499" s="162"/>
      <c r="J499" s="6">
        <f t="shared" si="55"/>
        <v>-8.5999999999999943</v>
      </c>
      <c r="K499" s="60"/>
      <c r="L499" s="93"/>
    </row>
    <row r="500" spans="1:12">
      <c r="A500" s="59">
        <f>'Temperature Data'!A500</f>
        <v>41041</v>
      </c>
      <c r="B500" s="6" cm="1">
        <f t="array" ref="B500">INDEX('Temperature Data'!$B500:$G500,1,TempDataCol)</f>
        <v>58.5</v>
      </c>
      <c r="C500" s="6">
        <f t="shared" si="49"/>
        <v>0</v>
      </c>
      <c r="D500" s="6">
        <f t="shared" si="50"/>
        <v>0</v>
      </c>
      <c r="E500" s="6">
        <f t="shared" si="51"/>
        <v>0</v>
      </c>
      <c r="F500" s="6">
        <f t="shared" si="52"/>
        <v>0</v>
      </c>
      <c r="G500" s="6">
        <f t="shared" si="53"/>
        <v>0</v>
      </c>
      <c r="H500" s="6">
        <f t="shared" si="54"/>
        <v>0</v>
      </c>
      <c r="I500" s="162"/>
      <c r="J500" s="6">
        <f t="shared" si="55"/>
        <v>0</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v>
      </c>
      <c r="E502" s="6">
        <f t="shared" si="51"/>
        <v>0</v>
      </c>
      <c r="F502" s="6">
        <f t="shared" si="52"/>
        <v>0</v>
      </c>
      <c r="G502" s="6">
        <f t="shared" si="53"/>
        <v>0</v>
      </c>
      <c r="H502" s="6">
        <f t="shared" si="54"/>
        <v>0</v>
      </c>
      <c r="I502" s="162"/>
      <c r="J502" s="6">
        <f t="shared" si="55"/>
        <v>0</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v>
      </c>
      <c r="D505" s="6">
        <f t="shared" si="50"/>
        <v>0</v>
      </c>
      <c r="E505" s="6">
        <f t="shared" si="51"/>
        <v>0</v>
      </c>
      <c r="F505" s="6">
        <f t="shared" si="52"/>
        <v>0</v>
      </c>
      <c r="G505" s="6">
        <f t="shared" si="53"/>
        <v>0</v>
      </c>
      <c r="H505" s="6">
        <f t="shared" si="54"/>
        <v>0</v>
      </c>
      <c r="I505" s="162"/>
      <c r="J505" s="6">
        <f t="shared" si="55"/>
        <v>0</v>
      </c>
      <c r="K505" s="60"/>
      <c r="L505" s="93"/>
    </row>
    <row r="506" spans="1:12">
      <c r="A506" s="59">
        <f>'Temperature Data'!A506</f>
        <v>41047</v>
      </c>
      <c r="B506" s="6" cm="1">
        <f t="array" ref="B506">INDEX('Temperature Data'!$B506:$G506,1,TempDataCol)</f>
        <v>57.1</v>
      </c>
      <c r="C506" s="6">
        <f t="shared" si="49"/>
        <v>0</v>
      </c>
      <c r="D506" s="6">
        <f t="shared" si="50"/>
        <v>0.39999999999999858</v>
      </c>
      <c r="E506" s="6">
        <f t="shared" si="51"/>
        <v>1.3999999999999986</v>
      </c>
      <c r="F506" s="6">
        <f t="shared" si="52"/>
        <v>0</v>
      </c>
      <c r="G506" s="6">
        <f t="shared" si="53"/>
        <v>0.39999999999999858</v>
      </c>
      <c r="H506" s="6">
        <f t="shared" si="54"/>
        <v>1.3999999999999986</v>
      </c>
      <c r="I506" s="162"/>
      <c r="J506" s="6">
        <f t="shared" si="55"/>
        <v>-1.3999999999999986</v>
      </c>
      <c r="K506" s="60"/>
      <c r="L506" s="93"/>
    </row>
    <row r="507" spans="1:12">
      <c r="A507" s="59">
        <f>'Temperature Data'!A507</f>
        <v>41048</v>
      </c>
      <c r="B507" s="6" cm="1">
        <f t="array" ref="B507">INDEX('Temperature Data'!$B507:$G507,1,TempDataCol)</f>
        <v>59.6</v>
      </c>
      <c r="C507" s="6">
        <f t="shared" si="49"/>
        <v>0</v>
      </c>
      <c r="D507" s="6">
        <f t="shared" si="50"/>
        <v>0</v>
      </c>
      <c r="E507" s="6">
        <f t="shared" si="51"/>
        <v>0</v>
      </c>
      <c r="F507" s="6">
        <f t="shared" si="52"/>
        <v>0</v>
      </c>
      <c r="G507" s="6">
        <f t="shared" si="53"/>
        <v>0</v>
      </c>
      <c r="H507" s="6">
        <f t="shared" si="54"/>
        <v>0</v>
      </c>
      <c r="I507" s="162"/>
      <c r="J507" s="6">
        <f t="shared" si="55"/>
        <v>0</v>
      </c>
      <c r="K507" s="60"/>
      <c r="L507" s="93"/>
    </row>
    <row r="508" spans="1:12">
      <c r="A508" s="59">
        <f>'Temperature Data'!A508</f>
        <v>41049</v>
      </c>
      <c r="B508" s="6" cm="1">
        <f t="array" ref="B508">INDEX('Temperature Data'!$B508:$G508,1,TempDataCol)</f>
        <v>61.8</v>
      </c>
      <c r="C508" s="6">
        <f t="shared" si="49"/>
        <v>0</v>
      </c>
      <c r="D508" s="6">
        <f t="shared" si="50"/>
        <v>0</v>
      </c>
      <c r="E508" s="6">
        <f t="shared" si="51"/>
        <v>0</v>
      </c>
      <c r="F508" s="6">
        <f t="shared" si="52"/>
        <v>0</v>
      </c>
      <c r="G508" s="6">
        <f t="shared" si="53"/>
        <v>0</v>
      </c>
      <c r="H508" s="6">
        <f t="shared" si="54"/>
        <v>0</v>
      </c>
      <c r="I508" s="162"/>
      <c r="J508" s="6">
        <f t="shared" si="55"/>
        <v>0</v>
      </c>
      <c r="K508" s="60"/>
      <c r="L508" s="93"/>
    </row>
    <row r="509" spans="1:12">
      <c r="A509" s="59">
        <f>'Temperature Data'!A509</f>
        <v>41050</v>
      </c>
      <c r="B509" s="6" cm="1">
        <f t="array" ref="B509">INDEX('Temperature Data'!$B509:$G509,1,TempDataCol)</f>
        <v>58</v>
      </c>
      <c r="C509" s="6">
        <f t="shared" si="49"/>
        <v>0</v>
      </c>
      <c r="D509" s="6">
        <f t="shared" si="50"/>
        <v>0</v>
      </c>
      <c r="E509" s="6">
        <f t="shared" si="51"/>
        <v>0.5</v>
      </c>
      <c r="F509" s="6">
        <f t="shared" si="52"/>
        <v>0</v>
      </c>
      <c r="G509" s="6">
        <f t="shared" si="53"/>
        <v>0</v>
      </c>
      <c r="H509" s="6">
        <f t="shared" si="54"/>
        <v>0.5</v>
      </c>
      <c r="I509" s="162"/>
      <c r="J509" s="6">
        <f t="shared" si="55"/>
        <v>0</v>
      </c>
      <c r="K509" s="60"/>
      <c r="L509" s="93"/>
    </row>
    <row r="510" spans="1:12">
      <c r="A510" s="59">
        <f>'Temperature Data'!A510</f>
        <v>41051</v>
      </c>
      <c r="B510" s="6" cm="1">
        <f t="array" ref="B510">INDEX('Temperature Data'!$B510:$G510,1,TempDataCol)</f>
        <v>60.2</v>
      </c>
      <c r="C510" s="6">
        <f t="shared" si="49"/>
        <v>0</v>
      </c>
      <c r="D510" s="6">
        <f t="shared" si="50"/>
        <v>0</v>
      </c>
      <c r="E510" s="6">
        <f t="shared" si="51"/>
        <v>0</v>
      </c>
      <c r="F510" s="6">
        <f t="shared" si="52"/>
        <v>0</v>
      </c>
      <c r="G510" s="6">
        <f t="shared" si="53"/>
        <v>0</v>
      </c>
      <c r="H510" s="6">
        <f t="shared" si="54"/>
        <v>0</v>
      </c>
      <c r="I510" s="162"/>
      <c r="J510" s="6">
        <f t="shared" si="55"/>
        <v>0</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58.7</v>
      </c>
      <c r="C521" s="6">
        <f t="shared" si="56"/>
        <v>0</v>
      </c>
      <c r="D521" s="6">
        <f t="shared" si="57"/>
        <v>0</v>
      </c>
      <c r="E521" s="6">
        <f t="shared" si="58"/>
        <v>0</v>
      </c>
      <c r="F521" s="6">
        <f t="shared" si="59"/>
        <v>0</v>
      </c>
      <c r="G521" s="6">
        <f t="shared" si="60"/>
        <v>0</v>
      </c>
      <c r="H521" s="6">
        <f t="shared" si="61"/>
        <v>0</v>
      </c>
      <c r="I521" s="162"/>
      <c r="J521" s="6">
        <f t="shared" si="62"/>
        <v>0</v>
      </c>
      <c r="K521" s="60"/>
      <c r="L521" s="93"/>
    </row>
    <row r="522" spans="1:12">
      <c r="A522" s="59">
        <f>'Temperature Data'!A522</f>
        <v>41063</v>
      </c>
      <c r="B522" s="6" cm="1">
        <f t="array" ref="B522">INDEX('Temperature Data'!$B522:$G522,1,TempDataCol)</f>
        <v>58.3</v>
      </c>
      <c r="C522" s="6">
        <f t="shared" si="56"/>
        <v>0</v>
      </c>
      <c r="D522" s="6">
        <f t="shared" si="57"/>
        <v>0</v>
      </c>
      <c r="E522" s="6">
        <f t="shared" si="58"/>
        <v>0.20000000000000284</v>
      </c>
      <c r="F522" s="6">
        <f t="shared" si="59"/>
        <v>0</v>
      </c>
      <c r="G522" s="6">
        <f t="shared" si="60"/>
        <v>0</v>
      </c>
      <c r="H522" s="6">
        <f t="shared" si="61"/>
        <v>0.20000000000000284</v>
      </c>
      <c r="I522" s="162"/>
      <c r="J522" s="6">
        <f t="shared" si="62"/>
        <v>0</v>
      </c>
      <c r="K522" s="60"/>
      <c r="L522" s="93"/>
    </row>
    <row r="523" spans="1:12">
      <c r="A523" s="59">
        <f>'Temperature Data'!A523</f>
        <v>41064</v>
      </c>
      <c r="B523" s="6" cm="1">
        <f t="array" ref="B523">INDEX('Temperature Data'!$B523:$G523,1,TempDataCol)</f>
        <v>50.6</v>
      </c>
      <c r="C523" s="6">
        <f t="shared" si="56"/>
        <v>5.8999999999999986</v>
      </c>
      <c r="D523" s="6">
        <f t="shared" si="57"/>
        <v>6.8999999999999986</v>
      </c>
      <c r="E523" s="6">
        <f t="shared" si="58"/>
        <v>7.8999999999999986</v>
      </c>
      <c r="F523" s="6">
        <f t="shared" si="59"/>
        <v>5.8999999999999986</v>
      </c>
      <c r="G523" s="6">
        <f t="shared" si="60"/>
        <v>6.8999999999999986</v>
      </c>
      <c r="H523" s="6">
        <f t="shared" si="61"/>
        <v>7.8999999999999986</v>
      </c>
      <c r="I523" s="162"/>
      <c r="J523" s="6">
        <f t="shared" si="62"/>
        <v>-13.799999999999997</v>
      </c>
      <c r="K523" s="60"/>
      <c r="L523" s="93"/>
    </row>
    <row r="524" spans="1:12">
      <c r="A524" s="59">
        <f>'Temperature Data'!A524</f>
        <v>41065</v>
      </c>
      <c r="B524" s="6" cm="1">
        <f t="array" ref="B524">INDEX('Temperature Data'!$B524:$G524,1,TempDataCol)</f>
        <v>52</v>
      </c>
      <c r="C524" s="6">
        <f t="shared" si="56"/>
        <v>4.5</v>
      </c>
      <c r="D524" s="6">
        <f t="shared" si="57"/>
        <v>5.5</v>
      </c>
      <c r="E524" s="6">
        <f t="shared" si="58"/>
        <v>6.5</v>
      </c>
      <c r="F524" s="6">
        <f t="shared" si="59"/>
        <v>4.5</v>
      </c>
      <c r="G524" s="6">
        <f t="shared" si="60"/>
        <v>5.5</v>
      </c>
      <c r="H524" s="6">
        <f t="shared" si="61"/>
        <v>6.5</v>
      </c>
      <c r="I524" s="162"/>
      <c r="J524" s="6">
        <f t="shared" si="62"/>
        <v>-11</v>
      </c>
      <c r="K524" s="60"/>
      <c r="L524" s="93"/>
    </row>
    <row r="525" spans="1:12">
      <c r="A525" s="59">
        <f>'Temperature Data'!A525</f>
        <v>41066</v>
      </c>
      <c r="B525" s="6" cm="1">
        <f t="array" ref="B525">INDEX('Temperature Data'!$B525:$G525,1,TempDataCol)</f>
        <v>55.3</v>
      </c>
      <c r="C525" s="6">
        <f t="shared" si="56"/>
        <v>1.2000000000000028</v>
      </c>
      <c r="D525" s="6">
        <f t="shared" si="57"/>
        <v>2.2000000000000028</v>
      </c>
      <c r="E525" s="6">
        <f t="shared" si="58"/>
        <v>3.2000000000000028</v>
      </c>
      <c r="F525" s="6">
        <f t="shared" si="59"/>
        <v>1.2000000000000028</v>
      </c>
      <c r="G525" s="6">
        <f t="shared" si="60"/>
        <v>2.2000000000000028</v>
      </c>
      <c r="H525" s="6">
        <f t="shared" si="61"/>
        <v>3.2000000000000028</v>
      </c>
      <c r="I525" s="162"/>
      <c r="J525" s="6">
        <f t="shared" si="62"/>
        <v>-4.4000000000000057</v>
      </c>
      <c r="K525" s="60"/>
      <c r="L525" s="93"/>
    </row>
    <row r="526" spans="1:12">
      <c r="A526" s="59">
        <f>'Temperature Data'!A526</f>
        <v>41067</v>
      </c>
      <c r="B526" s="6" cm="1">
        <f t="array" ref="B526">INDEX('Temperature Data'!$B526:$G526,1,TempDataCol)</f>
        <v>59.4</v>
      </c>
      <c r="C526" s="6">
        <f t="shared" si="56"/>
        <v>0</v>
      </c>
      <c r="D526" s="6">
        <f t="shared" si="57"/>
        <v>0</v>
      </c>
      <c r="E526" s="6">
        <f t="shared" si="58"/>
        <v>0</v>
      </c>
      <c r="F526" s="6">
        <f t="shared" si="59"/>
        <v>0</v>
      </c>
      <c r="G526" s="6">
        <f t="shared" si="60"/>
        <v>0</v>
      </c>
      <c r="H526" s="6">
        <f t="shared" si="61"/>
        <v>0</v>
      </c>
      <c r="I526" s="162"/>
      <c r="J526" s="6">
        <f t="shared" si="62"/>
        <v>0</v>
      </c>
      <c r="K526" s="60"/>
      <c r="L526" s="93"/>
    </row>
    <row r="527" spans="1:12">
      <c r="A527" s="59">
        <f>'Temperature Data'!A527</f>
        <v>41068</v>
      </c>
      <c r="B527" s="6" cm="1">
        <f t="array" ref="B527">INDEX('Temperature Data'!$B527:$G527,1,TempDataCol)</f>
        <v>61</v>
      </c>
      <c r="C527" s="6">
        <f t="shared" si="56"/>
        <v>0</v>
      </c>
      <c r="D527" s="6">
        <f t="shared" si="57"/>
        <v>0</v>
      </c>
      <c r="E527" s="6">
        <f t="shared" si="58"/>
        <v>0</v>
      </c>
      <c r="F527" s="6">
        <f t="shared" si="59"/>
        <v>0</v>
      </c>
      <c r="G527" s="6">
        <f t="shared" si="60"/>
        <v>0</v>
      </c>
      <c r="H527" s="6">
        <f t="shared" si="61"/>
        <v>0</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0</v>
      </c>
      <c r="F534" s="6">
        <f t="shared" si="59"/>
        <v>0</v>
      </c>
      <c r="G534" s="6">
        <f t="shared" si="60"/>
        <v>0</v>
      </c>
      <c r="H534" s="6">
        <f t="shared" si="61"/>
        <v>0</v>
      </c>
      <c r="I534" s="162"/>
      <c r="J534" s="6">
        <f t="shared" si="62"/>
        <v>0</v>
      </c>
      <c r="K534" s="60"/>
      <c r="L534" s="93"/>
    </row>
    <row r="535" spans="1:12">
      <c r="A535" s="59">
        <f>'Temperature Data'!A535</f>
        <v>41076</v>
      </c>
      <c r="B535" s="6" cm="1">
        <f t="array" ref="B535">INDEX('Temperature Data'!$B535:$G535,1,TempDataCol)</f>
        <v>58.2</v>
      </c>
      <c r="C535" s="6">
        <f t="shared" si="56"/>
        <v>0</v>
      </c>
      <c r="D535" s="6">
        <f t="shared" si="57"/>
        <v>0</v>
      </c>
      <c r="E535" s="6">
        <f t="shared" si="58"/>
        <v>0.29999999999999716</v>
      </c>
      <c r="F535" s="6">
        <f t="shared" si="59"/>
        <v>0</v>
      </c>
      <c r="G535" s="6">
        <f t="shared" si="60"/>
        <v>0</v>
      </c>
      <c r="H535" s="6">
        <f t="shared" si="61"/>
        <v>0.29999999999999716</v>
      </c>
      <c r="I535" s="162"/>
      <c r="J535" s="6">
        <f t="shared" si="62"/>
        <v>0</v>
      </c>
      <c r="K535" s="60"/>
      <c r="L535" s="93"/>
    </row>
    <row r="536" spans="1:12">
      <c r="A536" s="59">
        <f>'Temperature Data'!A536</f>
        <v>41077</v>
      </c>
      <c r="B536" s="6" cm="1">
        <f t="array" ref="B536">INDEX('Temperature Data'!$B536:$G536,1,TempDataCol)</f>
        <v>57.7</v>
      </c>
      <c r="C536" s="6">
        <f t="shared" si="56"/>
        <v>0</v>
      </c>
      <c r="D536" s="6">
        <f t="shared" si="57"/>
        <v>0</v>
      </c>
      <c r="E536" s="6">
        <f t="shared" si="58"/>
        <v>0.79999999999999716</v>
      </c>
      <c r="F536" s="6">
        <f t="shared" si="59"/>
        <v>0</v>
      </c>
      <c r="G536" s="6">
        <f t="shared" si="60"/>
        <v>0</v>
      </c>
      <c r="H536" s="6">
        <f t="shared" si="61"/>
        <v>0.79999999999999716</v>
      </c>
      <c r="I536" s="162"/>
      <c r="J536" s="6">
        <f t="shared" si="62"/>
        <v>0</v>
      </c>
      <c r="K536" s="60"/>
      <c r="L536" s="93"/>
    </row>
    <row r="537" spans="1:12">
      <c r="A537" s="59">
        <f>'Temperature Data'!A537</f>
        <v>41078</v>
      </c>
      <c r="B537" s="6" cm="1">
        <f t="array" ref="B537">INDEX('Temperature Data'!$B537:$G537,1,TempDataCol)</f>
        <v>59.3</v>
      </c>
      <c r="C537" s="6">
        <f t="shared" si="56"/>
        <v>0</v>
      </c>
      <c r="D537" s="6">
        <f t="shared" si="57"/>
        <v>0</v>
      </c>
      <c r="E537" s="6">
        <f t="shared" si="58"/>
        <v>0</v>
      </c>
      <c r="F537" s="6">
        <f t="shared" si="59"/>
        <v>0</v>
      </c>
      <c r="G537" s="6">
        <f t="shared" si="60"/>
        <v>0</v>
      </c>
      <c r="H537" s="6">
        <f t="shared" si="61"/>
        <v>0</v>
      </c>
      <c r="I537" s="162"/>
      <c r="J537" s="6">
        <f t="shared" si="62"/>
        <v>0</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0</v>
      </c>
      <c r="D621" s="6">
        <f t="shared" si="64"/>
        <v>0</v>
      </c>
      <c r="E621" s="6">
        <f t="shared" si="65"/>
        <v>0.10000000000000142</v>
      </c>
      <c r="F621" s="6">
        <f t="shared" si="66"/>
        <v>0</v>
      </c>
      <c r="G621" s="6">
        <f t="shared" si="67"/>
        <v>0</v>
      </c>
      <c r="H621" s="6">
        <f t="shared" si="68"/>
        <v>0.10000000000000142</v>
      </c>
      <c r="I621" s="162"/>
      <c r="J621" s="6">
        <f t="shared" si="69"/>
        <v>0</v>
      </c>
      <c r="K621" s="60"/>
      <c r="L621" s="93"/>
    </row>
    <row r="622" spans="1:12">
      <c r="A622" s="59">
        <f>'Temperature Data'!A622</f>
        <v>41163</v>
      </c>
      <c r="B622" s="6" cm="1">
        <f t="array" ref="B622">INDEX('Temperature Data'!$B622:$G622,1,TempDataCol)</f>
        <v>56.8</v>
      </c>
      <c r="C622" s="6">
        <f t="shared" si="63"/>
        <v>0</v>
      </c>
      <c r="D622" s="6">
        <f t="shared" si="64"/>
        <v>0.70000000000000284</v>
      </c>
      <c r="E622" s="6">
        <f t="shared" si="65"/>
        <v>1.7000000000000028</v>
      </c>
      <c r="F622" s="6">
        <f t="shared" si="66"/>
        <v>0</v>
      </c>
      <c r="G622" s="6">
        <f t="shared" si="67"/>
        <v>0.70000000000000284</v>
      </c>
      <c r="H622" s="6">
        <f t="shared" si="68"/>
        <v>1.7000000000000028</v>
      </c>
      <c r="I622" s="162"/>
      <c r="J622" s="6">
        <f t="shared" si="69"/>
        <v>-1.7000000000000028</v>
      </c>
      <c r="K622" s="60"/>
      <c r="L622" s="93"/>
    </row>
    <row r="623" spans="1:12">
      <c r="A623" s="59">
        <f>'Temperature Data'!A623</f>
        <v>41164</v>
      </c>
      <c r="B623" s="6" cm="1">
        <f t="array" ref="B623">INDEX('Temperature Data'!$B623:$G623,1,TempDataCol)</f>
        <v>59.8</v>
      </c>
      <c r="C623" s="6">
        <f t="shared" si="63"/>
        <v>0</v>
      </c>
      <c r="D623" s="6">
        <f t="shared" si="64"/>
        <v>0</v>
      </c>
      <c r="E623" s="6">
        <f t="shared" si="65"/>
        <v>0</v>
      </c>
      <c r="F623" s="6">
        <f t="shared" si="66"/>
        <v>0</v>
      </c>
      <c r="G623" s="6">
        <f t="shared" si="67"/>
        <v>0</v>
      </c>
      <c r="H623" s="6">
        <f t="shared" si="68"/>
        <v>0</v>
      </c>
      <c r="I623" s="162"/>
      <c r="J623" s="6">
        <f t="shared" si="69"/>
        <v>0</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0.60000000000000142</v>
      </c>
      <c r="D627" s="6">
        <f t="shared" si="64"/>
        <v>1.6000000000000014</v>
      </c>
      <c r="E627" s="6">
        <f t="shared" si="65"/>
        <v>2.6000000000000014</v>
      </c>
      <c r="F627" s="6">
        <f t="shared" si="66"/>
        <v>0.60000000000000142</v>
      </c>
      <c r="G627" s="6">
        <f t="shared" si="67"/>
        <v>1.6000000000000014</v>
      </c>
      <c r="H627" s="6">
        <f t="shared" si="68"/>
        <v>2.6000000000000014</v>
      </c>
      <c r="I627" s="162"/>
      <c r="J627" s="6">
        <f t="shared" si="69"/>
        <v>-3.2000000000000028</v>
      </c>
      <c r="K627" s="60"/>
      <c r="L627" s="93"/>
    </row>
    <row r="628" spans="1:12">
      <c r="A628" s="59">
        <f>'Temperature Data'!A628</f>
        <v>41169</v>
      </c>
      <c r="B628" s="6" cm="1">
        <f t="array" ref="B628">INDEX('Temperature Data'!$B628:$G628,1,TempDataCol)</f>
        <v>57.1</v>
      </c>
      <c r="C628" s="6">
        <f t="shared" si="63"/>
        <v>0</v>
      </c>
      <c r="D628" s="6">
        <f t="shared" si="64"/>
        <v>0.39999999999999858</v>
      </c>
      <c r="E628" s="6">
        <f t="shared" si="65"/>
        <v>1.3999999999999986</v>
      </c>
      <c r="F628" s="6">
        <f t="shared" si="66"/>
        <v>0</v>
      </c>
      <c r="G628" s="6">
        <f t="shared" si="67"/>
        <v>0.39999999999999858</v>
      </c>
      <c r="H628" s="6">
        <f t="shared" si="68"/>
        <v>1.3999999999999986</v>
      </c>
      <c r="I628" s="162"/>
      <c r="J628" s="6">
        <f t="shared" si="69"/>
        <v>-1.3999999999999986</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4.2000000000000028</v>
      </c>
      <c r="D631" s="6">
        <f t="shared" si="64"/>
        <v>5.2000000000000028</v>
      </c>
      <c r="E631" s="6">
        <f t="shared" si="65"/>
        <v>6.2000000000000028</v>
      </c>
      <c r="F631" s="6">
        <f t="shared" si="66"/>
        <v>4.2000000000000028</v>
      </c>
      <c r="G631" s="6">
        <f t="shared" si="67"/>
        <v>5.2000000000000028</v>
      </c>
      <c r="H631" s="6">
        <f t="shared" si="68"/>
        <v>6.2000000000000028</v>
      </c>
      <c r="I631" s="162"/>
      <c r="J631" s="6">
        <f t="shared" si="69"/>
        <v>-10.400000000000006</v>
      </c>
      <c r="K631" s="60"/>
      <c r="L631" s="93"/>
    </row>
    <row r="632" spans="1:12">
      <c r="A632" s="59">
        <f>'Temperature Data'!A632</f>
        <v>41173</v>
      </c>
      <c r="B632" s="6" cm="1">
        <f t="array" ref="B632">INDEX('Temperature Data'!$B632:$G632,1,TempDataCol)</f>
        <v>51.9</v>
      </c>
      <c r="C632" s="6">
        <f t="shared" si="63"/>
        <v>4.6000000000000014</v>
      </c>
      <c r="D632" s="6">
        <f t="shared" si="64"/>
        <v>5.6000000000000014</v>
      </c>
      <c r="E632" s="6">
        <f t="shared" si="65"/>
        <v>6.6000000000000014</v>
      </c>
      <c r="F632" s="6">
        <f t="shared" si="66"/>
        <v>4.6000000000000014</v>
      </c>
      <c r="G632" s="6">
        <f t="shared" si="67"/>
        <v>5.6000000000000014</v>
      </c>
      <c r="H632" s="6">
        <f t="shared" si="68"/>
        <v>6.6000000000000014</v>
      </c>
      <c r="I632" s="162"/>
      <c r="J632" s="6">
        <f t="shared" si="69"/>
        <v>-11.200000000000003</v>
      </c>
      <c r="K632" s="60"/>
      <c r="L632" s="93"/>
    </row>
    <row r="633" spans="1:12">
      <c r="A633" s="59">
        <f>'Temperature Data'!A633</f>
        <v>41174</v>
      </c>
      <c r="B633" s="6" cm="1">
        <f t="array" ref="B633">INDEX('Temperature Data'!$B633:$G633,1,TempDataCol)</f>
        <v>60.2</v>
      </c>
      <c r="C633" s="6">
        <f t="shared" si="63"/>
        <v>0</v>
      </c>
      <c r="D633" s="6">
        <f t="shared" si="64"/>
        <v>0</v>
      </c>
      <c r="E633" s="6">
        <f t="shared" si="65"/>
        <v>0</v>
      </c>
      <c r="F633" s="6">
        <f t="shared" si="66"/>
        <v>0</v>
      </c>
      <c r="G633" s="6">
        <f t="shared" si="67"/>
        <v>0</v>
      </c>
      <c r="H633" s="6">
        <f t="shared" si="68"/>
        <v>0</v>
      </c>
      <c r="I633" s="162"/>
      <c r="J633" s="6">
        <f t="shared" si="69"/>
        <v>0</v>
      </c>
      <c r="K633" s="60"/>
      <c r="L633" s="93"/>
    </row>
    <row r="634" spans="1:12">
      <c r="A634" s="59">
        <f>'Temperature Data'!A634</f>
        <v>41175</v>
      </c>
      <c r="B634" s="6" cm="1">
        <f t="array" ref="B634">INDEX('Temperature Data'!$B634:$G634,1,TempDataCol)</f>
        <v>61.2</v>
      </c>
      <c r="C634" s="6">
        <f t="shared" si="63"/>
        <v>0</v>
      </c>
      <c r="D634" s="6">
        <f t="shared" si="64"/>
        <v>0</v>
      </c>
      <c r="E634" s="6">
        <f t="shared" si="65"/>
        <v>0</v>
      </c>
      <c r="F634" s="6">
        <f t="shared" si="66"/>
        <v>0</v>
      </c>
      <c r="G634" s="6">
        <f t="shared" si="67"/>
        <v>0</v>
      </c>
      <c r="H634" s="6">
        <f t="shared" si="68"/>
        <v>0</v>
      </c>
      <c r="I634" s="162"/>
      <c r="J634" s="6">
        <f t="shared" si="69"/>
        <v>0</v>
      </c>
      <c r="K634" s="60"/>
      <c r="L634" s="93"/>
    </row>
    <row r="635" spans="1:12">
      <c r="A635" s="59">
        <f>'Temperature Data'!A635</f>
        <v>41176</v>
      </c>
      <c r="B635" s="6" cm="1">
        <f t="array" ref="B635">INDEX('Temperature Data'!$B635:$G635,1,TempDataCol)</f>
        <v>50.6</v>
      </c>
      <c r="C635" s="6">
        <f t="shared" si="63"/>
        <v>5.8999999999999986</v>
      </c>
      <c r="D635" s="6">
        <f t="shared" si="64"/>
        <v>6.8999999999999986</v>
      </c>
      <c r="E635" s="6">
        <f t="shared" si="65"/>
        <v>7.8999999999999986</v>
      </c>
      <c r="F635" s="6">
        <f t="shared" si="66"/>
        <v>5.8999999999999986</v>
      </c>
      <c r="G635" s="6">
        <f t="shared" si="67"/>
        <v>6.8999999999999986</v>
      </c>
      <c r="H635" s="6">
        <f t="shared" si="68"/>
        <v>7.8999999999999986</v>
      </c>
      <c r="I635" s="162"/>
      <c r="J635" s="6">
        <f t="shared" si="69"/>
        <v>-13.799999999999997</v>
      </c>
      <c r="K635" s="60"/>
      <c r="L635" s="93"/>
    </row>
    <row r="636" spans="1:12">
      <c r="A636" s="59">
        <f>'Temperature Data'!A636</f>
        <v>41177</v>
      </c>
      <c r="B636" s="6" cm="1">
        <f t="array" ref="B636">INDEX('Temperature Data'!$B636:$G636,1,TempDataCol)</f>
        <v>56.4</v>
      </c>
      <c r="C636" s="6">
        <f t="shared" si="63"/>
        <v>0.10000000000000142</v>
      </c>
      <c r="D636" s="6">
        <f t="shared" si="64"/>
        <v>1.1000000000000014</v>
      </c>
      <c r="E636" s="6">
        <f t="shared" si="65"/>
        <v>2.1000000000000014</v>
      </c>
      <c r="F636" s="6">
        <f t="shared" si="66"/>
        <v>0.10000000000000142</v>
      </c>
      <c r="G636" s="6">
        <f t="shared" si="67"/>
        <v>1.1000000000000014</v>
      </c>
      <c r="H636" s="6">
        <f t="shared" si="68"/>
        <v>2.1000000000000014</v>
      </c>
      <c r="I636" s="162"/>
      <c r="J636" s="6">
        <f t="shared" si="69"/>
        <v>-2.2000000000000028</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v>
      </c>
      <c r="D638" s="6">
        <f t="shared" si="64"/>
        <v>0</v>
      </c>
      <c r="E638" s="6">
        <f t="shared" si="65"/>
        <v>0</v>
      </c>
      <c r="F638" s="6">
        <f t="shared" si="66"/>
        <v>0</v>
      </c>
      <c r="G638" s="6">
        <f t="shared" si="67"/>
        <v>0</v>
      </c>
      <c r="H638" s="6">
        <f t="shared" si="68"/>
        <v>0</v>
      </c>
      <c r="I638" s="162"/>
      <c r="J638" s="6">
        <f t="shared" si="69"/>
        <v>0</v>
      </c>
      <c r="K638" s="60"/>
      <c r="L638" s="93"/>
    </row>
    <row r="639" spans="1:12">
      <c r="A639" s="59">
        <f>'Temperature Data'!A639</f>
        <v>41180</v>
      </c>
      <c r="B639" s="6" cm="1">
        <f t="array" ref="B639">INDEX('Temperature Data'!$B639:$G639,1,TempDataCol)</f>
        <v>52.6</v>
      </c>
      <c r="C639" s="6">
        <f t="shared" si="63"/>
        <v>3.8999999999999986</v>
      </c>
      <c r="D639" s="6">
        <f t="shared" si="64"/>
        <v>4.8999999999999986</v>
      </c>
      <c r="E639" s="6">
        <f t="shared" si="65"/>
        <v>5.8999999999999986</v>
      </c>
      <c r="F639" s="6">
        <f t="shared" si="66"/>
        <v>3.8999999999999986</v>
      </c>
      <c r="G639" s="6">
        <f t="shared" si="67"/>
        <v>4.8999999999999986</v>
      </c>
      <c r="H639" s="6">
        <f t="shared" si="68"/>
        <v>5.8999999999999986</v>
      </c>
      <c r="I639" s="162"/>
      <c r="J639" s="6">
        <f t="shared" si="69"/>
        <v>-9.7999999999999972</v>
      </c>
      <c r="K639" s="60"/>
      <c r="L639" s="93"/>
    </row>
    <row r="640" spans="1:12">
      <c r="A640" s="59">
        <f>'Temperature Data'!A640</f>
        <v>41181</v>
      </c>
      <c r="B640" s="6" cm="1">
        <f t="array" ref="B640">INDEX('Temperature Data'!$B640:$G640,1,TempDataCol)</f>
        <v>54.3</v>
      </c>
      <c r="C640" s="6">
        <f t="shared" si="63"/>
        <v>2.2000000000000028</v>
      </c>
      <c r="D640" s="6">
        <f t="shared" si="64"/>
        <v>3.2000000000000028</v>
      </c>
      <c r="E640" s="6">
        <f t="shared" si="65"/>
        <v>4.2000000000000028</v>
      </c>
      <c r="F640" s="6">
        <f t="shared" si="66"/>
        <v>2.2000000000000028</v>
      </c>
      <c r="G640" s="6">
        <f t="shared" si="67"/>
        <v>3.2000000000000028</v>
      </c>
      <c r="H640" s="6">
        <f t="shared" si="68"/>
        <v>4.2000000000000028</v>
      </c>
      <c r="I640" s="162"/>
      <c r="J640" s="6">
        <f t="shared" si="69"/>
        <v>-6.4000000000000057</v>
      </c>
      <c r="K640" s="60"/>
      <c r="L640" s="93"/>
    </row>
    <row r="641" spans="1:12">
      <c r="A641" s="59">
        <f>'Temperature Data'!A641</f>
        <v>41182</v>
      </c>
      <c r="B641" s="6" cm="1">
        <f t="array" ref="B641">INDEX('Temperature Data'!$B641:$G641,1,TempDataCol)</f>
        <v>54.2</v>
      </c>
      <c r="C641" s="6">
        <f t="shared" si="63"/>
        <v>2.2999999999999972</v>
      </c>
      <c r="D641" s="6">
        <f t="shared" si="64"/>
        <v>3.2999999999999972</v>
      </c>
      <c r="E641" s="6">
        <f t="shared" si="65"/>
        <v>4.2999999999999972</v>
      </c>
      <c r="F641" s="6">
        <f t="shared" si="66"/>
        <v>2.2999999999999972</v>
      </c>
      <c r="G641" s="6">
        <f t="shared" si="67"/>
        <v>3.2999999999999972</v>
      </c>
      <c r="H641" s="6">
        <f t="shared" si="68"/>
        <v>4.2999999999999972</v>
      </c>
      <c r="I641" s="162"/>
      <c r="J641" s="6">
        <f t="shared" si="69"/>
        <v>-6.5999999999999943</v>
      </c>
      <c r="K641" s="60"/>
      <c r="L641" s="93"/>
    </row>
    <row r="642" spans="1:12">
      <c r="A642" s="59">
        <f>'Temperature Data'!A642</f>
        <v>41183</v>
      </c>
      <c r="B642" s="6" cm="1">
        <f t="array" ref="B642">INDEX('Temperature Data'!$B642:$G642,1,TempDataCol)</f>
        <v>56.6</v>
      </c>
      <c r="C642" s="6">
        <f t="shared" si="63"/>
        <v>0</v>
      </c>
      <c r="D642" s="6">
        <f t="shared" si="64"/>
        <v>0.89999999999999858</v>
      </c>
      <c r="E642" s="6">
        <f t="shared" si="65"/>
        <v>1.8999999999999986</v>
      </c>
      <c r="F642" s="6">
        <f t="shared" si="66"/>
        <v>0</v>
      </c>
      <c r="G642" s="6">
        <f t="shared" si="67"/>
        <v>0.89999999999999858</v>
      </c>
      <c r="H642" s="6">
        <f t="shared" si="68"/>
        <v>1.8999999999999986</v>
      </c>
      <c r="I642" s="162"/>
      <c r="J642" s="6">
        <f t="shared" si="69"/>
        <v>-1.8999999999999986</v>
      </c>
      <c r="K642" s="60"/>
      <c r="L642" s="93"/>
    </row>
    <row r="643" spans="1:12">
      <c r="A643" s="59">
        <f>'Temperature Data'!A643</f>
        <v>41184</v>
      </c>
      <c r="B643" s="6" cm="1">
        <f t="array" ref="B643">INDEX('Temperature Data'!$B643:$G643,1,TempDataCol)</f>
        <v>59.6</v>
      </c>
      <c r="C643" s="6">
        <f t="shared" ref="C643:C706" si="70">IF(ISNUMBER($B643),IF($B643&lt;BPlower,(BPlower-$B643),0),"no data")</f>
        <v>0</v>
      </c>
      <c r="D643" s="6">
        <f t="shared" ref="D643:D706" si="71">IF(ISNUMBER($B643),IF($B643&lt;BPmiddle,(BPmiddle-$B643),0),"no data")</f>
        <v>0</v>
      </c>
      <c r="E643" s="6">
        <f t="shared" ref="E643:E706" si="72">IF(ISNUMBER($B643),IF($B643&lt;BPupper,(BPupper-$B643),0),"no data")</f>
        <v>0</v>
      </c>
      <c r="F643" s="6">
        <f t="shared" ref="F643:F706" si="73">IF(ISNUMBER($B643),IF($B643&lt;BPlower,(BPlower-$B643),0),"no data")</f>
        <v>0</v>
      </c>
      <c r="G643" s="6">
        <f t="shared" ref="G643:G706" si="74">IF(ISNUMBER($B643),IF($B643&lt;BPmiddle,(BPmiddle-$B643),0),"no data")</f>
        <v>0</v>
      </c>
      <c r="H643" s="6">
        <f t="shared" ref="H643:H706" si="75">IF(ISNUMBER($B643),IF($B643&lt;BPupper,(BPupper-$B643),0),"no data")</f>
        <v>0</v>
      </c>
      <c r="I643" s="162"/>
      <c r="J643" s="6">
        <f t="shared" ref="J643:J706" si="76">IF(ISNUMBER($B643),IF($B643&lt;BalancePoint,(BalancePoint-$B643-SUM($D643:$F643)),0),"no data")</f>
        <v>0</v>
      </c>
      <c r="K643" s="60"/>
      <c r="L643" s="93"/>
    </row>
    <row r="644" spans="1:12">
      <c r="A644" s="59">
        <f>'Temperature Data'!A644</f>
        <v>41185</v>
      </c>
      <c r="B644" s="6" cm="1">
        <f t="array" ref="B644">INDEX('Temperature Data'!$B644:$G644,1,TempDataCol)</f>
        <v>61.3</v>
      </c>
      <c r="C644" s="6">
        <f t="shared" si="70"/>
        <v>0</v>
      </c>
      <c r="D644" s="6">
        <f t="shared" si="71"/>
        <v>0</v>
      </c>
      <c r="E644" s="6">
        <f t="shared" si="72"/>
        <v>0</v>
      </c>
      <c r="F644" s="6">
        <f t="shared" si="73"/>
        <v>0</v>
      </c>
      <c r="G644" s="6">
        <f t="shared" si="74"/>
        <v>0</v>
      </c>
      <c r="H644" s="6">
        <f t="shared" si="75"/>
        <v>0</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0</v>
      </c>
      <c r="F645" s="6">
        <f t="shared" si="73"/>
        <v>0</v>
      </c>
      <c r="G645" s="6">
        <f t="shared" si="74"/>
        <v>0</v>
      </c>
      <c r="H645" s="6">
        <f t="shared" si="75"/>
        <v>0</v>
      </c>
      <c r="I645" s="162"/>
      <c r="J645" s="6">
        <f t="shared" si="76"/>
        <v>0</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49.4</v>
      </c>
      <c r="C648" s="6">
        <f t="shared" si="70"/>
        <v>7.1000000000000014</v>
      </c>
      <c r="D648" s="6">
        <f t="shared" si="71"/>
        <v>8.1000000000000014</v>
      </c>
      <c r="E648" s="6">
        <f t="shared" si="72"/>
        <v>9.1000000000000014</v>
      </c>
      <c r="F648" s="6">
        <f t="shared" si="73"/>
        <v>7.1000000000000014</v>
      </c>
      <c r="G648" s="6">
        <f t="shared" si="74"/>
        <v>8.1000000000000014</v>
      </c>
      <c r="H648" s="6">
        <f t="shared" si="75"/>
        <v>9.1000000000000014</v>
      </c>
      <c r="I648" s="162"/>
      <c r="J648" s="6">
        <f t="shared" si="76"/>
        <v>-16.200000000000003</v>
      </c>
      <c r="K648" s="60"/>
      <c r="L648" s="93"/>
    </row>
    <row r="649" spans="1:12">
      <c r="A649" s="59">
        <f>'Temperature Data'!A649</f>
        <v>41190</v>
      </c>
      <c r="B649" s="6" cm="1">
        <f t="array" ref="B649">INDEX('Temperature Data'!$B649:$G649,1,TempDataCol)</f>
        <v>47.6</v>
      </c>
      <c r="C649" s="6">
        <f t="shared" si="70"/>
        <v>8.8999999999999986</v>
      </c>
      <c r="D649" s="6">
        <f t="shared" si="71"/>
        <v>9.8999999999999986</v>
      </c>
      <c r="E649" s="6">
        <f t="shared" si="72"/>
        <v>10.899999999999999</v>
      </c>
      <c r="F649" s="6">
        <f t="shared" si="73"/>
        <v>8.8999999999999986</v>
      </c>
      <c r="G649" s="6">
        <f t="shared" si="74"/>
        <v>9.8999999999999986</v>
      </c>
      <c r="H649" s="6">
        <f t="shared" si="75"/>
        <v>10.899999999999999</v>
      </c>
      <c r="I649" s="162"/>
      <c r="J649" s="6">
        <f t="shared" si="76"/>
        <v>-19.799999999999997</v>
      </c>
      <c r="K649" s="60"/>
      <c r="L649" s="93"/>
    </row>
    <row r="650" spans="1:12">
      <c r="A650" s="59">
        <f>'Temperature Data'!A650</f>
        <v>41191</v>
      </c>
      <c r="B650" s="6" cm="1">
        <f t="array" ref="B650">INDEX('Temperature Data'!$B650:$G650,1,TempDataCol)</f>
        <v>50.9</v>
      </c>
      <c r="C650" s="6">
        <f t="shared" si="70"/>
        <v>5.6000000000000014</v>
      </c>
      <c r="D650" s="6">
        <f t="shared" si="71"/>
        <v>6.6000000000000014</v>
      </c>
      <c r="E650" s="6">
        <f t="shared" si="72"/>
        <v>7.6000000000000014</v>
      </c>
      <c r="F650" s="6">
        <f t="shared" si="73"/>
        <v>5.6000000000000014</v>
      </c>
      <c r="G650" s="6">
        <f t="shared" si="74"/>
        <v>6.6000000000000014</v>
      </c>
      <c r="H650" s="6">
        <f t="shared" si="75"/>
        <v>7.6000000000000014</v>
      </c>
      <c r="I650" s="162"/>
      <c r="J650" s="6">
        <f t="shared" si="76"/>
        <v>-13.200000000000003</v>
      </c>
      <c r="K650" s="60"/>
      <c r="L650" s="93"/>
    </row>
    <row r="651" spans="1:12">
      <c r="A651" s="59">
        <f>'Temperature Data'!A651</f>
        <v>41192</v>
      </c>
      <c r="B651" s="6" cm="1">
        <f t="array" ref="B651">INDEX('Temperature Data'!$B651:$G651,1,TempDataCol)</f>
        <v>53.7</v>
      </c>
      <c r="C651" s="6">
        <f t="shared" si="70"/>
        <v>2.7999999999999972</v>
      </c>
      <c r="D651" s="6">
        <f t="shared" si="71"/>
        <v>3.7999999999999972</v>
      </c>
      <c r="E651" s="6">
        <f t="shared" si="72"/>
        <v>4.7999999999999972</v>
      </c>
      <c r="F651" s="6">
        <f t="shared" si="73"/>
        <v>2.7999999999999972</v>
      </c>
      <c r="G651" s="6">
        <f t="shared" si="74"/>
        <v>3.7999999999999972</v>
      </c>
      <c r="H651" s="6">
        <f t="shared" si="75"/>
        <v>4.7999999999999972</v>
      </c>
      <c r="I651" s="162"/>
      <c r="J651" s="6">
        <f t="shared" si="76"/>
        <v>-7.5999999999999943</v>
      </c>
      <c r="K651" s="60"/>
      <c r="L651" s="93"/>
    </row>
    <row r="652" spans="1:12">
      <c r="A652" s="59">
        <f>'Temperature Data'!A652</f>
        <v>41193</v>
      </c>
      <c r="B652" s="6" cm="1">
        <f t="array" ref="B652">INDEX('Temperature Data'!$B652:$G652,1,TempDataCol)</f>
        <v>48.8</v>
      </c>
      <c r="C652" s="6">
        <f t="shared" si="70"/>
        <v>7.7000000000000028</v>
      </c>
      <c r="D652" s="6">
        <f t="shared" si="71"/>
        <v>8.7000000000000028</v>
      </c>
      <c r="E652" s="6">
        <f t="shared" si="72"/>
        <v>9.7000000000000028</v>
      </c>
      <c r="F652" s="6">
        <f t="shared" si="73"/>
        <v>7.7000000000000028</v>
      </c>
      <c r="G652" s="6">
        <f t="shared" si="74"/>
        <v>8.7000000000000028</v>
      </c>
      <c r="H652" s="6">
        <f t="shared" si="75"/>
        <v>9.7000000000000028</v>
      </c>
      <c r="I652" s="162"/>
      <c r="J652" s="6">
        <f t="shared" si="76"/>
        <v>-17.400000000000006</v>
      </c>
      <c r="K652" s="60"/>
      <c r="L652" s="93"/>
    </row>
    <row r="653" spans="1:12">
      <c r="A653" s="59">
        <f>'Temperature Data'!A653</f>
        <v>41194</v>
      </c>
      <c r="B653" s="6" cm="1">
        <f t="array" ref="B653">INDEX('Temperature Data'!$B653:$G653,1,TempDataCol)</f>
        <v>44.3</v>
      </c>
      <c r="C653" s="6">
        <f t="shared" si="70"/>
        <v>12.200000000000003</v>
      </c>
      <c r="D653" s="6">
        <f t="shared" si="71"/>
        <v>13.200000000000003</v>
      </c>
      <c r="E653" s="6">
        <f t="shared" si="72"/>
        <v>14.200000000000003</v>
      </c>
      <c r="F653" s="6">
        <f t="shared" si="73"/>
        <v>12.200000000000003</v>
      </c>
      <c r="G653" s="6">
        <f t="shared" si="74"/>
        <v>13.200000000000003</v>
      </c>
      <c r="H653" s="6">
        <f t="shared" si="75"/>
        <v>14.200000000000003</v>
      </c>
      <c r="I653" s="162"/>
      <c r="J653" s="6">
        <f t="shared" si="76"/>
        <v>-26.400000000000006</v>
      </c>
      <c r="K653" s="60"/>
      <c r="L653" s="93"/>
    </row>
    <row r="654" spans="1:12">
      <c r="A654" s="59">
        <f>'Temperature Data'!A654</f>
        <v>41195</v>
      </c>
      <c r="B654" s="6" cm="1">
        <f t="array" ref="B654">INDEX('Temperature Data'!$B654:$G654,1,TempDataCol)</f>
        <v>39.700000000000003</v>
      </c>
      <c r="C654" s="6">
        <f t="shared" si="70"/>
        <v>16.799999999999997</v>
      </c>
      <c r="D654" s="6">
        <f t="shared" si="71"/>
        <v>17.799999999999997</v>
      </c>
      <c r="E654" s="6">
        <f t="shared" si="72"/>
        <v>18.799999999999997</v>
      </c>
      <c r="F654" s="6">
        <f t="shared" si="73"/>
        <v>16.799999999999997</v>
      </c>
      <c r="G654" s="6">
        <f t="shared" si="74"/>
        <v>17.799999999999997</v>
      </c>
      <c r="H654" s="6">
        <f t="shared" si="75"/>
        <v>18.799999999999997</v>
      </c>
      <c r="I654" s="162"/>
      <c r="J654" s="6">
        <f t="shared" si="76"/>
        <v>-35.599999999999994</v>
      </c>
      <c r="K654" s="60"/>
      <c r="L654" s="93"/>
    </row>
    <row r="655" spans="1:12">
      <c r="A655" s="59">
        <f>'Temperature Data'!A655</f>
        <v>41196</v>
      </c>
      <c r="B655" s="6" cm="1">
        <f t="array" ref="B655">INDEX('Temperature Data'!$B655:$G655,1,TempDataCol)</f>
        <v>53.4</v>
      </c>
      <c r="C655" s="6">
        <f t="shared" si="70"/>
        <v>3.1000000000000014</v>
      </c>
      <c r="D655" s="6">
        <f t="shared" si="71"/>
        <v>4.1000000000000014</v>
      </c>
      <c r="E655" s="6">
        <f t="shared" si="72"/>
        <v>5.1000000000000014</v>
      </c>
      <c r="F655" s="6">
        <f t="shared" si="73"/>
        <v>3.1000000000000014</v>
      </c>
      <c r="G655" s="6">
        <f t="shared" si="74"/>
        <v>4.1000000000000014</v>
      </c>
      <c r="H655" s="6">
        <f t="shared" si="75"/>
        <v>5.1000000000000014</v>
      </c>
      <c r="I655" s="162"/>
      <c r="J655" s="6">
        <f t="shared" si="76"/>
        <v>-8.2000000000000028</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5.5</v>
      </c>
      <c r="D657" s="6">
        <f t="shared" si="71"/>
        <v>6.5</v>
      </c>
      <c r="E657" s="6">
        <f t="shared" si="72"/>
        <v>7.5</v>
      </c>
      <c r="F657" s="6">
        <f t="shared" si="73"/>
        <v>5.5</v>
      </c>
      <c r="G657" s="6">
        <f t="shared" si="74"/>
        <v>6.5</v>
      </c>
      <c r="H657" s="6">
        <f t="shared" si="75"/>
        <v>7.5</v>
      </c>
      <c r="I657" s="162"/>
      <c r="J657" s="6">
        <f t="shared" si="76"/>
        <v>-13</v>
      </c>
      <c r="K657" s="60"/>
      <c r="L657" s="93"/>
    </row>
    <row r="658" spans="1:12">
      <c r="A658" s="59">
        <f>'Temperature Data'!A658</f>
        <v>41199</v>
      </c>
      <c r="B658" s="6" cm="1">
        <f t="array" ref="B658">INDEX('Temperature Data'!$B658:$G658,1,TempDataCol)</f>
        <v>44.6</v>
      </c>
      <c r="C658" s="6">
        <f t="shared" si="70"/>
        <v>11.899999999999999</v>
      </c>
      <c r="D658" s="6">
        <f t="shared" si="71"/>
        <v>12.899999999999999</v>
      </c>
      <c r="E658" s="6">
        <f t="shared" si="72"/>
        <v>13.899999999999999</v>
      </c>
      <c r="F658" s="6">
        <f t="shared" si="73"/>
        <v>11.899999999999999</v>
      </c>
      <c r="G658" s="6">
        <f t="shared" si="74"/>
        <v>12.899999999999999</v>
      </c>
      <c r="H658" s="6">
        <f t="shared" si="75"/>
        <v>13.899999999999999</v>
      </c>
      <c r="I658" s="162"/>
      <c r="J658" s="6">
        <f t="shared" si="76"/>
        <v>-25.799999999999997</v>
      </c>
      <c r="K658" s="60"/>
      <c r="L658" s="93"/>
    </row>
    <row r="659" spans="1:12">
      <c r="A659" s="59">
        <f>'Temperature Data'!A659</f>
        <v>41200</v>
      </c>
      <c r="B659" s="6" cm="1">
        <f t="array" ref="B659">INDEX('Temperature Data'!$B659:$G659,1,TempDataCol)</f>
        <v>49.2</v>
      </c>
      <c r="C659" s="6">
        <f t="shared" si="70"/>
        <v>7.2999999999999972</v>
      </c>
      <c r="D659" s="6">
        <f t="shared" si="71"/>
        <v>8.2999999999999972</v>
      </c>
      <c r="E659" s="6">
        <f t="shared" si="72"/>
        <v>9.2999999999999972</v>
      </c>
      <c r="F659" s="6">
        <f t="shared" si="73"/>
        <v>7.2999999999999972</v>
      </c>
      <c r="G659" s="6">
        <f t="shared" si="74"/>
        <v>8.2999999999999972</v>
      </c>
      <c r="H659" s="6">
        <f t="shared" si="75"/>
        <v>9.2999999999999972</v>
      </c>
      <c r="I659" s="162"/>
      <c r="J659" s="6">
        <f t="shared" si="76"/>
        <v>-16.599999999999994</v>
      </c>
      <c r="K659" s="60"/>
      <c r="L659" s="93"/>
    </row>
    <row r="660" spans="1:12">
      <c r="A660" s="59">
        <f>'Temperature Data'!A660</f>
        <v>41201</v>
      </c>
      <c r="B660" s="6" cm="1">
        <f t="array" ref="B660">INDEX('Temperature Data'!$B660:$G660,1,TempDataCol)</f>
        <v>58.6</v>
      </c>
      <c r="C660" s="6">
        <f t="shared" si="70"/>
        <v>0</v>
      </c>
      <c r="D660" s="6">
        <f t="shared" si="71"/>
        <v>0</v>
      </c>
      <c r="E660" s="6">
        <f t="shared" si="72"/>
        <v>0</v>
      </c>
      <c r="F660" s="6">
        <f t="shared" si="73"/>
        <v>0</v>
      </c>
      <c r="G660" s="6">
        <f t="shared" si="74"/>
        <v>0</v>
      </c>
      <c r="H660" s="6">
        <f t="shared" si="75"/>
        <v>0</v>
      </c>
      <c r="I660" s="162"/>
      <c r="J660" s="6">
        <f t="shared" si="76"/>
        <v>0</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3.2999999999999972</v>
      </c>
      <c r="D662" s="6">
        <f t="shared" si="71"/>
        <v>4.2999999999999972</v>
      </c>
      <c r="E662" s="6">
        <f t="shared" si="72"/>
        <v>5.2999999999999972</v>
      </c>
      <c r="F662" s="6">
        <f t="shared" si="73"/>
        <v>3.2999999999999972</v>
      </c>
      <c r="G662" s="6">
        <f t="shared" si="74"/>
        <v>4.2999999999999972</v>
      </c>
      <c r="H662" s="6">
        <f t="shared" si="75"/>
        <v>5.2999999999999972</v>
      </c>
      <c r="I662" s="162"/>
      <c r="J662" s="6">
        <f t="shared" si="76"/>
        <v>-8.5999999999999943</v>
      </c>
      <c r="K662" s="60"/>
      <c r="L662" s="93"/>
    </row>
    <row r="663" spans="1:12">
      <c r="A663" s="59">
        <f>'Temperature Data'!A663</f>
        <v>41204</v>
      </c>
      <c r="B663" s="6" cm="1">
        <f t="array" ref="B663">INDEX('Temperature Data'!$B663:$G663,1,TempDataCol)</f>
        <v>54.2</v>
      </c>
      <c r="C663" s="6">
        <f t="shared" si="70"/>
        <v>2.2999999999999972</v>
      </c>
      <c r="D663" s="6">
        <f t="shared" si="71"/>
        <v>3.2999999999999972</v>
      </c>
      <c r="E663" s="6">
        <f t="shared" si="72"/>
        <v>4.2999999999999972</v>
      </c>
      <c r="F663" s="6">
        <f t="shared" si="73"/>
        <v>2.2999999999999972</v>
      </c>
      <c r="G663" s="6">
        <f t="shared" si="74"/>
        <v>3.2999999999999972</v>
      </c>
      <c r="H663" s="6">
        <f t="shared" si="75"/>
        <v>4.2999999999999972</v>
      </c>
      <c r="I663" s="162"/>
      <c r="J663" s="6">
        <f t="shared" si="76"/>
        <v>-6.5999999999999943</v>
      </c>
      <c r="K663" s="60"/>
      <c r="L663" s="93"/>
    </row>
    <row r="664" spans="1:12">
      <c r="A664" s="59">
        <f>'Temperature Data'!A664</f>
        <v>41205</v>
      </c>
      <c r="B664" s="6" cm="1">
        <f t="array" ref="B664">INDEX('Temperature Data'!$B664:$G664,1,TempDataCol)</f>
        <v>50.5</v>
      </c>
      <c r="C664" s="6">
        <f t="shared" si="70"/>
        <v>6</v>
      </c>
      <c r="D664" s="6">
        <f t="shared" si="71"/>
        <v>7</v>
      </c>
      <c r="E664" s="6">
        <f t="shared" si="72"/>
        <v>8</v>
      </c>
      <c r="F664" s="6">
        <f t="shared" si="73"/>
        <v>6</v>
      </c>
      <c r="G664" s="6">
        <f t="shared" si="74"/>
        <v>7</v>
      </c>
      <c r="H664" s="6">
        <f t="shared" si="75"/>
        <v>8</v>
      </c>
      <c r="I664" s="162"/>
      <c r="J664" s="6">
        <f t="shared" si="76"/>
        <v>-14</v>
      </c>
      <c r="K664" s="60"/>
      <c r="L664" s="93"/>
    </row>
    <row r="665" spans="1:12">
      <c r="A665" s="59">
        <f>'Temperature Data'!A665</f>
        <v>41206</v>
      </c>
      <c r="B665" s="6" cm="1">
        <f t="array" ref="B665">INDEX('Temperature Data'!$B665:$G665,1,TempDataCol)</f>
        <v>48.6</v>
      </c>
      <c r="C665" s="6">
        <f t="shared" si="70"/>
        <v>7.8999999999999986</v>
      </c>
      <c r="D665" s="6">
        <f t="shared" si="71"/>
        <v>8.8999999999999986</v>
      </c>
      <c r="E665" s="6">
        <f t="shared" si="72"/>
        <v>9.8999999999999986</v>
      </c>
      <c r="F665" s="6">
        <f t="shared" si="73"/>
        <v>7.8999999999999986</v>
      </c>
      <c r="G665" s="6">
        <f t="shared" si="74"/>
        <v>8.8999999999999986</v>
      </c>
      <c r="H665" s="6">
        <f t="shared" si="75"/>
        <v>9.8999999999999986</v>
      </c>
      <c r="I665" s="162"/>
      <c r="J665" s="6">
        <f t="shared" si="76"/>
        <v>-17.799999999999997</v>
      </c>
      <c r="K665" s="60"/>
      <c r="L665" s="93"/>
    </row>
    <row r="666" spans="1:12">
      <c r="A666" s="59">
        <f>'Temperature Data'!A666</f>
        <v>41207</v>
      </c>
      <c r="B666" s="6" cm="1">
        <f t="array" ref="B666">INDEX('Temperature Data'!$B666:$G666,1,TempDataCol)</f>
        <v>51</v>
      </c>
      <c r="C666" s="6">
        <f t="shared" si="70"/>
        <v>5.5</v>
      </c>
      <c r="D666" s="6">
        <f t="shared" si="71"/>
        <v>6.5</v>
      </c>
      <c r="E666" s="6">
        <f t="shared" si="72"/>
        <v>7.5</v>
      </c>
      <c r="F666" s="6">
        <f t="shared" si="73"/>
        <v>5.5</v>
      </c>
      <c r="G666" s="6">
        <f t="shared" si="74"/>
        <v>6.5</v>
      </c>
      <c r="H666" s="6">
        <f t="shared" si="75"/>
        <v>7.5</v>
      </c>
      <c r="I666" s="162"/>
      <c r="J666" s="6">
        <f t="shared" si="76"/>
        <v>-13</v>
      </c>
      <c r="K666" s="60"/>
      <c r="L666" s="93"/>
    </row>
    <row r="667" spans="1:12">
      <c r="A667" s="59">
        <f>'Temperature Data'!A667</f>
        <v>41208</v>
      </c>
      <c r="B667" s="6" cm="1">
        <f t="array" ref="B667">INDEX('Temperature Data'!$B667:$G667,1,TempDataCol)</f>
        <v>51.9</v>
      </c>
      <c r="C667" s="6">
        <f t="shared" si="70"/>
        <v>4.6000000000000014</v>
      </c>
      <c r="D667" s="6">
        <f t="shared" si="71"/>
        <v>5.6000000000000014</v>
      </c>
      <c r="E667" s="6">
        <f t="shared" si="72"/>
        <v>6.6000000000000014</v>
      </c>
      <c r="F667" s="6">
        <f t="shared" si="73"/>
        <v>4.6000000000000014</v>
      </c>
      <c r="G667" s="6">
        <f t="shared" si="74"/>
        <v>5.6000000000000014</v>
      </c>
      <c r="H667" s="6">
        <f t="shared" si="75"/>
        <v>6.6000000000000014</v>
      </c>
      <c r="I667" s="162"/>
      <c r="J667" s="6">
        <f t="shared" si="76"/>
        <v>-11.200000000000003</v>
      </c>
      <c r="K667" s="60"/>
      <c r="L667" s="93"/>
    </row>
    <row r="668" spans="1:12">
      <c r="A668" s="59">
        <f>'Temperature Data'!A668</f>
        <v>41209</v>
      </c>
      <c r="B668" s="6" cm="1">
        <f t="array" ref="B668">INDEX('Temperature Data'!$B668:$G668,1,TempDataCol)</f>
        <v>52.2</v>
      </c>
      <c r="C668" s="6">
        <f t="shared" si="70"/>
        <v>4.2999999999999972</v>
      </c>
      <c r="D668" s="6">
        <f t="shared" si="71"/>
        <v>5.2999999999999972</v>
      </c>
      <c r="E668" s="6">
        <f t="shared" si="72"/>
        <v>6.2999999999999972</v>
      </c>
      <c r="F668" s="6">
        <f t="shared" si="73"/>
        <v>4.2999999999999972</v>
      </c>
      <c r="G668" s="6">
        <f t="shared" si="74"/>
        <v>5.2999999999999972</v>
      </c>
      <c r="H668" s="6">
        <f t="shared" si="75"/>
        <v>6.2999999999999972</v>
      </c>
      <c r="I668" s="162"/>
      <c r="J668" s="6">
        <f t="shared" si="76"/>
        <v>-10.599999999999994</v>
      </c>
      <c r="K668" s="60"/>
      <c r="L668" s="93"/>
    </row>
    <row r="669" spans="1:12">
      <c r="A669" s="59">
        <f>'Temperature Data'!A669</f>
        <v>41210</v>
      </c>
      <c r="B669" s="6" cm="1">
        <f t="array" ref="B669">INDEX('Temperature Data'!$B669:$G669,1,TempDataCol)</f>
        <v>51.7</v>
      </c>
      <c r="C669" s="6">
        <f t="shared" si="70"/>
        <v>4.7999999999999972</v>
      </c>
      <c r="D669" s="6">
        <f t="shared" si="71"/>
        <v>5.7999999999999972</v>
      </c>
      <c r="E669" s="6">
        <f t="shared" si="72"/>
        <v>6.7999999999999972</v>
      </c>
      <c r="F669" s="6">
        <f t="shared" si="73"/>
        <v>4.7999999999999972</v>
      </c>
      <c r="G669" s="6">
        <f t="shared" si="74"/>
        <v>5.7999999999999972</v>
      </c>
      <c r="H669" s="6">
        <f t="shared" si="75"/>
        <v>6.7999999999999972</v>
      </c>
      <c r="I669" s="162"/>
      <c r="J669" s="6">
        <f t="shared" si="76"/>
        <v>-11.599999999999994</v>
      </c>
      <c r="K669" s="60"/>
      <c r="L669" s="93"/>
    </row>
    <row r="670" spans="1:12">
      <c r="A670" s="59">
        <f>'Temperature Data'!A670</f>
        <v>41211</v>
      </c>
      <c r="B670" s="6" cm="1">
        <f t="array" ref="B670">INDEX('Temperature Data'!$B670:$G670,1,TempDataCol)</f>
        <v>56.5</v>
      </c>
      <c r="C670" s="6">
        <f t="shared" si="70"/>
        <v>0</v>
      </c>
      <c r="D670" s="6">
        <f t="shared" si="71"/>
        <v>1</v>
      </c>
      <c r="E670" s="6">
        <f t="shared" si="72"/>
        <v>2</v>
      </c>
      <c r="F670" s="6">
        <f t="shared" si="73"/>
        <v>0</v>
      </c>
      <c r="G670" s="6">
        <f t="shared" si="74"/>
        <v>1</v>
      </c>
      <c r="H670" s="6">
        <f t="shared" si="75"/>
        <v>2</v>
      </c>
      <c r="I670" s="162"/>
      <c r="J670" s="6">
        <f t="shared" si="76"/>
        <v>-2</v>
      </c>
      <c r="K670" s="60"/>
      <c r="L670" s="93"/>
    </row>
    <row r="671" spans="1:12">
      <c r="A671" s="59">
        <f>'Temperature Data'!A671</f>
        <v>41212</v>
      </c>
      <c r="B671" s="6" cm="1">
        <f t="array" ref="B671">INDEX('Temperature Data'!$B671:$G671,1,TempDataCol)</f>
        <v>59.8</v>
      </c>
      <c r="C671" s="6">
        <f t="shared" si="70"/>
        <v>0</v>
      </c>
      <c r="D671" s="6">
        <f t="shared" si="71"/>
        <v>0</v>
      </c>
      <c r="E671" s="6">
        <f t="shared" si="72"/>
        <v>0</v>
      </c>
      <c r="F671" s="6">
        <f t="shared" si="73"/>
        <v>0</v>
      </c>
      <c r="G671" s="6">
        <f t="shared" si="74"/>
        <v>0</v>
      </c>
      <c r="H671" s="6">
        <f t="shared" si="75"/>
        <v>0</v>
      </c>
      <c r="I671" s="162"/>
      <c r="J671" s="6">
        <f t="shared" si="76"/>
        <v>0</v>
      </c>
      <c r="K671" s="60"/>
      <c r="L671" s="93"/>
    </row>
    <row r="672" spans="1:12">
      <c r="A672" s="59">
        <f>'Temperature Data'!A672</f>
        <v>41213</v>
      </c>
      <c r="B672" s="6" cm="1">
        <f t="array" ref="B672">INDEX('Temperature Data'!$B672:$G672,1,TempDataCol)</f>
        <v>51.2</v>
      </c>
      <c r="C672" s="6">
        <f t="shared" si="70"/>
        <v>5.2999999999999972</v>
      </c>
      <c r="D672" s="6">
        <f t="shared" si="71"/>
        <v>6.2999999999999972</v>
      </c>
      <c r="E672" s="6">
        <f t="shared" si="72"/>
        <v>7.2999999999999972</v>
      </c>
      <c r="F672" s="6">
        <f t="shared" si="73"/>
        <v>5.2999999999999972</v>
      </c>
      <c r="G672" s="6">
        <f t="shared" si="74"/>
        <v>6.2999999999999972</v>
      </c>
      <c r="H672" s="6">
        <f t="shared" si="75"/>
        <v>7.2999999999999972</v>
      </c>
      <c r="I672" s="162"/>
      <c r="J672" s="6">
        <f t="shared" si="76"/>
        <v>-12.599999999999994</v>
      </c>
      <c r="K672" s="60"/>
      <c r="L672" s="93"/>
    </row>
    <row r="673" spans="1:12">
      <c r="A673" s="59">
        <f>'Temperature Data'!A673</f>
        <v>41214</v>
      </c>
      <c r="B673" s="6" cm="1">
        <f t="array" ref="B673">INDEX('Temperature Data'!$B673:$G673,1,TempDataCol)</f>
        <v>48.5</v>
      </c>
      <c r="C673" s="6">
        <f t="shared" si="70"/>
        <v>8</v>
      </c>
      <c r="D673" s="6">
        <f t="shared" si="71"/>
        <v>9</v>
      </c>
      <c r="E673" s="6">
        <f t="shared" si="72"/>
        <v>10</v>
      </c>
      <c r="F673" s="6">
        <f t="shared" si="73"/>
        <v>8</v>
      </c>
      <c r="G673" s="6">
        <f t="shared" si="74"/>
        <v>9</v>
      </c>
      <c r="H673" s="6">
        <f t="shared" si="75"/>
        <v>10</v>
      </c>
      <c r="I673" s="162"/>
      <c r="J673" s="6">
        <f t="shared" si="76"/>
        <v>-18</v>
      </c>
      <c r="K673" s="60"/>
      <c r="L673" s="93"/>
    </row>
    <row r="674" spans="1:12">
      <c r="A674" s="59">
        <f>'Temperature Data'!A674</f>
        <v>41215</v>
      </c>
      <c r="B674" s="6" cm="1">
        <f t="array" ref="B674">INDEX('Temperature Data'!$B674:$G674,1,TempDataCol)</f>
        <v>46</v>
      </c>
      <c r="C674" s="6">
        <f t="shared" si="70"/>
        <v>10.5</v>
      </c>
      <c r="D674" s="6">
        <f t="shared" si="71"/>
        <v>11.5</v>
      </c>
      <c r="E674" s="6">
        <f t="shared" si="72"/>
        <v>12.5</v>
      </c>
      <c r="F674" s="6">
        <f t="shared" si="73"/>
        <v>10.5</v>
      </c>
      <c r="G674" s="6">
        <f t="shared" si="74"/>
        <v>11.5</v>
      </c>
      <c r="H674" s="6">
        <f t="shared" si="75"/>
        <v>12.5</v>
      </c>
      <c r="I674" s="162"/>
      <c r="J674" s="6">
        <f t="shared" si="76"/>
        <v>-23</v>
      </c>
      <c r="K674" s="60"/>
      <c r="L674" s="93"/>
    </row>
    <row r="675" spans="1:12">
      <c r="A675" s="59">
        <f>'Temperature Data'!A675</f>
        <v>41216</v>
      </c>
      <c r="B675" s="6" cm="1">
        <f t="array" ref="B675">INDEX('Temperature Data'!$B675:$G675,1,TempDataCol)</f>
        <v>44.2</v>
      </c>
      <c r="C675" s="6">
        <f t="shared" si="70"/>
        <v>12.299999999999997</v>
      </c>
      <c r="D675" s="6">
        <f t="shared" si="71"/>
        <v>13.299999999999997</v>
      </c>
      <c r="E675" s="6">
        <f t="shared" si="72"/>
        <v>14.299999999999997</v>
      </c>
      <c r="F675" s="6">
        <f t="shared" si="73"/>
        <v>12.299999999999997</v>
      </c>
      <c r="G675" s="6">
        <f t="shared" si="74"/>
        <v>13.299999999999997</v>
      </c>
      <c r="H675" s="6">
        <f t="shared" si="75"/>
        <v>14.299999999999997</v>
      </c>
      <c r="I675" s="162"/>
      <c r="J675" s="6">
        <f t="shared" si="76"/>
        <v>-26.599999999999994</v>
      </c>
      <c r="K675" s="60"/>
      <c r="L675" s="93"/>
    </row>
    <row r="676" spans="1:12">
      <c r="A676" s="59">
        <f>'Temperature Data'!A676</f>
        <v>41217</v>
      </c>
      <c r="B676" s="6" cm="1">
        <f t="array" ref="B676">INDEX('Temperature Data'!$B676:$G676,1,TempDataCol)</f>
        <v>39.9</v>
      </c>
      <c r="C676" s="6">
        <f t="shared" si="70"/>
        <v>16.600000000000001</v>
      </c>
      <c r="D676" s="6">
        <f t="shared" si="71"/>
        <v>17.600000000000001</v>
      </c>
      <c r="E676" s="6">
        <f t="shared" si="72"/>
        <v>18.600000000000001</v>
      </c>
      <c r="F676" s="6">
        <f t="shared" si="73"/>
        <v>16.600000000000001</v>
      </c>
      <c r="G676" s="6">
        <f t="shared" si="74"/>
        <v>17.600000000000001</v>
      </c>
      <c r="H676" s="6">
        <f t="shared" si="75"/>
        <v>18.600000000000001</v>
      </c>
      <c r="I676" s="162"/>
      <c r="J676" s="6">
        <f t="shared" si="76"/>
        <v>-35.200000000000003</v>
      </c>
      <c r="K676" s="60"/>
      <c r="L676" s="93"/>
    </row>
    <row r="677" spans="1:12">
      <c r="A677" s="59">
        <f>'Temperature Data'!A677</f>
        <v>41218</v>
      </c>
      <c r="B677" s="6" cm="1">
        <f t="array" ref="B677">INDEX('Temperature Data'!$B677:$G677,1,TempDataCol)</f>
        <v>36.799999999999997</v>
      </c>
      <c r="C677" s="6">
        <f t="shared" si="70"/>
        <v>19.700000000000003</v>
      </c>
      <c r="D677" s="6">
        <f t="shared" si="71"/>
        <v>20.700000000000003</v>
      </c>
      <c r="E677" s="6">
        <f t="shared" si="72"/>
        <v>21.700000000000003</v>
      </c>
      <c r="F677" s="6">
        <f t="shared" si="73"/>
        <v>19.700000000000003</v>
      </c>
      <c r="G677" s="6">
        <f t="shared" si="74"/>
        <v>20.700000000000003</v>
      </c>
      <c r="H677" s="6">
        <f t="shared" si="75"/>
        <v>21.700000000000003</v>
      </c>
      <c r="I677" s="162"/>
      <c r="J677" s="6">
        <f t="shared" si="76"/>
        <v>-41.400000000000006</v>
      </c>
      <c r="K677" s="60"/>
      <c r="L677" s="93"/>
    </row>
    <row r="678" spans="1:12">
      <c r="A678" s="59">
        <f>'Temperature Data'!A678</f>
        <v>41219</v>
      </c>
      <c r="B678" s="6" cm="1">
        <f t="array" ref="B678">INDEX('Temperature Data'!$B678:$G678,1,TempDataCol)</f>
        <v>30.200000000000003</v>
      </c>
      <c r="C678" s="6">
        <f t="shared" si="70"/>
        <v>26.299999999999997</v>
      </c>
      <c r="D678" s="6">
        <f t="shared" si="71"/>
        <v>27.299999999999997</v>
      </c>
      <c r="E678" s="6">
        <f t="shared" si="72"/>
        <v>28.299999999999997</v>
      </c>
      <c r="F678" s="6">
        <f t="shared" si="73"/>
        <v>26.299999999999997</v>
      </c>
      <c r="G678" s="6">
        <f t="shared" si="74"/>
        <v>27.299999999999997</v>
      </c>
      <c r="H678" s="6">
        <f t="shared" si="75"/>
        <v>28.299999999999997</v>
      </c>
      <c r="I678" s="162"/>
      <c r="J678" s="6">
        <f t="shared" si="76"/>
        <v>-54.599999999999994</v>
      </c>
      <c r="K678" s="60"/>
      <c r="L678" s="93"/>
    </row>
    <row r="679" spans="1:12">
      <c r="A679" s="59">
        <f>'Temperature Data'!A679</f>
        <v>41220</v>
      </c>
      <c r="B679" s="6" cm="1">
        <f t="array" ref="B679">INDEX('Temperature Data'!$B679:$G679,1,TempDataCol)</f>
        <v>32.6</v>
      </c>
      <c r="C679" s="6">
        <f t="shared" si="70"/>
        <v>23.9</v>
      </c>
      <c r="D679" s="6">
        <f t="shared" si="71"/>
        <v>24.9</v>
      </c>
      <c r="E679" s="6">
        <f t="shared" si="72"/>
        <v>25.9</v>
      </c>
      <c r="F679" s="6">
        <f t="shared" si="73"/>
        <v>23.9</v>
      </c>
      <c r="G679" s="6">
        <f t="shared" si="74"/>
        <v>24.9</v>
      </c>
      <c r="H679" s="6">
        <f t="shared" si="75"/>
        <v>25.9</v>
      </c>
      <c r="I679" s="162"/>
      <c r="J679" s="6">
        <f t="shared" si="76"/>
        <v>-49.79999999999999</v>
      </c>
      <c r="K679" s="60"/>
      <c r="L679" s="93"/>
    </row>
    <row r="680" spans="1:12">
      <c r="A680" s="59">
        <f>'Temperature Data'!A680</f>
        <v>41221</v>
      </c>
      <c r="B680" s="6" cm="1">
        <f t="array" ref="B680">INDEX('Temperature Data'!$B680:$G680,1,TempDataCol)</f>
        <v>35.700000000000003</v>
      </c>
      <c r="C680" s="6">
        <f t="shared" si="70"/>
        <v>20.799999999999997</v>
      </c>
      <c r="D680" s="6">
        <f t="shared" si="71"/>
        <v>21.799999999999997</v>
      </c>
      <c r="E680" s="6">
        <f t="shared" si="72"/>
        <v>22.799999999999997</v>
      </c>
      <c r="F680" s="6">
        <f t="shared" si="73"/>
        <v>20.799999999999997</v>
      </c>
      <c r="G680" s="6">
        <f t="shared" si="74"/>
        <v>21.799999999999997</v>
      </c>
      <c r="H680" s="6">
        <f t="shared" si="75"/>
        <v>22.799999999999997</v>
      </c>
      <c r="I680" s="162"/>
      <c r="J680" s="6">
        <f t="shared" si="76"/>
        <v>-43.599999999999994</v>
      </c>
      <c r="K680" s="60"/>
      <c r="L680" s="93"/>
    </row>
    <row r="681" spans="1:12">
      <c r="A681" s="59">
        <f>'Temperature Data'!A681</f>
        <v>41222</v>
      </c>
      <c r="B681" s="6" cm="1">
        <f t="array" ref="B681">INDEX('Temperature Data'!$B681:$G681,1,TempDataCol)</f>
        <v>42.3</v>
      </c>
      <c r="C681" s="6">
        <f t="shared" si="70"/>
        <v>14.200000000000003</v>
      </c>
      <c r="D681" s="6">
        <f t="shared" si="71"/>
        <v>15.200000000000003</v>
      </c>
      <c r="E681" s="6">
        <f t="shared" si="72"/>
        <v>16.200000000000003</v>
      </c>
      <c r="F681" s="6">
        <f t="shared" si="73"/>
        <v>14.200000000000003</v>
      </c>
      <c r="G681" s="6">
        <f t="shared" si="74"/>
        <v>15.200000000000003</v>
      </c>
      <c r="H681" s="6">
        <f t="shared" si="75"/>
        <v>16.200000000000003</v>
      </c>
      <c r="I681" s="162"/>
      <c r="J681" s="6">
        <f t="shared" si="76"/>
        <v>-30.400000000000006</v>
      </c>
      <c r="K681" s="60"/>
      <c r="L681" s="93"/>
    </row>
    <row r="682" spans="1:12">
      <c r="A682" s="59">
        <f>'Temperature Data'!A682</f>
        <v>41223</v>
      </c>
      <c r="B682" s="6" cm="1">
        <f t="array" ref="B682">INDEX('Temperature Data'!$B682:$G682,1,TempDataCol)</f>
        <v>40.1</v>
      </c>
      <c r="C682" s="6">
        <f t="shared" si="70"/>
        <v>16.399999999999999</v>
      </c>
      <c r="D682" s="6">
        <f t="shared" si="71"/>
        <v>17.399999999999999</v>
      </c>
      <c r="E682" s="6">
        <f t="shared" si="72"/>
        <v>18.399999999999999</v>
      </c>
      <c r="F682" s="6">
        <f t="shared" si="73"/>
        <v>16.399999999999999</v>
      </c>
      <c r="G682" s="6">
        <f t="shared" si="74"/>
        <v>17.399999999999999</v>
      </c>
      <c r="H682" s="6">
        <f t="shared" si="75"/>
        <v>18.399999999999999</v>
      </c>
      <c r="I682" s="162"/>
      <c r="J682" s="6">
        <f t="shared" si="76"/>
        <v>-34.799999999999997</v>
      </c>
      <c r="K682" s="60"/>
      <c r="L682" s="93"/>
    </row>
    <row r="683" spans="1:12">
      <c r="A683" s="59">
        <f>'Temperature Data'!A683</f>
        <v>41224</v>
      </c>
      <c r="B683" s="6" cm="1">
        <f t="array" ref="B683">INDEX('Temperature Data'!$B683:$G683,1,TempDataCol)</f>
        <v>48.8</v>
      </c>
      <c r="C683" s="6">
        <f t="shared" si="70"/>
        <v>7.7000000000000028</v>
      </c>
      <c r="D683" s="6">
        <f t="shared" si="71"/>
        <v>8.7000000000000028</v>
      </c>
      <c r="E683" s="6">
        <f t="shared" si="72"/>
        <v>9.7000000000000028</v>
      </c>
      <c r="F683" s="6">
        <f t="shared" si="73"/>
        <v>7.7000000000000028</v>
      </c>
      <c r="G683" s="6">
        <f t="shared" si="74"/>
        <v>8.7000000000000028</v>
      </c>
      <c r="H683" s="6">
        <f t="shared" si="75"/>
        <v>9.7000000000000028</v>
      </c>
      <c r="I683" s="162"/>
      <c r="J683" s="6">
        <f t="shared" si="76"/>
        <v>-17.400000000000006</v>
      </c>
      <c r="K683" s="60"/>
      <c r="L683" s="93"/>
    </row>
    <row r="684" spans="1:12">
      <c r="A684" s="59">
        <f>'Temperature Data'!A684</f>
        <v>41225</v>
      </c>
      <c r="B684" s="6" cm="1">
        <f t="array" ref="B684">INDEX('Temperature Data'!$B684:$G684,1,TempDataCol)</f>
        <v>57.4</v>
      </c>
      <c r="C684" s="6">
        <f t="shared" si="70"/>
        <v>0</v>
      </c>
      <c r="D684" s="6">
        <f t="shared" si="71"/>
        <v>0.10000000000000142</v>
      </c>
      <c r="E684" s="6">
        <f t="shared" si="72"/>
        <v>1.1000000000000014</v>
      </c>
      <c r="F684" s="6">
        <f t="shared" si="73"/>
        <v>0</v>
      </c>
      <c r="G684" s="6">
        <f t="shared" si="74"/>
        <v>0.10000000000000142</v>
      </c>
      <c r="H684" s="6">
        <f t="shared" si="75"/>
        <v>1.1000000000000014</v>
      </c>
      <c r="I684" s="162"/>
      <c r="J684" s="6">
        <f t="shared" si="76"/>
        <v>-1.1000000000000014</v>
      </c>
      <c r="K684" s="60"/>
      <c r="L684" s="93"/>
    </row>
    <row r="685" spans="1:12">
      <c r="A685" s="59">
        <f>'Temperature Data'!A685</f>
        <v>41226</v>
      </c>
      <c r="B685" s="6" cm="1">
        <f t="array" ref="B685">INDEX('Temperature Data'!$B685:$G685,1,TempDataCol)</f>
        <v>49.6</v>
      </c>
      <c r="C685" s="6">
        <f t="shared" si="70"/>
        <v>6.8999999999999986</v>
      </c>
      <c r="D685" s="6">
        <f t="shared" si="71"/>
        <v>7.8999999999999986</v>
      </c>
      <c r="E685" s="6">
        <f t="shared" si="72"/>
        <v>8.8999999999999986</v>
      </c>
      <c r="F685" s="6">
        <f t="shared" si="73"/>
        <v>6.8999999999999986</v>
      </c>
      <c r="G685" s="6">
        <f t="shared" si="74"/>
        <v>7.8999999999999986</v>
      </c>
      <c r="H685" s="6">
        <f t="shared" si="75"/>
        <v>8.8999999999999986</v>
      </c>
      <c r="I685" s="162"/>
      <c r="J685" s="6">
        <f t="shared" si="76"/>
        <v>-15.799999999999997</v>
      </c>
      <c r="K685" s="60"/>
      <c r="L685" s="93"/>
    </row>
    <row r="686" spans="1:12">
      <c r="A686" s="59">
        <f>'Temperature Data'!A686</f>
        <v>41227</v>
      </c>
      <c r="B686" s="6" cm="1">
        <f t="array" ref="B686">INDEX('Temperature Data'!$B686:$G686,1,TempDataCol)</f>
        <v>36.9</v>
      </c>
      <c r="C686" s="6">
        <f t="shared" si="70"/>
        <v>19.600000000000001</v>
      </c>
      <c r="D686" s="6">
        <f t="shared" si="71"/>
        <v>20.6</v>
      </c>
      <c r="E686" s="6">
        <f t="shared" si="72"/>
        <v>21.6</v>
      </c>
      <c r="F686" s="6">
        <f t="shared" si="73"/>
        <v>19.600000000000001</v>
      </c>
      <c r="G686" s="6">
        <f t="shared" si="74"/>
        <v>20.6</v>
      </c>
      <c r="H686" s="6">
        <f t="shared" si="75"/>
        <v>21.6</v>
      </c>
      <c r="I686" s="162"/>
      <c r="J686" s="6">
        <f t="shared" si="76"/>
        <v>-41.2</v>
      </c>
      <c r="K686" s="60"/>
      <c r="L686" s="93"/>
    </row>
    <row r="687" spans="1:12">
      <c r="A687" s="59">
        <f>'Temperature Data'!A687</f>
        <v>41228</v>
      </c>
      <c r="B687" s="6" cm="1">
        <f t="array" ref="B687">INDEX('Temperature Data'!$B687:$G687,1,TempDataCol)</f>
        <v>34.5</v>
      </c>
      <c r="C687" s="6">
        <f t="shared" si="70"/>
        <v>22</v>
      </c>
      <c r="D687" s="6">
        <f t="shared" si="71"/>
        <v>23</v>
      </c>
      <c r="E687" s="6">
        <f t="shared" si="72"/>
        <v>24</v>
      </c>
      <c r="F687" s="6">
        <f t="shared" si="73"/>
        <v>22</v>
      </c>
      <c r="G687" s="6">
        <f t="shared" si="74"/>
        <v>23</v>
      </c>
      <c r="H687" s="6">
        <f t="shared" si="75"/>
        <v>24</v>
      </c>
      <c r="I687" s="162"/>
      <c r="J687" s="6">
        <f t="shared" si="76"/>
        <v>-46</v>
      </c>
      <c r="K687" s="60"/>
      <c r="L687" s="93"/>
    </row>
    <row r="688" spans="1:12">
      <c r="A688" s="59">
        <f>'Temperature Data'!A688</f>
        <v>41229</v>
      </c>
      <c r="B688" s="6" cm="1">
        <f t="array" ref="B688">INDEX('Temperature Data'!$B688:$G688,1,TempDataCol)</f>
        <v>34.6</v>
      </c>
      <c r="C688" s="6">
        <f t="shared" si="70"/>
        <v>21.9</v>
      </c>
      <c r="D688" s="6">
        <f t="shared" si="71"/>
        <v>22.9</v>
      </c>
      <c r="E688" s="6">
        <f t="shared" si="72"/>
        <v>23.9</v>
      </c>
      <c r="F688" s="6">
        <f t="shared" si="73"/>
        <v>21.9</v>
      </c>
      <c r="G688" s="6">
        <f t="shared" si="74"/>
        <v>22.9</v>
      </c>
      <c r="H688" s="6">
        <f t="shared" si="75"/>
        <v>23.9</v>
      </c>
      <c r="I688" s="162"/>
      <c r="J688" s="6">
        <f t="shared" si="76"/>
        <v>-45.79999999999999</v>
      </c>
      <c r="K688" s="60"/>
      <c r="L688" s="93"/>
    </row>
    <row r="689" spans="1:12">
      <c r="A689" s="59">
        <f>'Temperature Data'!A689</f>
        <v>41230</v>
      </c>
      <c r="B689" s="6" cm="1">
        <f t="array" ref="B689">INDEX('Temperature Data'!$B689:$G689,1,TempDataCol)</f>
        <v>33.6</v>
      </c>
      <c r="C689" s="6">
        <f t="shared" si="70"/>
        <v>22.9</v>
      </c>
      <c r="D689" s="6">
        <f t="shared" si="71"/>
        <v>23.9</v>
      </c>
      <c r="E689" s="6">
        <f t="shared" si="72"/>
        <v>24.9</v>
      </c>
      <c r="F689" s="6">
        <f t="shared" si="73"/>
        <v>22.9</v>
      </c>
      <c r="G689" s="6">
        <f t="shared" si="74"/>
        <v>23.9</v>
      </c>
      <c r="H689" s="6">
        <f t="shared" si="75"/>
        <v>24.9</v>
      </c>
      <c r="I689" s="162"/>
      <c r="J689" s="6">
        <f t="shared" si="76"/>
        <v>-47.79999999999999</v>
      </c>
      <c r="K689" s="60"/>
      <c r="L689" s="93"/>
    </row>
    <row r="690" spans="1:12">
      <c r="A690" s="59">
        <f>'Temperature Data'!A690</f>
        <v>41231</v>
      </c>
      <c r="B690" s="6" cm="1">
        <f t="array" ref="B690">INDEX('Temperature Data'!$B690:$G690,1,TempDataCol)</f>
        <v>32.4</v>
      </c>
      <c r="C690" s="6">
        <f t="shared" si="70"/>
        <v>24.1</v>
      </c>
      <c r="D690" s="6">
        <f t="shared" si="71"/>
        <v>25.1</v>
      </c>
      <c r="E690" s="6">
        <f t="shared" si="72"/>
        <v>26.1</v>
      </c>
      <c r="F690" s="6">
        <f t="shared" si="73"/>
        <v>24.1</v>
      </c>
      <c r="G690" s="6">
        <f t="shared" si="74"/>
        <v>25.1</v>
      </c>
      <c r="H690" s="6">
        <f t="shared" si="75"/>
        <v>26.1</v>
      </c>
      <c r="I690" s="162"/>
      <c r="J690" s="6">
        <f t="shared" si="76"/>
        <v>-50.20000000000001</v>
      </c>
      <c r="K690" s="60"/>
      <c r="L690" s="93"/>
    </row>
    <row r="691" spans="1:12">
      <c r="A691" s="59">
        <f>'Temperature Data'!A691</f>
        <v>41232</v>
      </c>
      <c r="B691" s="6" cm="1">
        <f t="array" ref="B691">INDEX('Temperature Data'!$B691:$G691,1,TempDataCol)</f>
        <v>32.5</v>
      </c>
      <c r="C691" s="6">
        <f t="shared" si="70"/>
        <v>24</v>
      </c>
      <c r="D691" s="6">
        <f t="shared" si="71"/>
        <v>25</v>
      </c>
      <c r="E691" s="6">
        <f t="shared" si="72"/>
        <v>26</v>
      </c>
      <c r="F691" s="6">
        <f t="shared" si="73"/>
        <v>24</v>
      </c>
      <c r="G691" s="6">
        <f t="shared" si="74"/>
        <v>25</v>
      </c>
      <c r="H691" s="6">
        <f t="shared" si="75"/>
        <v>26</v>
      </c>
      <c r="I691" s="162"/>
      <c r="J691" s="6">
        <f t="shared" si="76"/>
        <v>-50</v>
      </c>
      <c r="K691" s="60"/>
      <c r="L691" s="93"/>
    </row>
    <row r="692" spans="1:12">
      <c r="A692" s="59">
        <f>'Temperature Data'!A692</f>
        <v>41233</v>
      </c>
      <c r="B692" s="6" cm="1">
        <f t="array" ref="B692">INDEX('Temperature Data'!$B692:$G692,1,TempDataCol)</f>
        <v>33.5</v>
      </c>
      <c r="C692" s="6">
        <f t="shared" si="70"/>
        <v>23</v>
      </c>
      <c r="D692" s="6">
        <f t="shared" si="71"/>
        <v>24</v>
      </c>
      <c r="E692" s="6">
        <f t="shared" si="72"/>
        <v>25</v>
      </c>
      <c r="F692" s="6">
        <f t="shared" si="73"/>
        <v>23</v>
      </c>
      <c r="G692" s="6">
        <f t="shared" si="74"/>
        <v>24</v>
      </c>
      <c r="H692" s="6">
        <f t="shared" si="75"/>
        <v>25</v>
      </c>
      <c r="I692" s="162"/>
      <c r="J692" s="6">
        <f t="shared" si="76"/>
        <v>-48</v>
      </c>
      <c r="K692" s="60"/>
      <c r="L692" s="93"/>
    </row>
    <row r="693" spans="1:12">
      <c r="A693" s="59">
        <f>'Temperature Data'!A693</f>
        <v>41234</v>
      </c>
      <c r="B693" s="6" cm="1">
        <f t="array" ref="B693">INDEX('Temperature Data'!$B693:$G693,1,TempDataCol)</f>
        <v>37.6</v>
      </c>
      <c r="C693" s="6">
        <f t="shared" si="70"/>
        <v>18.899999999999999</v>
      </c>
      <c r="D693" s="6">
        <f t="shared" si="71"/>
        <v>19.899999999999999</v>
      </c>
      <c r="E693" s="6">
        <f t="shared" si="72"/>
        <v>20.9</v>
      </c>
      <c r="F693" s="6">
        <f t="shared" si="73"/>
        <v>18.899999999999999</v>
      </c>
      <c r="G693" s="6">
        <f t="shared" si="74"/>
        <v>19.899999999999999</v>
      </c>
      <c r="H693" s="6">
        <f t="shared" si="75"/>
        <v>20.9</v>
      </c>
      <c r="I693" s="162"/>
      <c r="J693" s="6">
        <f t="shared" si="76"/>
        <v>-39.799999999999997</v>
      </c>
      <c r="K693" s="60"/>
      <c r="L693" s="93"/>
    </row>
    <row r="694" spans="1:12">
      <c r="A694" s="59">
        <f>'Temperature Data'!A694</f>
        <v>41235</v>
      </c>
      <c r="B694" s="6" cm="1">
        <f t="array" ref="B694">INDEX('Temperature Data'!$B694:$G694,1,TempDataCol)</f>
        <v>40.799999999999997</v>
      </c>
      <c r="C694" s="6">
        <f t="shared" si="70"/>
        <v>15.700000000000003</v>
      </c>
      <c r="D694" s="6">
        <f t="shared" si="71"/>
        <v>16.700000000000003</v>
      </c>
      <c r="E694" s="6">
        <f t="shared" si="72"/>
        <v>17.700000000000003</v>
      </c>
      <c r="F694" s="6">
        <f t="shared" si="73"/>
        <v>15.700000000000003</v>
      </c>
      <c r="G694" s="6">
        <f t="shared" si="74"/>
        <v>16.700000000000003</v>
      </c>
      <c r="H694" s="6">
        <f t="shared" si="75"/>
        <v>17.700000000000003</v>
      </c>
      <c r="I694" s="162"/>
      <c r="J694" s="6">
        <f t="shared" si="76"/>
        <v>-33.400000000000006</v>
      </c>
      <c r="K694" s="60"/>
      <c r="L694" s="93"/>
    </row>
    <row r="695" spans="1:12">
      <c r="A695" s="59">
        <f>'Temperature Data'!A695</f>
        <v>41236</v>
      </c>
      <c r="B695" s="6" cm="1">
        <f t="array" ref="B695">INDEX('Temperature Data'!$B695:$G695,1,TempDataCol)</f>
        <v>41</v>
      </c>
      <c r="C695" s="6">
        <f t="shared" si="70"/>
        <v>15.5</v>
      </c>
      <c r="D695" s="6">
        <f t="shared" si="71"/>
        <v>16.5</v>
      </c>
      <c r="E695" s="6">
        <f t="shared" si="72"/>
        <v>17.5</v>
      </c>
      <c r="F695" s="6">
        <f t="shared" si="73"/>
        <v>15.5</v>
      </c>
      <c r="G695" s="6">
        <f t="shared" si="74"/>
        <v>16.5</v>
      </c>
      <c r="H695" s="6">
        <f t="shared" si="75"/>
        <v>17.5</v>
      </c>
      <c r="I695" s="162"/>
      <c r="J695" s="6">
        <f t="shared" si="76"/>
        <v>-33</v>
      </c>
      <c r="K695" s="60"/>
      <c r="L695" s="93"/>
    </row>
    <row r="696" spans="1:12">
      <c r="A696" s="59">
        <f>'Temperature Data'!A696</f>
        <v>41237</v>
      </c>
      <c r="B696" s="6" cm="1">
        <f t="array" ref="B696">INDEX('Temperature Data'!$B696:$G696,1,TempDataCol)</f>
        <v>40.700000000000003</v>
      </c>
      <c r="C696" s="6">
        <f t="shared" si="70"/>
        <v>15.799999999999997</v>
      </c>
      <c r="D696" s="6">
        <f t="shared" si="71"/>
        <v>16.799999999999997</v>
      </c>
      <c r="E696" s="6">
        <f t="shared" si="72"/>
        <v>17.799999999999997</v>
      </c>
      <c r="F696" s="6">
        <f t="shared" si="73"/>
        <v>15.799999999999997</v>
      </c>
      <c r="G696" s="6">
        <f t="shared" si="74"/>
        <v>16.799999999999997</v>
      </c>
      <c r="H696" s="6">
        <f t="shared" si="75"/>
        <v>17.799999999999997</v>
      </c>
      <c r="I696" s="162"/>
      <c r="J696" s="6">
        <f t="shared" si="76"/>
        <v>-33.599999999999994</v>
      </c>
      <c r="K696" s="60"/>
      <c r="L696" s="93"/>
    </row>
    <row r="697" spans="1:12">
      <c r="A697" s="59">
        <f>'Temperature Data'!A697</f>
        <v>41238</v>
      </c>
      <c r="B697" s="6" cm="1">
        <f t="array" ref="B697">INDEX('Temperature Data'!$B697:$G697,1,TempDataCol)</f>
        <v>32.9</v>
      </c>
      <c r="C697" s="6">
        <f t="shared" si="70"/>
        <v>23.6</v>
      </c>
      <c r="D697" s="6">
        <f t="shared" si="71"/>
        <v>24.6</v>
      </c>
      <c r="E697" s="6">
        <f t="shared" si="72"/>
        <v>25.6</v>
      </c>
      <c r="F697" s="6">
        <f t="shared" si="73"/>
        <v>23.6</v>
      </c>
      <c r="G697" s="6">
        <f t="shared" si="74"/>
        <v>24.6</v>
      </c>
      <c r="H697" s="6">
        <f t="shared" si="75"/>
        <v>25.6</v>
      </c>
      <c r="I697" s="162"/>
      <c r="J697" s="6">
        <f t="shared" si="76"/>
        <v>-49.20000000000001</v>
      </c>
      <c r="K697" s="60"/>
      <c r="L697" s="93"/>
    </row>
    <row r="698" spans="1:12">
      <c r="A698" s="59">
        <f>'Temperature Data'!A698</f>
        <v>41239</v>
      </c>
      <c r="B698" s="6" cm="1">
        <f t="array" ref="B698">INDEX('Temperature Data'!$B698:$G698,1,TempDataCol)</f>
        <v>35.5</v>
      </c>
      <c r="C698" s="6">
        <f t="shared" si="70"/>
        <v>21</v>
      </c>
      <c r="D698" s="6">
        <f t="shared" si="71"/>
        <v>22</v>
      </c>
      <c r="E698" s="6">
        <f t="shared" si="72"/>
        <v>23</v>
      </c>
      <c r="F698" s="6">
        <f t="shared" si="73"/>
        <v>21</v>
      </c>
      <c r="G698" s="6">
        <f t="shared" si="74"/>
        <v>22</v>
      </c>
      <c r="H698" s="6">
        <f t="shared" si="75"/>
        <v>23</v>
      </c>
      <c r="I698" s="162"/>
      <c r="J698" s="6">
        <f t="shared" si="76"/>
        <v>-44</v>
      </c>
      <c r="K698" s="60"/>
      <c r="L698" s="93"/>
    </row>
    <row r="699" spans="1:12">
      <c r="A699" s="59">
        <f>'Temperature Data'!A699</f>
        <v>41240</v>
      </c>
      <c r="B699" s="6" cm="1">
        <f t="array" ref="B699">INDEX('Temperature Data'!$B699:$G699,1,TempDataCol)</f>
        <v>31.6</v>
      </c>
      <c r="C699" s="6">
        <f t="shared" si="70"/>
        <v>24.9</v>
      </c>
      <c r="D699" s="6">
        <f t="shared" si="71"/>
        <v>25.9</v>
      </c>
      <c r="E699" s="6">
        <f t="shared" si="72"/>
        <v>26.9</v>
      </c>
      <c r="F699" s="6">
        <f t="shared" si="73"/>
        <v>24.9</v>
      </c>
      <c r="G699" s="6">
        <f t="shared" si="74"/>
        <v>25.9</v>
      </c>
      <c r="H699" s="6">
        <f t="shared" si="75"/>
        <v>26.9</v>
      </c>
      <c r="I699" s="162"/>
      <c r="J699" s="6">
        <f t="shared" si="76"/>
        <v>-51.79999999999999</v>
      </c>
      <c r="K699" s="60"/>
      <c r="L699" s="93"/>
    </row>
    <row r="700" spans="1:12">
      <c r="A700" s="59">
        <f>'Temperature Data'!A700</f>
        <v>41241</v>
      </c>
      <c r="B700" s="6" cm="1">
        <f t="array" ref="B700">INDEX('Temperature Data'!$B700:$G700,1,TempDataCol)</f>
        <v>31.4</v>
      </c>
      <c r="C700" s="6">
        <f t="shared" si="70"/>
        <v>25.1</v>
      </c>
      <c r="D700" s="6">
        <f t="shared" si="71"/>
        <v>26.1</v>
      </c>
      <c r="E700" s="6">
        <f t="shared" si="72"/>
        <v>27.1</v>
      </c>
      <c r="F700" s="6">
        <f t="shared" si="73"/>
        <v>25.1</v>
      </c>
      <c r="G700" s="6">
        <f t="shared" si="74"/>
        <v>26.1</v>
      </c>
      <c r="H700" s="6">
        <f t="shared" si="75"/>
        <v>27.1</v>
      </c>
      <c r="I700" s="162"/>
      <c r="J700" s="6">
        <f t="shared" si="76"/>
        <v>-52.20000000000001</v>
      </c>
      <c r="K700" s="60"/>
      <c r="L700" s="93"/>
    </row>
    <row r="701" spans="1:12">
      <c r="A701" s="59">
        <f>'Temperature Data'!A701</f>
        <v>41242</v>
      </c>
      <c r="B701" s="6" cm="1">
        <f t="array" ref="B701">INDEX('Temperature Data'!$B701:$G701,1,TempDataCol)</f>
        <v>34.1</v>
      </c>
      <c r="C701" s="6">
        <f t="shared" si="70"/>
        <v>22.4</v>
      </c>
      <c r="D701" s="6">
        <f t="shared" si="71"/>
        <v>23.4</v>
      </c>
      <c r="E701" s="6">
        <f t="shared" si="72"/>
        <v>24.4</v>
      </c>
      <c r="F701" s="6">
        <f t="shared" si="73"/>
        <v>22.4</v>
      </c>
      <c r="G701" s="6">
        <f t="shared" si="74"/>
        <v>23.4</v>
      </c>
      <c r="H701" s="6">
        <f t="shared" si="75"/>
        <v>24.4</v>
      </c>
      <c r="I701" s="162"/>
      <c r="J701" s="6">
        <f t="shared" si="76"/>
        <v>-46.79999999999999</v>
      </c>
      <c r="K701" s="60"/>
      <c r="L701" s="93"/>
    </row>
    <row r="702" spans="1:12">
      <c r="A702" s="59">
        <f>'Temperature Data'!A702</f>
        <v>41243</v>
      </c>
      <c r="B702" s="6" cm="1">
        <f t="array" ref="B702">INDEX('Temperature Data'!$B702:$G702,1,TempDataCol)</f>
        <v>30.9</v>
      </c>
      <c r="C702" s="6">
        <f t="shared" si="70"/>
        <v>25.6</v>
      </c>
      <c r="D702" s="6">
        <f t="shared" si="71"/>
        <v>26.6</v>
      </c>
      <c r="E702" s="6">
        <f t="shared" si="72"/>
        <v>27.6</v>
      </c>
      <c r="F702" s="6">
        <f t="shared" si="73"/>
        <v>25.6</v>
      </c>
      <c r="G702" s="6">
        <f t="shared" si="74"/>
        <v>26.6</v>
      </c>
      <c r="H702" s="6">
        <f t="shared" si="75"/>
        <v>27.6</v>
      </c>
      <c r="I702" s="162"/>
      <c r="J702" s="6">
        <f t="shared" si="76"/>
        <v>-53.20000000000001</v>
      </c>
      <c r="K702" s="60"/>
      <c r="L702" s="93"/>
    </row>
    <row r="703" spans="1:12">
      <c r="A703" s="59">
        <f>'Temperature Data'!A703</f>
        <v>41244</v>
      </c>
      <c r="B703" s="6" cm="1">
        <f t="array" ref="B703">INDEX('Temperature Data'!$B703:$G703,1,TempDataCol)</f>
        <v>27.799999999999997</v>
      </c>
      <c r="C703" s="6">
        <f t="shared" si="70"/>
        <v>28.700000000000003</v>
      </c>
      <c r="D703" s="6">
        <f t="shared" si="71"/>
        <v>29.700000000000003</v>
      </c>
      <c r="E703" s="6">
        <f t="shared" si="72"/>
        <v>30.700000000000003</v>
      </c>
      <c r="F703" s="6">
        <f t="shared" si="73"/>
        <v>28.700000000000003</v>
      </c>
      <c r="G703" s="6">
        <f t="shared" si="74"/>
        <v>29.700000000000003</v>
      </c>
      <c r="H703" s="6">
        <f t="shared" si="75"/>
        <v>30.700000000000003</v>
      </c>
      <c r="I703" s="162"/>
      <c r="J703" s="6">
        <f t="shared" si="76"/>
        <v>-59.400000000000006</v>
      </c>
      <c r="K703" s="60"/>
      <c r="L703" s="93"/>
    </row>
    <row r="704" spans="1:12">
      <c r="A704" s="59">
        <f>'Temperature Data'!A704</f>
        <v>41245</v>
      </c>
      <c r="B704" s="6" cm="1">
        <f t="array" ref="B704">INDEX('Temperature Data'!$B704:$G704,1,TempDataCol)</f>
        <v>37.799999999999997</v>
      </c>
      <c r="C704" s="6">
        <f t="shared" si="70"/>
        <v>18.700000000000003</v>
      </c>
      <c r="D704" s="6">
        <f t="shared" si="71"/>
        <v>19.700000000000003</v>
      </c>
      <c r="E704" s="6">
        <f t="shared" si="72"/>
        <v>20.700000000000003</v>
      </c>
      <c r="F704" s="6">
        <f t="shared" si="73"/>
        <v>18.700000000000003</v>
      </c>
      <c r="G704" s="6">
        <f t="shared" si="74"/>
        <v>19.700000000000003</v>
      </c>
      <c r="H704" s="6">
        <f t="shared" si="75"/>
        <v>20.700000000000003</v>
      </c>
      <c r="I704" s="162"/>
      <c r="J704" s="6">
        <f t="shared" si="76"/>
        <v>-39.400000000000006</v>
      </c>
      <c r="K704" s="60"/>
      <c r="L704" s="93"/>
    </row>
    <row r="705" spans="1:12">
      <c r="A705" s="59">
        <f>'Temperature Data'!A705</f>
        <v>41246</v>
      </c>
      <c r="B705" s="6" cm="1">
        <f t="array" ref="B705">INDEX('Temperature Data'!$B705:$G705,1,TempDataCol)</f>
        <v>46.5</v>
      </c>
      <c r="C705" s="6">
        <f t="shared" si="70"/>
        <v>10</v>
      </c>
      <c r="D705" s="6">
        <f t="shared" si="71"/>
        <v>11</v>
      </c>
      <c r="E705" s="6">
        <f t="shared" si="72"/>
        <v>12</v>
      </c>
      <c r="F705" s="6">
        <f t="shared" si="73"/>
        <v>10</v>
      </c>
      <c r="G705" s="6">
        <f t="shared" si="74"/>
        <v>11</v>
      </c>
      <c r="H705" s="6">
        <f t="shared" si="75"/>
        <v>12</v>
      </c>
      <c r="I705" s="162"/>
      <c r="J705" s="6">
        <f t="shared" si="76"/>
        <v>-22</v>
      </c>
      <c r="K705" s="60"/>
      <c r="L705" s="93"/>
    </row>
    <row r="706" spans="1:12">
      <c r="A706" s="59">
        <f>'Temperature Data'!A706</f>
        <v>41247</v>
      </c>
      <c r="B706" s="6" cm="1">
        <f t="array" ref="B706">INDEX('Temperature Data'!$B706:$G706,1,TempDataCol)</f>
        <v>43.7</v>
      </c>
      <c r="C706" s="6">
        <f t="shared" si="70"/>
        <v>12.799999999999997</v>
      </c>
      <c r="D706" s="6">
        <f t="shared" si="71"/>
        <v>13.799999999999997</v>
      </c>
      <c r="E706" s="6">
        <f t="shared" si="72"/>
        <v>14.799999999999997</v>
      </c>
      <c r="F706" s="6">
        <f t="shared" si="73"/>
        <v>12.799999999999997</v>
      </c>
      <c r="G706" s="6">
        <f t="shared" si="74"/>
        <v>13.799999999999997</v>
      </c>
      <c r="H706" s="6">
        <f t="shared" si="75"/>
        <v>14.799999999999997</v>
      </c>
      <c r="I706" s="162"/>
      <c r="J706" s="6">
        <f t="shared" si="76"/>
        <v>-27.599999999999994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8</v>
      </c>
      <c r="D707" s="6">
        <f t="shared" ref="D707:D770" si="78">IF(ISNUMBER($B707),IF($B707&lt;BPmiddle,(BPmiddle-$B707),0),"no data")</f>
        <v>9</v>
      </c>
      <c r="E707" s="6">
        <f t="shared" ref="E707:E770" si="79">IF(ISNUMBER($B707),IF($B707&lt;BPupper,(BPupper-$B707),0),"no data")</f>
        <v>10</v>
      </c>
      <c r="F707" s="6">
        <f t="shared" ref="F707:F770" si="80">IF(ISNUMBER($B707),IF($B707&lt;BPlower,(BPlower-$B707),0),"no data")</f>
        <v>8</v>
      </c>
      <c r="G707" s="6">
        <f t="shared" ref="G707:G770" si="81">IF(ISNUMBER($B707),IF($B707&lt;BPmiddle,(BPmiddle-$B707),0),"no data")</f>
        <v>9</v>
      </c>
      <c r="H707" s="6">
        <f t="shared" ref="H707:H770" si="82">IF(ISNUMBER($B707),IF($B707&lt;BPupper,(BPupper-$B707),0),"no data")</f>
        <v>10</v>
      </c>
      <c r="I707" s="162"/>
      <c r="J707" s="6">
        <f t="shared" ref="J707:J770" si="83">IF(ISNUMBER($B707),IF($B707&lt;BalancePoint,(BalancePoint-$B707-SUM($D707:$F707)),0),"no data")</f>
        <v>-18</v>
      </c>
      <c r="K707" s="60"/>
      <c r="L707" s="93"/>
    </row>
    <row r="708" spans="1:12">
      <c r="A708" s="59">
        <f>'Temperature Data'!A708</f>
        <v>41249</v>
      </c>
      <c r="B708" s="6" cm="1">
        <f t="array" ref="B708">INDEX('Temperature Data'!$B708:$G708,1,TempDataCol)</f>
        <v>29.799999999999997</v>
      </c>
      <c r="C708" s="6">
        <f t="shared" si="77"/>
        <v>26.700000000000003</v>
      </c>
      <c r="D708" s="6">
        <f t="shared" si="78"/>
        <v>27.700000000000003</v>
      </c>
      <c r="E708" s="6">
        <f t="shared" si="79"/>
        <v>28.700000000000003</v>
      </c>
      <c r="F708" s="6">
        <f t="shared" si="80"/>
        <v>26.700000000000003</v>
      </c>
      <c r="G708" s="6">
        <f t="shared" si="81"/>
        <v>27.700000000000003</v>
      </c>
      <c r="H708" s="6">
        <f t="shared" si="82"/>
        <v>28.700000000000003</v>
      </c>
      <c r="I708" s="162"/>
      <c r="J708" s="6">
        <f t="shared" si="83"/>
        <v>-55.400000000000006</v>
      </c>
      <c r="K708" s="60"/>
      <c r="L708" s="93"/>
    </row>
    <row r="709" spans="1:12">
      <c r="A709" s="59">
        <f>'Temperature Data'!A709</f>
        <v>41250</v>
      </c>
      <c r="B709" s="6" cm="1">
        <f t="array" ref="B709">INDEX('Temperature Data'!$B709:$G709,1,TempDataCol)</f>
        <v>33.5</v>
      </c>
      <c r="C709" s="6">
        <f t="shared" si="77"/>
        <v>23</v>
      </c>
      <c r="D709" s="6">
        <f t="shared" si="78"/>
        <v>24</v>
      </c>
      <c r="E709" s="6">
        <f t="shared" si="79"/>
        <v>25</v>
      </c>
      <c r="F709" s="6">
        <f t="shared" si="80"/>
        <v>23</v>
      </c>
      <c r="G709" s="6">
        <f t="shared" si="81"/>
        <v>24</v>
      </c>
      <c r="H709" s="6">
        <f t="shared" si="82"/>
        <v>25</v>
      </c>
      <c r="I709" s="162"/>
      <c r="J709" s="6">
        <f t="shared" si="83"/>
        <v>-48</v>
      </c>
      <c r="K709" s="60"/>
      <c r="L709" s="93"/>
    </row>
    <row r="710" spans="1:12">
      <c r="A710" s="59">
        <f>'Temperature Data'!A710</f>
        <v>41251</v>
      </c>
      <c r="B710" s="6" cm="1">
        <f t="array" ref="B710">INDEX('Temperature Data'!$B710:$G710,1,TempDataCol)</f>
        <v>41.2</v>
      </c>
      <c r="C710" s="6">
        <f t="shared" si="77"/>
        <v>15.299999999999997</v>
      </c>
      <c r="D710" s="6">
        <f t="shared" si="78"/>
        <v>16.299999999999997</v>
      </c>
      <c r="E710" s="6">
        <f t="shared" si="79"/>
        <v>17.299999999999997</v>
      </c>
      <c r="F710" s="6">
        <f t="shared" si="80"/>
        <v>15.299999999999997</v>
      </c>
      <c r="G710" s="6">
        <f t="shared" si="81"/>
        <v>16.299999999999997</v>
      </c>
      <c r="H710" s="6">
        <f t="shared" si="82"/>
        <v>17.299999999999997</v>
      </c>
      <c r="I710" s="162"/>
      <c r="J710" s="6">
        <f t="shared" si="83"/>
        <v>-32.599999999999994</v>
      </c>
      <c r="K710" s="60"/>
      <c r="L710" s="93"/>
    </row>
    <row r="711" spans="1:12">
      <c r="A711" s="59">
        <f>'Temperature Data'!A711</f>
        <v>41252</v>
      </c>
      <c r="B711" s="6" cm="1">
        <f t="array" ref="B711">INDEX('Temperature Data'!$B711:$G711,1,TempDataCol)</f>
        <v>39.6</v>
      </c>
      <c r="C711" s="6">
        <f t="shared" si="77"/>
        <v>16.899999999999999</v>
      </c>
      <c r="D711" s="6">
        <f t="shared" si="78"/>
        <v>17.899999999999999</v>
      </c>
      <c r="E711" s="6">
        <f t="shared" si="79"/>
        <v>18.899999999999999</v>
      </c>
      <c r="F711" s="6">
        <f t="shared" si="80"/>
        <v>16.899999999999999</v>
      </c>
      <c r="G711" s="6">
        <f t="shared" si="81"/>
        <v>17.899999999999999</v>
      </c>
      <c r="H711" s="6">
        <f t="shared" si="82"/>
        <v>18.899999999999999</v>
      </c>
      <c r="I711" s="162"/>
      <c r="J711" s="6">
        <f t="shared" si="83"/>
        <v>-35.799999999999997</v>
      </c>
      <c r="K711" s="60"/>
      <c r="L711" s="93"/>
    </row>
    <row r="712" spans="1:12">
      <c r="A712" s="59">
        <f>'Temperature Data'!A712</f>
        <v>41253</v>
      </c>
      <c r="B712" s="6" cm="1">
        <f t="array" ref="B712">INDEX('Temperature Data'!$B712:$G712,1,TempDataCol)</f>
        <v>47.7</v>
      </c>
      <c r="C712" s="6">
        <f t="shared" si="77"/>
        <v>8.7999999999999972</v>
      </c>
      <c r="D712" s="6">
        <f t="shared" si="78"/>
        <v>9.7999999999999972</v>
      </c>
      <c r="E712" s="6">
        <f t="shared" si="79"/>
        <v>10.799999999999997</v>
      </c>
      <c r="F712" s="6">
        <f t="shared" si="80"/>
        <v>8.7999999999999972</v>
      </c>
      <c r="G712" s="6">
        <f t="shared" si="81"/>
        <v>9.7999999999999972</v>
      </c>
      <c r="H712" s="6">
        <f t="shared" si="82"/>
        <v>10.799999999999997</v>
      </c>
      <c r="I712" s="162"/>
      <c r="J712" s="6">
        <f t="shared" si="83"/>
        <v>-19.599999999999994</v>
      </c>
      <c r="K712" s="60"/>
      <c r="L712" s="93"/>
    </row>
    <row r="713" spans="1:12">
      <c r="A713" s="59">
        <f>'Temperature Data'!A713</f>
        <v>41254</v>
      </c>
      <c r="B713" s="6" cm="1">
        <f t="array" ref="B713">INDEX('Temperature Data'!$B713:$G713,1,TempDataCol)</f>
        <v>42.1</v>
      </c>
      <c r="C713" s="6">
        <f t="shared" si="77"/>
        <v>14.399999999999999</v>
      </c>
      <c r="D713" s="6">
        <f t="shared" si="78"/>
        <v>15.399999999999999</v>
      </c>
      <c r="E713" s="6">
        <f t="shared" si="79"/>
        <v>16.399999999999999</v>
      </c>
      <c r="F713" s="6">
        <f t="shared" si="80"/>
        <v>14.399999999999999</v>
      </c>
      <c r="G713" s="6">
        <f t="shared" si="81"/>
        <v>15.399999999999999</v>
      </c>
      <c r="H713" s="6">
        <f t="shared" si="82"/>
        <v>16.399999999999999</v>
      </c>
      <c r="I713" s="162"/>
      <c r="J713" s="6">
        <f t="shared" si="83"/>
        <v>-30.799999999999997</v>
      </c>
      <c r="K713" s="60"/>
      <c r="L713" s="93"/>
    </row>
    <row r="714" spans="1:12">
      <c r="A714" s="59">
        <f>'Temperature Data'!A714</f>
        <v>41255</v>
      </c>
      <c r="B714" s="6" cm="1">
        <f t="array" ref="B714">INDEX('Temperature Data'!$B714:$G714,1,TempDataCol)</f>
        <v>29.5</v>
      </c>
      <c r="C714" s="6">
        <f t="shared" si="77"/>
        <v>27</v>
      </c>
      <c r="D714" s="6">
        <f t="shared" si="78"/>
        <v>28</v>
      </c>
      <c r="E714" s="6">
        <f t="shared" si="79"/>
        <v>29</v>
      </c>
      <c r="F714" s="6">
        <f t="shared" si="80"/>
        <v>27</v>
      </c>
      <c r="G714" s="6">
        <f t="shared" si="81"/>
        <v>28</v>
      </c>
      <c r="H714" s="6">
        <f t="shared" si="82"/>
        <v>29</v>
      </c>
      <c r="I714" s="162"/>
      <c r="J714" s="6">
        <f t="shared" si="83"/>
        <v>-56</v>
      </c>
      <c r="K714" s="60"/>
      <c r="L714" s="93"/>
    </row>
    <row r="715" spans="1:12">
      <c r="A715" s="59">
        <f>'Temperature Data'!A715</f>
        <v>41256</v>
      </c>
      <c r="B715" s="6" cm="1">
        <f t="array" ref="B715">INDEX('Temperature Data'!$B715:$G715,1,TempDataCol)</f>
        <v>29.1</v>
      </c>
      <c r="C715" s="6">
        <f t="shared" si="77"/>
        <v>27.4</v>
      </c>
      <c r="D715" s="6">
        <f t="shared" si="78"/>
        <v>28.4</v>
      </c>
      <c r="E715" s="6">
        <f t="shared" si="79"/>
        <v>29.4</v>
      </c>
      <c r="F715" s="6">
        <f t="shared" si="80"/>
        <v>27.4</v>
      </c>
      <c r="G715" s="6">
        <f t="shared" si="81"/>
        <v>28.4</v>
      </c>
      <c r="H715" s="6">
        <f t="shared" si="82"/>
        <v>29.4</v>
      </c>
      <c r="I715" s="162"/>
      <c r="J715" s="6">
        <f t="shared" si="83"/>
        <v>-56.79999999999999</v>
      </c>
      <c r="K715" s="60"/>
      <c r="L715" s="93"/>
    </row>
    <row r="716" spans="1:12">
      <c r="A716" s="59">
        <f>'Temperature Data'!A716</f>
        <v>41257</v>
      </c>
      <c r="B716" s="6" cm="1">
        <f t="array" ref="B716">INDEX('Temperature Data'!$B716:$G716,1,TempDataCol)</f>
        <v>32.799999999999997</v>
      </c>
      <c r="C716" s="6">
        <f t="shared" si="77"/>
        <v>23.700000000000003</v>
      </c>
      <c r="D716" s="6">
        <f t="shared" si="78"/>
        <v>24.700000000000003</v>
      </c>
      <c r="E716" s="6">
        <f t="shared" si="79"/>
        <v>25.700000000000003</v>
      </c>
      <c r="F716" s="6">
        <f t="shared" si="80"/>
        <v>23.700000000000003</v>
      </c>
      <c r="G716" s="6">
        <f t="shared" si="81"/>
        <v>24.700000000000003</v>
      </c>
      <c r="H716" s="6">
        <f t="shared" si="82"/>
        <v>25.700000000000003</v>
      </c>
      <c r="I716" s="162"/>
      <c r="J716" s="6">
        <f t="shared" si="83"/>
        <v>-49.400000000000006</v>
      </c>
      <c r="K716" s="60"/>
      <c r="L716" s="93"/>
    </row>
    <row r="717" spans="1:12">
      <c r="A717" s="59">
        <f>'Temperature Data'!A717</f>
        <v>41258</v>
      </c>
      <c r="B717" s="6" cm="1">
        <f t="array" ref="B717">INDEX('Temperature Data'!$B717:$G717,1,TempDataCol)</f>
        <v>31.1</v>
      </c>
      <c r="C717" s="6">
        <f t="shared" si="77"/>
        <v>25.4</v>
      </c>
      <c r="D717" s="6">
        <f t="shared" si="78"/>
        <v>26.4</v>
      </c>
      <c r="E717" s="6">
        <f t="shared" si="79"/>
        <v>27.4</v>
      </c>
      <c r="F717" s="6">
        <f t="shared" si="80"/>
        <v>25.4</v>
      </c>
      <c r="G717" s="6">
        <f t="shared" si="81"/>
        <v>26.4</v>
      </c>
      <c r="H717" s="6">
        <f t="shared" si="82"/>
        <v>27.4</v>
      </c>
      <c r="I717" s="162"/>
      <c r="J717" s="6">
        <f t="shared" si="83"/>
        <v>-52.79999999999999</v>
      </c>
      <c r="K717" s="60"/>
      <c r="L717" s="93"/>
    </row>
    <row r="718" spans="1:12">
      <c r="A718" s="59">
        <f>'Temperature Data'!A718</f>
        <v>41259</v>
      </c>
      <c r="B718" s="6" cm="1">
        <f t="array" ref="B718">INDEX('Temperature Data'!$B718:$G718,1,TempDataCol)</f>
        <v>27.6</v>
      </c>
      <c r="C718" s="6">
        <f t="shared" si="77"/>
        <v>28.9</v>
      </c>
      <c r="D718" s="6">
        <f t="shared" si="78"/>
        <v>29.9</v>
      </c>
      <c r="E718" s="6">
        <f t="shared" si="79"/>
        <v>30.9</v>
      </c>
      <c r="F718" s="6">
        <f t="shared" si="80"/>
        <v>28.9</v>
      </c>
      <c r="G718" s="6">
        <f t="shared" si="81"/>
        <v>29.9</v>
      </c>
      <c r="H718" s="6">
        <f t="shared" si="82"/>
        <v>30.9</v>
      </c>
      <c r="I718" s="162"/>
      <c r="J718" s="6">
        <f t="shared" si="83"/>
        <v>-59.79999999999999</v>
      </c>
      <c r="K718" s="60"/>
      <c r="L718" s="93"/>
    </row>
    <row r="719" spans="1:12">
      <c r="A719" s="59">
        <f>'Temperature Data'!A719</f>
        <v>41260</v>
      </c>
      <c r="B719" s="6" cm="1">
        <f t="array" ref="B719">INDEX('Temperature Data'!$B719:$G719,1,TempDataCol)</f>
        <v>30.6</v>
      </c>
      <c r="C719" s="6">
        <f t="shared" si="77"/>
        <v>25.9</v>
      </c>
      <c r="D719" s="6">
        <f t="shared" si="78"/>
        <v>26.9</v>
      </c>
      <c r="E719" s="6">
        <f t="shared" si="79"/>
        <v>27.9</v>
      </c>
      <c r="F719" s="6">
        <f t="shared" si="80"/>
        <v>25.9</v>
      </c>
      <c r="G719" s="6">
        <f t="shared" si="81"/>
        <v>26.9</v>
      </c>
      <c r="H719" s="6">
        <f t="shared" si="82"/>
        <v>27.9</v>
      </c>
      <c r="I719" s="162"/>
      <c r="J719" s="6">
        <f t="shared" si="83"/>
        <v>-53.79999999999999</v>
      </c>
      <c r="K719" s="60"/>
      <c r="L719" s="93"/>
    </row>
    <row r="720" spans="1:12">
      <c r="A720" s="59">
        <f>'Temperature Data'!A720</f>
        <v>41261</v>
      </c>
      <c r="B720" s="6" cm="1">
        <f t="array" ref="B720">INDEX('Temperature Data'!$B720:$G720,1,TempDataCol)</f>
        <v>39.6</v>
      </c>
      <c r="C720" s="6">
        <f t="shared" si="77"/>
        <v>16.899999999999999</v>
      </c>
      <c r="D720" s="6">
        <f t="shared" si="78"/>
        <v>17.899999999999999</v>
      </c>
      <c r="E720" s="6">
        <f t="shared" si="79"/>
        <v>18.899999999999999</v>
      </c>
      <c r="F720" s="6">
        <f t="shared" si="80"/>
        <v>16.899999999999999</v>
      </c>
      <c r="G720" s="6">
        <f t="shared" si="81"/>
        <v>17.899999999999999</v>
      </c>
      <c r="H720" s="6">
        <f t="shared" si="82"/>
        <v>18.899999999999999</v>
      </c>
      <c r="I720" s="162"/>
      <c r="J720" s="6">
        <f t="shared" si="83"/>
        <v>-35.799999999999997</v>
      </c>
      <c r="K720" s="60"/>
      <c r="L720" s="93"/>
    </row>
    <row r="721" spans="1:12">
      <c r="A721" s="59">
        <f>'Temperature Data'!A721</f>
        <v>41262</v>
      </c>
      <c r="B721" s="6" cm="1">
        <f t="array" ref="B721">INDEX('Temperature Data'!$B721:$G721,1,TempDataCol)</f>
        <v>40.200000000000003</v>
      </c>
      <c r="C721" s="6">
        <f t="shared" si="77"/>
        <v>16.299999999999997</v>
      </c>
      <c r="D721" s="6">
        <f t="shared" si="78"/>
        <v>17.299999999999997</v>
      </c>
      <c r="E721" s="6">
        <f t="shared" si="79"/>
        <v>18.299999999999997</v>
      </c>
      <c r="F721" s="6">
        <f t="shared" si="80"/>
        <v>16.299999999999997</v>
      </c>
      <c r="G721" s="6">
        <f t="shared" si="81"/>
        <v>17.299999999999997</v>
      </c>
      <c r="H721" s="6">
        <f t="shared" si="82"/>
        <v>18.299999999999997</v>
      </c>
      <c r="I721" s="162"/>
      <c r="J721" s="6">
        <f t="shared" si="83"/>
        <v>-34.599999999999994</v>
      </c>
      <c r="K721" s="60"/>
      <c r="L721" s="93"/>
    </row>
    <row r="722" spans="1:12">
      <c r="A722" s="59">
        <f>'Temperature Data'!A722</f>
        <v>41263</v>
      </c>
      <c r="B722" s="6" cm="1">
        <f t="array" ref="B722">INDEX('Temperature Data'!$B722:$G722,1,TempDataCol)</f>
        <v>34.799999999999997</v>
      </c>
      <c r="C722" s="6">
        <f t="shared" si="77"/>
        <v>21.700000000000003</v>
      </c>
      <c r="D722" s="6">
        <f t="shared" si="78"/>
        <v>22.700000000000003</v>
      </c>
      <c r="E722" s="6">
        <f t="shared" si="79"/>
        <v>23.700000000000003</v>
      </c>
      <c r="F722" s="6">
        <f t="shared" si="80"/>
        <v>21.700000000000003</v>
      </c>
      <c r="G722" s="6">
        <f t="shared" si="81"/>
        <v>22.700000000000003</v>
      </c>
      <c r="H722" s="6">
        <f t="shared" si="82"/>
        <v>23.700000000000003</v>
      </c>
      <c r="I722" s="162"/>
      <c r="J722" s="6">
        <f t="shared" si="83"/>
        <v>-45.400000000000006</v>
      </c>
      <c r="K722" s="60"/>
      <c r="L722" s="93"/>
    </row>
    <row r="723" spans="1:12">
      <c r="A723" s="59">
        <f>'Temperature Data'!A723</f>
        <v>41264</v>
      </c>
      <c r="B723" s="6" cm="1">
        <f t="array" ref="B723">INDEX('Temperature Data'!$B723:$G723,1,TempDataCol)</f>
        <v>43.4</v>
      </c>
      <c r="C723" s="6">
        <f t="shared" si="77"/>
        <v>13.100000000000001</v>
      </c>
      <c r="D723" s="6">
        <f t="shared" si="78"/>
        <v>14.100000000000001</v>
      </c>
      <c r="E723" s="6">
        <f t="shared" si="79"/>
        <v>15.100000000000001</v>
      </c>
      <c r="F723" s="6">
        <f t="shared" si="80"/>
        <v>13.100000000000001</v>
      </c>
      <c r="G723" s="6">
        <f t="shared" si="81"/>
        <v>14.100000000000001</v>
      </c>
      <c r="H723" s="6">
        <f t="shared" si="82"/>
        <v>15.100000000000001</v>
      </c>
      <c r="I723" s="162"/>
      <c r="J723" s="6">
        <f t="shared" si="83"/>
        <v>-28.200000000000003</v>
      </c>
      <c r="K723" s="60"/>
      <c r="L723" s="93"/>
    </row>
    <row r="724" spans="1:12">
      <c r="A724" s="59">
        <f>'Temperature Data'!A724</f>
        <v>41265</v>
      </c>
      <c r="B724" s="6" cm="1">
        <f t="array" ref="B724">INDEX('Temperature Data'!$B724:$G724,1,TempDataCol)</f>
        <v>32.700000000000003</v>
      </c>
      <c r="C724" s="6">
        <f t="shared" si="77"/>
        <v>23.799999999999997</v>
      </c>
      <c r="D724" s="6">
        <f t="shared" si="78"/>
        <v>24.799999999999997</v>
      </c>
      <c r="E724" s="6">
        <f t="shared" si="79"/>
        <v>25.799999999999997</v>
      </c>
      <c r="F724" s="6">
        <f t="shared" si="80"/>
        <v>23.799999999999997</v>
      </c>
      <c r="G724" s="6">
        <f t="shared" si="81"/>
        <v>24.799999999999997</v>
      </c>
      <c r="H724" s="6">
        <f t="shared" si="82"/>
        <v>25.799999999999997</v>
      </c>
      <c r="I724" s="162"/>
      <c r="J724" s="6">
        <f t="shared" si="83"/>
        <v>-49.599999999999994</v>
      </c>
      <c r="K724" s="60"/>
      <c r="L724" s="93"/>
    </row>
    <row r="725" spans="1:12">
      <c r="A725" s="59">
        <f>'Temperature Data'!A725</f>
        <v>41266</v>
      </c>
      <c r="B725" s="6" cm="1">
        <f t="array" ref="B725">INDEX('Temperature Data'!$B725:$G725,1,TempDataCol)</f>
        <v>30.799999999999997</v>
      </c>
      <c r="C725" s="6">
        <f t="shared" si="77"/>
        <v>25.700000000000003</v>
      </c>
      <c r="D725" s="6">
        <f t="shared" si="78"/>
        <v>26.700000000000003</v>
      </c>
      <c r="E725" s="6">
        <f t="shared" si="79"/>
        <v>27.700000000000003</v>
      </c>
      <c r="F725" s="6">
        <f t="shared" si="80"/>
        <v>25.700000000000003</v>
      </c>
      <c r="G725" s="6">
        <f t="shared" si="81"/>
        <v>26.700000000000003</v>
      </c>
      <c r="H725" s="6">
        <f t="shared" si="82"/>
        <v>27.700000000000003</v>
      </c>
      <c r="I725" s="162"/>
      <c r="J725" s="6">
        <f t="shared" si="83"/>
        <v>-53.400000000000006</v>
      </c>
      <c r="K725" s="60"/>
      <c r="L725" s="93"/>
    </row>
    <row r="726" spans="1:12">
      <c r="A726" s="59">
        <f>'Temperature Data'!A726</f>
        <v>41267</v>
      </c>
      <c r="B726" s="6" cm="1">
        <f t="array" ref="B726">INDEX('Temperature Data'!$B726:$G726,1,TempDataCol)</f>
        <v>31.200000000000003</v>
      </c>
      <c r="C726" s="6">
        <f t="shared" si="77"/>
        <v>25.299999999999997</v>
      </c>
      <c r="D726" s="6">
        <f t="shared" si="78"/>
        <v>26.299999999999997</v>
      </c>
      <c r="E726" s="6">
        <f t="shared" si="79"/>
        <v>27.299999999999997</v>
      </c>
      <c r="F726" s="6">
        <f t="shared" si="80"/>
        <v>25.299999999999997</v>
      </c>
      <c r="G726" s="6">
        <f t="shared" si="81"/>
        <v>26.299999999999997</v>
      </c>
      <c r="H726" s="6">
        <f t="shared" si="82"/>
        <v>27.299999999999997</v>
      </c>
      <c r="I726" s="162"/>
      <c r="J726" s="6">
        <f t="shared" si="83"/>
        <v>-52.599999999999994</v>
      </c>
      <c r="K726" s="60"/>
      <c r="L726" s="93"/>
    </row>
    <row r="727" spans="1:12">
      <c r="A727" s="59">
        <f>'Temperature Data'!A727</f>
        <v>41268</v>
      </c>
      <c r="B727" s="6" cm="1">
        <f t="array" ref="B727">INDEX('Temperature Data'!$B727:$G727,1,TempDataCol)</f>
        <v>28.799999999999997</v>
      </c>
      <c r="C727" s="6">
        <f t="shared" si="77"/>
        <v>27.700000000000003</v>
      </c>
      <c r="D727" s="6">
        <f t="shared" si="78"/>
        <v>28.700000000000003</v>
      </c>
      <c r="E727" s="6">
        <f t="shared" si="79"/>
        <v>29.700000000000003</v>
      </c>
      <c r="F727" s="6">
        <f t="shared" si="80"/>
        <v>27.700000000000003</v>
      </c>
      <c r="G727" s="6">
        <f t="shared" si="81"/>
        <v>28.700000000000003</v>
      </c>
      <c r="H727" s="6">
        <f t="shared" si="82"/>
        <v>29.700000000000003</v>
      </c>
      <c r="I727" s="162"/>
      <c r="J727" s="6">
        <f t="shared" si="83"/>
        <v>-57.400000000000006</v>
      </c>
      <c r="K727" s="60"/>
      <c r="L727" s="93"/>
    </row>
    <row r="728" spans="1:12">
      <c r="A728" s="59">
        <f>'Temperature Data'!A728</f>
        <v>41269</v>
      </c>
      <c r="B728" s="6" cm="1">
        <f t="array" ref="B728">INDEX('Temperature Data'!$B728:$G728,1,TempDataCol)</f>
        <v>27.4</v>
      </c>
      <c r="C728" s="6">
        <f t="shared" si="77"/>
        <v>29.1</v>
      </c>
      <c r="D728" s="6">
        <f t="shared" si="78"/>
        <v>30.1</v>
      </c>
      <c r="E728" s="6">
        <f t="shared" si="79"/>
        <v>31.1</v>
      </c>
      <c r="F728" s="6">
        <f t="shared" si="80"/>
        <v>29.1</v>
      </c>
      <c r="G728" s="6">
        <f t="shared" si="81"/>
        <v>30.1</v>
      </c>
      <c r="H728" s="6">
        <f t="shared" si="82"/>
        <v>31.1</v>
      </c>
      <c r="I728" s="162"/>
      <c r="J728" s="6">
        <f t="shared" si="83"/>
        <v>-60.20000000000001</v>
      </c>
      <c r="K728" s="60"/>
      <c r="L728" s="93"/>
    </row>
    <row r="729" spans="1:12">
      <c r="A729" s="59">
        <f>'Temperature Data'!A729</f>
        <v>41270</v>
      </c>
      <c r="B729" s="6" cm="1">
        <f t="array" ref="B729">INDEX('Temperature Data'!$B729:$G729,1,TempDataCol)</f>
        <v>35.5</v>
      </c>
      <c r="C729" s="6">
        <f t="shared" si="77"/>
        <v>21</v>
      </c>
      <c r="D729" s="6">
        <f t="shared" si="78"/>
        <v>22</v>
      </c>
      <c r="E729" s="6">
        <f t="shared" si="79"/>
        <v>23</v>
      </c>
      <c r="F729" s="6">
        <f t="shared" si="80"/>
        <v>21</v>
      </c>
      <c r="G729" s="6">
        <f t="shared" si="81"/>
        <v>22</v>
      </c>
      <c r="H729" s="6">
        <f t="shared" si="82"/>
        <v>23</v>
      </c>
      <c r="I729" s="162"/>
      <c r="J729" s="6">
        <f t="shared" si="83"/>
        <v>-44</v>
      </c>
      <c r="K729" s="60"/>
      <c r="L729" s="93"/>
    </row>
    <row r="730" spans="1:12">
      <c r="A730" s="59">
        <f>'Temperature Data'!A730</f>
        <v>41271</v>
      </c>
      <c r="B730" s="6" cm="1">
        <f t="array" ref="B730">INDEX('Temperature Data'!$B730:$G730,1,TempDataCol)</f>
        <v>29.9</v>
      </c>
      <c r="C730" s="6">
        <f t="shared" si="77"/>
        <v>26.6</v>
      </c>
      <c r="D730" s="6">
        <f t="shared" si="78"/>
        <v>27.6</v>
      </c>
      <c r="E730" s="6">
        <f t="shared" si="79"/>
        <v>28.6</v>
      </c>
      <c r="F730" s="6">
        <f t="shared" si="80"/>
        <v>26.6</v>
      </c>
      <c r="G730" s="6">
        <f t="shared" si="81"/>
        <v>27.6</v>
      </c>
      <c r="H730" s="6">
        <f t="shared" si="82"/>
        <v>28.6</v>
      </c>
      <c r="I730" s="162"/>
      <c r="J730" s="6">
        <f t="shared" si="83"/>
        <v>-55.20000000000001</v>
      </c>
      <c r="K730" s="60"/>
      <c r="L730" s="93"/>
    </row>
    <row r="731" spans="1:12">
      <c r="A731" s="59">
        <f>'Temperature Data'!A731</f>
        <v>41272</v>
      </c>
      <c r="B731" s="6" cm="1">
        <f t="array" ref="B731">INDEX('Temperature Data'!$B731:$G731,1,TempDataCol)</f>
        <v>28</v>
      </c>
      <c r="C731" s="6">
        <f t="shared" si="77"/>
        <v>28.5</v>
      </c>
      <c r="D731" s="6">
        <f t="shared" si="78"/>
        <v>29.5</v>
      </c>
      <c r="E731" s="6">
        <f t="shared" si="79"/>
        <v>30.5</v>
      </c>
      <c r="F731" s="6">
        <f t="shared" si="80"/>
        <v>28.5</v>
      </c>
      <c r="G731" s="6">
        <f t="shared" si="81"/>
        <v>29.5</v>
      </c>
      <c r="H731" s="6">
        <f t="shared" si="82"/>
        <v>30.5</v>
      </c>
      <c r="I731" s="162"/>
      <c r="J731" s="6">
        <f t="shared" si="83"/>
        <v>-59</v>
      </c>
      <c r="K731" s="60"/>
      <c r="L731" s="93"/>
    </row>
    <row r="732" spans="1:12">
      <c r="A732" s="59">
        <f>'Temperature Data'!A732</f>
        <v>41273</v>
      </c>
      <c r="B732" s="6" cm="1">
        <f t="array" ref="B732">INDEX('Temperature Data'!$B732:$G732,1,TempDataCol)</f>
        <v>26</v>
      </c>
      <c r="C732" s="6">
        <f t="shared" si="77"/>
        <v>30.5</v>
      </c>
      <c r="D732" s="6">
        <f t="shared" si="78"/>
        <v>31.5</v>
      </c>
      <c r="E732" s="6">
        <f t="shared" si="79"/>
        <v>32.5</v>
      </c>
      <c r="F732" s="6">
        <f t="shared" si="80"/>
        <v>30.5</v>
      </c>
      <c r="G732" s="6">
        <f t="shared" si="81"/>
        <v>31.5</v>
      </c>
      <c r="H732" s="6">
        <f t="shared" si="82"/>
        <v>32.5</v>
      </c>
      <c r="I732" s="162"/>
      <c r="J732" s="6">
        <f t="shared" si="83"/>
        <v>-63</v>
      </c>
      <c r="K732" s="60"/>
      <c r="L732" s="93"/>
    </row>
    <row r="733" spans="1:12">
      <c r="A733" s="59">
        <f>'Temperature Data'!A733</f>
        <v>41274</v>
      </c>
      <c r="B733" s="6" cm="1">
        <f t="array" ref="B733">INDEX('Temperature Data'!$B733:$G733,1,TempDataCol)</f>
        <v>26.200000000000003</v>
      </c>
      <c r="C733" s="6">
        <f t="shared" si="77"/>
        <v>30.299999999999997</v>
      </c>
      <c r="D733" s="6">
        <f t="shared" si="78"/>
        <v>31.299999999999997</v>
      </c>
      <c r="E733" s="6">
        <f t="shared" si="79"/>
        <v>32.299999999999997</v>
      </c>
      <c r="F733" s="6">
        <f t="shared" si="80"/>
        <v>30.299999999999997</v>
      </c>
      <c r="G733" s="6">
        <f t="shared" si="81"/>
        <v>31.299999999999997</v>
      </c>
      <c r="H733" s="6">
        <f t="shared" si="82"/>
        <v>32.299999999999997</v>
      </c>
      <c r="I733" s="162"/>
      <c r="J733" s="6">
        <f t="shared" si="83"/>
        <v>-62.599999999999994</v>
      </c>
      <c r="K733" s="60"/>
      <c r="L733" s="93"/>
    </row>
    <row r="734" spans="1:12">
      <c r="A734" s="59">
        <f>'Temperature Data'!A734</f>
        <v>41275</v>
      </c>
      <c r="B734" s="6" cm="1">
        <f t="array" ref="B734">INDEX('Temperature Data'!$B734:$G734,1,TempDataCol)</f>
        <v>29.799999999999997</v>
      </c>
      <c r="C734" s="6">
        <f t="shared" si="77"/>
        <v>26.700000000000003</v>
      </c>
      <c r="D734" s="6">
        <f t="shared" si="78"/>
        <v>27.700000000000003</v>
      </c>
      <c r="E734" s="6">
        <f t="shared" si="79"/>
        <v>28.700000000000003</v>
      </c>
      <c r="F734" s="6">
        <f t="shared" si="80"/>
        <v>26.700000000000003</v>
      </c>
      <c r="G734" s="6">
        <f t="shared" si="81"/>
        <v>27.700000000000003</v>
      </c>
      <c r="H734" s="6">
        <f t="shared" si="82"/>
        <v>28.700000000000003</v>
      </c>
      <c r="I734" s="162"/>
      <c r="J734" s="6">
        <f t="shared" si="83"/>
        <v>-55.400000000000006</v>
      </c>
      <c r="K734" s="60"/>
      <c r="L734" s="93"/>
    </row>
    <row r="735" spans="1:12">
      <c r="A735" s="59">
        <f>'Temperature Data'!A735</f>
        <v>41276</v>
      </c>
      <c r="B735" s="6" cm="1">
        <f t="array" ref="B735">INDEX('Temperature Data'!$B735:$G735,1,TempDataCol)</f>
        <v>18</v>
      </c>
      <c r="C735" s="6">
        <f t="shared" si="77"/>
        <v>38.5</v>
      </c>
      <c r="D735" s="6">
        <f t="shared" si="78"/>
        <v>39.5</v>
      </c>
      <c r="E735" s="6">
        <f t="shared" si="79"/>
        <v>40.5</v>
      </c>
      <c r="F735" s="6">
        <f t="shared" si="80"/>
        <v>38.5</v>
      </c>
      <c r="G735" s="6">
        <f t="shared" si="81"/>
        <v>39.5</v>
      </c>
      <c r="H735" s="6">
        <f t="shared" si="82"/>
        <v>40.5</v>
      </c>
      <c r="I735" s="162"/>
      <c r="J735" s="6">
        <f t="shared" si="83"/>
        <v>-79</v>
      </c>
      <c r="K735" s="60"/>
      <c r="L735" s="93"/>
    </row>
    <row r="736" spans="1:12">
      <c r="A736" s="59">
        <f>'Temperature Data'!A736</f>
        <v>41277</v>
      </c>
      <c r="B736" s="6" cm="1">
        <f t="array" ref="B736">INDEX('Temperature Data'!$B736:$G736,1,TempDataCol)</f>
        <v>12.100000000000001</v>
      </c>
      <c r="C736" s="6">
        <f t="shared" si="77"/>
        <v>44.4</v>
      </c>
      <c r="D736" s="6">
        <f t="shared" si="78"/>
        <v>45.4</v>
      </c>
      <c r="E736" s="6">
        <f t="shared" si="79"/>
        <v>46.4</v>
      </c>
      <c r="F736" s="6">
        <f t="shared" si="80"/>
        <v>44.4</v>
      </c>
      <c r="G736" s="6">
        <f t="shared" si="81"/>
        <v>45.4</v>
      </c>
      <c r="H736" s="6">
        <f t="shared" si="82"/>
        <v>46.4</v>
      </c>
      <c r="I736" s="162"/>
      <c r="J736" s="6">
        <f t="shared" si="83"/>
        <v>-90.799999999999983</v>
      </c>
      <c r="K736" s="60"/>
      <c r="L736" s="93"/>
    </row>
    <row r="737" spans="1:12">
      <c r="A737" s="59">
        <f>'Temperature Data'!A737</f>
        <v>41278</v>
      </c>
      <c r="B737" s="6" cm="1">
        <f t="array" ref="B737">INDEX('Temperature Data'!$B737:$G737,1,TempDataCol)</f>
        <v>26.6</v>
      </c>
      <c r="C737" s="6">
        <f t="shared" si="77"/>
        <v>29.9</v>
      </c>
      <c r="D737" s="6">
        <f t="shared" si="78"/>
        <v>30.9</v>
      </c>
      <c r="E737" s="6">
        <f t="shared" si="79"/>
        <v>31.9</v>
      </c>
      <c r="F737" s="6">
        <f t="shared" si="80"/>
        <v>29.9</v>
      </c>
      <c r="G737" s="6">
        <f t="shared" si="81"/>
        <v>30.9</v>
      </c>
      <c r="H737" s="6">
        <f t="shared" si="82"/>
        <v>31.9</v>
      </c>
      <c r="I737" s="162"/>
      <c r="J737" s="6">
        <f t="shared" si="83"/>
        <v>-61.79999999999999</v>
      </c>
      <c r="K737" s="60"/>
      <c r="L737" s="93"/>
    </row>
    <row r="738" spans="1:12">
      <c r="A738" s="59">
        <f>'Temperature Data'!A738</f>
        <v>41279</v>
      </c>
      <c r="B738" s="6" cm="1">
        <f t="array" ref="B738">INDEX('Temperature Data'!$B738:$G738,1,TempDataCol)</f>
        <v>31.1</v>
      </c>
      <c r="C738" s="6">
        <f t="shared" si="77"/>
        <v>25.4</v>
      </c>
      <c r="D738" s="6">
        <f t="shared" si="78"/>
        <v>26.4</v>
      </c>
      <c r="E738" s="6">
        <f t="shared" si="79"/>
        <v>27.4</v>
      </c>
      <c r="F738" s="6">
        <f t="shared" si="80"/>
        <v>25.4</v>
      </c>
      <c r="G738" s="6">
        <f t="shared" si="81"/>
        <v>26.4</v>
      </c>
      <c r="H738" s="6">
        <f t="shared" si="82"/>
        <v>27.4</v>
      </c>
      <c r="I738" s="162"/>
      <c r="J738" s="6">
        <f t="shared" si="83"/>
        <v>-52.79999999999999</v>
      </c>
      <c r="K738" s="60"/>
      <c r="L738" s="93"/>
    </row>
    <row r="739" spans="1:12">
      <c r="A739" s="59">
        <f>'Temperature Data'!A739</f>
        <v>41280</v>
      </c>
      <c r="B739" s="6" cm="1">
        <f t="array" ref="B739">INDEX('Temperature Data'!$B739:$G739,1,TempDataCol)</f>
        <v>30.299999999999997</v>
      </c>
      <c r="C739" s="6">
        <f t="shared" si="77"/>
        <v>26.200000000000003</v>
      </c>
      <c r="D739" s="6">
        <f t="shared" si="78"/>
        <v>27.200000000000003</v>
      </c>
      <c r="E739" s="6">
        <f t="shared" si="79"/>
        <v>28.200000000000003</v>
      </c>
      <c r="F739" s="6">
        <f t="shared" si="80"/>
        <v>26.200000000000003</v>
      </c>
      <c r="G739" s="6">
        <f t="shared" si="81"/>
        <v>27.200000000000003</v>
      </c>
      <c r="H739" s="6">
        <f t="shared" si="82"/>
        <v>28.200000000000003</v>
      </c>
      <c r="I739" s="162"/>
      <c r="J739" s="6">
        <f t="shared" si="83"/>
        <v>-54.400000000000006</v>
      </c>
      <c r="K739" s="60"/>
      <c r="L739" s="93"/>
    </row>
    <row r="740" spans="1:12">
      <c r="A740" s="59">
        <f>'Temperature Data'!A740</f>
        <v>41281</v>
      </c>
      <c r="B740" s="6" cm="1">
        <f t="array" ref="B740">INDEX('Temperature Data'!$B740:$G740,1,TempDataCol)</f>
        <v>28.799999999999997</v>
      </c>
      <c r="C740" s="6">
        <f t="shared" si="77"/>
        <v>27.700000000000003</v>
      </c>
      <c r="D740" s="6">
        <f t="shared" si="78"/>
        <v>28.700000000000003</v>
      </c>
      <c r="E740" s="6">
        <f t="shared" si="79"/>
        <v>29.700000000000003</v>
      </c>
      <c r="F740" s="6">
        <f t="shared" si="80"/>
        <v>27.700000000000003</v>
      </c>
      <c r="G740" s="6">
        <f t="shared" si="81"/>
        <v>28.700000000000003</v>
      </c>
      <c r="H740" s="6">
        <f t="shared" si="82"/>
        <v>29.700000000000003</v>
      </c>
      <c r="I740" s="162"/>
      <c r="J740" s="6">
        <f t="shared" si="83"/>
        <v>-57.400000000000006</v>
      </c>
      <c r="K740" s="60"/>
      <c r="L740" s="93"/>
    </row>
    <row r="741" spans="1:12">
      <c r="A741" s="59">
        <f>'Temperature Data'!A741</f>
        <v>41282</v>
      </c>
      <c r="B741" s="6" cm="1">
        <f t="array" ref="B741">INDEX('Temperature Data'!$B741:$G741,1,TempDataCol)</f>
        <v>33.1</v>
      </c>
      <c r="C741" s="6">
        <f t="shared" si="77"/>
        <v>23.4</v>
      </c>
      <c r="D741" s="6">
        <f t="shared" si="78"/>
        <v>24.4</v>
      </c>
      <c r="E741" s="6">
        <f t="shared" si="79"/>
        <v>25.4</v>
      </c>
      <c r="F741" s="6">
        <f t="shared" si="80"/>
        <v>23.4</v>
      </c>
      <c r="G741" s="6">
        <f t="shared" si="81"/>
        <v>24.4</v>
      </c>
      <c r="H741" s="6">
        <f t="shared" si="82"/>
        <v>25.4</v>
      </c>
      <c r="I741" s="162"/>
      <c r="J741" s="6">
        <f t="shared" si="83"/>
        <v>-48.79999999999999</v>
      </c>
      <c r="K741" s="60"/>
      <c r="L741" s="93"/>
    </row>
    <row r="742" spans="1:12">
      <c r="A742" s="59">
        <f>'Temperature Data'!A742</f>
        <v>41283</v>
      </c>
      <c r="B742" s="6" cm="1">
        <f t="array" ref="B742">INDEX('Temperature Data'!$B742:$G742,1,TempDataCol)</f>
        <v>33.299999999999997</v>
      </c>
      <c r="C742" s="6">
        <f t="shared" si="77"/>
        <v>23.200000000000003</v>
      </c>
      <c r="D742" s="6">
        <f t="shared" si="78"/>
        <v>24.200000000000003</v>
      </c>
      <c r="E742" s="6">
        <f t="shared" si="79"/>
        <v>25.200000000000003</v>
      </c>
      <c r="F742" s="6">
        <f t="shared" si="80"/>
        <v>23.200000000000003</v>
      </c>
      <c r="G742" s="6">
        <f t="shared" si="81"/>
        <v>24.200000000000003</v>
      </c>
      <c r="H742" s="6">
        <f t="shared" si="82"/>
        <v>25.200000000000003</v>
      </c>
      <c r="I742" s="162"/>
      <c r="J742" s="6">
        <f t="shared" si="83"/>
        <v>-48.400000000000006</v>
      </c>
      <c r="K742" s="60"/>
      <c r="L742" s="93"/>
    </row>
    <row r="743" spans="1:12">
      <c r="A743" s="59">
        <f>'Temperature Data'!A743</f>
        <v>41284</v>
      </c>
      <c r="B743" s="6" cm="1">
        <f t="array" ref="B743">INDEX('Temperature Data'!$B743:$G743,1,TempDataCol)</f>
        <v>40</v>
      </c>
      <c r="C743" s="6">
        <f t="shared" si="77"/>
        <v>16.5</v>
      </c>
      <c r="D743" s="6">
        <f t="shared" si="78"/>
        <v>17.5</v>
      </c>
      <c r="E743" s="6">
        <f t="shared" si="79"/>
        <v>18.5</v>
      </c>
      <c r="F743" s="6">
        <f t="shared" si="80"/>
        <v>16.5</v>
      </c>
      <c r="G743" s="6">
        <f t="shared" si="81"/>
        <v>17.5</v>
      </c>
      <c r="H743" s="6">
        <f t="shared" si="82"/>
        <v>18.5</v>
      </c>
      <c r="I743" s="162"/>
      <c r="J743" s="6">
        <f t="shared" si="83"/>
        <v>-35</v>
      </c>
      <c r="K743" s="60"/>
      <c r="L743" s="93"/>
    </row>
    <row r="744" spans="1:12">
      <c r="A744" s="59">
        <f>'Temperature Data'!A744</f>
        <v>41285</v>
      </c>
      <c r="B744" s="6" cm="1">
        <f t="array" ref="B744">INDEX('Temperature Data'!$B744:$G744,1,TempDataCol)</f>
        <v>31.700000000000003</v>
      </c>
      <c r="C744" s="6">
        <f t="shared" si="77"/>
        <v>24.799999999999997</v>
      </c>
      <c r="D744" s="6">
        <f t="shared" si="78"/>
        <v>25.799999999999997</v>
      </c>
      <c r="E744" s="6">
        <f t="shared" si="79"/>
        <v>26.799999999999997</v>
      </c>
      <c r="F744" s="6">
        <f t="shared" si="80"/>
        <v>24.799999999999997</v>
      </c>
      <c r="G744" s="6">
        <f t="shared" si="81"/>
        <v>25.799999999999997</v>
      </c>
      <c r="H744" s="6">
        <f t="shared" si="82"/>
        <v>26.799999999999997</v>
      </c>
      <c r="I744" s="162"/>
      <c r="J744" s="6">
        <f t="shared" si="83"/>
        <v>-51.599999999999994</v>
      </c>
      <c r="K744" s="60"/>
      <c r="L744" s="93"/>
    </row>
    <row r="745" spans="1:12">
      <c r="A745" s="59">
        <f>'Temperature Data'!A745</f>
        <v>41286</v>
      </c>
      <c r="B745" s="6" cm="1">
        <f t="array" ref="B745">INDEX('Temperature Data'!$B745:$G745,1,TempDataCol)</f>
        <v>38.4</v>
      </c>
      <c r="C745" s="6">
        <f t="shared" si="77"/>
        <v>18.100000000000001</v>
      </c>
      <c r="D745" s="6">
        <f t="shared" si="78"/>
        <v>19.100000000000001</v>
      </c>
      <c r="E745" s="6">
        <f t="shared" si="79"/>
        <v>20.100000000000001</v>
      </c>
      <c r="F745" s="6">
        <f t="shared" si="80"/>
        <v>18.100000000000001</v>
      </c>
      <c r="G745" s="6">
        <f t="shared" si="81"/>
        <v>19.100000000000001</v>
      </c>
      <c r="H745" s="6">
        <f t="shared" si="82"/>
        <v>20.100000000000001</v>
      </c>
      <c r="I745" s="162"/>
      <c r="J745" s="6">
        <f t="shared" si="83"/>
        <v>-38.200000000000003</v>
      </c>
      <c r="K745" s="60"/>
      <c r="L745" s="93"/>
    </row>
    <row r="746" spans="1:12">
      <c r="A746" s="59">
        <f>'Temperature Data'!A746</f>
        <v>41287</v>
      </c>
      <c r="B746" s="6" cm="1">
        <f t="array" ref="B746">INDEX('Temperature Data'!$B746:$G746,1,TempDataCol)</f>
        <v>45.5</v>
      </c>
      <c r="C746" s="6">
        <f t="shared" si="77"/>
        <v>11</v>
      </c>
      <c r="D746" s="6">
        <f t="shared" si="78"/>
        <v>12</v>
      </c>
      <c r="E746" s="6">
        <f t="shared" si="79"/>
        <v>13</v>
      </c>
      <c r="F746" s="6">
        <f t="shared" si="80"/>
        <v>11</v>
      </c>
      <c r="G746" s="6">
        <f t="shared" si="81"/>
        <v>12</v>
      </c>
      <c r="H746" s="6">
        <f t="shared" si="82"/>
        <v>13</v>
      </c>
      <c r="I746" s="162"/>
      <c r="J746" s="6">
        <f t="shared" si="83"/>
        <v>-24</v>
      </c>
      <c r="K746" s="60"/>
      <c r="L746" s="93"/>
    </row>
    <row r="747" spans="1:12">
      <c r="A747" s="59">
        <f>'Temperature Data'!A747</f>
        <v>41288</v>
      </c>
      <c r="B747" s="6" cm="1">
        <f t="array" ref="B747">INDEX('Temperature Data'!$B747:$G747,1,TempDataCol)</f>
        <v>50.5</v>
      </c>
      <c r="C747" s="6">
        <f t="shared" si="77"/>
        <v>6</v>
      </c>
      <c r="D747" s="6">
        <f t="shared" si="78"/>
        <v>7</v>
      </c>
      <c r="E747" s="6">
        <f t="shared" si="79"/>
        <v>8</v>
      </c>
      <c r="F747" s="6">
        <f t="shared" si="80"/>
        <v>6</v>
      </c>
      <c r="G747" s="6">
        <f t="shared" si="81"/>
        <v>7</v>
      </c>
      <c r="H747" s="6">
        <f t="shared" si="82"/>
        <v>8</v>
      </c>
      <c r="I747" s="162"/>
      <c r="J747" s="6">
        <f t="shared" si="83"/>
        <v>-14</v>
      </c>
      <c r="K747" s="60"/>
      <c r="L747" s="93"/>
    </row>
    <row r="748" spans="1:12">
      <c r="A748" s="59">
        <f>'Temperature Data'!A748</f>
        <v>41289</v>
      </c>
      <c r="B748" s="6" cm="1">
        <f t="array" ref="B748">INDEX('Temperature Data'!$B748:$G748,1,TempDataCol)</f>
        <v>35.5</v>
      </c>
      <c r="C748" s="6">
        <f t="shared" si="77"/>
        <v>21</v>
      </c>
      <c r="D748" s="6">
        <f t="shared" si="78"/>
        <v>22</v>
      </c>
      <c r="E748" s="6">
        <f t="shared" si="79"/>
        <v>23</v>
      </c>
      <c r="F748" s="6">
        <f t="shared" si="80"/>
        <v>21</v>
      </c>
      <c r="G748" s="6">
        <f t="shared" si="81"/>
        <v>22</v>
      </c>
      <c r="H748" s="6">
        <f t="shared" si="82"/>
        <v>23</v>
      </c>
      <c r="I748" s="162"/>
      <c r="J748" s="6">
        <f t="shared" si="83"/>
        <v>-44</v>
      </c>
      <c r="K748" s="60"/>
      <c r="L748" s="93"/>
    </row>
    <row r="749" spans="1:12">
      <c r="A749" s="59">
        <f>'Temperature Data'!A749</f>
        <v>41290</v>
      </c>
      <c r="B749" s="6" cm="1">
        <f t="array" ref="B749">INDEX('Temperature Data'!$B749:$G749,1,TempDataCol)</f>
        <v>31.200000000000003</v>
      </c>
      <c r="C749" s="6">
        <f t="shared" si="77"/>
        <v>25.299999999999997</v>
      </c>
      <c r="D749" s="6">
        <f t="shared" si="78"/>
        <v>26.299999999999997</v>
      </c>
      <c r="E749" s="6">
        <f t="shared" si="79"/>
        <v>27.299999999999997</v>
      </c>
      <c r="F749" s="6">
        <f t="shared" si="80"/>
        <v>25.299999999999997</v>
      </c>
      <c r="G749" s="6">
        <f t="shared" si="81"/>
        <v>26.299999999999997</v>
      </c>
      <c r="H749" s="6">
        <f t="shared" si="82"/>
        <v>27.299999999999997</v>
      </c>
      <c r="I749" s="162"/>
      <c r="J749" s="6">
        <f t="shared" si="83"/>
        <v>-52.599999999999994</v>
      </c>
      <c r="K749" s="60"/>
      <c r="L749" s="93"/>
    </row>
    <row r="750" spans="1:12">
      <c r="A750" s="59">
        <f>'Temperature Data'!A750</f>
        <v>41291</v>
      </c>
      <c r="B750" s="6" cm="1">
        <f t="array" ref="B750">INDEX('Temperature Data'!$B750:$G750,1,TempDataCol)</f>
        <v>33.1</v>
      </c>
      <c r="C750" s="6">
        <f t="shared" si="77"/>
        <v>23.4</v>
      </c>
      <c r="D750" s="6">
        <f t="shared" si="78"/>
        <v>24.4</v>
      </c>
      <c r="E750" s="6">
        <f t="shared" si="79"/>
        <v>25.4</v>
      </c>
      <c r="F750" s="6">
        <f t="shared" si="80"/>
        <v>23.4</v>
      </c>
      <c r="G750" s="6">
        <f t="shared" si="81"/>
        <v>24.4</v>
      </c>
      <c r="H750" s="6">
        <f t="shared" si="82"/>
        <v>25.4</v>
      </c>
      <c r="I750" s="162"/>
      <c r="J750" s="6">
        <f t="shared" si="83"/>
        <v>-48.79999999999999</v>
      </c>
      <c r="K750" s="60"/>
      <c r="L750" s="93"/>
    </row>
    <row r="751" spans="1:12">
      <c r="A751" s="59">
        <f>'Temperature Data'!A751</f>
        <v>41292</v>
      </c>
      <c r="B751" s="6" cm="1">
        <f t="array" ref="B751">INDEX('Temperature Data'!$B751:$G751,1,TempDataCol)</f>
        <v>20.5</v>
      </c>
      <c r="C751" s="6">
        <f t="shared" si="77"/>
        <v>36</v>
      </c>
      <c r="D751" s="6">
        <f t="shared" si="78"/>
        <v>37</v>
      </c>
      <c r="E751" s="6">
        <f t="shared" si="79"/>
        <v>38</v>
      </c>
      <c r="F751" s="6">
        <f t="shared" si="80"/>
        <v>36</v>
      </c>
      <c r="G751" s="6">
        <f t="shared" si="81"/>
        <v>37</v>
      </c>
      <c r="H751" s="6">
        <f t="shared" si="82"/>
        <v>38</v>
      </c>
      <c r="I751" s="162"/>
      <c r="J751" s="6">
        <f t="shared" si="83"/>
        <v>-74</v>
      </c>
      <c r="K751" s="60"/>
      <c r="L751" s="93"/>
    </row>
    <row r="752" spans="1:12">
      <c r="A752" s="59">
        <f>'Temperature Data'!A752</f>
        <v>41293</v>
      </c>
      <c r="B752" s="6" cm="1">
        <f t="array" ref="B752">INDEX('Temperature Data'!$B752:$G752,1,TempDataCol)</f>
        <v>35.700000000000003</v>
      </c>
      <c r="C752" s="6">
        <f t="shared" si="77"/>
        <v>20.799999999999997</v>
      </c>
      <c r="D752" s="6">
        <f t="shared" si="78"/>
        <v>21.799999999999997</v>
      </c>
      <c r="E752" s="6">
        <f t="shared" si="79"/>
        <v>22.799999999999997</v>
      </c>
      <c r="F752" s="6">
        <f t="shared" si="80"/>
        <v>20.799999999999997</v>
      </c>
      <c r="G752" s="6">
        <f t="shared" si="81"/>
        <v>21.799999999999997</v>
      </c>
      <c r="H752" s="6">
        <f t="shared" si="82"/>
        <v>22.799999999999997</v>
      </c>
      <c r="I752" s="162"/>
      <c r="J752" s="6">
        <f t="shared" si="83"/>
        <v>-43.599999999999994</v>
      </c>
      <c r="K752" s="60"/>
      <c r="L752" s="93"/>
    </row>
    <row r="753" spans="1:12">
      <c r="A753" s="59">
        <f>'Temperature Data'!A753</f>
        <v>41294</v>
      </c>
      <c r="B753" s="6" cm="1">
        <f t="array" ref="B753">INDEX('Temperature Data'!$B753:$G753,1,TempDataCol)</f>
        <v>40.1</v>
      </c>
      <c r="C753" s="6">
        <f t="shared" si="77"/>
        <v>16.399999999999999</v>
      </c>
      <c r="D753" s="6">
        <f t="shared" si="78"/>
        <v>17.399999999999999</v>
      </c>
      <c r="E753" s="6">
        <f t="shared" si="79"/>
        <v>18.399999999999999</v>
      </c>
      <c r="F753" s="6">
        <f t="shared" si="80"/>
        <v>16.399999999999999</v>
      </c>
      <c r="G753" s="6">
        <f t="shared" si="81"/>
        <v>17.399999999999999</v>
      </c>
      <c r="H753" s="6">
        <f t="shared" si="82"/>
        <v>18.399999999999999</v>
      </c>
      <c r="I753" s="162"/>
      <c r="J753" s="6">
        <f t="shared" si="83"/>
        <v>-34.799999999999997</v>
      </c>
      <c r="K753" s="60"/>
      <c r="L753" s="93"/>
    </row>
    <row r="754" spans="1:12">
      <c r="A754" s="59">
        <f>'Temperature Data'!A754</f>
        <v>41295</v>
      </c>
      <c r="B754" s="6" cm="1">
        <f t="array" ref="B754">INDEX('Temperature Data'!$B754:$G754,1,TempDataCol)</f>
        <v>23.299999999999997</v>
      </c>
      <c r="C754" s="6">
        <f t="shared" si="77"/>
        <v>33.200000000000003</v>
      </c>
      <c r="D754" s="6">
        <f t="shared" si="78"/>
        <v>34.200000000000003</v>
      </c>
      <c r="E754" s="6">
        <f t="shared" si="79"/>
        <v>35.200000000000003</v>
      </c>
      <c r="F754" s="6">
        <f t="shared" si="80"/>
        <v>33.200000000000003</v>
      </c>
      <c r="G754" s="6">
        <f t="shared" si="81"/>
        <v>34.200000000000003</v>
      </c>
      <c r="H754" s="6">
        <f t="shared" si="82"/>
        <v>35.200000000000003</v>
      </c>
      <c r="I754" s="162"/>
      <c r="J754" s="6">
        <f t="shared" si="83"/>
        <v>-68.400000000000006</v>
      </c>
      <c r="K754" s="60"/>
      <c r="L754" s="93"/>
    </row>
    <row r="755" spans="1:12">
      <c r="A755" s="59">
        <f>'Temperature Data'!A755</f>
        <v>41296</v>
      </c>
      <c r="B755" s="6" cm="1">
        <f t="array" ref="B755">INDEX('Temperature Data'!$B755:$G755,1,TempDataCol)</f>
        <v>18</v>
      </c>
      <c r="C755" s="6">
        <f t="shared" si="77"/>
        <v>38.5</v>
      </c>
      <c r="D755" s="6">
        <f t="shared" si="78"/>
        <v>39.5</v>
      </c>
      <c r="E755" s="6">
        <f t="shared" si="79"/>
        <v>40.5</v>
      </c>
      <c r="F755" s="6">
        <f t="shared" si="80"/>
        <v>38.5</v>
      </c>
      <c r="G755" s="6">
        <f t="shared" si="81"/>
        <v>39.5</v>
      </c>
      <c r="H755" s="6">
        <f t="shared" si="82"/>
        <v>40.5</v>
      </c>
      <c r="I755" s="162"/>
      <c r="J755" s="6">
        <f t="shared" si="83"/>
        <v>-79</v>
      </c>
      <c r="K755" s="60"/>
      <c r="L755" s="93"/>
    </row>
    <row r="756" spans="1:12">
      <c r="A756" s="59">
        <f>'Temperature Data'!A756</f>
        <v>41297</v>
      </c>
      <c r="B756" s="6" cm="1">
        <f t="array" ref="B756">INDEX('Temperature Data'!$B756:$G756,1,TempDataCol)</f>
        <v>9.7000000000000028</v>
      </c>
      <c r="C756" s="6">
        <f t="shared" si="77"/>
        <v>46.8</v>
      </c>
      <c r="D756" s="6">
        <f t="shared" si="78"/>
        <v>47.8</v>
      </c>
      <c r="E756" s="6">
        <f t="shared" si="79"/>
        <v>48.8</v>
      </c>
      <c r="F756" s="6">
        <f t="shared" si="80"/>
        <v>46.8</v>
      </c>
      <c r="G756" s="6">
        <f t="shared" si="81"/>
        <v>47.8</v>
      </c>
      <c r="H756" s="6">
        <f t="shared" si="82"/>
        <v>48.8</v>
      </c>
      <c r="I756" s="162"/>
      <c r="J756" s="6">
        <f t="shared" si="83"/>
        <v>-95.59999999999998</v>
      </c>
      <c r="K756" s="60"/>
      <c r="L756" s="93"/>
    </row>
    <row r="757" spans="1:12">
      <c r="A757" s="59">
        <f>'Temperature Data'!A757</f>
        <v>41298</v>
      </c>
      <c r="B757" s="6" cm="1">
        <f t="array" ref="B757">INDEX('Temperature Data'!$B757:$G757,1,TempDataCol)</f>
        <v>9.6000000000000014</v>
      </c>
      <c r="C757" s="6">
        <f t="shared" si="77"/>
        <v>46.9</v>
      </c>
      <c r="D757" s="6">
        <f t="shared" si="78"/>
        <v>47.9</v>
      </c>
      <c r="E757" s="6">
        <f t="shared" si="79"/>
        <v>48.9</v>
      </c>
      <c r="F757" s="6">
        <f t="shared" si="80"/>
        <v>46.9</v>
      </c>
      <c r="G757" s="6">
        <f t="shared" si="81"/>
        <v>47.9</v>
      </c>
      <c r="H757" s="6">
        <f t="shared" si="82"/>
        <v>48.9</v>
      </c>
      <c r="I757" s="162"/>
      <c r="J757" s="6">
        <f t="shared" si="83"/>
        <v>-95.799999999999983</v>
      </c>
      <c r="K757" s="60"/>
      <c r="L757" s="93"/>
    </row>
    <row r="758" spans="1:12">
      <c r="A758" s="59">
        <f>'Temperature Data'!A758</f>
        <v>41299</v>
      </c>
      <c r="B758" s="6" cm="1">
        <f t="array" ref="B758">INDEX('Temperature Data'!$B758:$G758,1,TempDataCol)</f>
        <v>15</v>
      </c>
      <c r="C758" s="6">
        <f t="shared" si="77"/>
        <v>41.5</v>
      </c>
      <c r="D758" s="6">
        <f t="shared" si="78"/>
        <v>42.5</v>
      </c>
      <c r="E758" s="6">
        <f t="shared" si="79"/>
        <v>43.5</v>
      </c>
      <c r="F758" s="6">
        <f t="shared" si="80"/>
        <v>41.5</v>
      </c>
      <c r="G758" s="6">
        <f t="shared" si="81"/>
        <v>42.5</v>
      </c>
      <c r="H758" s="6">
        <f t="shared" si="82"/>
        <v>43.5</v>
      </c>
      <c r="I758" s="162"/>
      <c r="J758" s="6">
        <f t="shared" si="83"/>
        <v>-85</v>
      </c>
      <c r="K758" s="60"/>
      <c r="L758" s="93"/>
    </row>
    <row r="759" spans="1:12">
      <c r="A759" s="59">
        <f>'Temperature Data'!A759</f>
        <v>41300</v>
      </c>
      <c r="B759" s="6" cm="1">
        <f t="array" ref="B759">INDEX('Temperature Data'!$B759:$G759,1,TempDataCol)</f>
        <v>16.100000000000001</v>
      </c>
      <c r="C759" s="6">
        <f t="shared" si="77"/>
        <v>40.4</v>
      </c>
      <c r="D759" s="6">
        <f t="shared" si="78"/>
        <v>41.4</v>
      </c>
      <c r="E759" s="6">
        <f t="shared" si="79"/>
        <v>42.4</v>
      </c>
      <c r="F759" s="6">
        <f t="shared" si="80"/>
        <v>40.4</v>
      </c>
      <c r="G759" s="6">
        <f t="shared" si="81"/>
        <v>41.4</v>
      </c>
      <c r="H759" s="6">
        <f t="shared" si="82"/>
        <v>42.4</v>
      </c>
      <c r="I759" s="162"/>
      <c r="J759" s="6">
        <f t="shared" si="83"/>
        <v>-82.799999999999983</v>
      </c>
      <c r="K759" s="60"/>
      <c r="L759" s="93"/>
    </row>
    <row r="760" spans="1:12">
      <c r="A760" s="59">
        <f>'Temperature Data'!A760</f>
        <v>41301</v>
      </c>
      <c r="B760" s="6" cm="1">
        <f t="array" ref="B760">INDEX('Temperature Data'!$B760:$G760,1,TempDataCol)</f>
        <v>19.5</v>
      </c>
      <c r="C760" s="6">
        <f t="shared" si="77"/>
        <v>37</v>
      </c>
      <c r="D760" s="6">
        <f t="shared" si="78"/>
        <v>38</v>
      </c>
      <c r="E760" s="6">
        <f t="shared" si="79"/>
        <v>39</v>
      </c>
      <c r="F760" s="6">
        <f t="shared" si="80"/>
        <v>37</v>
      </c>
      <c r="G760" s="6">
        <f t="shared" si="81"/>
        <v>38</v>
      </c>
      <c r="H760" s="6">
        <f t="shared" si="82"/>
        <v>39</v>
      </c>
      <c r="I760" s="162"/>
      <c r="J760" s="6">
        <f t="shared" si="83"/>
        <v>-76</v>
      </c>
      <c r="K760" s="60"/>
      <c r="L760" s="93"/>
    </row>
    <row r="761" spans="1:12">
      <c r="A761" s="59">
        <f>'Temperature Data'!A761</f>
        <v>41302</v>
      </c>
      <c r="B761" s="6" cm="1">
        <f t="array" ref="B761">INDEX('Temperature Data'!$B761:$G761,1,TempDataCol)</f>
        <v>23</v>
      </c>
      <c r="C761" s="6">
        <f t="shared" si="77"/>
        <v>33.5</v>
      </c>
      <c r="D761" s="6">
        <f t="shared" si="78"/>
        <v>34.5</v>
      </c>
      <c r="E761" s="6">
        <f t="shared" si="79"/>
        <v>35.5</v>
      </c>
      <c r="F761" s="6">
        <f t="shared" si="80"/>
        <v>33.5</v>
      </c>
      <c r="G761" s="6">
        <f t="shared" si="81"/>
        <v>34.5</v>
      </c>
      <c r="H761" s="6">
        <f t="shared" si="82"/>
        <v>35.5</v>
      </c>
      <c r="I761" s="162"/>
      <c r="J761" s="6">
        <f t="shared" si="83"/>
        <v>-69</v>
      </c>
      <c r="K761" s="60"/>
      <c r="L761" s="93"/>
    </row>
    <row r="762" spans="1:12">
      <c r="A762" s="59">
        <f>'Temperature Data'!A762</f>
        <v>41303</v>
      </c>
      <c r="B762" s="6" cm="1">
        <f t="array" ref="B762">INDEX('Temperature Data'!$B762:$G762,1,TempDataCol)</f>
        <v>29.299999999999997</v>
      </c>
      <c r="C762" s="6">
        <f t="shared" si="77"/>
        <v>27.200000000000003</v>
      </c>
      <c r="D762" s="6">
        <f t="shared" si="78"/>
        <v>28.200000000000003</v>
      </c>
      <c r="E762" s="6">
        <f t="shared" si="79"/>
        <v>29.200000000000003</v>
      </c>
      <c r="F762" s="6">
        <f t="shared" si="80"/>
        <v>27.200000000000003</v>
      </c>
      <c r="G762" s="6">
        <f t="shared" si="81"/>
        <v>28.200000000000003</v>
      </c>
      <c r="H762" s="6">
        <f t="shared" si="82"/>
        <v>29.200000000000003</v>
      </c>
      <c r="I762" s="162"/>
      <c r="J762" s="6">
        <f t="shared" si="83"/>
        <v>-56.400000000000006</v>
      </c>
      <c r="K762" s="60"/>
      <c r="L762" s="93"/>
    </row>
    <row r="763" spans="1:12">
      <c r="A763" s="59">
        <f>'Temperature Data'!A763</f>
        <v>41304</v>
      </c>
      <c r="B763" s="6" cm="1">
        <f t="array" ref="B763">INDEX('Temperature Data'!$B763:$G763,1,TempDataCol)</f>
        <v>48.4</v>
      </c>
      <c r="C763" s="6">
        <f t="shared" si="77"/>
        <v>8.1000000000000014</v>
      </c>
      <c r="D763" s="6">
        <f t="shared" si="78"/>
        <v>9.1000000000000014</v>
      </c>
      <c r="E763" s="6">
        <f t="shared" si="79"/>
        <v>10.100000000000001</v>
      </c>
      <c r="F763" s="6">
        <f t="shared" si="80"/>
        <v>8.1000000000000014</v>
      </c>
      <c r="G763" s="6">
        <f t="shared" si="81"/>
        <v>9.1000000000000014</v>
      </c>
      <c r="H763" s="6">
        <f t="shared" si="82"/>
        <v>10.100000000000001</v>
      </c>
      <c r="I763" s="162"/>
      <c r="J763" s="6">
        <f t="shared" si="83"/>
        <v>-18.200000000000003</v>
      </c>
      <c r="K763" s="60"/>
      <c r="L763" s="93"/>
    </row>
    <row r="764" spans="1:12">
      <c r="A764" s="59">
        <f>'Temperature Data'!A764</f>
        <v>41305</v>
      </c>
      <c r="B764" s="6" cm="1">
        <f t="array" ref="B764">INDEX('Temperature Data'!$B764:$G764,1,TempDataCol)</f>
        <v>46.9</v>
      </c>
      <c r="C764" s="6">
        <f t="shared" si="77"/>
        <v>9.6000000000000014</v>
      </c>
      <c r="D764" s="6">
        <f t="shared" si="78"/>
        <v>10.600000000000001</v>
      </c>
      <c r="E764" s="6">
        <f t="shared" si="79"/>
        <v>11.600000000000001</v>
      </c>
      <c r="F764" s="6">
        <f t="shared" si="80"/>
        <v>9.6000000000000014</v>
      </c>
      <c r="G764" s="6">
        <f t="shared" si="81"/>
        <v>10.600000000000001</v>
      </c>
      <c r="H764" s="6">
        <f t="shared" si="82"/>
        <v>11.600000000000001</v>
      </c>
      <c r="I764" s="162"/>
      <c r="J764" s="6">
        <f t="shared" si="83"/>
        <v>-21.200000000000003</v>
      </c>
      <c r="K764" s="60"/>
      <c r="L764" s="93"/>
    </row>
    <row r="765" spans="1:12">
      <c r="A765" s="59">
        <f>'Temperature Data'!A765</f>
        <v>41306</v>
      </c>
      <c r="B765" s="6" cm="1">
        <f t="array" ref="B765">INDEX('Temperature Data'!$B765:$G765,1,TempDataCol)</f>
        <v>27.6</v>
      </c>
      <c r="C765" s="6">
        <f t="shared" si="77"/>
        <v>28.9</v>
      </c>
      <c r="D765" s="6">
        <f t="shared" si="78"/>
        <v>29.9</v>
      </c>
      <c r="E765" s="6">
        <f t="shared" si="79"/>
        <v>30.9</v>
      </c>
      <c r="F765" s="6">
        <f t="shared" si="80"/>
        <v>28.9</v>
      </c>
      <c r="G765" s="6">
        <f t="shared" si="81"/>
        <v>29.9</v>
      </c>
      <c r="H765" s="6">
        <f t="shared" si="82"/>
        <v>30.9</v>
      </c>
      <c r="I765" s="162"/>
      <c r="J765" s="6">
        <f t="shared" si="83"/>
        <v>-59.79999999999999</v>
      </c>
      <c r="K765" s="60"/>
      <c r="L765" s="93"/>
    </row>
    <row r="766" spans="1:12">
      <c r="A766" s="59">
        <f>'Temperature Data'!A766</f>
        <v>41307</v>
      </c>
      <c r="B766" s="6" cm="1">
        <f t="array" ref="B766">INDEX('Temperature Data'!$B766:$G766,1,TempDataCol)</f>
        <v>23.299999999999997</v>
      </c>
      <c r="C766" s="6">
        <f t="shared" si="77"/>
        <v>33.200000000000003</v>
      </c>
      <c r="D766" s="6">
        <f t="shared" si="78"/>
        <v>34.200000000000003</v>
      </c>
      <c r="E766" s="6">
        <f t="shared" si="79"/>
        <v>35.200000000000003</v>
      </c>
      <c r="F766" s="6">
        <f t="shared" si="80"/>
        <v>33.200000000000003</v>
      </c>
      <c r="G766" s="6">
        <f t="shared" si="81"/>
        <v>34.200000000000003</v>
      </c>
      <c r="H766" s="6">
        <f t="shared" si="82"/>
        <v>35.200000000000003</v>
      </c>
      <c r="I766" s="162"/>
      <c r="J766" s="6">
        <f t="shared" si="83"/>
        <v>-68.400000000000006</v>
      </c>
      <c r="K766" s="60"/>
      <c r="L766" s="93"/>
    </row>
    <row r="767" spans="1:12">
      <c r="A767" s="59">
        <f>'Temperature Data'!A767</f>
        <v>41308</v>
      </c>
      <c r="B767" s="6" cm="1">
        <f t="array" ref="B767">INDEX('Temperature Data'!$B767:$G767,1,TempDataCol)</f>
        <v>23.5</v>
      </c>
      <c r="C767" s="6">
        <f t="shared" si="77"/>
        <v>33</v>
      </c>
      <c r="D767" s="6">
        <f t="shared" si="78"/>
        <v>34</v>
      </c>
      <c r="E767" s="6">
        <f t="shared" si="79"/>
        <v>35</v>
      </c>
      <c r="F767" s="6">
        <f t="shared" si="80"/>
        <v>33</v>
      </c>
      <c r="G767" s="6">
        <f t="shared" si="81"/>
        <v>34</v>
      </c>
      <c r="H767" s="6">
        <f t="shared" si="82"/>
        <v>35</v>
      </c>
      <c r="I767" s="162"/>
      <c r="J767" s="6">
        <f t="shared" si="83"/>
        <v>-68</v>
      </c>
      <c r="K767" s="60"/>
      <c r="L767" s="93"/>
    </row>
    <row r="768" spans="1:12">
      <c r="A768" s="59">
        <f>'Temperature Data'!A768</f>
        <v>41309</v>
      </c>
      <c r="B768" s="6" cm="1">
        <f t="array" ref="B768">INDEX('Temperature Data'!$B768:$G768,1,TempDataCol)</f>
        <v>22.799999999999997</v>
      </c>
      <c r="C768" s="6">
        <f t="shared" si="77"/>
        <v>33.700000000000003</v>
      </c>
      <c r="D768" s="6">
        <f t="shared" si="78"/>
        <v>34.700000000000003</v>
      </c>
      <c r="E768" s="6">
        <f t="shared" si="79"/>
        <v>35.700000000000003</v>
      </c>
      <c r="F768" s="6">
        <f t="shared" si="80"/>
        <v>33.700000000000003</v>
      </c>
      <c r="G768" s="6">
        <f t="shared" si="81"/>
        <v>34.700000000000003</v>
      </c>
      <c r="H768" s="6">
        <f t="shared" si="82"/>
        <v>35.700000000000003</v>
      </c>
      <c r="I768" s="162"/>
      <c r="J768" s="6">
        <f t="shared" si="83"/>
        <v>-69.400000000000006</v>
      </c>
      <c r="K768" s="60"/>
      <c r="L768" s="93"/>
    </row>
    <row r="769" spans="1:12">
      <c r="A769" s="59">
        <f>'Temperature Data'!A769</f>
        <v>41310</v>
      </c>
      <c r="B769" s="6" cm="1">
        <f t="array" ref="B769">INDEX('Temperature Data'!$B769:$G769,1,TempDataCol)</f>
        <v>23.700000000000003</v>
      </c>
      <c r="C769" s="6">
        <f t="shared" si="77"/>
        <v>32.799999999999997</v>
      </c>
      <c r="D769" s="6">
        <f t="shared" si="78"/>
        <v>33.799999999999997</v>
      </c>
      <c r="E769" s="6">
        <f t="shared" si="79"/>
        <v>34.799999999999997</v>
      </c>
      <c r="F769" s="6">
        <f t="shared" si="80"/>
        <v>32.799999999999997</v>
      </c>
      <c r="G769" s="6">
        <f t="shared" si="81"/>
        <v>33.799999999999997</v>
      </c>
      <c r="H769" s="6">
        <f t="shared" si="82"/>
        <v>34.799999999999997</v>
      </c>
      <c r="I769" s="162"/>
      <c r="J769" s="6">
        <f t="shared" si="83"/>
        <v>-67.599999999999994</v>
      </c>
      <c r="K769" s="60"/>
      <c r="L769" s="93"/>
    </row>
    <row r="770" spans="1:12">
      <c r="A770" s="59">
        <f>'Temperature Data'!A770</f>
        <v>41311</v>
      </c>
      <c r="B770" s="6" cm="1">
        <f t="array" ref="B770">INDEX('Temperature Data'!$B770:$G770,1,TempDataCol)</f>
        <v>28.6</v>
      </c>
      <c r="C770" s="6">
        <f t="shared" si="77"/>
        <v>27.9</v>
      </c>
      <c r="D770" s="6">
        <f t="shared" si="78"/>
        <v>28.9</v>
      </c>
      <c r="E770" s="6">
        <f t="shared" si="79"/>
        <v>29.9</v>
      </c>
      <c r="F770" s="6">
        <f t="shared" si="80"/>
        <v>27.9</v>
      </c>
      <c r="G770" s="6">
        <f t="shared" si="81"/>
        <v>28.9</v>
      </c>
      <c r="H770" s="6">
        <f t="shared" si="82"/>
        <v>29.9</v>
      </c>
      <c r="I770" s="162"/>
      <c r="J770" s="6">
        <f t="shared" si="83"/>
        <v>-57.79999999999999</v>
      </c>
      <c r="K770" s="60"/>
      <c r="L770" s="93"/>
    </row>
    <row r="771" spans="1:12">
      <c r="A771" s="59">
        <f>'Temperature Data'!A771</f>
        <v>41312</v>
      </c>
      <c r="B771" s="6" cm="1">
        <f t="array" ref="B771">INDEX('Temperature Data'!$B771:$G771,1,TempDataCol)</f>
        <v>22.9</v>
      </c>
      <c r="C771" s="6">
        <f t="shared" ref="C771:C834" si="84">IF(ISNUMBER($B771),IF($B771&lt;BPlower,(BPlower-$B771),0),"no data")</f>
        <v>33.6</v>
      </c>
      <c r="D771" s="6">
        <f t="shared" ref="D771:D834" si="85">IF(ISNUMBER($B771),IF($B771&lt;BPmiddle,(BPmiddle-$B771),0),"no data")</f>
        <v>34.6</v>
      </c>
      <c r="E771" s="6">
        <f t="shared" ref="E771:E834" si="86">IF(ISNUMBER($B771),IF($B771&lt;BPupper,(BPupper-$B771),0),"no data")</f>
        <v>35.6</v>
      </c>
      <c r="F771" s="6">
        <f t="shared" ref="F771:F834" si="87">IF(ISNUMBER($B771),IF($B771&lt;BPlower,(BPlower-$B771),0),"no data")</f>
        <v>33.6</v>
      </c>
      <c r="G771" s="6">
        <f t="shared" ref="G771:G834" si="88">IF(ISNUMBER($B771),IF($B771&lt;BPmiddle,(BPmiddle-$B771),0),"no data")</f>
        <v>34.6</v>
      </c>
      <c r="H771" s="6">
        <f t="shared" ref="H771:H834" si="89">IF(ISNUMBER($B771),IF($B771&lt;BPupper,(BPupper-$B771),0),"no data")</f>
        <v>35.6</v>
      </c>
      <c r="I771" s="162"/>
      <c r="J771" s="6">
        <f t="shared" ref="J771:J834" si="90">IF(ISNUMBER($B771),IF($B771&lt;BalancePoint,(BalancePoint-$B771-SUM($D771:$F771)),0),"no data")</f>
        <v>-69.200000000000017</v>
      </c>
      <c r="K771" s="60"/>
      <c r="L771" s="93"/>
    </row>
    <row r="772" spans="1:12">
      <c r="A772" s="59">
        <f>'Temperature Data'!A772</f>
        <v>41313</v>
      </c>
      <c r="B772" s="6" cm="1">
        <f t="array" ref="B772">INDEX('Temperature Data'!$B772:$G772,1,TempDataCol)</f>
        <v>24.9</v>
      </c>
      <c r="C772" s="6">
        <f t="shared" si="84"/>
        <v>31.6</v>
      </c>
      <c r="D772" s="6">
        <f t="shared" si="85"/>
        <v>32.6</v>
      </c>
      <c r="E772" s="6">
        <f t="shared" si="86"/>
        <v>33.6</v>
      </c>
      <c r="F772" s="6">
        <f t="shared" si="87"/>
        <v>31.6</v>
      </c>
      <c r="G772" s="6">
        <f t="shared" si="88"/>
        <v>32.6</v>
      </c>
      <c r="H772" s="6">
        <f t="shared" si="89"/>
        <v>33.6</v>
      </c>
      <c r="I772" s="162"/>
      <c r="J772" s="6">
        <f t="shared" si="90"/>
        <v>-65.200000000000017</v>
      </c>
      <c r="K772" s="60"/>
      <c r="L772" s="93"/>
    </row>
    <row r="773" spans="1:12">
      <c r="A773" s="59">
        <f>'Temperature Data'!A773</f>
        <v>41314</v>
      </c>
      <c r="B773" s="6" cm="1">
        <f t="array" ref="B773">INDEX('Temperature Data'!$B773:$G773,1,TempDataCol)</f>
        <v>18</v>
      </c>
      <c r="C773" s="6">
        <f t="shared" si="84"/>
        <v>38.5</v>
      </c>
      <c r="D773" s="6">
        <f t="shared" si="85"/>
        <v>39.5</v>
      </c>
      <c r="E773" s="6">
        <f t="shared" si="86"/>
        <v>40.5</v>
      </c>
      <c r="F773" s="6">
        <f t="shared" si="87"/>
        <v>38.5</v>
      </c>
      <c r="G773" s="6">
        <f t="shared" si="88"/>
        <v>39.5</v>
      </c>
      <c r="H773" s="6">
        <f t="shared" si="89"/>
        <v>40.5</v>
      </c>
      <c r="I773" s="162"/>
      <c r="J773" s="6">
        <f t="shared" si="90"/>
        <v>-79</v>
      </c>
      <c r="K773" s="60"/>
      <c r="L773" s="93"/>
    </row>
    <row r="774" spans="1:12">
      <c r="A774" s="59">
        <f>'Temperature Data'!A774</f>
        <v>41315</v>
      </c>
      <c r="B774" s="6" cm="1">
        <f t="array" ref="B774">INDEX('Temperature Data'!$B774:$G774,1,TempDataCol)</f>
        <v>18.899999999999999</v>
      </c>
      <c r="C774" s="6">
        <f t="shared" si="84"/>
        <v>37.6</v>
      </c>
      <c r="D774" s="6">
        <f t="shared" si="85"/>
        <v>38.6</v>
      </c>
      <c r="E774" s="6">
        <f t="shared" si="86"/>
        <v>39.6</v>
      </c>
      <c r="F774" s="6">
        <f t="shared" si="87"/>
        <v>37.6</v>
      </c>
      <c r="G774" s="6">
        <f t="shared" si="88"/>
        <v>38.6</v>
      </c>
      <c r="H774" s="6">
        <f t="shared" si="89"/>
        <v>39.6</v>
      </c>
      <c r="I774" s="162"/>
      <c r="J774" s="6">
        <f t="shared" si="90"/>
        <v>-77.200000000000017</v>
      </c>
      <c r="K774" s="60"/>
      <c r="L774" s="93"/>
    </row>
    <row r="775" spans="1:12">
      <c r="A775" s="59">
        <f>'Temperature Data'!A775</f>
        <v>41316</v>
      </c>
      <c r="B775" s="6" cm="1">
        <f t="array" ref="B775">INDEX('Temperature Data'!$B775:$G775,1,TempDataCol)</f>
        <v>26.799999999999997</v>
      </c>
      <c r="C775" s="6">
        <f t="shared" si="84"/>
        <v>29.700000000000003</v>
      </c>
      <c r="D775" s="6">
        <f t="shared" si="85"/>
        <v>30.700000000000003</v>
      </c>
      <c r="E775" s="6">
        <f t="shared" si="86"/>
        <v>31.700000000000003</v>
      </c>
      <c r="F775" s="6">
        <f t="shared" si="87"/>
        <v>29.700000000000003</v>
      </c>
      <c r="G775" s="6">
        <f t="shared" si="88"/>
        <v>30.700000000000003</v>
      </c>
      <c r="H775" s="6">
        <f t="shared" si="89"/>
        <v>31.700000000000003</v>
      </c>
      <c r="I775" s="162"/>
      <c r="J775" s="6">
        <f t="shared" si="90"/>
        <v>-61.400000000000006</v>
      </c>
      <c r="K775" s="60"/>
      <c r="L775" s="93"/>
    </row>
    <row r="776" spans="1:12">
      <c r="A776" s="59">
        <f>'Temperature Data'!A776</f>
        <v>41317</v>
      </c>
      <c r="B776" s="6" cm="1">
        <f t="array" ref="B776">INDEX('Temperature Data'!$B776:$G776,1,TempDataCol)</f>
        <v>37.9</v>
      </c>
      <c r="C776" s="6">
        <f t="shared" si="84"/>
        <v>18.600000000000001</v>
      </c>
      <c r="D776" s="6">
        <f t="shared" si="85"/>
        <v>19.600000000000001</v>
      </c>
      <c r="E776" s="6">
        <f t="shared" si="86"/>
        <v>20.6</v>
      </c>
      <c r="F776" s="6">
        <f t="shared" si="87"/>
        <v>18.600000000000001</v>
      </c>
      <c r="G776" s="6">
        <f t="shared" si="88"/>
        <v>19.600000000000001</v>
      </c>
      <c r="H776" s="6">
        <f t="shared" si="89"/>
        <v>20.6</v>
      </c>
      <c r="I776" s="162"/>
      <c r="J776" s="6">
        <f t="shared" si="90"/>
        <v>-39.200000000000003</v>
      </c>
      <c r="K776" s="60"/>
      <c r="L776" s="93"/>
    </row>
    <row r="777" spans="1:12">
      <c r="A777" s="59">
        <f>'Temperature Data'!A777</f>
        <v>41318</v>
      </c>
      <c r="B777" s="6" cm="1">
        <f t="array" ref="B777">INDEX('Temperature Data'!$B777:$G777,1,TempDataCol)</f>
        <v>32.700000000000003</v>
      </c>
      <c r="C777" s="6">
        <f t="shared" si="84"/>
        <v>23.799999999999997</v>
      </c>
      <c r="D777" s="6">
        <f t="shared" si="85"/>
        <v>24.799999999999997</v>
      </c>
      <c r="E777" s="6">
        <f t="shared" si="86"/>
        <v>25.799999999999997</v>
      </c>
      <c r="F777" s="6">
        <f t="shared" si="87"/>
        <v>23.799999999999997</v>
      </c>
      <c r="G777" s="6">
        <f t="shared" si="88"/>
        <v>24.799999999999997</v>
      </c>
      <c r="H777" s="6">
        <f t="shared" si="89"/>
        <v>25.799999999999997</v>
      </c>
      <c r="I777" s="162"/>
      <c r="J777" s="6">
        <f t="shared" si="90"/>
        <v>-49.599999999999994</v>
      </c>
      <c r="K777" s="60"/>
      <c r="L777" s="93"/>
    </row>
    <row r="778" spans="1:12">
      <c r="A778" s="59">
        <f>'Temperature Data'!A778</f>
        <v>41319</v>
      </c>
      <c r="B778" s="6" cm="1">
        <f t="array" ref="B778">INDEX('Temperature Data'!$B778:$G778,1,TempDataCol)</f>
        <v>34.6</v>
      </c>
      <c r="C778" s="6">
        <f t="shared" si="84"/>
        <v>21.9</v>
      </c>
      <c r="D778" s="6">
        <f t="shared" si="85"/>
        <v>22.9</v>
      </c>
      <c r="E778" s="6">
        <f t="shared" si="86"/>
        <v>23.9</v>
      </c>
      <c r="F778" s="6">
        <f t="shared" si="87"/>
        <v>21.9</v>
      </c>
      <c r="G778" s="6">
        <f t="shared" si="88"/>
        <v>22.9</v>
      </c>
      <c r="H778" s="6">
        <f t="shared" si="89"/>
        <v>23.9</v>
      </c>
      <c r="I778" s="162"/>
      <c r="J778" s="6">
        <f t="shared" si="90"/>
        <v>-45.79999999999999</v>
      </c>
      <c r="K778" s="60"/>
      <c r="L778" s="93"/>
    </row>
    <row r="779" spans="1:12">
      <c r="A779" s="59">
        <f>'Temperature Data'!A779</f>
        <v>41320</v>
      </c>
      <c r="B779" s="6" cm="1">
        <f t="array" ref="B779">INDEX('Temperature Data'!$B779:$G779,1,TempDataCol)</f>
        <v>36.9</v>
      </c>
      <c r="C779" s="6">
        <f t="shared" si="84"/>
        <v>19.600000000000001</v>
      </c>
      <c r="D779" s="6">
        <f t="shared" si="85"/>
        <v>20.6</v>
      </c>
      <c r="E779" s="6">
        <f t="shared" si="86"/>
        <v>21.6</v>
      </c>
      <c r="F779" s="6">
        <f t="shared" si="87"/>
        <v>19.600000000000001</v>
      </c>
      <c r="G779" s="6">
        <f t="shared" si="88"/>
        <v>20.6</v>
      </c>
      <c r="H779" s="6">
        <f t="shared" si="89"/>
        <v>21.6</v>
      </c>
      <c r="I779" s="162"/>
      <c r="J779" s="6">
        <f t="shared" si="90"/>
        <v>-41.2</v>
      </c>
      <c r="K779" s="60"/>
      <c r="L779" s="93"/>
    </row>
    <row r="780" spans="1:12">
      <c r="A780" s="59">
        <f>'Temperature Data'!A780</f>
        <v>41321</v>
      </c>
      <c r="B780" s="6" cm="1">
        <f t="array" ref="B780">INDEX('Temperature Data'!$B780:$G780,1,TempDataCol)</f>
        <v>33.1</v>
      </c>
      <c r="C780" s="6">
        <f t="shared" si="84"/>
        <v>23.4</v>
      </c>
      <c r="D780" s="6">
        <f t="shared" si="85"/>
        <v>24.4</v>
      </c>
      <c r="E780" s="6">
        <f t="shared" si="86"/>
        <v>25.4</v>
      </c>
      <c r="F780" s="6">
        <f t="shared" si="87"/>
        <v>23.4</v>
      </c>
      <c r="G780" s="6">
        <f t="shared" si="88"/>
        <v>24.4</v>
      </c>
      <c r="H780" s="6">
        <f t="shared" si="89"/>
        <v>25.4</v>
      </c>
      <c r="I780" s="162"/>
      <c r="J780" s="6">
        <f t="shared" si="90"/>
        <v>-48.79999999999999</v>
      </c>
      <c r="K780" s="60"/>
      <c r="L780" s="93"/>
    </row>
    <row r="781" spans="1:12">
      <c r="A781" s="59">
        <f>'Temperature Data'!A781</f>
        <v>41322</v>
      </c>
      <c r="B781" s="6" cm="1">
        <f t="array" ref="B781">INDEX('Temperature Data'!$B781:$G781,1,TempDataCol)</f>
        <v>20.799999999999997</v>
      </c>
      <c r="C781" s="6">
        <f t="shared" si="84"/>
        <v>35.700000000000003</v>
      </c>
      <c r="D781" s="6">
        <f t="shared" si="85"/>
        <v>36.700000000000003</v>
      </c>
      <c r="E781" s="6">
        <f t="shared" si="86"/>
        <v>37.700000000000003</v>
      </c>
      <c r="F781" s="6">
        <f t="shared" si="87"/>
        <v>35.700000000000003</v>
      </c>
      <c r="G781" s="6">
        <f t="shared" si="88"/>
        <v>36.700000000000003</v>
      </c>
      <c r="H781" s="6">
        <f t="shared" si="89"/>
        <v>37.700000000000003</v>
      </c>
      <c r="I781" s="162"/>
      <c r="J781" s="6">
        <f t="shared" si="90"/>
        <v>-73.400000000000006</v>
      </c>
      <c r="K781" s="60"/>
      <c r="L781" s="93"/>
    </row>
    <row r="782" spans="1:12">
      <c r="A782" s="59">
        <f>'Temperature Data'!A782</f>
        <v>41323</v>
      </c>
      <c r="B782" s="6" cm="1">
        <f t="array" ref="B782">INDEX('Temperature Data'!$B782:$G782,1,TempDataCol)</f>
        <v>21.4</v>
      </c>
      <c r="C782" s="6">
        <f t="shared" si="84"/>
        <v>35.1</v>
      </c>
      <c r="D782" s="6">
        <f t="shared" si="85"/>
        <v>36.1</v>
      </c>
      <c r="E782" s="6">
        <f t="shared" si="86"/>
        <v>37.1</v>
      </c>
      <c r="F782" s="6">
        <f t="shared" si="87"/>
        <v>35.1</v>
      </c>
      <c r="G782" s="6">
        <f t="shared" si="88"/>
        <v>36.1</v>
      </c>
      <c r="H782" s="6">
        <f t="shared" si="89"/>
        <v>37.1</v>
      </c>
      <c r="I782" s="162"/>
      <c r="J782" s="6">
        <f t="shared" si="90"/>
        <v>-72.200000000000017</v>
      </c>
      <c r="K782" s="60"/>
      <c r="L782" s="93"/>
    </row>
    <row r="783" spans="1:12">
      <c r="A783" s="59">
        <f>'Temperature Data'!A783</f>
        <v>41324</v>
      </c>
      <c r="B783" s="6" cm="1">
        <f t="array" ref="B783">INDEX('Temperature Data'!$B783:$G783,1,TempDataCol)</f>
        <v>34.4</v>
      </c>
      <c r="C783" s="6">
        <f t="shared" si="84"/>
        <v>22.1</v>
      </c>
      <c r="D783" s="6">
        <f t="shared" si="85"/>
        <v>23.1</v>
      </c>
      <c r="E783" s="6">
        <f t="shared" si="86"/>
        <v>24.1</v>
      </c>
      <c r="F783" s="6">
        <f t="shared" si="87"/>
        <v>22.1</v>
      </c>
      <c r="G783" s="6">
        <f t="shared" si="88"/>
        <v>23.1</v>
      </c>
      <c r="H783" s="6">
        <f t="shared" si="89"/>
        <v>24.1</v>
      </c>
      <c r="I783" s="162"/>
      <c r="J783" s="6">
        <f t="shared" si="90"/>
        <v>-46.20000000000001</v>
      </c>
      <c r="K783" s="60"/>
      <c r="L783" s="93"/>
    </row>
    <row r="784" spans="1:12">
      <c r="A784" s="59">
        <f>'Temperature Data'!A784</f>
        <v>41325</v>
      </c>
      <c r="B784" s="6" cm="1">
        <f t="array" ref="B784">INDEX('Temperature Data'!$B784:$G784,1,TempDataCol)</f>
        <v>31.4</v>
      </c>
      <c r="C784" s="6">
        <f t="shared" si="84"/>
        <v>25.1</v>
      </c>
      <c r="D784" s="6">
        <f t="shared" si="85"/>
        <v>26.1</v>
      </c>
      <c r="E784" s="6">
        <f t="shared" si="86"/>
        <v>27.1</v>
      </c>
      <c r="F784" s="6">
        <f t="shared" si="87"/>
        <v>25.1</v>
      </c>
      <c r="G784" s="6">
        <f t="shared" si="88"/>
        <v>26.1</v>
      </c>
      <c r="H784" s="6">
        <f t="shared" si="89"/>
        <v>27.1</v>
      </c>
      <c r="I784" s="162"/>
      <c r="J784" s="6">
        <f t="shared" si="90"/>
        <v>-52.20000000000001</v>
      </c>
      <c r="K784" s="60"/>
      <c r="L784" s="93"/>
    </row>
    <row r="785" spans="1:12">
      <c r="A785" s="59">
        <f>'Temperature Data'!A785</f>
        <v>41326</v>
      </c>
      <c r="B785" s="6" cm="1">
        <f t="array" ref="B785">INDEX('Temperature Data'!$B785:$G785,1,TempDataCol)</f>
        <v>26.200000000000003</v>
      </c>
      <c r="C785" s="6">
        <f t="shared" si="84"/>
        <v>30.299999999999997</v>
      </c>
      <c r="D785" s="6">
        <f t="shared" si="85"/>
        <v>31.299999999999997</v>
      </c>
      <c r="E785" s="6">
        <f t="shared" si="86"/>
        <v>32.299999999999997</v>
      </c>
      <c r="F785" s="6">
        <f t="shared" si="87"/>
        <v>30.299999999999997</v>
      </c>
      <c r="G785" s="6">
        <f t="shared" si="88"/>
        <v>31.299999999999997</v>
      </c>
      <c r="H785" s="6">
        <f t="shared" si="89"/>
        <v>32.299999999999997</v>
      </c>
      <c r="I785" s="162"/>
      <c r="J785" s="6">
        <f t="shared" si="90"/>
        <v>-62.599999999999994</v>
      </c>
      <c r="K785" s="60"/>
      <c r="L785" s="93"/>
    </row>
    <row r="786" spans="1:12">
      <c r="A786" s="59">
        <f>'Temperature Data'!A786</f>
        <v>41327</v>
      </c>
      <c r="B786" s="6" cm="1">
        <f t="array" ref="B786">INDEX('Temperature Data'!$B786:$G786,1,TempDataCol)</f>
        <v>30.200000000000003</v>
      </c>
      <c r="C786" s="6">
        <f t="shared" si="84"/>
        <v>26.299999999999997</v>
      </c>
      <c r="D786" s="6">
        <f t="shared" si="85"/>
        <v>27.299999999999997</v>
      </c>
      <c r="E786" s="6">
        <f t="shared" si="86"/>
        <v>28.299999999999997</v>
      </c>
      <c r="F786" s="6">
        <f t="shared" si="87"/>
        <v>26.299999999999997</v>
      </c>
      <c r="G786" s="6">
        <f t="shared" si="88"/>
        <v>27.299999999999997</v>
      </c>
      <c r="H786" s="6">
        <f t="shared" si="89"/>
        <v>28.299999999999997</v>
      </c>
      <c r="I786" s="162"/>
      <c r="J786" s="6">
        <f t="shared" si="90"/>
        <v>-54.599999999999994</v>
      </c>
      <c r="K786" s="60"/>
      <c r="L786" s="93"/>
    </row>
    <row r="787" spans="1:12">
      <c r="A787" s="59">
        <f>'Temperature Data'!A787</f>
        <v>41328</v>
      </c>
      <c r="B787" s="6" cm="1">
        <f t="array" ref="B787">INDEX('Temperature Data'!$B787:$G787,1,TempDataCol)</f>
        <v>32.5</v>
      </c>
      <c r="C787" s="6">
        <f t="shared" si="84"/>
        <v>24</v>
      </c>
      <c r="D787" s="6">
        <f t="shared" si="85"/>
        <v>25</v>
      </c>
      <c r="E787" s="6">
        <f t="shared" si="86"/>
        <v>26</v>
      </c>
      <c r="F787" s="6">
        <f t="shared" si="87"/>
        <v>24</v>
      </c>
      <c r="G787" s="6">
        <f t="shared" si="88"/>
        <v>25</v>
      </c>
      <c r="H787" s="6">
        <f t="shared" si="89"/>
        <v>26</v>
      </c>
      <c r="I787" s="162"/>
      <c r="J787" s="6">
        <f t="shared" si="90"/>
        <v>-50</v>
      </c>
      <c r="K787" s="60"/>
      <c r="L787" s="93"/>
    </row>
    <row r="788" spans="1:12">
      <c r="A788" s="59">
        <f>'Temperature Data'!A788</f>
        <v>41329</v>
      </c>
      <c r="B788" s="6" cm="1">
        <f t="array" ref="B788">INDEX('Temperature Data'!$B788:$G788,1,TempDataCol)</f>
        <v>32.5</v>
      </c>
      <c r="C788" s="6">
        <f t="shared" si="84"/>
        <v>24</v>
      </c>
      <c r="D788" s="6">
        <f t="shared" si="85"/>
        <v>25</v>
      </c>
      <c r="E788" s="6">
        <f t="shared" si="86"/>
        <v>26</v>
      </c>
      <c r="F788" s="6">
        <f t="shared" si="87"/>
        <v>24</v>
      </c>
      <c r="G788" s="6">
        <f t="shared" si="88"/>
        <v>25</v>
      </c>
      <c r="H788" s="6">
        <f t="shared" si="89"/>
        <v>26</v>
      </c>
      <c r="I788" s="162"/>
      <c r="J788" s="6">
        <f t="shared" si="90"/>
        <v>-50</v>
      </c>
      <c r="K788" s="60"/>
      <c r="L788" s="93"/>
    </row>
    <row r="789" spans="1:12">
      <c r="A789" s="59">
        <f>'Temperature Data'!A789</f>
        <v>41330</v>
      </c>
      <c r="B789" s="6" cm="1">
        <f t="array" ref="B789">INDEX('Temperature Data'!$B789:$G789,1,TempDataCol)</f>
        <v>32.799999999999997</v>
      </c>
      <c r="C789" s="6">
        <f t="shared" si="84"/>
        <v>23.700000000000003</v>
      </c>
      <c r="D789" s="6">
        <f t="shared" si="85"/>
        <v>24.700000000000003</v>
      </c>
      <c r="E789" s="6">
        <f t="shared" si="86"/>
        <v>25.700000000000003</v>
      </c>
      <c r="F789" s="6">
        <f t="shared" si="87"/>
        <v>23.700000000000003</v>
      </c>
      <c r="G789" s="6">
        <f t="shared" si="88"/>
        <v>24.700000000000003</v>
      </c>
      <c r="H789" s="6">
        <f t="shared" si="89"/>
        <v>25.700000000000003</v>
      </c>
      <c r="I789" s="162"/>
      <c r="J789" s="6">
        <f t="shared" si="90"/>
        <v>-49.400000000000006</v>
      </c>
      <c r="K789" s="60"/>
      <c r="L789" s="93"/>
    </row>
    <row r="790" spans="1:12">
      <c r="A790" s="59">
        <f>'Temperature Data'!A790</f>
        <v>41331</v>
      </c>
      <c r="B790" s="6" cm="1">
        <f t="array" ref="B790">INDEX('Temperature Data'!$B790:$G790,1,TempDataCol)</f>
        <v>33.200000000000003</v>
      </c>
      <c r="C790" s="6">
        <f t="shared" si="84"/>
        <v>23.299999999999997</v>
      </c>
      <c r="D790" s="6">
        <f t="shared" si="85"/>
        <v>24.299999999999997</v>
      </c>
      <c r="E790" s="6">
        <f t="shared" si="86"/>
        <v>25.299999999999997</v>
      </c>
      <c r="F790" s="6">
        <f t="shared" si="87"/>
        <v>23.299999999999997</v>
      </c>
      <c r="G790" s="6">
        <f t="shared" si="88"/>
        <v>24.299999999999997</v>
      </c>
      <c r="H790" s="6">
        <f t="shared" si="89"/>
        <v>25.299999999999997</v>
      </c>
      <c r="I790" s="162"/>
      <c r="J790" s="6">
        <f t="shared" si="90"/>
        <v>-48.599999999999994</v>
      </c>
      <c r="K790" s="60"/>
      <c r="L790" s="93"/>
    </row>
    <row r="791" spans="1:12">
      <c r="A791" s="59">
        <f>'Temperature Data'!A791</f>
        <v>41332</v>
      </c>
      <c r="B791" s="6" cm="1">
        <f t="array" ref="B791">INDEX('Temperature Data'!$B791:$G791,1,TempDataCol)</f>
        <v>37.5</v>
      </c>
      <c r="C791" s="6">
        <f t="shared" si="84"/>
        <v>19</v>
      </c>
      <c r="D791" s="6">
        <f t="shared" si="85"/>
        <v>20</v>
      </c>
      <c r="E791" s="6">
        <f t="shared" si="86"/>
        <v>21</v>
      </c>
      <c r="F791" s="6">
        <f t="shared" si="87"/>
        <v>19</v>
      </c>
      <c r="G791" s="6">
        <f t="shared" si="88"/>
        <v>20</v>
      </c>
      <c r="H791" s="6">
        <f t="shared" si="89"/>
        <v>21</v>
      </c>
      <c r="I791" s="162"/>
      <c r="J791" s="6">
        <f t="shared" si="90"/>
        <v>-40</v>
      </c>
      <c r="K791" s="60"/>
      <c r="L791" s="93"/>
    </row>
    <row r="792" spans="1:12">
      <c r="A792" s="59">
        <f>'Temperature Data'!A792</f>
        <v>41333</v>
      </c>
      <c r="B792" s="6" cm="1">
        <f t="array" ref="B792">INDEX('Temperature Data'!$B792:$G792,1,TempDataCol)</f>
        <v>36.700000000000003</v>
      </c>
      <c r="C792" s="6">
        <f t="shared" si="84"/>
        <v>19.799999999999997</v>
      </c>
      <c r="D792" s="6">
        <f t="shared" si="85"/>
        <v>20.799999999999997</v>
      </c>
      <c r="E792" s="6">
        <f t="shared" si="86"/>
        <v>21.799999999999997</v>
      </c>
      <c r="F792" s="6">
        <f t="shared" si="87"/>
        <v>19.799999999999997</v>
      </c>
      <c r="G792" s="6">
        <f t="shared" si="88"/>
        <v>20.799999999999997</v>
      </c>
      <c r="H792" s="6">
        <f t="shared" si="89"/>
        <v>21.799999999999997</v>
      </c>
      <c r="I792" s="162"/>
      <c r="J792" s="6">
        <f t="shared" si="90"/>
        <v>-41.599999999999994</v>
      </c>
      <c r="K792" s="60"/>
      <c r="L792" s="93"/>
    </row>
    <row r="793" spans="1:12">
      <c r="A793" s="59">
        <f>'Temperature Data'!A793</f>
        <v>41334</v>
      </c>
      <c r="B793" s="6" cm="1">
        <f t="array" ref="B793">INDEX('Temperature Data'!$B793:$G793,1,TempDataCol)</f>
        <v>36</v>
      </c>
      <c r="C793" s="6">
        <f t="shared" si="84"/>
        <v>20.5</v>
      </c>
      <c r="D793" s="6">
        <f t="shared" si="85"/>
        <v>21.5</v>
      </c>
      <c r="E793" s="6">
        <f t="shared" si="86"/>
        <v>22.5</v>
      </c>
      <c r="F793" s="6">
        <f t="shared" si="87"/>
        <v>20.5</v>
      </c>
      <c r="G793" s="6">
        <f t="shared" si="88"/>
        <v>21.5</v>
      </c>
      <c r="H793" s="6">
        <f t="shared" si="89"/>
        <v>22.5</v>
      </c>
      <c r="I793" s="162"/>
      <c r="J793" s="6">
        <f t="shared" si="90"/>
        <v>-43</v>
      </c>
      <c r="K793" s="60"/>
      <c r="L793" s="93"/>
    </row>
    <row r="794" spans="1:12">
      <c r="A794" s="59">
        <f>'Temperature Data'!A794</f>
        <v>41335</v>
      </c>
      <c r="B794" s="6" cm="1">
        <f t="array" ref="B794">INDEX('Temperature Data'!$B794:$G794,1,TempDataCol)</f>
        <v>36.299999999999997</v>
      </c>
      <c r="C794" s="6">
        <f t="shared" si="84"/>
        <v>20.200000000000003</v>
      </c>
      <c r="D794" s="6">
        <f t="shared" si="85"/>
        <v>21.200000000000003</v>
      </c>
      <c r="E794" s="6">
        <f t="shared" si="86"/>
        <v>22.200000000000003</v>
      </c>
      <c r="F794" s="6">
        <f t="shared" si="87"/>
        <v>20.200000000000003</v>
      </c>
      <c r="G794" s="6">
        <f t="shared" si="88"/>
        <v>21.200000000000003</v>
      </c>
      <c r="H794" s="6">
        <f t="shared" si="89"/>
        <v>22.200000000000003</v>
      </c>
      <c r="I794" s="162"/>
      <c r="J794" s="6">
        <f t="shared" si="90"/>
        <v>-42.400000000000006</v>
      </c>
      <c r="K794" s="60"/>
      <c r="L794" s="93"/>
    </row>
    <row r="795" spans="1:12">
      <c r="A795" s="59">
        <f>'Temperature Data'!A795</f>
        <v>41336</v>
      </c>
      <c r="B795" s="6" cm="1">
        <f t="array" ref="B795">INDEX('Temperature Data'!$B795:$G795,1,TempDataCol)</f>
        <v>33.799999999999997</v>
      </c>
      <c r="C795" s="6">
        <f t="shared" si="84"/>
        <v>22.700000000000003</v>
      </c>
      <c r="D795" s="6">
        <f t="shared" si="85"/>
        <v>23.700000000000003</v>
      </c>
      <c r="E795" s="6">
        <f t="shared" si="86"/>
        <v>24.700000000000003</v>
      </c>
      <c r="F795" s="6">
        <f t="shared" si="87"/>
        <v>22.700000000000003</v>
      </c>
      <c r="G795" s="6">
        <f t="shared" si="88"/>
        <v>23.700000000000003</v>
      </c>
      <c r="H795" s="6">
        <f t="shared" si="89"/>
        <v>24.700000000000003</v>
      </c>
      <c r="I795" s="162"/>
      <c r="J795" s="6">
        <f t="shared" si="90"/>
        <v>-47.400000000000006</v>
      </c>
      <c r="K795" s="60"/>
      <c r="L795" s="93"/>
    </row>
    <row r="796" spans="1:12">
      <c r="A796" s="59">
        <f>'Temperature Data'!A796</f>
        <v>41337</v>
      </c>
      <c r="B796" s="6" cm="1">
        <f t="array" ref="B796">INDEX('Temperature Data'!$B796:$G796,1,TempDataCol)</f>
        <v>33.4</v>
      </c>
      <c r="C796" s="6">
        <f t="shared" si="84"/>
        <v>23.1</v>
      </c>
      <c r="D796" s="6">
        <f t="shared" si="85"/>
        <v>24.1</v>
      </c>
      <c r="E796" s="6">
        <f t="shared" si="86"/>
        <v>25.1</v>
      </c>
      <c r="F796" s="6">
        <f t="shared" si="87"/>
        <v>23.1</v>
      </c>
      <c r="G796" s="6">
        <f t="shared" si="88"/>
        <v>24.1</v>
      </c>
      <c r="H796" s="6">
        <f t="shared" si="89"/>
        <v>25.1</v>
      </c>
      <c r="I796" s="162"/>
      <c r="J796" s="6">
        <f t="shared" si="90"/>
        <v>-48.20000000000001</v>
      </c>
      <c r="K796" s="60"/>
      <c r="L796" s="93"/>
    </row>
    <row r="797" spans="1:12">
      <c r="A797" s="59">
        <f>'Temperature Data'!A797</f>
        <v>41338</v>
      </c>
      <c r="B797" s="6" cm="1">
        <f t="array" ref="B797">INDEX('Temperature Data'!$B797:$G797,1,TempDataCol)</f>
        <v>35.200000000000003</v>
      </c>
      <c r="C797" s="6">
        <f t="shared" si="84"/>
        <v>21.299999999999997</v>
      </c>
      <c r="D797" s="6">
        <f t="shared" si="85"/>
        <v>22.299999999999997</v>
      </c>
      <c r="E797" s="6">
        <f t="shared" si="86"/>
        <v>23.299999999999997</v>
      </c>
      <c r="F797" s="6">
        <f t="shared" si="87"/>
        <v>21.299999999999997</v>
      </c>
      <c r="G797" s="6">
        <f t="shared" si="88"/>
        <v>22.299999999999997</v>
      </c>
      <c r="H797" s="6">
        <f t="shared" si="89"/>
        <v>23.299999999999997</v>
      </c>
      <c r="I797" s="162"/>
      <c r="J797" s="6">
        <f t="shared" si="90"/>
        <v>-44.599999999999994</v>
      </c>
      <c r="K797" s="60"/>
      <c r="L797" s="93"/>
    </row>
    <row r="798" spans="1:12">
      <c r="A798" s="59">
        <f>'Temperature Data'!A798</f>
        <v>41339</v>
      </c>
      <c r="B798" s="6" cm="1">
        <f t="array" ref="B798">INDEX('Temperature Data'!$B798:$G798,1,TempDataCol)</f>
        <v>35.5</v>
      </c>
      <c r="C798" s="6">
        <f t="shared" si="84"/>
        <v>21</v>
      </c>
      <c r="D798" s="6">
        <f t="shared" si="85"/>
        <v>22</v>
      </c>
      <c r="E798" s="6">
        <f t="shared" si="86"/>
        <v>23</v>
      </c>
      <c r="F798" s="6">
        <f t="shared" si="87"/>
        <v>21</v>
      </c>
      <c r="G798" s="6">
        <f t="shared" si="88"/>
        <v>22</v>
      </c>
      <c r="H798" s="6">
        <f t="shared" si="89"/>
        <v>23</v>
      </c>
      <c r="I798" s="162"/>
      <c r="J798" s="6">
        <f t="shared" si="90"/>
        <v>-44</v>
      </c>
      <c r="K798" s="60"/>
      <c r="L798" s="93"/>
    </row>
    <row r="799" spans="1:12">
      <c r="A799" s="59">
        <f>'Temperature Data'!A799</f>
        <v>41340</v>
      </c>
      <c r="B799" s="6" cm="1">
        <f t="array" ref="B799">INDEX('Temperature Data'!$B799:$G799,1,TempDataCol)</f>
        <v>31.4</v>
      </c>
      <c r="C799" s="6">
        <f t="shared" si="84"/>
        <v>25.1</v>
      </c>
      <c r="D799" s="6">
        <f t="shared" si="85"/>
        <v>26.1</v>
      </c>
      <c r="E799" s="6">
        <f t="shared" si="86"/>
        <v>27.1</v>
      </c>
      <c r="F799" s="6">
        <f t="shared" si="87"/>
        <v>25.1</v>
      </c>
      <c r="G799" s="6">
        <f t="shared" si="88"/>
        <v>26.1</v>
      </c>
      <c r="H799" s="6">
        <f t="shared" si="89"/>
        <v>27.1</v>
      </c>
      <c r="I799" s="162"/>
      <c r="J799" s="6">
        <f t="shared" si="90"/>
        <v>-52.20000000000001</v>
      </c>
      <c r="K799" s="60"/>
      <c r="L799" s="93"/>
    </row>
    <row r="800" spans="1:12">
      <c r="A800" s="59">
        <f>'Temperature Data'!A800</f>
        <v>41341</v>
      </c>
      <c r="B800" s="6" cm="1">
        <f t="array" ref="B800">INDEX('Temperature Data'!$B800:$G800,1,TempDataCol)</f>
        <v>32.9</v>
      </c>
      <c r="C800" s="6">
        <f t="shared" si="84"/>
        <v>23.6</v>
      </c>
      <c r="D800" s="6">
        <f t="shared" si="85"/>
        <v>24.6</v>
      </c>
      <c r="E800" s="6">
        <f t="shared" si="86"/>
        <v>25.6</v>
      </c>
      <c r="F800" s="6">
        <f t="shared" si="87"/>
        <v>23.6</v>
      </c>
      <c r="G800" s="6">
        <f t="shared" si="88"/>
        <v>24.6</v>
      </c>
      <c r="H800" s="6">
        <f t="shared" si="89"/>
        <v>25.6</v>
      </c>
      <c r="I800" s="162"/>
      <c r="J800" s="6">
        <f t="shared" si="90"/>
        <v>-49.20000000000001</v>
      </c>
      <c r="K800" s="60"/>
      <c r="L800" s="93"/>
    </row>
    <row r="801" spans="1:12">
      <c r="A801" s="59">
        <f>'Temperature Data'!A801</f>
        <v>41342</v>
      </c>
      <c r="B801" s="6" cm="1">
        <f t="array" ref="B801">INDEX('Temperature Data'!$B801:$G801,1,TempDataCol)</f>
        <v>33.9</v>
      </c>
      <c r="C801" s="6">
        <f t="shared" si="84"/>
        <v>22.6</v>
      </c>
      <c r="D801" s="6">
        <f t="shared" si="85"/>
        <v>23.6</v>
      </c>
      <c r="E801" s="6">
        <f t="shared" si="86"/>
        <v>24.6</v>
      </c>
      <c r="F801" s="6">
        <f t="shared" si="87"/>
        <v>22.6</v>
      </c>
      <c r="G801" s="6">
        <f t="shared" si="88"/>
        <v>23.6</v>
      </c>
      <c r="H801" s="6">
        <f t="shared" si="89"/>
        <v>24.6</v>
      </c>
      <c r="I801" s="162"/>
      <c r="J801" s="6">
        <f t="shared" si="90"/>
        <v>-47.20000000000001</v>
      </c>
      <c r="K801" s="60"/>
      <c r="L801" s="93"/>
    </row>
    <row r="802" spans="1:12">
      <c r="A802" s="59">
        <f>'Temperature Data'!A802</f>
        <v>41343</v>
      </c>
      <c r="B802" s="6" cm="1">
        <f t="array" ref="B802">INDEX('Temperature Data'!$B802:$G802,1,TempDataCol)</f>
        <v>32.200000000000003</v>
      </c>
      <c r="C802" s="6">
        <f t="shared" si="84"/>
        <v>24.299999999999997</v>
      </c>
      <c r="D802" s="6">
        <f t="shared" si="85"/>
        <v>25.299999999999997</v>
      </c>
      <c r="E802" s="6">
        <f t="shared" si="86"/>
        <v>26.299999999999997</v>
      </c>
      <c r="F802" s="6">
        <f t="shared" si="87"/>
        <v>24.299999999999997</v>
      </c>
      <c r="G802" s="6">
        <f t="shared" si="88"/>
        <v>25.299999999999997</v>
      </c>
      <c r="H802" s="6">
        <f t="shared" si="89"/>
        <v>26.299999999999997</v>
      </c>
      <c r="I802" s="162"/>
      <c r="J802" s="6">
        <f t="shared" si="90"/>
        <v>-50.599999999999994</v>
      </c>
      <c r="K802" s="60"/>
      <c r="L802" s="93"/>
    </row>
    <row r="803" spans="1:12">
      <c r="A803" s="59">
        <f>'Temperature Data'!A803</f>
        <v>41344</v>
      </c>
      <c r="B803" s="6" cm="1">
        <f t="array" ref="B803">INDEX('Temperature Data'!$B803:$G803,1,TempDataCol)</f>
        <v>40.799999999999997</v>
      </c>
      <c r="C803" s="6">
        <f t="shared" si="84"/>
        <v>15.700000000000003</v>
      </c>
      <c r="D803" s="6">
        <f t="shared" si="85"/>
        <v>16.700000000000003</v>
      </c>
      <c r="E803" s="6">
        <f t="shared" si="86"/>
        <v>17.700000000000003</v>
      </c>
      <c r="F803" s="6">
        <f t="shared" si="87"/>
        <v>15.700000000000003</v>
      </c>
      <c r="G803" s="6">
        <f t="shared" si="88"/>
        <v>16.700000000000003</v>
      </c>
      <c r="H803" s="6">
        <f t="shared" si="89"/>
        <v>17.700000000000003</v>
      </c>
      <c r="I803" s="162"/>
      <c r="J803" s="6">
        <f t="shared" si="90"/>
        <v>-33.400000000000006</v>
      </c>
      <c r="K803" s="60"/>
      <c r="L803" s="93"/>
    </row>
    <row r="804" spans="1:12">
      <c r="A804" s="59">
        <f>'Temperature Data'!A804</f>
        <v>41345</v>
      </c>
      <c r="B804" s="6" cm="1">
        <f t="array" ref="B804">INDEX('Temperature Data'!$B804:$G804,1,TempDataCol)</f>
        <v>49.1</v>
      </c>
      <c r="C804" s="6">
        <f t="shared" si="84"/>
        <v>7.3999999999999986</v>
      </c>
      <c r="D804" s="6">
        <f t="shared" si="85"/>
        <v>8.3999999999999986</v>
      </c>
      <c r="E804" s="6">
        <f t="shared" si="86"/>
        <v>9.3999999999999986</v>
      </c>
      <c r="F804" s="6">
        <f t="shared" si="87"/>
        <v>7.3999999999999986</v>
      </c>
      <c r="G804" s="6">
        <f t="shared" si="88"/>
        <v>8.3999999999999986</v>
      </c>
      <c r="H804" s="6">
        <f t="shared" si="89"/>
        <v>9.3999999999999986</v>
      </c>
      <c r="I804" s="162"/>
      <c r="J804" s="6">
        <f t="shared" si="90"/>
        <v>-16.799999999999997</v>
      </c>
      <c r="K804" s="60"/>
      <c r="L804" s="93"/>
    </row>
    <row r="805" spans="1:12">
      <c r="A805" s="59">
        <f>'Temperature Data'!A805</f>
        <v>41346</v>
      </c>
      <c r="B805" s="6" cm="1">
        <f t="array" ref="B805">INDEX('Temperature Data'!$B805:$G805,1,TempDataCol)</f>
        <v>43.1</v>
      </c>
      <c r="C805" s="6">
        <f t="shared" si="84"/>
        <v>13.399999999999999</v>
      </c>
      <c r="D805" s="6">
        <f t="shared" si="85"/>
        <v>14.399999999999999</v>
      </c>
      <c r="E805" s="6">
        <f t="shared" si="86"/>
        <v>15.399999999999999</v>
      </c>
      <c r="F805" s="6">
        <f t="shared" si="87"/>
        <v>13.399999999999999</v>
      </c>
      <c r="G805" s="6">
        <f t="shared" si="88"/>
        <v>14.399999999999999</v>
      </c>
      <c r="H805" s="6">
        <f t="shared" si="89"/>
        <v>15.399999999999999</v>
      </c>
      <c r="I805" s="162"/>
      <c r="J805" s="6">
        <f t="shared" si="90"/>
        <v>-28.799999999999997</v>
      </c>
      <c r="K805" s="60"/>
      <c r="L805" s="93"/>
    </row>
    <row r="806" spans="1:12">
      <c r="A806" s="59">
        <f>'Temperature Data'!A806</f>
        <v>41347</v>
      </c>
      <c r="B806" s="6" cm="1">
        <f t="array" ref="B806">INDEX('Temperature Data'!$B806:$G806,1,TempDataCol)</f>
        <v>30.299999999999997</v>
      </c>
      <c r="C806" s="6">
        <f t="shared" si="84"/>
        <v>26.200000000000003</v>
      </c>
      <c r="D806" s="6">
        <f t="shared" si="85"/>
        <v>27.200000000000003</v>
      </c>
      <c r="E806" s="6">
        <f t="shared" si="86"/>
        <v>28.200000000000003</v>
      </c>
      <c r="F806" s="6">
        <f t="shared" si="87"/>
        <v>26.200000000000003</v>
      </c>
      <c r="G806" s="6">
        <f t="shared" si="88"/>
        <v>27.200000000000003</v>
      </c>
      <c r="H806" s="6">
        <f t="shared" si="89"/>
        <v>28.200000000000003</v>
      </c>
      <c r="I806" s="162"/>
      <c r="J806" s="6">
        <f t="shared" si="90"/>
        <v>-54.400000000000006</v>
      </c>
      <c r="K806" s="60"/>
      <c r="L806" s="93"/>
    </row>
    <row r="807" spans="1:12">
      <c r="A807" s="59">
        <f>'Temperature Data'!A807</f>
        <v>41348</v>
      </c>
      <c r="B807" s="6" cm="1">
        <f t="array" ref="B807">INDEX('Temperature Data'!$B807:$G807,1,TempDataCol)</f>
        <v>29</v>
      </c>
      <c r="C807" s="6">
        <f t="shared" si="84"/>
        <v>27.5</v>
      </c>
      <c r="D807" s="6">
        <f t="shared" si="85"/>
        <v>28.5</v>
      </c>
      <c r="E807" s="6">
        <f t="shared" si="86"/>
        <v>29.5</v>
      </c>
      <c r="F807" s="6">
        <f t="shared" si="87"/>
        <v>27.5</v>
      </c>
      <c r="G807" s="6">
        <f t="shared" si="88"/>
        <v>28.5</v>
      </c>
      <c r="H807" s="6">
        <f t="shared" si="89"/>
        <v>29.5</v>
      </c>
      <c r="I807" s="162"/>
      <c r="J807" s="6">
        <f t="shared" si="90"/>
        <v>-57</v>
      </c>
      <c r="K807" s="60"/>
      <c r="L807" s="93"/>
    </row>
    <row r="808" spans="1:12">
      <c r="A808" s="59">
        <f>'Temperature Data'!A808</f>
        <v>41349</v>
      </c>
      <c r="B808" s="6" cm="1">
        <f t="array" ref="B808">INDEX('Temperature Data'!$B808:$G808,1,TempDataCol)</f>
        <v>32.5</v>
      </c>
      <c r="C808" s="6">
        <f t="shared" si="84"/>
        <v>24</v>
      </c>
      <c r="D808" s="6">
        <f t="shared" si="85"/>
        <v>25</v>
      </c>
      <c r="E808" s="6">
        <f t="shared" si="86"/>
        <v>26</v>
      </c>
      <c r="F808" s="6">
        <f t="shared" si="87"/>
        <v>24</v>
      </c>
      <c r="G808" s="6">
        <f t="shared" si="88"/>
        <v>25</v>
      </c>
      <c r="H808" s="6">
        <f t="shared" si="89"/>
        <v>26</v>
      </c>
      <c r="I808" s="162"/>
      <c r="J808" s="6">
        <f t="shared" si="90"/>
        <v>-50</v>
      </c>
      <c r="K808" s="60"/>
      <c r="L808" s="93"/>
    </row>
    <row r="809" spans="1:12">
      <c r="A809" s="59">
        <f>'Temperature Data'!A809</f>
        <v>41350</v>
      </c>
      <c r="B809" s="6" cm="1">
        <f t="array" ref="B809">INDEX('Temperature Data'!$B809:$G809,1,TempDataCol)</f>
        <v>28.700000000000003</v>
      </c>
      <c r="C809" s="6">
        <f t="shared" si="84"/>
        <v>27.799999999999997</v>
      </c>
      <c r="D809" s="6">
        <f t="shared" si="85"/>
        <v>28.799999999999997</v>
      </c>
      <c r="E809" s="6">
        <f t="shared" si="86"/>
        <v>29.799999999999997</v>
      </c>
      <c r="F809" s="6">
        <f t="shared" si="87"/>
        <v>27.799999999999997</v>
      </c>
      <c r="G809" s="6">
        <f t="shared" si="88"/>
        <v>28.799999999999997</v>
      </c>
      <c r="H809" s="6">
        <f t="shared" si="89"/>
        <v>29.799999999999997</v>
      </c>
      <c r="I809" s="162"/>
      <c r="J809" s="6">
        <f t="shared" si="90"/>
        <v>-57.599999999999994</v>
      </c>
      <c r="K809" s="60"/>
      <c r="L809" s="93"/>
    </row>
    <row r="810" spans="1:12">
      <c r="A810" s="59">
        <f>'Temperature Data'!A810</f>
        <v>41351</v>
      </c>
      <c r="B810" s="6" cm="1">
        <f t="array" ref="B810">INDEX('Temperature Data'!$B810:$G810,1,TempDataCol)</f>
        <v>27</v>
      </c>
      <c r="C810" s="6">
        <f t="shared" si="84"/>
        <v>29.5</v>
      </c>
      <c r="D810" s="6">
        <f t="shared" si="85"/>
        <v>30.5</v>
      </c>
      <c r="E810" s="6">
        <f t="shared" si="86"/>
        <v>31.5</v>
      </c>
      <c r="F810" s="6">
        <f t="shared" si="87"/>
        <v>29.5</v>
      </c>
      <c r="G810" s="6">
        <f t="shared" si="88"/>
        <v>30.5</v>
      </c>
      <c r="H810" s="6">
        <f t="shared" si="89"/>
        <v>31.5</v>
      </c>
      <c r="I810" s="162"/>
      <c r="J810" s="6">
        <f t="shared" si="90"/>
        <v>-61</v>
      </c>
      <c r="K810" s="60"/>
      <c r="L810" s="93"/>
    </row>
    <row r="811" spans="1:12">
      <c r="A811" s="59">
        <f>'Temperature Data'!A811</f>
        <v>41352</v>
      </c>
      <c r="B811" s="6" cm="1">
        <f t="array" ref="B811">INDEX('Temperature Data'!$B811:$G811,1,TempDataCol)</f>
        <v>31.299999999999997</v>
      </c>
      <c r="C811" s="6">
        <f t="shared" si="84"/>
        <v>25.200000000000003</v>
      </c>
      <c r="D811" s="6">
        <f t="shared" si="85"/>
        <v>26.200000000000003</v>
      </c>
      <c r="E811" s="6">
        <f t="shared" si="86"/>
        <v>27.200000000000003</v>
      </c>
      <c r="F811" s="6">
        <f t="shared" si="87"/>
        <v>25.200000000000003</v>
      </c>
      <c r="G811" s="6">
        <f t="shared" si="88"/>
        <v>26.200000000000003</v>
      </c>
      <c r="H811" s="6">
        <f t="shared" si="89"/>
        <v>27.200000000000003</v>
      </c>
      <c r="I811" s="162"/>
      <c r="J811" s="6">
        <f t="shared" si="90"/>
        <v>-52.400000000000006</v>
      </c>
      <c r="K811" s="60"/>
      <c r="L811" s="93"/>
    </row>
    <row r="812" spans="1:12">
      <c r="A812" s="59">
        <f>'Temperature Data'!A812</f>
        <v>41353</v>
      </c>
      <c r="B812" s="6" cm="1">
        <f t="array" ref="B812">INDEX('Temperature Data'!$B812:$G812,1,TempDataCol)</f>
        <v>29.1</v>
      </c>
      <c r="C812" s="6">
        <f t="shared" si="84"/>
        <v>27.4</v>
      </c>
      <c r="D812" s="6">
        <f t="shared" si="85"/>
        <v>28.4</v>
      </c>
      <c r="E812" s="6">
        <f t="shared" si="86"/>
        <v>29.4</v>
      </c>
      <c r="F812" s="6">
        <f t="shared" si="87"/>
        <v>27.4</v>
      </c>
      <c r="G812" s="6">
        <f t="shared" si="88"/>
        <v>28.4</v>
      </c>
      <c r="H812" s="6">
        <f t="shared" si="89"/>
        <v>29.4</v>
      </c>
      <c r="I812" s="162"/>
      <c r="J812" s="6">
        <f t="shared" si="90"/>
        <v>-56.79999999999999</v>
      </c>
      <c r="K812" s="60"/>
      <c r="L812" s="93"/>
    </row>
    <row r="813" spans="1:12">
      <c r="A813" s="59">
        <f>'Temperature Data'!A813</f>
        <v>41354</v>
      </c>
      <c r="B813" s="6" cm="1">
        <f t="array" ref="B813">INDEX('Temperature Data'!$B813:$G813,1,TempDataCol)</f>
        <v>27.200000000000003</v>
      </c>
      <c r="C813" s="6">
        <f t="shared" si="84"/>
        <v>29.299999999999997</v>
      </c>
      <c r="D813" s="6">
        <f t="shared" si="85"/>
        <v>30.299999999999997</v>
      </c>
      <c r="E813" s="6">
        <f t="shared" si="86"/>
        <v>31.299999999999997</v>
      </c>
      <c r="F813" s="6">
        <f t="shared" si="87"/>
        <v>29.299999999999997</v>
      </c>
      <c r="G813" s="6">
        <f t="shared" si="88"/>
        <v>30.299999999999997</v>
      </c>
      <c r="H813" s="6">
        <f t="shared" si="89"/>
        <v>31.299999999999997</v>
      </c>
      <c r="I813" s="162"/>
      <c r="J813" s="6">
        <f t="shared" si="90"/>
        <v>-60.599999999999994</v>
      </c>
      <c r="K813" s="60"/>
      <c r="L813" s="93"/>
    </row>
    <row r="814" spans="1:12">
      <c r="A814" s="59">
        <f>'Temperature Data'!A814</f>
        <v>41355</v>
      </c>
      <c r="B814" s="6" cm="1">
        <f t="array" ref="B814">INDEX('Temperature Data'!$B814:$G814,1,TempDataCol)</f>
        <v>31.700000000000003</v>
      </c>
      <c r="C814" s="6">
        <f t="shared" si="84"/>
        <v>24.799999999999997</v>
      </c>
      <c r="D814" s="6">
        <f t="shared" si="85"/>
        <v>25.799999999999997</v>
      </c>
      <c r="E814" s="6">
        <f t="shared" si="86"/>
        <v>26.799999999999997</v>
      </c>
      <c r="F814" s="6">
        <f t="shared" si="87"/>
        <v>24.799999999999997</v>
      </c>
      <c r="G814" s="6">
        <f t="shared" si="88"/>
        <v>25.799999999999997</v>
      </c>
      <c r="H814" s="6">
        <f t="shared" si="89"/>
        <v>26.799999999999997</v>
      </c>
      <c r="I814" s="162"/>
      <c r="J814" s="6">
        <f t="shared" si="90"/>
        <v>-51.599999999999994</v>
      </c>
      <c r="K814" s="60"/>
      <c r="L814" s="93"/>
    </row>
    <row r="815" spans="1:12">
      <c r="A815" s="59">
        <f>'Temperature Data'!A815</f>
        <v>41356</v>
      </c>
      <c r="B815" s="6" cm="1">
        <f t="array" ref="B815">INDEX('Temperature Data'!$B815:$G815,1,TempDataCol)</f>
        <v>33.700000000000003</v>
      </c>
      <c r="C815" s="6">
        <f t="shared" si="84"/>
        <v>22.799999999999997</v>
      </c>
      <c r="D815" s="6">
        <f t="shared" si="85"/>
        <v>23.799999999999997</v>
      </c>
      <c r="E815" s="6">
        <f t="shared" si="86"/>
        <v>24.799999999999997</v>
      </c>
      <c r="F815" s="6">
        <f t="shared" si="87"/>
        <v>22.799999999999997</v>
      </c>
      <c r="G815" s="6">
        <f t="shared" si="88"/>
        <v>23.799999999999997</v>
      </c>
      <c r="H815" s="6">
        <f t="shared" si="89"/>
        <v>24.799999999999997</v>
      </c>
      <c r="I815" s="162"/>
      <c r="J815" s="6">
        <f t="shared" si="90"/>
        <v>-47.599999999999994</v>
      </c>
      <c r="K815" s="60"/>
      <c r="L815" s="93"/>
    </row>
    <row r="816" spans="1:12">
      <c r="A816" s="59">
        <f>'Temperature Data'!A816</f>
        <v>41357</v>
      </c>
      <c r="B816" s="6" cm="1">
        <f t="array" ref="B816">INDEX('Temperature Data'!$B816:$G816,1,TempDataCol)</f>
        <v>36.5</v>
      </c>
      <c r="C816" s="6">
        <f t="shared" si="84"/>
        <v>20</v>
      </c>
      <c r="D816" s="6">
        <f t="shared" si="85"/>
        <v>21</v>
      </c>
      <c r="E816" s="6">
        <f t="shared" si="86"/>
        <v>22</v>
      </c>
      <c r="F816" s="6">
        <f t="shared" si="87"/>
        <v>20</v>
      </c>
      <c r="G816" s="6">
        <f t="shared" si="88"/>
        <v>21</v>
      </c>
      <c r="H816" s="6">
        <f t="shared" si="89"/>
        <v>22</v>
      </c>
      <c r="I816" s="162"/>
      <c r="J816" s="6">
        <f t="shared" si="90"/>
        <v>-42</v>
      </c>
      <c r="K816" s="60"/>
      <c r="L816" s="93"/>
    </row>
    <row r="817" spans="1:12">
      <c r="A817" s="59">
        <f>'Temperature Data'!A817</f>
        <v>41358</v>
      </c>
      <c r="B817" s="6" cm="1">
        <f t="array" ref="B817">INDEX('Temperature Data'!$B817:$G817,1,TempDataCol)</f>
        <v>34.9</v>
      </c>
      <c r="C817" s="6">
        <f t="shared" si="84"/>
        <v>21.6</v>
      </c>
      <c r="D817" s="6">
        <f t="shared" si="85"/>
        <v>22.6</v>
      </c>
      <c r="E817" s="6">
        <f t="shared" si="86"/>
        <v>23.6</v>
      </c>
      <c r="F817" s="6">
        <f t="shared" si="87"/>
        <v>21.6</v>
      </c>
      <c r="G817" s="6">
        <f t="shared" si="88"/>
        <v>22.6</v>
      </c>
      <c r="H817" s="6">
        <f t="shared" si="89"/>
        <v>23.6</v>
      </c>
      <c r="I817" s="162"/>
      <c r="J817" s="6">
        <f t="shared" si="90"/>
        <v>-45.20000000000001</v>
      </c>
      <c r="K817" s="60"/>
      <c r="L817" s="93"/>
    </row>
    <row r="818" spans="1:12">
      <c r="A818" s="59">
        <f>'Temperature Data'!A818</f>
        <v>41359</v>
      </c>
      <c r="B818" s="6" cm="1">
        <f t="array" ref="B818">INDEX('Temperature Data'!$B818:$G818,1,TempDataCol)</f>
        <v>40</v>
      </c>
      <c r="C818" s="6">
        <f t="shared" si="84"/>
        <v>16.5</v>
      </c>
      <c r="D818" s="6">
        <f t="shared" si="85"/>
        <v>17.5</v>
      </c>
      <c r="E818" s="6">
        <f t="shared" si="86"/>
        <v>18.5</v>
      </c>
      <c r="F818" s="6">
        <f t="shared" si="87"/>
        <v>16.5</v>
      </c>
      <c r="G818" s="6">
        <f t="shared" si="88"/>
        <v>17.5</v>
      </c>
      <c r="H818" s="6">
        <f t="shared" si="89"/>
        <v>18.5</v>
      </c>
      <c r="I818" s="162"/>
      <c r="J818" s="6">
        <f t="shared" si="90"/>
        <v>-35</v>
      </c>
      <c r="K818" s="60"/>
      <c r="L818" s="93"/>
    </row>
    <row r="819" spans="1:12">
      <c r="A819" s="59">
        <f>'Temperature Data'!A819</f>
        <v>41360</v>
      </c>
      <c r="B819" s="6" cm="1">
        <f t="array" ref="B819">INDEX('Temperature Data'!$B819:$G819,1,TempDataCol)</f>
        <v>40.799999999999997</v>
      </c>
      <c r="C819" s="6">
        <f t="shared" si="84"/>
        <v>15.700000000000003</v>
      </c>
      <c r="D819" s="6">
        <f t="shared" si="85"/>
        <v>16.700000000000003</v>
      </c>
      <c r="E819" s="6">
        <f t="shared" si="86"/>
        <v>17.700000000000003</v>
      </c>
      <c r="F819" s="6">
        <f t="shared" si="87"/>
        <v>15.700000000000003</v>
      </c>
      <c r="G819" s="6">
        <f t="shared" si="88"/>
        <v>16.700000000000003</v>
      </c>
      <c r="H819" s="6">
        <f t="shared" si="89"/>
        <v>17.700000000000003</v>
      </c>
      <c r="I819" s="162"/>
      <c r="J819" s="6">
        <f t="shared" si="90"/>
        <v>-33.400000000000006</v>
      </c>
      <c r="K819" s="60"/>
      <c r="L819" s="93"/>
    </row>
    <row r="820" spans="1:12">
      <c r="A820" s="59">
        <f>'Temperature Data'!A820</f>
        <v>41361</v>
      </c>
      <c r="B820" s="6" cm="1">
        <f t="array" ref="B820">INDEX('Temperature Data'!$B820:$G820,1,TempDataCol)</f>
        <v>40.799999999999997</v>
      </c>
      <c r="C820" s="6">
        <f t="shared" si="84"/>
        <v>15.700000000000003</v>
      </c>
      <c r="D820" s="6">
        <f t="shared" si="85"/>
        <v>16.700000000000003</v>
      </c>
      <c r="E820" s="6">
        <f t="shared" si="86"/>
        <v>17.700000000000003</v>
      </c>
      <c r="F820" s="6">
        <f t="shared" si="87"/>
        <v>15.700000000000003</v>
      </c>
      <c r="G820" s="6">
        <f t="shared" si="88"/>
        <v>16.700000000000003</v>
      </c>
      <c r="H820" s="6">
        <f t="shared" si="89"/>
        <v>17.700000000000003</v>
      </c>
      <c r="I820" s="162"/>
      <c r="J820" s="6">
        <f t="shared" si="90"/>
        <v>-33.400000000000006</v>
      </c>
      <c r="K820" s="60"/>
      <c r="L820" s="93"/>
    </row>
    <row r="821" spans="1:12">
      <c r="A821" s="59">
        <f>'Temperature Data'!A821</f>
        <v>41362</v>
      </c>
      <c r="B821" s="6" cm="1">
        <f t="array" ref="B821">INDEX('Temperature Data'!$B821:$G821,1,TempDataCol)</f>
        <v>43.8</v>
      </c>
      <c r="C821" s="6">
        <f t="shared" si="84"/>
        <v>12.700000000000003</v>
      </c>
      <c r="D821" s="6">
        <f t="shared" si="85"/>
        <v>13.700000000000003</v>
      </c>
      <c r="E821" s="6">
        <f t="shared" si="86"/>
        <v>14.700000000000003</v>
      </c>
      <c r="F821" s="6">
        <f t="shared" si="87"/>
        <v>12.700000000000003</v>
      </c>
      <c r="G821" s="6">
        <f t="shared" si="88"/>
        <v>13.700000000000003</v>
      </c>
      <c r="H821" s="6">
        <f t="shared" si="89"/>
        <v>14.700000000000003</v>
      </c>
      <c r="I821" s="162"/>
      <c r="J821" s="6">
        <f t="shared" si="90"/>
        <v>-27.400000000000006</v>
      </c>
      <c r="K821" s="60"/>
      <c r="L821" s="93"/>
    </row>
    <row r="822" spans="1:12">
      <c r="A822" s="59">
        <f>'Temperature Data'!A822</f>
        <v>41363</v>
      </c>
      <c r="B822" s="6" cm="1">
        <f t="array" ref="B822">INDEX('Temperature Data'!$B822:$G822,1,TempDataCol)</f>
        <v>44.7</v>
      </c>
      <c r="C822" s="6">
        <f t="shared" si="84"/>
        <v>11.799999999999997</v>
      </c>
      <c r="D822" s="6">
        <f t="shared" si="85"/>
        <v>12.799999999999997</v>
      </c>
      <c r="E822" s="6">
        <f t="shared" si="86"/>
        <v>13.799999999999997</v>
      </c>
      <c r="F822" s="6">
        <f t="shared" si="87"/>
        <v>11.799999999999997</v>
      </c>
      <c r="G822" s="6">
        <f t="shared" si="88"/>
        <v>12.799999999999997</v>
      </c>
      <c r="H822" s="6">
        <f t="shared" si="89"/>
        <v>13.799999999999997</v>
      </c>
      <c r="I822" s="162"/>
      <c r="J822" s="6">
        <f t="shared" si="90"/>
        <v>-25.599999999999994</v>
      </c>
      <c r="K822" s="60"/>
      <c r="L822" s="93"/>
    </row>
    <row r="823" spans="1:12">
      <c r="A823" s="59">
        <f>'Temperature Data'!A823</f>
        <v>41364</v>
      </c>
      <c r="B823" s="6" cm="1">
        <f t="array" ref="B823">INDEX('Temperature Data'!$B823:$G823,1,TempDataCol)</f>
        <v>43.2</v>
      </c>
      <c r="C823" s="6">
        <f t="shared" si="84"/>
        <v>13.299999999999997</v>
      </c>
      <c r="D823" s="6">
        <f t="shared" si="85"/>
        <v>14.299999999999997</v>
      </c>
      <c r="E823" s="6">
        <f t="shared" si="86"/>
        <v>15.299999999999997</v>
      </c>
      <c r="F823" s="6">
        <f t="shared" si="87"/>
        <v>13.299999999999997</v>
      </c>
      <c r="G823" s="6">
        <f t="shared" si="88"/>
        <v>14.299999999999997</v>
      </c>
      <c r="H823" s="6">
        <f t="shared" si="89"/>
        <v>15.299999999999997</v>
      </c>
      <c r="I823" s="162"/>
      <c r="J823" s="6">
        <f t="shared" si="90"/>
        <v>-28.599999999999994</v>
      </c>
      <c r="K823" s="60"/>
      <c r="L823" s="93"/>
    </row>
    <row r="824" spans="1:12">
      <c r="A824" s="59">
        <f>'Temperature Data'!A824</f>
        <v>41365</v>
      </c>
      <c r="B824" s="6" cm="1">
        <f t="array" ref="B824">INDEX('Temperature Data'!$B824:$G824,1,TempDataCol)</f>
        <v>45.9</v>
      </c>
      <c r="C824" s="6">
        <f t="shared" si="84"/>
        <v>10.600000000000001</v>
      </c>
      <c r="D824" s="6">
        <f t="shared" si="85"/>
        <v>11.600000000000001</v>
      </c>
      <c r="E824" s="6">
        <f t="shared" si="86"/>
        <v>12.600000000000001</v>
      </c>
      <c r="F824" s="6">
        <f t="shared" si="87"/>
        <v>10.600000000000001</v>
      </c>
      <c r="G824" s="6">
        <f t="shared" si="88"/>
        <v>11.600000000000001</v>
      </c>
      <c r="H824" s="6">
        <f t="shared" si="89"/>
        <v>12.600000000000001</v>
      </c>
      <c r="I824" s="162"/>
      <c r="J824" s="6">
        <f t="shared" si="90"/>
        <v>-23.200000000000003</v>
      </c>
      <c r="K824" s="60"/>
      <c r="L824" s="93"/>
    </row>
    <row r="825" spans="1:12">
      <c r="A825" s="59">
        <f>'Temperature Data'!A825</f>
        <v>41366</v>
      </c>
      <c r="B825" s="6" cm="1">
        <f t="array" ref="B825">INDEX('Temperature Data'!$B825:$G825,1,TempDataCol)</f>
        <v>33.299999999999997</v>
      </c>
      <c r="C825" s="6">
        <f t="shared" si="84"/>
        <v>23.200000000000003</v>
      </c>
      <c r="D825" s="6">
        <f t="shared" si="85"/>
        <v>24.200000000000003</v>
      </c>
      <c r="E825" s="6">
        <f t="shared" si="86"/>
        <v>25.200000000000003</v>
      </c>
      <c r="F825" s="6">
        <f t="shared" si="87"/>
        <v>23.200000000000003</v>
      </c>
      <c r="G825" s="6">
        <f t="shared" si="88"/>
        <v>24.200000000000003</v>
      </c>
      <c r="H825" s="6">
        <f t="shared" si="89"/>
        <v>25.200000000000003</v>
      </c>
      <c r="I825" s="162"/>
      <c r="J825" s="6">
        <f t="shared" si="90"/>
        <v>-48.400000000000006</v>
      </c>
      <c r="K825" s="60"/>
      <c r="L825" s="93"/>
    </row>
    <row r="826" spans="1:12">
      <c r="A826" s="59">
        <f>'Temperature Data'!A826</f>
        <v>41367</v>
      </c>
      <c r="B826" s="6" cm="1">
        <f t="array" ref="B826">INDEX('Temperature Data'!$B826:$G826,1,TempDataCol)</f>
        <v>35.799999999999997</v>
      </c>
      <c r="C826" s="6">
        <f t="shared" si="84"/>
        <v>20.700000000000003</v>
      </c>
      <c r="D826" s="6">
        <f t="shared" si="85"/>
        <v>21.700000000000003</v>
      </c>
      <c r="E826" s="6">
        <f t="shared" si="86"/>
        <v>22.700000000000003</v>
      </c>
      <c r="F826" s="6">
        <f t="shared" si="87"/>
        <v>20.700000000000003</v>
      </c>
      <c r="G826" s="6">
        <f t="shared" si="88"/>
        <v>21.700000000000003</v>
      </c>
      <c r="H826" s="6">
        <f t="shared" si="89"/>
        <v>22.700000000000003</v>
      </c>
      <c r="I826" s="162"/>
      <c r="J826" s="6">
        <f t="shared" si="90"/>
        <v>-43.400000000000006</v>
      </c>
      <c r="K826" s="60"/>
      <c r="L826" s="93"/>
    </row>
    <row r="827" spans="1:12">
      <c r="A827" s="59">
        <f>'Temperature Data'!A827</f>
        <v>41368</v>
      </c>
      <c r="B827" s="6" cm="1">
        <f t="array" ref="B827">INDEX('Temperature Data'!$B827:$G827,1,TempDataCol)</f>
        <v>40.6</v>
      </c>
      <c r="C827" s="6">
        <f t="shared" si="84"/>
        <v>15.899999999999999</v>
      </c>
      <c r="D827" s="6">
        <f t="shared" si="85"/>
        <v>16.899999999999999</v>
      </c>
      <c r="E827" s="6">
        <f t="shared" si="86"/>
        <v>17.899999999999999</v>
      </c>
      <c r="F827" s="6">
        <f t="shared" si="87"/>
        <v>15.899999999999999</v>
      </c>
      <c r="G827" s="6">
        <f t="shared" si="88"/>
        <v>16.899999999999999</v>
      </c>
      <c r="H827" s="6">
        <f t="shared" si="89"/>
        <v>17.899999999999999</v>
      </c>
      <c r="I827" s="162"/>
      <c r="J827" s="6">
        <f t="shared" si="90"/>
        <v>-33.799999999999997</v>
      </c>
      <c r="K827" s="60"/>
      <c r="L827" s="93"/>
    </row>
    <row r="828" spans="1:12">
      <c r="A828" s="59">
        <f>'Temperature Data'!A828</f>
        <v>41369</v>
      </c>
      <c r="B828" s="6" cm="1">
        <f t="array" ref="B828">INDEX('Temperature Data'!$B828:$G828,1,TempDataCol)</f>
        <v>45.1</v>
      </c>
      <c r="C828" s="6">
        <f t="shared" si="84"/>
        <v>11.399999999999999</v>
      </c>
      <c r="D828" s="6">
        <f t="shared" si="85"/>
        <v>12.399999999999999</v>
      </c>
      <c r="E828" s="6">
        <f t="shared" si="86"/>
        <v>13.399999999999999</v>
      </c>
      <c r="F828" s="6">
        <f t="shared" si="87"/>
        <v>11.399999999999999</v>
      </c>
      <c r="G828" s="6">
        <f t="shared" si="88"/>
        <v>12.399999999999999</v>
      </c>
      <c r="H828" s="6">
        <f t="shared" si="89"/>
        <v>13.399999999999999</v>
      </c>
      <c r="I828" s="162"/>
      <c r="J828" s="6">
        <f t="shared" si="90"/>
        <v>-24.799999999999997</v>
      </c>
      <c r="K828" s="60"/>
      <c r="L828" s="93"/>
    </row>
    <row r="829" spans="1:12">
      <c r="A829" s="59">
        <f>'Temperature Data'!A829</f>
        <v>41370</v>
      </c>
      <c r="B829" s="6" cm="1">
        <f t="array" ref="B829">INDEX('Temperature Data'!$B829:$G829,1,TempDataCol)</f>
        <v>36.6</v>
      </c>
      <c r="C829" s="6">
        <f t="shared" si="84"/>
        <v>19.899999999999999</v>
      </c>
      <c r="D829" s="6">
        <f t="shared" si="85"/>
        <v>20.9</v>
      </c>
      <c r="E829" s="6">
        <f t="shared" si="86"/>
        <v>21.9</v>
      </c>
      <c r="F829" s="6">
        <f t="shared" si="87"/>
        <v>19.899999999999999</v>
      </c>
      <c r="G829" s="6">
        <f t="shared" si="88"/>
        <v>20.9</v>
      </c>
      <c r="H829" s="6">
        <f t="shared" si="89"/>
        <v>21.9</v>
      </c>
      <c r="I829" s="162"/>
      <c r="J829" s="6">
        <f t="shared" si="90"/>
        <v>-41.8</v>
      </c>
      <c r="K829" s="60"/>
      <c r="L829" s="93"/>
    </row>
    <row r="830" spans="1:12">
      <c r="A830" s="59">
        <f>'Temperature Data'!A830</f>
        <v>41371</v>
      </c>
      <c r="B830" s="6" cm="1">
        <f t="array" ref="B830">INDEX('Temperature Data'!$B830:$G830,1,TempDataCol)</f>
        <v>40.9</v>
      </c>
      <c r="C830" s="6">
        <f t="shared" si="84"/>
        <v>15.600000000000001</v>
      </c>
      <c r="D830" s="6">
        <f t="shared" si="85"/>
        <v>16.600000000000001</v>
      </c>
      <c r="E830" s="6">
        <f t="shared" si="86"/>
        <v>17.600000000000001</v>
      </c>
      <c r="F830" s="6">
        <f t="shared" si="87"/>
        <v>15.600000000000001</v>
      </c>
      <c r="G830" s="6">
        <f t="shared" si="88"/>
        <v>16.600000000000001</v>
      </c>
      <c r="H830" s="6">
        <f t="shared" si="89"/>
        <v>17.600000000000001</v>
      </c>
      <c r="I830" s="162"/>
      <c r="J830" s="6">
        <f t="shared" si="90"/>
        <v>-33.200000000000003</v>
      </c>
      <c r="K830" s="60"/>
      <c r="L830" s="93"/>
    </row>
    <row r="831" spans="1:12">
      <c r="A831" s="59">
        <f>'Temperature Data'!A831</f>
        <v>41372</v>
      </c>
      <c r="B831" s="6" cm="1">
        <f t="array" ref="B831">INDEX('Temperature Data'!$B831:$G831,1,TempDataCol)</f>
        <v>51.5</v>
      </c>
      <c r="C831" s="6">
        <f t="shared" si="84"/>
        <v>5</v>
      </c>
      <c r="D831" s="6">
        <f t="shared" si="85"/>
        <v>6</v>
      </c>
      <c r="E831" s="6">
        <f t="shared" si="86"/>
        <v>7</v>
      </c>
      <c r="F831" s="6">
        <f t="shared" si="87"/>
        <v>5</v>
      </c>
      <c r="G831" s="6">
        <f t="shared" si="88"/>
        <v>6</v>
      </c>
      <c r="H831" s="6">
        <f t="shared" si="89"/>
        <v>7</v>
      </c>
      <c r="I831" s="162"/>
      <c r="J831" s="6">
        <f t="shared" si="90"/>
        <v>-12</v>
      </c>
      <c r="K831" s="60"/>
      <c r="L831" s="93"/>
    </row>
    <row r="832" spans="1:12">
      <c r="A832" s="59">
        <f>'Temperature Data'!A832</f>
        <v>41373</v>
      </c>
      <c r="B832" s="6" cm="1">
        <f t="array" ref="B832">INDEX('Temperature Data'!$B832:$G832,1,TempDataCol)</f>
        <v>54.9</v>
      </c>
      <c r="C832" s="6">
        <f t="shared" si="84"/>
        <v>1.6000000000000014</v>
      </c>
      <c r="D832" s="6">
        <f t="shared" si="85"/>
        <v>2.6000000000000014</v>
      </c>
      <c r="E832" s="6">
        <f t="shared" si="86"/>
        <v>3.6000000000000014</v>
      </c>
      <c r="F832" s="6">
        <f t="shared" si="87"/>
        <v>1.6000000000000014</v>
      </c>
      <c r="G832" s="6">
        <f t="shared" si="88"/>
        <v>2.6000000000000014</v>
      </c>
      <c r="H832" s="6">
        <f t="shared" si="89"/>
        <v>3.6000000000000014</v>
      </c>
      <c r="I832" s="162"/>
      <c r="J832" s="6">
        <f t="shared" si="90"/>
        <v>-5.2000000000000028</v>
      </c>
      <c r="K832" s="60"/>
      <c r="L832" s="93"/>
    </row>
    <row r="833" spans="1:12">
      <c r="A833" s="59">
        <f>'Temperature Data'!A833</f>
        <v>41374</v>
      </c>
      <c r="B833" s="6" cm="1">
        <f t="array" ref="B833">INDEX('Temperature Data'!$B833:$G833,1,TempDataCol)</f>
        <v>50.6</v>
      </c>
      <c r="C833" s="6">
        <f t="shared" si="84"/>
        <v>5.8999999999999986</v>
      </c>
      <c r="D833" s="6">
        <f t="shared" si="85"/>
        <v>6.8999999999999986</v>
      </c>
      <c r="E833" s="6">
        <f t="shared" si="86"/>
        <v>7.8999999999999986</v>
      </c>
      <c r="F833" s="6">
        <f t="shared" si="87"/>
        <v>5.8999999999999986</v>
      </c>
      <c r="G833" s="6">
        <f t="shared" si="88"/>
        <v>6.8999999999999986</v>
      </c>
      <c r="H833" s="6">
        <f t="shared" si="89"/>
        <v>7.8999999999999986</v>
      </c>
      <c r="I833" s="162"/>
      <c r="J833" s="6">
        <f t="shared" si="90"/>
        <v>-13.799999999999997</v>
      </c>
      <c r="K833" s="60"/>
      <c r="L833" s="93"/>
    </row>
    <row r="834" spans="1:12">
      <c r="A834" s="59">
        <f>'Temperature Data'!A834</f>
        <v>41375</v>
      </c>
      <c r="B834" s="6" cm="1">
        <f t="array" ref="B834">INDEX('Temperature Data'!$B834:$G834,1,TempDataCol)</f>
        <v>46.3</v>
      </c>
      <c r="C834" s="6">
        <f t="shared" si="84"/>
        <v>10.200000000000003</v>
      </c>
      <c r="D834" s="6">
        <f t="shared" si="85"/>
        <v>11.200000000000003</v>
      </c>
      <c r="E834" s="6">
        <f t="shared" si="86"/>
        <v>12.200000000000003</v>
      </c>
      <c r="F834" s="6">
        <f t="shared" si="87"/>
        <v>10.200000000000003</v>
      </c>
      <c r="G834" s="6">
        <f t="shared" si="88"/>
        <v>11.200000000000003</v>
      </c>
      <c r="H834" s="6">
        <f t="shared" si="89"/>
        <v>12.200000000000003</v>
      </c>
      <c r="I834" s="162"/>
      <c r="J834" s="6">
        <f t="shared" si="90"/>
        <v>-22.400000000000006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18.799999999999997</v>
      </c>
      <c r="D835" s="6">
        <f t="shared" ref="D835:D898" si="92">IF(ISNUMBER($B835),IF($B835&lt;BPmiddle,(BPmiddle-$B835),0),"no data")</f>
        <v>19.799999999999997</v>
      </c>
      <c r="E835" s="6">
        <f t="shared" ref="E835:E898" si="93">IF(ISNUMBER($B835),IF($B835&lt;BPupper,(BPupper-$B835),0),"no data")</f>
        <v>20.799999999999997</v>
      </c>
      <c r="F835" s="6">
        <f t="shared" ref="F835:F898" si="94">IF(ISNUMBER($B835),IF($B835&lt;BPlower,(BPlower-$B835),0),"no data")</f>
        <v>18.799999999999997</v>
      </c>
      <c r="G835" s="6">
        <f t="shared" ref="G835:G898" si="95">IF(ISNUMBER($B835),IF($B835&lt;BPmiddle,(BPmiddle-$B835),0),"no data")</f>
        <v>19.799999999999997</v>
      </c>
      <c r="H835" s="6">
        <f t="shared" ref="H835:H898" si="96">IF(ISNUMBER($B835),IF($B835&lt;BPupper,(BPupper-$B835),0),"no data")</f>
        <v>20.799999999999997</v>
      </c>
      <c r="I835" s="162"/>
      <c r="J835" s="6">
        <f t="shared" ref="J835:J898" si="97">IF(ISNUMBER($B835),IF($B835&lt;BalancePoint,(BalancePoint-$B835-SUM($D835:$F835)),0),"no data")</f>
        <v>-39.599999999999994</v>
      </c>
      <c r="K835" s="60"/>
      <c r="L835" s="93"/>
    </row>
    <row r="836" spans="1:12">
      <c r="A836" s="59">
        <f>'Temperature Data'!A836</f>
        <v>41377</v>
      </c>
      <c r="B836" s="6" cm="1">
        <f t="array" ref="B836">INDEX('Temperature Data'!$B836:$G836,1,TempDataCol)</f>
        <v>42.2</v>
      </c>
      <c r="C836" s="6">
        <f t="shared" si="91"/>
        <v>14.299999999999997</v>
      </c>
      <c r="D836" s="6">
        <f t="shared" si="92"/>
        <v>15.299999999999997</v>
      </c>
      <c r="E836" s="6">
        <f t="shared" si="93"/>
        <v>16.299999999999997</v>
      </c>
      <c r="F836" s="6">
        <f t="shared" si="94"/>
        <v>14.299999999999997</v>
      </c>
      <c r="G836" s="6">
        <f t="shared" si="95"/>
        <v>15.299999999999997</v>
      </c>
      <c r="H836" s="6">
        <f t="shared" si="96"/>
        <v>16.299999999999997</v>
      </c>
      <c r="I836" s="162"/>
      <c r="J836" s="6">
        <f t="shared" si="97"/>
        <v>-30.599999999999994</v>
      </c>
      <c r="K836" s="60"/>
      <c r="L836" s="93"/>
    </row>
    <row r="837" spans="1:12">
      <c r="A837" s="59">
        <f>'Temperature Data'!A837</f>
        <v>41378</v>
      </c>
      <c r="B837" s="6" cm="1">
        <f t="array" ref="B837">INDEX('Temperature Data'!$B837:$G837,1,TempDataCol)</f>
        <v>44.2</v>
      </c>
      <c r="C837" s="6">
        <f t="shared" si="91"/>
        <v>12.299999999999997</v>
      </c>
      <c r="D837" s="6">
        <f t="shared" si="92"/>
        <v>13.299999999999997</v>
      </c>
      <c r="E837" s="6">
        <f t="shared" si="93"/>
        <v>14.299999999999997</v>
      </c>
      <c r="F837" s="6">
        <f t="shared" si="94"/>
        <v>12.299999999999997</v>
      </c>
      <c r="G837" s="6">
        <f t="shared" si="95"/>
        <v>13.299999999999997</v>
      </c>
      <c r="H837" s="6">
        <f t="shared" si="96"/>
        <v>14.299999999999997</v>
      </c>
      <c r="I837" s="162"/>
      <c r="J837" s="6">
        <f t="shared" si="97"/>
        <v>-26.599999999999994</v>
      </c>
      <c r="K837" s="60"/>
      <c r="L837" s="93"/>
    </row>
    <row r="838" spans="1:12">
      <c r="A838" s="59">
        <f>'Temperature Data'!A838</f>
        <v>41379</v>
      </c>
      <c r="B838" s="6" cm="1">
        <f t="array" ref="B838">INDEX('Temperature Data'!$B838:$G838,1,TempDataCol)</f>
        <v>42.5</v>
      </c>
      <c r="C838" s="6">
        <f t="shared" si="91"/>
        <v>14</v>
      </c>
      <c r="D838" s="6">
        <f t="shared" si="92"/>
        <v>15</v>
      </c>
      <c r="E838" s="6">
        <f t="shared" si="93"/>
        <v>16</v>
      </c>
      <c r="F838" s="6">
        <f t="shared" si="94"/>
        <v>14</v>
      </c>
      <c r="G838" s="6">
        <f t="shared" si="95"/>
        <v>15</v>
      </c>
      <c r="H838" s="6">
        <f t="shared" si="96"/>
        <v>16</v>
      </c>
      <c r="I838" s="162"/>
      <c r="J838" s="6">
        <f t="shared" si="97"/>
        <v>-30</v>
      </c>
      <c r="K838" s="60"/>
      <c r="L838" s="93"/>
    </row>
    <row r="839" spans="1:12">
      <c r="A839" s="59">
        <f>'Temperature Data'!A839</f>
        <v>41380</v>
      </c>
      <c r="B839" s="6" cm="1">
        <f t="array" ref="B839">INDEX('Temperature Data'!$B839:$G839,1,TempDataCol)</f>
        <v>51.3</v>
      </c>
      <c r="C839" s="6">
        <f t="shared" si="91"/>
        <v>5.2000000000000028</v>
      </c>
      <c r="D839" s="6">
        <f t="shared" si="92"/>
        <v>6.2000000000000028</v>
      </c>
      <c r="E839" s="6">
        <f t="shared" si="93"/>
        <v>7.2000000000000028</v>
      </c>
      <c r="F839" s="6">
        <f t="shared" si="94"/>
        <v>5.2000000000000028</v>
      </c>
      <c r="G839" s="6">
        <f t="shared" si="95"/>
        <v>6.2000000000000028</v>
      </c>
      <c r="H839" s="6">
        <f t="shared" si="96"/>
        <v>7.2000000000000028</v>
      </c>
      <c r="I839" s="162"/>
      <c r="J839" s="6">
        <f t="shared" si="97"/>
        <v>-12.400000000000006</v>
      </c>
      <c r="K839" s="60"/>
      <c r="L839" s="93"/>
    </row>
    <row r="840" spans="1:12">
      <c r="A840" s="59">
        <f>'Temperature Data'!A840</f>
        <v>41381</v>
      </c>
      <c r="B840" s="6" cm="1">
        <f t="array" ref="B840">INDEX('Temperature Data'!$B840:$G840,1,TempDataCol)</f>
        <v>57.1</v>
      </c>
      <c r="C840" s="6">
        <f t="shared" si="91"/>
        <v>0</v>
      </c>
      <c r="D840" s="6">
        <f t="shared" si="92"/>
        <v>0.39999999999999858</v>
      </c>
      <c r="E840" s="6">
        <f t="shared" si="93"/>
        <v>1.3999999999999986</v>
      </c>
      <c r="F840" s="6">
        <f t="shared" si="94"/>
        <v>0</v>
      </c>
      <c r="G840" s="6">
        <f t="shared" si="95"/>
        <v>0.39999999999999858</v>
      </c>
      <c r="H840" s="6">
        <f t="shared" si="96"/>
        <v>1.3999999999999986</v>
      </c>
      <c r="I840" s="162"/>
      <c r="J840" s="6">
        <f t="shared" si="97"/>
        <v>-1.3999999999999986</v>
      </c>
      <c r="K840" s="60"/>
      <c r="L840" s="93"/>
    </row>
    <row r="841" spans="1:12">
      <c r="A841" s="59">
        <f>'Temperature Data'!A841</f>
        <v>41382</v>
      </c>
      <c r="B841" s="6" cm="1">
        <f t="array" ref="B841">INDEX('Temperature Data'!$B841:$G841,1,TempDataCol)</f>
        <v>49.4</v>
      </c>
      <c r="C841" s="6">
        <f t="shared" si="91"/>
        <v>7.1000000000000014</v>
      </c>
      <c r="D841" s="6">
        <f t="shared" si="92"/>
        <v>8.1000000000000014</v>
      </c>
      <c r="E841" s="6">
        <f t="shared" si="93"/>
        <v>9.1000000000000014</v>
      </c>
      <c r="F841" s="6">
        <f t="shared" si="94"/>
        <v>7.1000000000000014</v>
      </c>
      <c r="G841" s="6">
        <f t="shared" si="95"/>
        <v>8.1000000000000014</v>
      </c>
      <c r="H841" s="6">
        <f t="shared" si="96"/>
        <v>9.1000000000000014</v>
      </c>
      <c r="I841" s="162"/>
      <c r="J841" s="6">
        <f t="shared" si="97"/>
        <v>-16.200000000000003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52.8</v>
      </c>
      <c r="C843" s="6">
        <f t="shared" si="91"/>
        <v>3.7000000000000028</v>
      </c>
      <c r="D843" s="6">
        <f t="shared" si="92"/>
        <v>4.7000000000000028</v>
      </c>
      <c r="E843" s="6">
        <f t="shared" si="93"/>
        <v>5.7000000000000028</v>
      </c>
      <c r="F843" s="6">
        <f t="shared" si="94"/>
        <v>3.7000000000000028</v>
      </c>
      <c r="G843" s="6">
        <f t="shared" si="95"/>
        <v>4.7000000000000028</v>
      </c>
      <c r="H843" s="6">
        <f t="shared" si="96"/>
        <v>5.7000000000000028</v>
      </c>
      <c r="I843" s="162"/>
      <c r="J843" s="6">
        <f t="shared" si="97"/>
        <v>-9.4000000000000057</v>
      </c>
      <c r="K843" s="60"/>
      <c r="L843" s="93"/>
    </row>
    <row r="844" spans="1:12">
      <c r="A844" s="59">
        <f>'Temperature Data'!A844</f>
        <v>41385</v>
      </c>
      <c r="B844" s="6" cm="1">
        <f t="array" ref="B844">INDEX('Temperature Data'!$B844:$G844,1,TempDataCol)</f>
        <v>41.4</v>
      </c>
      <c r="C844" s="6">
        <f t="shared" si="91"/>
        <v>15.100000000000001</v>
      </c>
      <c r="D844" s="6">
        <f t="shared" si="92"/>
        <v>16.100000000000001</v>
      </c>
      <c r="E844" s="6">
        <f t="shared" si="93"/>
        <v>17.100000000000001</v>
      </c>
      <c r="F844" s="6">
        <f t="shared" si="94"/>
        <v>15.100000000000001</v>
      </c>
      <c r="G844" s="6">
        <f t="shared" si="95"/>
        <v>16.100000000000001</v>
      </c>
      <c r="H844" s="6">
        <f t="shared" si="96"/>
        <v>17.100000000000001</v>
      </c>
      <c r="I844" s="162"/>
      <c r="J844" s="6">
        <f t="shared" si="97"/>
        <v>-32.200000000000003</v>
      </c>
      <c r="K844" s="60"/>
      <c r="L844" s="93"/>
    </row>
    <row r="845" spans="1:12">
      <c r="A845" s="59">
        <f>'Temperature Data'!A845</f>
        <v>41386</v>
      </c>
      <c r="B845" s="6" cm="1">
        <f t="array" ref="B845">INDEX('Temperature Data'!$B845:$G845,1,TempDataCol)</f>
        <v>40.299999999999997</v>
      </c>
      <c r="C845" s="6">
        <f t="shared" si="91"/>
        <v>16.200000000000003</v>
      </c>
      <c r="D845" s="6">
        <f t="shared" si="92"/>
        <v>17.200000000000003</v>
      </c>
      <c r="E845" s="6">
        <f t="shared" si="93"/>
        <v>18.200000000000003</v>
      </c>
      <c r="F845" s="6">
        <f t="shared" si="94"/>
        <v>16.200000000000003</v>
      </c>
      <c r="G845" s="6">
        <f t="shared" si="95"/>
        <v>17.200000000000003</v>
      </c>
      <c r="H845" s="6">
        <f t="shared" si="96"/>
        <v>18.200000000000003</v>
      </c>
      <c r="I845" s="162"/>
      <c r="J845" s="6">
        <f t="shared" si="97"/>
        <v>-34.400000000000006</v>
      </c>
      <c r="K845" s="60"/>
      <c r="L845" s="93"/>
    </row>
    <row r="846" spans="1:12">
      <c r="A846" s="59">
        <f>'Temperature Data'!A846</f>
        <v>41387</v>
      </c>
      <c r="B846" s="6" cm="1">
        <f t="array" ref="B846">INDEX('Temperature Data'!$B846:$G846,1,TempDataCol)</f>
        <v>39.5</v>
      </c>
      <c r="C846" s="6">
        <f t="shared" si="91"/>
        <v>17</v>
      </c>
      <c r="D846" s="6">
        <f t="shared" si="92"/>
        <v>18</v>
      </c>
      <c r="E846" s="6">
        <f t="shared" si="93"/>
        <v>19</v>
      </c>
      <c r="F846" s="6">
        <f t="shared" si="94"/>
        <v>17</v>
      </c>
      <c r="G846" s="6">
        <f t="shared" si="95"/>
        <v>18</v>
      </c>
      <c r="H846" s="6">
        <f t="shared" si="96"/>
        <v>19</v>
      </c>
      <c r="I846" s="162"/>
      <c r="J846" s="6">
        <f t="shared" si="97"/>
        <v>-36</v>
      </c>
      <c r="K846" s="60"/>
      <c r="L846" s="93"/>
    </row>
    <row r="847" spans="1:12">
      <c r="A847" s="59">
        <f>'Temperature Data'!A847</f>
        <v>41388</v>
      </c>
      <c r="B847" s="6" cm="1">
        <f t="array" ref="B847">INDEX('Temperature Data'!$B847:$G847,1,TempDataCol)</f>
        <v>55</v>
      </c>
      <c r="C847" s="6">
        <f t="shared" si="91"/>
        <v>1.5</v>
      </c>
      <c r="D847" s="6">
        <f t="shared" si="92"/>
        <v>2.5</v>
      </c>
      <c r="E847" s="6">
        <f t="shared" si="93"/>
        <v>3.5</v>
      </c>
      <c r="F847" s="6">
        <f t="shared" si="94"/>
        <v>1.5</v>
      </c>
      <c r="G847" s="6">
        <f t="shared" si="95"/>
        <v>2.5</v>
      </c>
      <c r="H847" s="6">
        <f t="shared" si="96"/>
        <v>3.5</v>
      </c>
      <c r="I847" s="162"/>
      <c r="J847" s="6">
        <f t="shared" si="97"/>
        <v>-5</v>
      </c>
      <c r="K847" s="60"/>
      <c r="L847" s="93"/>
    </row>
    <row r="848" spans="1:12">
      <c r="A848" s="59">
        <f>'Temperature Data'!A848</f>
        <v>41389</v>
      </c>
      <c r="B848" s="6" cm="1">
        <f t="array" ref="B848">INDEX('Temperature Data'!$B848:$G848,1,TempDataCol)</f>
        <v>53.5</v>
      </c>
      <c r="C848" s="6">
        <f t="shared" si="91"/>
        <v>3</v>
      </c>
      <c r="D848" s="6">
        <f t="shared" si="92"/>
        <v>4</v>
      </c>
      <c r="E848" s="6">
        <f t="shared" si="93"/>
        <v>5</v>
      </c>
      <c r="F848" s="6">
        <f t="shared" si="94"/>
        <v>3</v>
      </c>
      <c r="G848" s="6">
        <f t="shared" si="95"/>
        <v>4</v>
      </c>
      <c r="H848" s="6">
        <f t="shared" si="96"/>
        <v>5</v>
      </c>
      <c r="I848" s="162"/>
      <c r="J848" s="6">
        <f t="shared" si="97"/>
        <v>-8</v>
      </c>
      <c r="K848" s="60"/>
      <c r="L848" s="93"/>
    </row>
    <row r="849" spans="1:12">
      <c r="A849" s="59">
        <f>'Temperature Data'!A849</f>
        <v>41390</v>
      </c>
      <c r="B849" s="6" cm="1">
        <f t="array" ref="B849">INDEX('Temperature Data'!$B849:$G849,1,TempDataCol)</f>
        <v>46.6</v>
      </c>
      <c r="C849" s="6">
        <f t="shared" si="91"/>
        <v>9.8999999999999986</v>
      </c>
      <c r="D849" s="6">
        <f t="shared" si="92"/>
        <v>10.899999999999999</v>
      </c>
      <c r="E849" s="6">
        <f t="shared" si="93"/>
        <v>11.899999999999999</v>
      </c>
      <c r="F849" s="6">
        <f t="shared" si="94"/>
        <v>9.8999999999999986</v>
      </c>
      <c r="G849" s="6">
        <f t="shared" si="95"/>
        <v>10.899999999999999</v>
      </c>
      <c r="H849" s="6">
        <f t="shared" si="96"/>
        <v>11.899999999999999</v>
      </c>
      <c r="I849" s="162"/>
      <c r="J849" s="6">
        <f t="shared" si="97"/>
        <v>-21.799999999999997</v>
      </c>
      <c r="K849" s="60"/>
      <c r="L849" s="93"/>
    </row>
    <row r="850" spans="1:12">
      <c r="A850" s="59">
        <f>'Temperature Data'!A850</f>
        <v>41391</v>
      </c>
      <c r="B850" s="6" cm="1">
        <f t="array" ref="B850">INDEX('Temperature Data'!$B850:$G850,1,TempDataCol)</f>
        <v>49.5</v>
      </c>
      <c r="C850" s="6">
        <f t="shared" si="91"/>
        <v>7</v>
      </c>
      <c r="D850" s="6">
        <f t="shared" si="92"/>
        <v>8</v>
      </c>
      <c r="E850" s="6">
        <f t="shared" si="93"/>
        <v>9</v>
      </c>
      <c r="F850" s="6">
        <f t="shared" si="94"/>
        <v>7</v>
      </c>
      <c r="G850" s="6">
        <f t="shared" si="95"/>
        <v>8</v>
      </c>
      <c r="H850" s="6">
        <f t="shared" si="96"/>
        <v>9</v>
      </c>
      <c r="I850" s="162"/>
      <c r="J850" s="6">
        <f t="shared" si="97"/>
        <v>-16</v>
      </c>
      <c r="K850" s="60"/>
      <c r="L850" s="93"/>
    </row>
    <row r="851" spans="1:12">
      <c r="A851" s="59">
        <f>'Temperature Data'!A851</f>
        <v>41392</v>
      </c>
      <c r="B851" s="6" cm="1">
        <f t="array" ref="B851">INDEX('Temperature Data'!$B851:$G851,1,TempDataCol)</f>
        <v>53.2</v>
      </c>
      <c r="C851" s="6">
        <f t="shared" si="91"/>
        <v>3.2999999999999972</v>
      </c>
      <c r="D851" s="6">
        <f t="shared" si="92"/>
        <v>4.2999999999999972</v>
      </c>
      <c r="E851" s="6">
        <f t="shared" si="93"/>
        <v>5.2999999999999972</v>
      </c>
      <c r="F851" s="6">
        <f t="shared" si="94"/>
        <v>3.2999999999999972</v>
      </c>
      <c r="G851" s="6">
        <f t="shared" si="95"/>
        <v>4.2999999999999972</v>
      </c>
      <c r="H851" s="6">
        <f t="shared" si="96"/>
        <v>5.2999999999999972</v>
      </c>
      <c r="I851" s="162"/>
      <c r="J851" s="6">
        <f t="shared" si="97"/>
        <v>-8.5999999999999943</v>
      </c>
      <c r="K851" s="60"/>
      <c r="L851" s="93"/>
    </row>
    <row r="852" spans="1:12">
      <c r="A852" s="59">
        <f>'Temperature Data'!A852</f>
        <v>41393</v>
      </c>
      <c r="B852" s="6" cm="1">
        <f t="array" ref="B852">INDEX('Temperature Data'!$B852:$G852,1,TempDataCol)</f>
        <v>56.2</v>
      </c>
      <c r="C852" s="6">
        <f t="shared" si="91"/>
        <v>0.29999999999999716</v>
      </c>
      <c r="D852" s="6">
        <f t="shared" si="92"/>
        <v>1.2999999999999972</v>
      </c>
      <c r="E852" s="6">
        <f t="shared" si="93"/>
        <v>2.2999999999999972</v>
      </c>
      <c r="F852" s="6">
        <f t="shared" si="94"/>
        <v>0.29999999999999716</v>
      </c>
      <c r="G852" s="6">
        <f t="shared" si="95"/>
        <v>1.2999999999999972</v>
      </c>
      <c r="H852" s="6">
        <f t="shared" si="96"/>
        <v>2.2999999999999972</v>
      </c>
      <c r="I852" s="162"/>
      <c r="J852" s="6">
        <f t="shared" si="97"/>
        <v>-2.5999999999999943</v>
      </c>
      <c r="K852" s="60"/>
      <c r="L852" s="93"/>
    </row>
    <row r="853" spans="1:12">
      <c r="A853" s="59">
        <f>'Temperature Data'!A853</f>
        <v>41394</v>
      </c>
      <c r="B853" s="6" cm="1">
        <f t="array" ref="B853">INDEX('Temperature Data'!$B853:$G853,1,TempDataCol)</f>
        <v>54.7</v>
      </c>
      <c r="C853" s="6">
        <f t="shared" si="91"/>
        <v>1.7999999999999972</v>
      </c>
      <c r="D853" s="6">
        <f t="shared" si="92"/>
        <v>2.7999999999999972</v>
      </c>
      <c r="E853" s="6">
        <f t="shared" si="93"/>
        <v>3.7999999999999972</v>
      </c>
      <c r="F853" s="6">
        <f t="shared" si="94"/>
        <v>1.7999999999999972</v>
      </c>
      <c r="G853" s="6">
        <f t="shared" si="95"/>
        <v>2.7999999999999972</v>
      </c>
      <c r="H853" s="6">
        <f t="shared" si="96"/>
        <v>3.7999999999999972</v>
      </c>
      <c r="I853" s="162"/>
      <c r="J853" s="6">
        <f t="shared" si="97"/>
        <v>-5.5999999999999943</v>
      </c>
      <c r="K853" s="60"/>
      <c r="L853" s="93"/>
    </row>
    <row r="854" spans="1:12">
      <c r="A854" s="59">
        <f>'Temperature Data'!A854</f>
        <v>41395</v>
      </c>
      <c r="B854" s="6" cm="1">
        <f t="array" ref="B854">INDEX('Temperature Data'!$B854:$G854,1,TempDataCol)</f>
        <v>52.3</v>
      </c>
      <c r="C854" s="6">
        <f t="shared" si="91"/>
        <v>4.2000000000000028</v>
      </c>
      <c r="D854" s="6">
        <f t="shared" si="92"/>
        <v>5.2000000000000028</v>
      </c>
      <c r="E854" s="6">
        <f t="shared" si="93"/>
        <v>6.2000000000000028</v>
      </c>
      <c r="F854" s="6">
        <f t="shared" si="94"/>
        <v>4.2000000000000028</v>
      </c>
      <c r="G854" s="6">
        <f t="shared" si="95"/>
        <v>5.2000000000000028</v>
      </c>
      <c r="H854" s="6">
        <f t="shared" si="96"/>
        <v>6.2000000000000028</v>
      </c>
      <c r="I854" s="162"/>
      <c r="J854" s="6">
        <f t="shared" si="97"/>
        <v>-10.400000000000006</v>
      </c>
      <c r="K854" s="60"/>
      <c r="L854" s="93"/>
    </row>
    <row r="855" spans="1:12">
      <c r="A855" s="59">
        <f>'Temperature Data'!A855</f>
        <v>41396</v>
      </c>
      <c r="B855" s="6" cm="1">
        <f t="array" ref="B855">INDEX('Temperature Data'!$B855:$G855,1,TempDataCol)</f>
        <v>53.6</v>
      </c>
      <c r="C855" s="6">
        <f t="shared" si="91"/>
        <v>2.8999999999999986</v>
      </c>
      <c r="D855" s="6">
        <f t="shared" si="92"/>
        <v>3.8999999999999986</v>
      </c>
      <c r="E855" s="6">
        <f t="shared" si="93"/>
        <v>4.8999999999999986</v>
      </c>
      <c r="F855" s="6">
        <f t="shared" si="94"/>
        <v>2.8999999999999986</v>
      </c>
      <c r="G855" s="6">
        <f t="shared" si="95"/>
        <v>3.8999999999999986</v>
      </c>
      <c r="H855" s="6">
        <f t="shared" si="96"/>
        <v>4.8999999999999986</v>
      </c>
      <c r="I855" s="162"/>
      <c r="J855" s="6">
        <f t="shared" si="97"/>
        <v>-7.7999999999999972</v>
      </c>
      <c r="K855" s="60"/>
      <c r="L855" s="93"/>
    </row>
    <row r="856" spans="1:12">
      <c r="A856" s="59">
        <f>'Temperature Data'!A856</f>
        <v>41397</v>
      </c>
      <c r="B856" s="6" cm="1">
        <f t="array" ref="B856">INDEX('Temperature Data'!$B856:$G856,1,TempDataCol)</f>
        <v>48.9</v>
      </c>
      <c r="C856" s="6">
        <f t="shared" si="91"/>
        <v>7.6000000000000014</v>
      </c>
      <c r="D856" s="6">
        <f t="shared" si="92"/>
        <v>8.6000000000000014</v>
      </c>
      <c r="E856" s="6">
        <f t="shared" si="93"/>
        <v>9.6000000000000014</v>
      </c>
      <c r="F856" s="6">
        <f t="shared" si="94"/>
        <v>7.6000000000000014</v>
      </c>
      <c r="G856" s="6">
        <f t="shared" si="95"/>
        <v>8.6000000000000014</v>
      </c>
      <c r="H856" s="6">
        <f t="shared" si="96"/>
        <v>9.6000000000000014</v>
      </c>
      <c r="I856" s="162"/>
      <c r="J856" s="6">
        <f t="shared" si="97"/>
        <v>-17.200000000000003</v>
      </c>
      <c r="K856" s="60"/>
      <c r="L856" s="93"/>
    </row>
    <row r="857" spans="1:12">
      <c r="A857" s="59">
        <f>'Temperature Data'!A857</f>
        <v>41398</v>
      </c>
      <c r="B857" s="6" cm="1">
        <f t="array" ref="B857">INDEX('Temperature Data'!$B857:$G857,1,TempDataCol)</f>
        <v>47.6</v>
      </c>
      <c r="C857" s="6">
        <f t="shared" si="91"/>
        <v>8.8999999999999986</v>
      </c>
      <c r="D857" s="6">
        <f t="shared" si="92"/>
        <v>9.8999999999999986</v>
      </c>
      <c r="E857" s="6">
        <f t="shared" si="93"/>
        <v>10.899999999999999</v>
      </c>
      <c r="F857" s="6">
        <f t="shared" si="94"/>
        <v>8.8999999999999986</v>
      </c>
      <c r="G857" s="6">
        <f t="shared" si="95"/>
        <v>9.8999999999999986</v>
      </c>
      <c r="H857" s="6">
        <f t="shared" si="96"/>
        <v>10.899999999999999</v>
      </c>
      <c r="I857" s="162"/>
      <c r="J857" s="6">
        <f t="shared" si="97"/>
        <v>-19.799999999999997</v>
      </c>
      <c r="K857" s="60"/>
      <c r="L857" s="93"/>
    </row>
    <row r="858" spans="1:12">
      <c r="A858" s="59">
        <f>'Temperature Data'!A858</f>
        <v>41399</v>
      </c>
      <c r="B858" s="6" cm="1">
        <f t="array" ref="B858">INDEX('Temperature Data'!$B858:$G858,1,TempDataCol)</f>
        <v>45.4</v>
      </c>
      <c r="C858" s="6">
        <f t="shared" si="91"/>
        <v>11.100000000000001</v>
      </c>
      <c r="D858" s="6">
        <f t="shared" si="92"/>
        <v>12.100000000000001</v>
      </c>
      <c r="E858" s="6">
        <f t="shared" si="93"/>
        <v>13.100000000000001</v>
      </c>
      <c r="F858" s="6">
        <f t="shared" si="94"/>
        <v>11.100000000000001</v>
      </c>
      <c r="G858" s="6">
        <f t="shared" si="95"/>
        <v>12.100000000000001</v>
      </c>
      <c r="H858" s="6">
        <f t="shared" si="96"/>
        <v>13.100000000000001</v>
      </c>
      <c r="I858" s="162"/>
      <c r="J858" s="6">
        <f t="shared" si="97"/>
        <v>-24.200000000000003</v>
      </c>
      <c r="K858" s="60"/>
      <c r="L858" s="93"/>
    </row>
    <row r="859" spans="1:12">
      <c r="A859" s="59">
        <f>'Temperature Data'!A859</f>
        <v>41400</v>
      </c>
      <c r="B859" s="6" cm="1">
        <f t="array" ref="B859">INDEX('Temperature Data'!$B859:$G859,1,TempDataCol)</f>
        <v>49.6</v>
      </c>
      <c r="C859" s="6">
        <f t="shared" si="91"/>
        <v>6.8999999999999986</v>
      </c>
      <c r="D859" s="6">
        <f t="shared" si="92"/>
        <v>7.8999999999999986</v>
      </c>
      <c r="E859" s="6">
        <f t="shared" si="93"/>
        <v>8.8999999999999986</v>
      </c>
      <c r="F859" s="6">
        <f t="shared" si="94"/>
        <v>6.8999999999999986</v>
      </c>
      <c r="G859" s="6">
        <f t="shared" si="95"/>
        <v>7.8999999999999986</v>
      </c>
      <c r="H859" s="6">
        <f t="shared" si="96"/>
        <v>8.8999999999999986</v>
      </c>
      <c r="I859" s="162"/>
      <c r="J859" s="6">
        <f t="shared" si="97"/>
        <v>-15.799999999999997</v>
      </c>
      <c r="K859" s="60"/>
      <c r="L859" s="93"/>
    </row>
    <row r="860" spans="1:12">
      <c r="A860" s="59">
        <f>'Temperature Data'!A860</f>
        <v>41401</v>
      </c>
      <c r="B860" s="6" cm="1">
        <f t="array" ref="B860">INDEX('Temperature Data'!$B860:$G860,1,TempDataCol)</f>
        <v>60.4</v>
      </c>
      <c r="C860" s="6">
        <f t="shared" si="91"/>
        <v>0</v>
      </c>
      <c r="D860" s="6">
        <f t="shared" si="92"/>
        <v>0</v>
      </c>
      <c r="E860" s="6">
        <f t="shared" si="93"/>
        <v>0</v>
      </c>
      <c r="F860" s="6">
        <f t="shared" si="94"/>
        <v>0</v>
      </c>
      <c r="G860" s="6">
        <f t="shared" si="95"/>
        <v>0</v>
      </c>
      <c r="H860" s="6">
        <f t="shared" si="96"/>
        <v>0</v>
      </c>
      <c r="I860" s="162"/>
      <c r="J860" s="6">
        <f t="shared" si="97"/>
        <v>0</v>
      </c>
      <c r="K860" s="60"/>
      <c r="L860" s="93"/>
    </row>
    <row r="861" spans="1:12">
      <c r="A861" s="59">
        <f>'Temperature Data'!A861</f>
        <v>41402</v>
      </c>
      <c r="B861" s="6" cm="1">
        <f t="array" ref="B861">INDEX('Temperature Data'!$B861:$G861,1,TempDataCol)</f>
        <v>61</v>
      </c>
      <c r="C861" s="6">
        <f t="shared" si="91"/>
        <v>0</v>
      </c>
      <c r="D861" s="6">
        <f t="shared" si="92"/>
        <v>0</v>
      </c>
      <c r="E861" s="6">
        <f t="shared" si="93"/>
        <v>0</v>
      </c>
      <c r="F861" s="6">
        <f t="shared" si="94"/>
        <v>0</v>
      </c>
      <c r="G861" s="6">
        <f t="shared" si="95"/>
        <v>0</v>
      </c>
      <c r="H861" s="6">
        <f t="shared" si="96"/>
        <v>0</v>
      </c>
      <c r="I861" s="162"/>
      <c r="J861" s="6">
        <f t="shared" si="97"/>
        <v>0</v>
      </c>
      <c r="K861" s="60"/>
      <c r="L861" s="93"/>
    </row>
    <row r="862" spans="1:12">
      <c r="A862" s="59">
        <f>'Temperature Data'!A862</f>
        <v>41403</v>
      </c>
      <c r="B862" s="6" cm="1">
        <f t="array" ref="B862">INDEX('Temperature Data'!$B862:$G862,1,TempDataCol)</f>
        <v>58.9</v>
      </c>
      <c r="C862" s="6">
        <f t="shared" si="91"/>
        <v>0</v>
      </c>
      <c r="D862" s="6">
        <f t="shared" si="92"/>
        <v>0</v>
      </c>
      <c r="E862" s="6">
        <f t="shared" si="93"/>
        <v>0</v>
      </c>
      <c r="F862" s="6">
        <f t="shared" si="94"/>
        <v>0</v>
      </c>
      <c r="G862" s="6">
        <f t="shared" si="95"/>
        <v>0</v>
      </c>
      <c r="H862" s="6">
        <f t="shared" si="96"/>
        <v>0</v>
      </c>
      <c r="I862" s="162"/>
      <c r="J862" s="6">
        <f t="shared" si="97"/>
        <v>0</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v>
      </c>
      <c r="E865" s="6">
        <f t="shared" si="93"/>
        <v>0</v>
      </c>
      <c r="F865" s="6">
        <f t="shared" si="94"/>
        <v>0</v>
      </c>
      <c r="G865" s="6">
        <f t="shared" si="95"/>
        <v>0</v>
      </c>
      <c r="H865" s="6">
        <f t="shared" si="96"/>
        <v>0</v>
      </c>
      <c r="I865" s="162"/>
      <c r="J865" s="6">
        <f t="shared" si="97"/>
        <v>0</v>
      </c>
      <c r="K865" s="60"/>
      <c r="L865" s="93"/>
    </row>
    <row r="866" spans="1:12">
      <c r="A866" s="59">
        <f>'Temperature Data'!A866</f>
        <v>41407</v>
      </c>
      <c r="B866" s="6" cm="1">
        <f t="array" ref="B866">INDEX('Temperature Data'!$B866:$G866,1,TempDataCol)</f>
        <v>47.8</v>
      </c>
      <c r="C866" s="6">
        <f t="shared" si="91"/>
        <v>8.7000000000000028</v>
      </c>
      <c r="D866" s="6">
        <f t="shared" si="92"/>
        <v>9.7000000000000028</v>
      </c>
      <c r="E866" s="6">
        <f t="shared" si="93"/>
        <v>10.700000000000003</v>
      </c>
      <c r="F866" s="6">
        <f t="shared" si="94"/>
        <v>8.7000000000000028</v>
      </c>
      <c r="G866" s="6">
        <f t="shared" si="95"/>
        <v>9.7000000000000028</v>
      </c>
      <c r="H866" s="6">
        <f t="shared" si="96"/>
        <v>10.700000000000003</v>
      </c>
      <c r="I866" s="162"/>
      <c r="J866" s="6">
        <f t="shared" si="97"/>
        <v>-19.400000000000006</v>
      </c>
      <c r="K866" s="60"/>
      <c r="L866" s="93"/>
    </row>
    <row r="867" spans="1:12">
      <c r="A867" s="59">
        <f>'Temperature Data'!A867</f>
        <v>41408</v>
      </c>
      <c r="B867" s="6" cm="1">
        <f t="array" ref="B867">INDEX('Temperature Data'!$B867:$G867,1,TempDataCol)</f>
        <v>47.6</v>
      </c>
      <c r="C867" s="6">
        <f t="shared" si="91"/>
        <v>8.8999999999999986</v>
      </c>
      <c r="D867" s="6">
        <f t="shared" si="92"/>
        <v>9.8999999999999986</v>
      </c>
      <c r="E867" s="6">
        <f t="shared" si="93"/>
        <v>10.899999999999999</v>
      </c>
      <c r="F867" s="6">
        <f t="shared" si="94"/>
        <v>8.8999999999999986</v>
      </c>
      <c r="G867" s="6">
        <f t="shared" si="95"/>
        <v>9.8999999999999986</v>
      </c>
      <c r="H867" s="6">
        <f t="shared" si="96"/>
        <v>10.899999999999999</v>
      </c>
      <c r="I867" s="162"/>
      <c r="J867" s="6">
        <f t="shared" si="97"/>
        <v>-19.799999999999997</v>
      </c>
      <c r="K867" s="60"/>
      <c r="L867" s="93"/>
    </row>
    <row r="868" spans="1:12">
      <c r="A868" s="59">
        <f>'Temperature Data'!A868</f>
        <v>41409</v>
      </c>
      <c r="B868" s="6" cm="1">
        <f t="array" ref="B868">INDEX('Temperature Data'!$B868:$G868,1,TempDataCol)</f>
        <v>50.5</v>
      </c>
      <c r="C868" s="6">
        <f t="shared" si="91"/>
        <v>6</v>
      </c>
      <c r="D868" s="6">
        <f t="shared" si="92"/>
        <v>7</v>
      </c>
      <c r="E868" s="6">
        <f t="shared" si="93"/>
        <v>8</v>
      </c>
      <c r="F868" s="6">
        <f t="shared" si="94"/>
        <v>6</v>
      </c>
      <c r="G868" s="6">
        <f t="shared" si="95"/>
        <v>7</v>
      </c>
      <c r="H868" s="6">
        <f t="shared" si="96"/>
        <v>8</v>
      </c>
      <c r="I868" s="162"/>
      <c r="J868" s="6">
        <f t="shared" si="97"/>
        <v>-14</v>
      </c>
      <c r="K868" s="60"/>
      <c r="L868" s="93"/>
    </row>
    <row r="869" spans="1:12">
      <c r="A869" s="59">
        <f>'Temperature Data'!A869</f>
        <v>41410</v>
      </c>
      <c r="B869" s="6" cm="1">
        <f t="array" ref="B869">INDEX('Temperature Data'!$B869:$G869,1,TempDataCol)</f>
        <v>61.6</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58</v>
      </c>
      <c r="C870" s="6">
        <f t="shared" si="91"/>
        <v>0</v>
      </c>
      <c r="D870" s="6">
        <f t="shared" si="92"/>
        <v>0</v>
      </c>
      <c r="E870" s="6">
        <f t="shared" si="93"/>
        <v>0.5</v>
      </c>
      <c r="F870" s="6">
        <f t="shared" si="94"/>
        <v>0</v>
      </c>
      <c r="G870" s="6">
        <f t="shared" si="95"/>
        <v>0</v>
      </c>
      <c r="H870" s="6">
        <f t="shared" si="96"/>
        <v>0.5</v>
      </c>
      <c r="I870" s="162"/>
      <c r="J870" s="6">
        <f t="shared" si="97"/>
        <v>0</v>
      </c>
      <c r="K870" s="60"/>
      <c r="L870" s="93"/>
    </row>
    <row r="871" spans="1:12">
      <c r="A871" s="59">
        <f>'Temperature Data'!A871</f>
        <v>41412</v>
      </c>
      <c r="B871" s="6" cm="1">
        <f t="array" ref="B871">INDEX('Temperature Data'!$B871:$G871,1,TempDataCol)</f>
        <v>57.2</v>
      </c>
      <c r="C871" s="6">
        <f t="shared" si="91"/>
        <v>0</v>
      </c>
      <c r="D871" s="6">
        <f t="shared" si="92"/>
        <v>0.29999999999999716</v>
      </c>
      <c r="E871" s="6">
        <f t="shared" si="93"/>
        <v>1.2999999999999972</v>
      </c>
      <c r="F871" s="6">
        <f t="shared" si="94"/>
        <v>0</v>
      </c>
      <c r="G871" s="6">
        <f t="shared" si="95"/>
        <v>0.29999999999999716</v>
      </c>
      <c r="H871" s="6">
        <f t="shared" si="96"/>
        <v>1.2999999999999972</v>
      </c>
      <c r="I871" s="162"/>
      <c r="J871" s="6">
        <f t="shared" si="97"/>
        <v>-1.2999999999999972</v>
      </c>
      <c r="K871" s="60"/>
      <c r="L871" s="93"/>
    </row>
    <row r="872" spans="1:12">
      <c r="A872" s="59">
        <f>'Temperature Data'!A872</f>
        <v>41413</v>
      </c>
      <c r="B872" s="6" cm="1">
        <f t="array" ref="B872">INDEX('Temperature Data'!$B872:$G872,1,TempDataCol)</f>
        <v>55.3</v>
      </c>
      <c r="C872" s="6">
        <f t="shared" si="91"/>
        <v>1.2000000000000028</v>
      </c>
      <c r="D872" s="6">
        <f t="shared" si="92"/>
        <v>2.2000000000000028</v>
      </c>
      <c r="E872" s="6">
        <f t="shared" si="93"/>
        <v>3.2000000000000028</v>
      </c>
      <c r="F872" s="6">
        <f t="shared" si="94"/>
        <v>1.2000000000000028</v>
      </c>
      <c r="G872" s="6">
        <f t="shared" si="95"/>
        <v>2.2000000000000028</v>
      </c>
      <c r="H872" s="6">
        <f t="shared" si="96"/>
        <v>3.2000000000000028</v>
      </c>
      <c r="I872" s="162"/>
      <c r="J872" s="6">
        <f t="shared" si="97"/>
        <v>-4.4000000000000057</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v>
      </c>
      <c r="D874" s="6">
        <f t="shared" si="92"/>
        <v>0</v>
      </c>
      <c r="E874" s="6">
        <f t="shared" si="93"/>
        <v>0</v>
      </c>
      <c r="F874" s="6">
        <f t="shared" si="94"/>
        <v>0</v>
      </c>
      <c r="G874" s="6">
        <f t="shared" si="95"/>
        <v>0</v>
      </c>
      <c r="H874" s="6">
        <f t="shared" si="96"/>
        <v>0</v>
      </c>
      <c r="I874" s="162"/>
      <c r="J874" s="6">
        <f t="shared" si="97"/>
        <v>0</v>
      </c>
      <c r="K874" s="60"/>
      <c r="L874" s="93"/>
    </row>
    <row r="875" spans="1:12">
      <c r="A875" s="59">
        <f>'Temperature Data'!A875</f>
        <v>41416</v>
      </c>
      <c r="B875" s="6" cm="1">
        <f t="array" ref="B875">INDEX('Temperature Data'!$B875:$G875,1,TempDataCol)</f>
        <v>55.7</v>
      </c>
      <c r="C875" s="6">
        <f t="shared" si="91"/>
        <v>0.79999999999999716</v>
      </c>
      <c r="D875" s="6">
        <f t="shared" si="92"/>
        <v>1.7999999999999972</v>
      </c>
      <c r="E875" s="6">
        <f t="shared" si="93"/>
        <v>2.7999999999999972</v>
      </c>
      <c r="F875" s="6">
        <f t="shared" si="94"/>
        <v>0.79999999999999716</v>
      </c>
      <c r="G875" s="6">
        <f t="shared" si="95"/>
        <v>1.7999999999999972</v>
      </c>
      <c r="H875" s="6">
        <f t="shared" si="96"/>
        <v>2.7999999999999972</v>
      </c>
      <c r="I875" s="162"/>
      <c r="J875" s="6">
        <f t="shared" si="97"/>
        <v>-3.5999999999999943</v>
      </c>
      <c r="K875" s="60"/>
      <c r="L875" s="93"/>
    </row>
    <row r="876" spans="1:12">
      <c r="A876" s="59">
        <f>'Temperature Data'!A876</f>
        <v>41417</v>
      </c>
      <c r="B876" s="6" cm="1">
        <f t="array" ref="B876">INDEX('Temperature Data'!$B876:$G876,1,TempDataCol)</f>
        <v>62.4</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46.3</v>
      </c>
      <c r="C878" s="6">
        <f t="shared" si="91"/>
        <v>10.200000000000003</v>
      </c>
      <c r="D878" s="6">
        <f t="shared" si="92"/>
        <v>11.200000000000003</v>
      </c>
      <c r="E878" s="6">
        <f t="shared" si="93"/>
        <v>12.200000000000003</v>
      </c>
      <c r="F878" s="6">
        <f t="shared" si="94"/>
        <v>10.200000000000003</v>
      </c>
      <c r="G878" s="6">
        <f t="shared" si="95"/>
        <v>11.200000000000003</v>
      </c>
      <c r="H878" s="6">
        <f t="shared" si="96"/>
        <v>12.200000000000003</v>
      </c>
      <c r="I878" s="162"/>
      <c r="J878" s="6">
        <f t="shared" si="97"/>
        <v>-22.400000000000006</v>
      </c>
      <c r="K878" s="60"/>
      <c r="L878" s="93"/>
    </row>
    <row r="879" spans="1:12">
      <c r="A879" s="59">
        <f>'Temperature Data'!A879</f>
        <v>41420</v>
      </c>
      <c r="B879" s="6" cm="1">
        <f t="array" ref="B879">INDEX('Temperature Data'!$B879:$G879,1,TempDataCol)</f>
        <v>47.5</v>
      </c>
      <c r="C879" s="6">
        <f t="shared" si="91"/>
        <v>9</v>
      </c>
      <c r="D879" s="6">
        <f t="shared" si="92"/>
        <v>10</v>
      </c>
      <c r="E879" s="6">
        <f t="shared" si="93"/>
        <v>11</v>
      </c>
      <c r="F879" s="6">
        <f t="shared" si="94"/>
        <v>9</v>
      </c>
      <c r="G879" s="6">
        <f t="shared" si="95"/>
        <v>10</v>
      </c>
      <c r="H879" s="6">
        <f t="shared" si="96"/>
        <v>11</v>
      </c>
      <c r="I879" s="162"/>
      <c r="J879" s="6">
        <f t="shared" si="97"/>
        <v>-20</v>
      </c>
      <c r="K879" s="60"/>
      <c r="L879" s="93"/>
    </row>
    <row r="880" spans="1:12">
      <c r="A880" s="59">
        <f>'Temperature Data'!A880</f>
        <v>41421</v>
      </c>
      <c r="B880" s="6" cm="1">
        <f t="array" ref="B880">INDEX('Temperature Data'!$B880:$G880,1,TempDataCol)</f>
        <v>55.5</v>
      </c>
      <c r="C880" s="6">
        <f t="shared" si="91"/>
        <v>1</v>
      </c>
      <c r="D880" s="6">
        <f t="shared" si="92"/>
        <v>2</v>
      </c>
      <c r="E880" s="6">
        <f t="shared" si="93"/>
        <v>3</v>
      </c>
      <c r="F880" s="6">
        <f t="shared" si="94"/>
        <v>1</v>
      </c>
      <c r="G880" s="6">
        <f t="shared" si="95"/>
        <v>2</v>
      </c>
      <c r="H880" s="6">
        <f t="shared" si="96"/>
        <v>3</v>
      </c>
      <c r="I880" s="162"/>
      <c r="J880" s="6">
        <f t="shared" si="97"/>
        <v>-4</v>
      </c>
      <c r="K880" s="60"/>
      <c r="L880" s="93"/>
    </row>
    <row r="881" spans="1:12">
      <c r="A881" s="59">
        <f>'Temperature Data'!A881</f>
        <v>41422</v>
      </c>
      <c r="B881" s="6" cm="1">
        <f t="array" ref="B881">INDEX('Temperature Data'!$B881:$G881,1,TempDataCol)</f>
        <v>57.3</v>
      </c>
      <c r="C881" s="6">
        <f t="shared" si="91"/>
        <v>0</v>
      </c>
      <c r="D881" s="6">
        <f t="shared" si="92"/>
        <v>0.20000000000000284</v>
      </c>
      <c r="E881" s="6">
        <f t="shared" si="93"/>
        <v>1.2000000000000028</v>
      </c>
      <c r="F881" s="6">
        <f t="shared" si="94"/>
        <v>0</v>
      </c>
      <c r="G881" s="6">
        <f t="shared" si="95"/>
        <v>0.20000000000000284</v>
      </c>
      <c r="H881" s="6">
        <f t="shared" si="96"/>
        <v>1.2000000000000028</v>
      </c>
      <c r="I881" s="162"/>
      <c r="J881" s="6">
        <f t="shared" si="97"/>
        <v>-1.2000000000000028</v>
      </c>
      <c r="K881" s="60"/>
      <c r="L881" s="93"/>
    </row>
    <row r="882" spans="1:12">
      <c r="A882" s="59">
        <f>'Temperature Data'!A882</f>
        <v>41423</v>
      </c>
      <c r="B882" s="6" cm="1">
        <f t="array" ref="B882">INDEX('Temperature Data'!$B882:$G882,1,TempDataCol)</f>
        <v>61.9</v>
      </c>
      <c r="C882" s="6">
        <f t="shared" si="91"/>
        <v>0</v>
      </c>
      <c r="D882" s="6">
        <f t="shared" si="92"/>
        <v>0</v>
      </c>
      <c r="E882" s="6">
        <f t="shared" si="93"/>
        <v>0</v>
      </c>
      <c r="F882" s="6">
        <f t="shared" si="94"/>
        <v>0</v>
      </c>
      <c r="G882" s="6">
        <f t="shared" si="95"/>
        <v>0</v>
      </c>
      <c r="H882" s="6">
        <f t="shared" si="96"/>
        <v>0</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v>
      </c>
      <c r="D888" s="6">
        <f t="shared" si="92"/>
        <v>0</v>
      </c>
      <c r="E888" s="6">
        <f t="shared" si="93"/>
        <v>0</v>
      </c>
      <c r="F888" s="6">
        <f t="shared" si="94"/>
        <v>0</v>
      </c>
      <c r="G888" s="6">
        <f t="shared" si="95"/>
        <v>0</v>
      </c>
      <c r="H888" s="6">
        <f t="shared" si="96"/>
        <v>0</v>
      </c>
      <c r="I888" s="162"/>
      <c r="J888" s="6">
        <f t="shared" si="97"/>
        <v>0</v>
      </c>
      <c r="K888" s="60"/>
      <c r="L888" s="93"/>
    </row>
    <row r="889" spans="1:12">
      <c r="A889" s="59">
        <f>'Temperature Data'!A889</f>
        <v>41430</v>
      </c>
      <c r="B889" s="6" cm="1">
        <f t="array" ref="B889">INDEX('Temperature Data'!$B889:$G889,1,TempDataCol)</f>
        <v>60.6</v>
      </c>
      <c r="C889" s="6">
        <f t="shared" si="91"/>
        <v>0</v>
      </c>
      <c r="D889" s="6">
        <f t="shared" si="92"/>
        <v>0</v>
      </c>
      <c r="E889" s="6">
        <f t="shared" si="93"/>
        <v>0</v>
      </c>
      <c r="F889" s="6">
        <f t="shared" si="94"/>
        <v>0</v>
      </c>
      <c r="G889" s="6">
        <f t="shared" si="95"/>
        <v>0</v>
      </c>
      <c r="H889" s="6">
        <f t="shared" si="96"/>
        <v>0</v>
      </c>
      <c r="I889" s="162"/>
      <c r="J889" s="6">
        <f t="shared" si="97"/>
        <v>0</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1.2999999999999972</v>
      </c>
      <c r="D891" s="6">
        <f t="shared" si="92"/>
        <v>2.2999999999999972</v>
      </c>
      <c r="E891" s="6">
        <f t="shared" si="93"/>
        <v>3.2999999999999972</v>
      </c>
      <c r="F891" s="6">
        <f t="shared" si="94"/>
        <v>1.2999999999999972</v>
      </c>
      <c r="G891" s="6">
        <f t="shared" si="95"/>
        <v>2.2999999999999972</v>
      </c>
      <c r="H891" s="6">
        <f t="shared" si="96"/>
        <v>3.2999999999999972</v>
      </c>
      <c r="I891" s="162"/>
      <c r="J891" s="6">
        <f t="shared" si="97"/>
        <v>-4.5999999999999943</v>
      </c>
      <c r="K891" s="60"/>
      <c r="L891" s="93"/>
    </row>
    <row r="892" spans="1:12">
      <c r="A892" s="59">
        <f>'Temperature Data'!A892</f>
        <v>41433</v>
      </c>
      <c r="B892" s="6" cm="1">
        <f t="array" ref="B892">INDEX('Temperature Data'!$B892:$G892,1,TempDataCol)</f>
        <v>61.4</v>
      </c>
      <c r="C892" s="6">
        <f t="shared" si="91"/>
        <v>0</v>
      </c>
      <c r="D892" s="6">
        <f t="shared" si="92"/>
        <v>0</v>
      </c>
      <c r="E892" s="6">
        <f t="shared" si="93"/>
        <v>0</v>
      </c>
      <c r="F892" s="6">
        <f t="shared" si="94"/>
        <v>0</v>
      </c>
      <c r="G892" s="6">
        <f t="shared" si="95"/>
        <v>0</v>
      </c>
      <c r="H892" s="6">
        <f t="shared" si="96"/>
        <v>0</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0</v>
      </c>
      <c r="F894" s="6">
        <f t="shared" si="94"/>
        <v>0</v>
      </c>
      <c r="G894" s="6">
        <f t="shared" si="95"/>
        <v>0</v>
      </c>
      <c r="H894" s="6">
        <f t="shared" si="96"/>
        <v>0</v>
      </c>
      <c r="I894" s="162"/>
      <c r="J894" s="6">
        <f t="shared" si="97"/>
        <v>0</v>
      </c>
      <c r="K894" s="60"/>
      <c r="L894" s="93"/>
    </row>
    <row r="895" spans="1:12">
      <c r="A895" s="59">
        <f>'Temperature Data'!A895</f>
        <v>41436</v>
      </c>
      <c r="B895" s="6" cm="1">
        <f t="array" ref="B895">INDEX('Temperature Data'!$B895:$G895,1,TempDataCol)</f>
        <v>57.7</v>
      </c>
      <c r="C895" s="6">
        <f t="shared" si="91"/>
        <v>0</v>
      </c>
      <c r="D895" s="6">
        <f t="shared" si="92"/>
        <v>0</v>
      </c>
      <c r="E895" s="6">
        <f t="shared" si="93"/>
        <v>0.79999999999999716</v>
      </c>
      <c r="F895" s="6">
        <f t="shared" si="94"/>
        <v>0</v>
      </c>
      <c r="G895" s="6">
        <f t="shared" si="95"/>
        <v>0</v>
      </c>
      <c r="H895" s="6">
        <f t="shared" si="96"/>
        <v>0.79999999999999716</v>
      </c>
      <c r="I895" s="162"/>
      <c r="J895" s="6">
        <f t="shared" si="97"/>
        <v>0</v>
      </c>
      <c r="K895" s="60"/>
      <c r="L895" s="93"/>
    </row>
    <row r="896" spans="1:12">
      <c r="A896" s="59">
        <f>'Temperature Data'!A896</f>
        <v>41437</v>
      </c>
      <c r="B896" s="6" cm="1">
        <f t="array" ref="B896">INDEX('Temperature Data'!$B896:$G896,1,TempDataCol)</f>
        <v>61.9</v>
      </c>
      <c r="C896" s="6">
        <f t="shared" si="91"/>
        <v>0</v>
      </c>
      <c r="D896" s="6">
        <f t="shared" si="92"/>
        <v>0</v>
      </c>
      <c r="E896" s="6">
        <f t="shared" si="93"/>
        <v>0</v>
      </c>
      <c r="F896" s="6">
        <f t="shared" si="94"/>
        <v>0</v>
      </c>
      <c r="G896" s="6">
        <f t="shared" si="95"/>
        <v>0</v>
      </c>
      <c r="H896" s="6">
        <f t="shared" si="96"/>
        <v>0</v>
      </c>
      <c r="I896" s="162"/>
      <c r="J896" s="6">
        <f t="shared" si="97"/>
        <v>0</v>
      </c>
      <c r="K896" s="60"/>
      <c r="L896" s="93"/>
    </row>
    <row r="897" spans="1:12">
      <c r="A897" s="59">
        <f>'Temperature Data'!A897</f>
        <v>41438</v>
      </c>
      <c r="B897" s="6" cm="1">
        <f t="array" ref="B897">INDEX('Temperature Data'!$B897:$G897,1,TempDataCol)</f>
        <v>56.1</v>
      </c>
      <c r="C897" s="6">
        <f t="shared" si="91"/>
        <v>0.39999999999999858</v>
      </c>
      <c r="D897" s="6">
        <f t="shared" si="92"/>
        <v>1.3999999999999986</v>
      </c>
      <c r="E897" s="6">
        <f t="shared" si="93"/>
        <v>2.3999999999999986</v>
      </c>
      <c r="F897" s="6">
        <f t="shared" si="94"/>
        <v>0.39999999999999858</v>
      </c>
      <c r="G897" s="6">
        <f t="shared" si="95"/>
        <v>1.3999999999999986</v>
      </c>
      <c r="H897" s="6">
        <f t="shared" si="96"/>
        <v>2.3999999999999986</v>
      </c>
      <c r="I897" s="162"/>
      <c r="J897" s="6">
        <f t="shared" si="97"/>
        <v>-2.7999999999999972</v>
      </c>
      <c r="K897" s="60"/>
      <c r="L897" s="93"/>
    </row>
    <row r="898" spans="1:12">
      <c r="A898" s="59">
        <f>'Temperature Data'!A898</f>
        <v>41439</v>
      </c>
      <c r="B898" s="6" cm="1">
        <f t="array" ref="B898">INDEX('Temperature Data'!$B898:$G898,1,TempDataCol)</f>
        <v>59.3</v>
      </c>
      <c r="C898" s="6">
        <f t="shared" si="91"/>
        <v>0</v>
      </c>
      <c r="D898" s="6">
        <f t="shared" si="92"/>
        <v>0</v>
      </c>
      <c r="E898" s="6">
        <f t="shared" si="93"/>
        <v>0</v>
      </c>
      <c r="F898" s="6">
        <f t="shared" si="94"/>
        <v>0</v>
      </c>
      <c r="G898" s="6">
        <f t="shared" si="95"/>
        <v>0</v>
      </c>
      <c r="H898" s="6">
        <f t="shared" si="96"/>
        <v>0</v>
      </c>
      <c r="I898" s="162"/>
      <c r="J898" s="6">
        <f t="shared" si="97"/>
        <v>0</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v>
      </c>
      <c r="F902" s="6">
        <f t="shared" si="101"/>
        <v>0</v>
      </c>
      <c r="G902" s="6">
        <f t="shared" si="102"/>
        <v>0</v>
      </c>
      <c r="H902" s="6">
        <f t="shared" si="103"/>
        <v>0</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v>
      </c>
      <c r="D939" s="6">
        <f t="shared" si="99"/>
        <v>0</v>
      </c>
      <c r="E939" s="6">
        <f t="shared" si="100"/>
        <v>0</v>
      </c>
      <c r="F939" s="6">
        <f t="shared" si="101"/>
        <v>0</v>
      </c>
      <c r="G939" s="6">
        <f t="shared" si="102"/>
        <v>0</v>
      </c>
      <c r="H939" s="6">
        <f t="shared" si="103"/>
        <v>0</v>
      </c>
      <c r="I939" s="162"/>
      <c r="J939" s="6">
        <f t="shared" si="104"/>
        <v>0</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0</v>
      </c>
      <c r="F951" s="6">
        <f t="shared" si="101"/>
        <v>0</v>
      </c>
      <c r="G951" s="6">
        <f t="shared" si="102"/>
        <v>0</v>
      </c>
      <c r="H951" s="6">
        <f t="shared" si="103"/>
        <v>0</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0</v>
      </c>
      <c r="F981" s="6">
        <f t="shared" si="108"/>
        <v>0</v>
      </c>
      <c r="G981" s="6">
        <f t="shared" si="109"/>
        <v>0</v>
      </c>
      <c r="H981" s="6">
        <f t="shared" si="110"/>
        <v>0</v>
      </c>
      <c r="I981" s="162"/>
      <c r="J981" s="6">
        <f t="shared" si="111"/>
        <v>0</v>
      </c>
      <c r="K981" s="60"/>
      <c r="L981" s="93"/>
    </row>
    <row r="982" spans="1:12">
      <c r="A982" s="59">
        <f>'Temperature Data'!A982</f>
        <v>41523</v>
      </c>
      <c r="B982" s="6" cm="1">
        <f t="array" ref="B982">INDEX('Temperature Data'!$B982:$G982,1,TempDataCol)</f>
        <v>54.9</v>
      </c>
      <c r="C982" s="6">
        <f t="shared" si="105"/>
        <v>1.6000000000000014</v>
      </c>
      <c r="D982" s="6">
        <f t="shared" si="106"/>
        <v>2.6000000000000014</v>
      </c>
      <c r="E982" s="6">
        <f t="shared" si="107"/>
        <v>3.6000000000000014</v>
      </c>
      <c r="F982" s="6">
        <f t="shared" si="108"/>
        <v>1.6000000000000014</v>
      </c>
      <c r="G982" s="6">
        <f t="shared" si="109"/>
        <v>2.6000000000000014</v>
      </c>
      <c r="H982" s="6">
        <f t="shared" si="110"/>
        <v>3.6000000000000014</v>
      </c>
      <c r="I982" s="162"/>
      <c r="J982" s="6">
        <f t="shared" si="111"/>
        <v>-5.2000000000000028</v>
      </c>
      <c r="K982" s="60"/>
      <c r="L982" s="93"/>
    </row>
    <row r="983" spans="1:12">
      <c r="A983" s="59">
        <f>'Temperature Data'!A983</f>
        <v>41524</v>
      </c>
      <c r="B983" s="6" cm="1">
        <f t="array" ref="B983">INDEX('Temperature Data'!$B983:$G983,1,TempDataCol)</f>
        <v>61</v>
      </c>
      <c r="C983" s="6">
        <f t="shared" si="105"/>
        <v>0</v>
      </c>
      <c r="D983" s="6">
        <f t="shared" si="106"/>
        <v>0</v>
      </c>
      <c r="E983" s="6">
        <f t="shared" si="107"/>
        <v>0</v>
      </c>
      <c r="F983" s="6">
        <f t="shared" si="108"/>
        <v>0</v>
      </c>
      <c r="G983" s="6">
        <f t="shared" si="109"/>
        <v>0</v>
      </c>
      <c r="H983" s="6">
        <f t="shared" si="110"/>
        <v>0</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55</v>
      </c>
      <c r="C985" s="6">
        <f t="shared" si="105"/>
        <v>1.5</v>
      </c>
      <c r="D985" s="6">
        <f t="shared" si="106"/>
        <v>2.5</v>
      </c>
      <c r="E985" s="6">
        <f t="shared" si="107"/>
        <v>3.5</v>
      </c>
      <c r="F985" s="6">
        <f t="shared" si="108"/>
        <v>1.5</v>
      </c>
      <c r="G985" s="6">
        <f t="shared" si="109"/>
        <v>2.5</v>
      </c>
      <c r="H985" s="6">
        <f t="shared" si="110"/>
        <v>3.5</v>
      </c>
      <c r="I985" s="162"/>
      <c r="J985" s="6">
        <f t="shared" si="111"/>
        <v>-5</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0</v>
      </c>
      <c r="D990" s="6">
        <f t="shared" si="106"/>
        <v>0</v>
      </c>
      <c r="E990" s="6">
        <f t="shared" si="107"/>
        <v>0</v>
      </c>
      <c r="F990" s="6">
        <f t="shared" si="108"/>
        <v>0</v>
      </c>
      <c r="G990" s="6">
        <f t="shared" si="109"/>
        <v>0</v>
      </c>
      <c r="H990" s="6">
        <f t="shared" si="110"/>
        <v>0</v>
      </c>
      <c r="I990" s="162"/>
      <c r="J990" s="6">
        <f t="shared" si="111"/>
        <v>0</v>
      </c>
      <c r="K990" s="60"/>
      <c r="L990" s="93"/>
    </row>
    <row r="991" spans="1:12">
      <c r="A991" s="59">
        <f>'Temperature Data'!A991</f>
        <v>41532</v>
      </c>
      <c r="B991" s="6" cm="1">
        <f t="array" ref="B991">INDEX('Temperature Data'!$B991:$G991,1,TempDataCol)</f>
        <v>57.1</v>
      </c>
      <c r="C991" s="6">
        <f t="shared" si="105"/>
        <v>0</v>
      </c>
      <c r="D991" s="6">
        <f t="shared" si="106"/>
        <v>0.39999999999999858</v>
      </c>
      <c r="E991" s="6">
        <f t="shared" si="107"/>
        <v>1.3999999999999986</v>
      </c>
      <c r="F991" s="6">
        <f t="shared" si="108"/>
        <v>0</v>
      </c>
      <c r="G991" s="6">
        <f t="shared" si="109"/>
        <v>0.39999999999999858</v>
      </c>
      <c r="H991" s="6">
        <f t="shared" si="110"/>
        <v>1.3999999999999986</v>
      </c>
      <c r="I991" s="162"/>
      <c r="J991" s="6">
        <f t="shared" si="111"/>
        <v>-1.3999999999999986</v>
      </c>
      <c r="K991" s="60"/>
      <c r="L991" s="93"/>
    </row>
    <row r="992" spans="1:12">
      <c r="A992" s="59">
        <f>'Temperature Data'!A992</f>
        <v>41533</v>
      </c>
      <c r="B992" s="6" cm="1">
        <f t="array" ref="B992">INDEX('Temperature Data'!$B992:$G992,1,TempDataCol)</f>
        <v>56.5</v>
      </c>
      <c r="C992" s="6">
        <f t="shared" si="105"/>
        <v>0</v>
      </c>
      <c r="D992" s="6">
        <f t="shared" si="106"/>
        <v>1</v>
      </c>
      <c r="E992" s="6">
        <f t="shared" si="107"/>
        <v>2</v>
      </c>
      <c r="F992" s="6">
        <f t="shared" si="108"/>
        <v>0</v>
      </c>
      <c r="G992" s="6">
        <f t="shared" si="109"/>
        <v>1</v>
      </c>
      <c r="H992" s="6">
        <f t="shared" si="110"/>
        <v>2</v>
      </c>
      <c r="I992" s="162"/>
      <c r="J992" s="6">
        <f t="shared" si="111"/>
        <v>-2</v>
      </c>
      <c r="K992" s="60"/>
      <c r="L992" s="93"/>
    </row>
    <row r="993" spans="1:12">
      <c r="A993" s="59">
        <f>'Temperature Data'!A993</f>
        <v>41534</v>
      </c>
      <c r="B993" s="6" cm="1">
        <f t="array" ref="B993">INDEX('Temperature Data'!$B993:$G993,1,TempDataCol)</f>
        <v>49.3</v>
      </c>
      <c r="C993" s="6">
        <f t="shared" si="105"/>
        <v>7.2000000000000028</v>
      </c>
      <c r="D993" s="6">
        <f t="shared" si="106"/>
        <v>8.2000000000000028</v>
      </c>
      <c r="E993" s="6">
        <f t="shared" si="107"/>
        <v>9.2000000000000028</v>
      </c>
      <c r="F993" s="6">
        <f t="shared" si="108"/>
        <v>7.2000000000000028</v>
      </c>
      <c r="G993" s="6">
        <f t="shared" si="109"/>
        <v>8.2000000000000028</v>
      </c>
      <c r="H993" s="6">
        <f t="shared" si="110"/>
        <v>9.2000000000000028</v>
      </c>
      <c r="I993" s="162"/>
      <c r="J993" s="6">
        <f t="shared" si="111"/>
        <v>-16.400000000000006</v>
      </c>
      <c r="K993" s="60"/>
      <c r="L993" s="93"/>
    </row>
    <row r="994" spans="1:12">
      <c r="A994" s="59">
        <f>'Temperature Data'!A994</f>
        <v>41535</v>
      </c>
      <c r="B994" s="6" cm="1">
        <f t="array" ref="B994">INDEX('Temperature Data'!$B994:$G994,1,TempDataCol)</f>
        <v>54.5</v>
      </c>
      <c r="C994" s="6">
        <f t="shared" si="105"/>
        <v>2</v>
      </c>
      <c r="D994" s="6">
        <f t="shared" si="106"/>
        <v>3</v>
      </c>
      <c r="E994" s="6">
        <f t="shared" si="107"/>
        <v>4</v>
      </c>
      <c r="F994" s="6">
        <f t="shared" si="108"/>
        <v>2</v>
      </c>
      <c r="G994" s="6">
        <f t="shared" si="109"/>
        <v>3</v>
      </c>
      <c r="H994" s="6">
        <f t="shared" si="110"/>
        <v>4</v>
      </c>
      <c r="I994" s="162"/>
      <c r="J994" s="6">
        <f t="shared" si="111"/>
        <v>-6</v>
      </c>
      <c r="K994" s="60"/>
      <c r="L994" s="93"/>
    </row>
    <row r="995" spans="1:12">
      <c r="A995" s="59">
        <f>'Temperature Data'!A995</f>
        <v>41536</v>
      </c>
      <c r="B995" s="6" cm="1">
        <f t="array" ref="B995">INDEX('Temperature Data'!$B995:$G995,1,TempDataCol)</f>
        <v>58.1</v>
      </c>
      <c r="C995" s="6">
        <f t="shared" si="105"/>
        <v>0</v>
      </c>
      <c r="D995" s="6">
        <f t="shared" si="106"/>
        <v>0</v>
      </c>
      <c r="E995" s="6">
        <f t="shared" si="107"/>
        <v>0.39999999999999858</v>
      </c>
      <c r="F995" s="6">
        <f t="shared" si="108"/>
        <v>0</v>
      </c>
      <c r="G995" s="6">
        <f t="shared" si="109"/>
        <v>0</v>
      </c>
      <c r="H995" s="6">
        <f t="shared" si="110"/>
        <v>0.39999999999999858</v>
      </c>
      <c r="I995" s="162"/>
      <c r="J995" s="6">
        <f t="shared" si="111"/>
        <v>0</v>
      </c>
      <c r="K995" s="60"/>
      <c r="L995" s="93"/>
    </row>
    <row r="996" spans="1:12">
      <c r="A996" s="59">
        <f>'Temperature Data'!A996</f>
        <v>41537</v>
      </c>
      <c r="B996" s="6" cm="1">
        <f t="array" ref="B996">INDEX('Temperature Data'!$B996:$G996,1,TempDataCol)</f>
        <v>59.7</v>
      </c>
      <c r="C996" s="6">
        <f t="shared" si="105"/>
        <v>0</v>
      </c>
      <c r="D996" s="6">
        <f t="shared" si="106"/>
        <v>0</v>
      </c>
      <c r="E996" s="6">
        <f t="shared" si="107"/>
        <v>0</v>
      </c>
      <c r="F996" s="6">
        <f t="shared" si="108"/>
        <v>0</v>
      </c>
      <c r="G996" s="6">
        <f t="shared" si="109"/>
        <v>0</v>
      </c>
      <c r="H996" s="6">
        <f t="shared" si="110"/>
        <v>0</v>
      </c>
      <c r="I996" s="162"/>
      <c r="J996" s="6">
        <f t="shared" si="111"/>
        <v>0</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4.8999999999999986</v>
      </c>
      <c r="D999" s="6">
        <f t="shared" si="106"/>
        <v>5.8999999999999986</v>
      </c>
      <c r="E999" s="6">
        <f t="shared" si="107"/>
        <v>6.8999999999999986</v>
      </c>
      <c r="F999" s="6">
        <f t="shared" si="108"/>
        <v>4.8999999999999986</v>
      </c>
      <c r="G999" s="6">
        <f t="shared" si="109"/>
        <v>5.8999999999999986</v>
      </c>
      <c r="H999" s="6">
        <f t="shared" si="110"/>
        <v>6.8999999999999986</v>
      </c>
      <c r="I999" s="162"/>
      <c r="J999" s="6">
        <f t="shared" si="111"/>
        <v>-11.799999999999997</v>
      </c>
      <c r="K999" s="60"/>
      <c r="L999" s="93"/>
    </row>
    <row r="1000" spans="1:12">
      <c r="A1000" s="59">
        <f>'Temperature Data'!A1000</f>
        <v>41541</v>
      </c>
      <c r="B1000" s="6" cm="1">
        <f t="array" ref="B1000">INDEX('Temperature Data'!$B1000:$G1000,1,TempDataCol)</f>
        <v>51.8</v>
      </c>
      <c r="C1000" s="6">
        <f t="shared" si="105"/>
        <v>4.7000000000000028</v>
      </c>
      <c r="D1000" s="6">
        <f t="shared" si="106"/>
        <v>5.7000000000000028</v>
      </c>
      <c r="E1000" s="6">
        <f t="shared" si="107"/>
        <v>6.7000000000000028</v>
      </c>
      <c r="F1000" s="6">
        <f t="shared" si="108"/>
        <v>4.7000000000000028</v>
      </c>
      <c r="G1000" s="6">
        <f t="shared" si="109"/>
        <v>5.7000000000000028</v>
      </c>
      <c r="H1000" s="6">
        <f t="shared" si="110"/>
        <v>6.7000000000000028</v>
      </c>
      <c r="I1000" s="162"/>
      <c r="J1000" s="6">
        <f t="shared" si="111"/>
        <v>-11.400000000000006</v>
      </c>
      <c r="K1000" s="60"/>
      <c r="L1000" s="93"/>
    </row>
    <row r="1001" spans="1:12">
      <c r="A1001" s="59">
        <f>'Temperature Data'!A1001</f>
        <v>41542</v>
      </c>
      <c r="B1001" s="6" cm="1">
        <f t="array" ref="B1001">INDEX('Temperature Data'!$B1001:$G1001,1,TempDataCol)</f>
        <v>53.3</v>
      </c>
      <c r="C1001" s="6">
        <f t="shared" si="105"/>
        <v>3.2000000000000028</v>
      </c>
      <c r="D1001" s="6">
        <f t="shared" si="106"/>
        <v>4.2000000000000028</v>
      </c>
      <c r="E1001" s="6">
        <f t="shared" si="107"/>
        <v>5.2000000000000028</v>
      </c>
      <c r="F1001" s="6">
        <f t="shared" si="108"/>
        <v>3.2000000000000028</v>
      </c>
      <c r="G1001" s="6">
        <f t="shared" si="109"/>
        <v>4.2000000000000028</v>
      </c>
      <c r="H1001" s="6">
        <f t="shared" si="110"/>
        <v>5.2000000000000028</v>
      </c>
      <c r="I1001" s="162"/>
      <c r="J1001" s="6">
        <f t="shared" si="111"/>
        <v>-8.4000000000000057</v>
      </c>
      <c r="K1001" s="60"/>
      <c r="L1001" s="93"/>
    </row>
    <row r="1002" spans="1:12">
      <c r="A1002" s="59">
        <f>'Temperature Data'!A1002</f>
        <v>41543</v>
      </c>
      <c r="B1002" s="6" cm="1">
        <f t="array" ref="B1002">INDEX('Temperature Data'!$B1002:$G1002,1,TempDataCol)</f>
        <v>56.8</v>
      </c>
      <c r="C1002" s="6">
        <f t="shared" si="105"/>
        <v>0</v>
      </c>
      <c r="D1002" s="6">
        <f t="shared" si="106"/>
        <v>0.70000000000000284</v>
      </c>
      <c r="E1002" s="6">
        <f t="shared" si="107"/>
        <v>1.7000000000000028</v>
      </c>
      <c r="F1002" s="6">
        <f t="shared" si="108"/>
        <v>0</v>
      </c>
      <c r="G1002" s="6">
        <f t="shared" si="109"/>
        <v>0.70000000000000284</v>
      </c>
      <c r="H1002" s="6">
        <f t="shared" si="110"/>
        <v>1.7000000000000028</v>
      </c>
      <c r="I1002" s="162"/>
      <c r="J1002" s="6">
        <f t="shared" si="111"/>
        <v>-1.7000000000000028</v>
      </c>
      <c r="K1002" s="60"/>
      <c r="L1002" s="93"/>
    </row>
    <row r="1003" spans="1:12">
      <c r="A1003" s="59">
        <f>'Temperature Data'!A1003</f>
        <v>41544</v>
      </c>
      <c r="B1003" s="6" cm="1">
        <f t="array" ref="B1003">INDEX('Temperature Data'!$B1003:$G1003,1,TempDataCol)</f>
        <v>56.9</v>
      </c>
      <c r="C1003" s="6">
        <f t="shared" si="105"/>
        <v>0</v>
      </c>
      <c r="D1003" s="6">
        <f t="shared" si="106"/>
        <v>0.60000000000000142</v>
      </c>
      <c r="E1003" s="6">
        <f t="shared" si="107"/>
        <v>1.6000000000000014</v>
      </c>
      <c r="F1003" s="6">
        <f t="shared" si="108"/>
        <v>0</v>
      </c>
      <c r="G1003" s="6">
        <f t="shared" si="109"/>
        <v>0.60000000000000142</v>
      </c>
      <c r="H1003" s="6">
        <f t="shared" si="110"/>
        <v>1.6000000000000014</v>
      </c>
      <c r="I1003" s="162"/>
      <c r="J1003" s="6">
        <f t="shared" si="111"/>
        <v>-1.6000000000000014</v>
      </c>
      <c r="K1003" s="60"/>
      <c r="L1003" s="93"/>
    </row>
    <row r="1004" spans="1:12">
      <c r="A1004" s="59">
        <f>'Temperature Data'!A1004</f>
        <v>41545</v>
      </c>
      <c r="B1004" s="6" cm="1">
        <f t="array" ref="B1004">INDEX('Temperature Data'!$B1004:$G1004,1,TempDataCol)</f>
        <v>56</v>
      </c>
      <c r="C1004" s="6">
        <f t="shared" si="105"/>
        <v>0.5</v>
      </c>
      <c r="D1004" s="6">
        <f t="shared" si="106"/>
        <v>1.5</v>
      </c>
      <c r="E1004" s="6">
        <f t="shared" si="107"/>
        <v>2.5</v>
      </c>
      <c r="F1004" s="6">
        <f t="shared" si="108"/>
        <v>0.5</v>
      </c>
      <c r="G1004" s="6">
        <f t="shared" si="109"/>
        <v>1.5</v>
      </c>
      <c r="H1004" s="6">
        <f t="shared" si="110"/>
        <v>2.5</v>
      </c>
      <c r="I1004" s="162"/>
      <c r="J1004" s="6">
        <f t="shared" si="111"/>
        <v>-3</v>
      </c>
      <c r="K1004" s="60"/>
      <c r="L1004" s="93"/>
    </row>
    <row r="1005" spans="1:12">
      <c r="A1005" s="59">
        <f>'Temperature Data'!A1005</f>
        <v>41546</v>
      </c>
      <c r="B1005" s="6" cm="1">
        <f t="array" ref="B1005">INDEX('Temperature Data'!$B1005:$G1005,1,TempDataCol)</f>
        <v>52.2</v>
      </c>
      <c r="C1005" s="6">
        <f t="shared" si="105"/>
        <v>4.2999999999999972</v>
      </c>
      <c r="D1005" s="6">
        <f t="shared" si="106"/>
        <v>5.2999999999999972</v>
      </c>
      <c r="E1005" s="6">
        <f t="shared" si="107"/>
        <v>6.2999999999999972</v>
      </c>
      <c r="F1005" s="6">
        <f t="shared" si="108"/>
        <v>4.2999999999999972</v>
      </c>
      <c r="G1005" s="6">
        <f t="shared" si="109"/>
        <v>5.2999999999999972</v>
      </c>
      <c r="H1005" s="6">
        <f t="shared" si="110"/>
        <v>6.2999999999999972</v>
      </c>
      <c r="I1005" s="162"/>
      <c r="J1005" s="6">
        <f t="shared" si="111"/>
        <v>-10.599999999999994</v>
      </c>
      <c r="K1005" s="60"/>
      <c r="L1005" s="93"/>
    </row>
    <row r="1006" spans="1:12">
      <c r="A1006" s="59">
        <f>'Temperature Data'!A1006</f>
        <v>41547</v>
      </c>
      <c r="B1006" s="6" cm="1">
        <f t="array" ref="B1006">INDEX('Temperature Data'!$B1006:$G1006,1,TempDataCol)</f>
        <v>53.8</v>
      </c>
      <c r="C1006" s="6">
        <f t="shared" si="105"/>
        <v>2.7000000000000028</v>
      </c>
      <c r="D1006" s="6">
        <f t="shared" si="106"/>
        <v>3.7000000000000028</v>
      </c>
      <c r="E1006" s="6">
        <f t="shared" si="107"/>
        <v>4.7000000000000028</v>
      </c>
      <c r="F1006" s="6">
        <f t="shared" si="108"/>
        <v>2.7000000000000028</v>
      </c>
      <c r="G1006" s="6">
        <f t="shared" si="109"/>
        <v>3.7000000000000028</v>
      </c>
      <c r="H1006" s="6">
        <f t="shared" si="110"/>
        <v>4.7000000000000028</v>
      </c>
      <c r="I1006" s="162"/>
      <c r="J1006" s="6">
        <f t="shared" si="111"/>
        <v>-7.4000000000000057</v>
      </c>
      <c r="K1006" s="60"/>
      <c r="L1006" s="93"/>
    </row>
    <row r="1007" spans="1:12">
      <c r="A1007" s="59">
        <f>'Temperature Data'!A1007</f>
        <v>41548</v>
      </c>
      <c r="B1007" s="6" cm="1">
        <f t="array" ref="B1007">INDEX('Temperature Data'!$B1007:$G1007,1,TempDataCol)</f>
        <v>56.8</v>
      </c>
      <c r="C1007" s="6">
        <f t="shared" si="105"/>
        <v>0</v>
      </c>
      <c r="D1007" s="6">
        <f t="shared" si="106"/>
        <v>0.70000000000000284</v>
      </c>
      <c r="E1007" s="6">
        <f t="shared" si="107"/>
        <v>1.7000000000000028</v>
      </c>
      <c r="F1007" s="6">
        <f t="shared" si="108"/>
        <v>0</v>
      </c>
      <c r="G1007" s="6">
        <f t="shared" si="109"/>
        <v>0.70000000000000284</v>
      </c>
      <c r="H1007" s="6">
        <f t="shared" si="110"/>
        <v>1.7000000000000028</v>
      </c>
      <c r="I1007" s="162"/>
      <c r="J1007" s="6">
        <f t="shared" si="111"/>
        <v>-1.7000000000000028</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v>
      </c>
      <c r="F1008" s="6">
        <f t="shared" si="108"/>
        <v>0</v>
      </c>
      <c r="G1008" s="6">
        <f t="shared" si="109"/>
        <v>0</v>
      </c>
      <c r="H1008" s="6">
        <f t="shared" si="110"/>
        <v>0</v>
      </c>
      <c r="I1008" s="162"/>
      <c r="J1008" s="6">
        <f t="shared" si="111"/>
        <v>0</v>
      </c>
      <c r="K1008" s="60"/>
      <c r="L1008" s="93"/>
    </row>
    <row r="1009" spans="1:12">
      <c r="A1009" s="59">
        <f>'Temperature Data'!A1009</f>
        <v>41550</v>
      </c>
      <c r="B1009" s="6" cm="1">
        <f t="array" ref="B1009">INDEX('Temperature Data'!$B1009:$G1009,1,TempDataCol)</f>
        <v>59.3</v>
      </c>
      <c r="C1009" s="6">
        <f t="shared" si="105"/>
        <v>0</v>
      </c>
      <c r="D1009" s="6">
        <f t="shared" si="106"/>
        <v>0</v>
      </c>
      <c r="E1009" s="6">
        <f t="shared" si="107"/>
        <v>0</v>
      </c>
      <c r="F1009" s="6">
        <f t="shared" si="108"/>
        <v>0</v>
      </c>
      <c r="G1009" s="6">
        <f t="shared" si="109"/>
        <v>0</v>
      </c>
      <c r="H1009" s="6">
        <f t="shared" si="110"/>
        <v>0</v>
      </c>
      <c r="I1009" s="162"/>
      <c r="J1009" s="6">
        <f t="shared" si="111"/>
        <v>0</v>
      </c>
      <c r="K1009" s="60"/>
      <c r="L1009" s="93"/>
    </row>
    <row r="1010" spans="1:12">
      <c r="A1010" s="59">
        <f>'Temperature Data'!A1010</f>
        <v>41551</v>
      </c>
      <c r="B1010" s="6" cm="1">
        <f t="array" ref="B1010">INDEX('Temperature Data'!$B1010:$G1010,1,TempDataCol)</f>
        <v>55.9</v>
      </c>
      <c r="C1010" s="6">
        <f t="shared" si="105"/>
        <v>0.60000000000000142</v>
      </c>
      <c r="D1010" s="6">
        <f t="shared" si="106"/>
        <v>1.6000000000000014</v>
      </c>
      <c r="E1010" s="6">
        <f t="shared" si="107"/>
        <v>2.6000000000000014</v>
      </c>
      <c r="F1010" s="6">
        <f t="shared" si="108"/>
        <v>0.60000000000000142</v>
      </c>
      <c r="G1010" s="6">
        <f t="shared" si="109"/>
        <v>1.6000000000000014</v>
      </c>
      <c r="H1010" s="6">
        <f t="shared" si="110"/>
        <v>2.6000000000000014</v>
      </c>
      <c r="I1010" s="162"/>
      <c r="J1010" s="6">
        <f t="shared" si="111"/>
        <v>-3.2000000000000028</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0</v>
      </c>
      <c r="F1011" s="6">
        <f t="shared" si="108"/>
        <v>0</v>
      </c>
      <c r="G1011" s="6">
        <f t="shared" si="109"/>
        <v>0</v>
      </c>
      <c r="H1011" s="6">
        <f t="shared" si="110"/>
        <v>0</v>
      </c>
      <c r="I1011" s="162"/>
      <c r="J1011" s="6">
        <f t="shared" si="111"/>
        <v>0</v>
      </c>
      <c r="K1011" s="60"/>
      <c r="L1011" s="93"/>
    </row>
    <row r="1012" spans="1:12">
      <c r="A1012" s="59">
        <f>'Temperature Data'!A1012</f>
        <v>41553</v>
      </c>
      <c r="B1012" s="6" cm="1">
        <f t="array" ref="B1012">INDEX('Temperature Data'!$B1012:$G1012,1,TempDataCol)</f>
        <v>55.6</v>
      </c>
      <c r="C1012" s="6">
        <f t="shared" si="105"/>
        <v>0.89999999999999858</v>
      </c>
      <c r="D1012" s="6">
        <f t="shared" si="106"/>
        <v>1.8999999999999986</v>
      </c>
      <c r="E1012" s="6">
        <f t="shared" si="107"/>
        <v>2.8999999999999986</v>
      </c>
      <c r="F1012" s="6">
        <f t="shared" si="108"/>
        <v>0.89999999999999858</v>
      </c>
      <c r="G1012" s="6">
        <f t="shared" si="109"/>
        <v>1.8999999999999986</v>
      </c>
      <c r="H1012" s="6">
        <f t="shared" si="110"/>
        <v>2.8999999999999986</v>
      </c>
      <c r="I1012" s="162"/>
      <c r="J1012" s="6">
        <f t="shared" si="111"/>
        <v>-3.7999999999999972</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1.5</v>
      </c>
      <c r="D1014" s="6">
        <f t="shared" si="106"/>
        <v>2.5</v>
      </c>
      <c r="E1014" s="6">
        <f t="shared" si="107"/>
        <v>3.5</v>
      </c>
      <c r="F1014" s="6">
        <f t="shared" si="108"/>
        <v>1.5</v>
      </c>
      <c r="G1014" s="6">
        <f t="shared" si="109"/>
        <v>2.5</v>
      </c>
      <c r="H1014" s="6">
        <f t="shared" si="110"/>
        <v>3.5</v>
      </c>
      <c r="I1014" s="162"/>
      <c r="J1014" s="6">
        <f t="shared" si="111"/>
        <v>-5</v>
      </c>
      <c r="K1014" s="60"/>
      <c r="L1014" s="93"/>
    </row>
    <row r="1015" spans="1:12">
      <c r="A1015" s="59">
        <f>'Temperature Data'!A1015</f>
        <v>41556</v>
      </c>
      <c r="B1015" s="6" cm="1">
        <f t="array" ref="B1015">INDEX('Temperature Data'!$B1015:$G1015,1,TempDataCol)</f>
        <v>47.5</v>
      </c>
      <c r="C1015" s="6">
        <f t="shared" si="105"/>
        <v>9</v>
      </c>
      <c r="D1015" s="6">
        <f t="shared" si="106"/>
        <v>10</v>
      </c>
      <c r="E1015" s="6">
        <f t="shared" si="107"/>
        <v>11</v>
      </c>
      <c r="F1015" s="6">
        <f t="shared" si="108"/>
        <v>9</v>
      </c>
      <c r="G1015" s="6">
        <f t="shared" si="109"/>
        <v>10</v>
      </c>
      <c r="H1015" s="6">
        <f t="shared" si="110"/>
        <v>11</v>
      </c>
      <c r="I1015" s="162"/>
      <c r="J1015" s="6">
        <f t="shared" si="111"/>
        <v>-20</v>
      </c>
      <c r="K1015" s="60"/>
      <c r="L1015" s="93"/>
    </row>
    <row r="1016" spans="1:12">
      <c r="A1016" s="59">
        <f>'Temperature Data'!A1016</f>
        <v>41557</v>
      </c>
      <c r="B1016" s="6" cm="1">
        <f t="array" ref="B1016">INDEX('Temperature Data'!$B1016:$G1016,1,TempDataCol)</f>
        <v>49.6</v>
      </c>
      <c r="C1016" s="6">
        <f t="shared" si="105"/>
        <v>6.8999999999999986</v>
      </c>
      <c r="D1016" s="6">
        <f t="shared" si="106"/>
        <v>7.8999999999999986</v>
      </c>
      <c r="E1016" s="6">
        <f t="shared" si="107"/>
        <v>8.8999999999999986</v>
      </c>
      <c r="F1016" s="6">
        <f t="shared" si="108"/>
        <v>6.8999999999999986</v>
      </c>
      <c r="G1016" s="6">
        <f t="shared" si="109"/>
        <v>7.8999999999999986</v>
      </c>
      <c r="H1016" s="6">
        <f t="shared" si="110"/>
        <v>8.8999999999999986</v>
      </c>
      <c r="I1016" s="162"/>
      <c r="J1016" s="6">
        <f t="shared" si="111"/>
        <v>-15.799999999999997</v>
      </c>
      <c r="K1016" s="60"/>
      <c r="L1016" s="93"/>
    </row>
    <row r="1017" spans="1:12">
      <c r="A1017" s="59">
        <f>'Temperature Data'!A1017</f>
        <v>41558</v>
      </c>
      <c r="B1017" s="6" cm="1">
        <f t="array" ref="B1017">INDEX('Temperature Data'!$B1017:$G1017,1,TempDataCol)</f>
        <v>55.2</v>
      </c>
      <c r="C1017" s="6">
        <f t="shared" si="105"/>
        <v>1.2999999999999972</v>
      </c>
      <c r="D1017" s="6">
        <f t="shared" si="106"/>
        <v>2.2999999999999972</v>
      </c>
      <c r="E1017" s="6">
        <f t="shared" si="107"/>
        <v>3.2999999999999972</v>
      </c>
      <c r="F1017" s="6">
        <f t="shared" si="108"/>
        <v>1.2999999999999972</v>
      </c>
      <c r="G1017" s="6">
        <f t="shared" si="109"/>
        <v>2.2999999999999972</v>
      </c>
      <c r="H1017" s="6">
        <f t="shared" si="110"/>
        <v>3.2999999999999972</v>
      </c>
      <c r="I1017" s="162"/>
      <c r="J1017" s="6">
        <f t="shared" si="111"/>
        <v>-4.5999999999999943</v>
      </c>
      <c r="K1017" s="60"/>
      <c r="L1017" s="93"/>
    </row>
    <row r="1018" spans="1:12">
      <c r="A1018" s="59">
        <f>'Temperature Data'!A1018</f>
        <v>41559</v>
      </c>
      <c r="B1018" s="6" cm="1">
        <f t="array" ref="B1018">INDEX('Temperature Data'!$B1018:$G1018,1,TempDataCol)</f>
        <v>51.5</v>
      </c>
      <c r="C1018" s="6">
        <f t="shared" si="105"/>
        <v>5</v>
      </c>
      <c r="D1018" s="6">
        <f t="shared" si="106"/>
        <v>6</v>
      </c>
      <c r="E1018" s="6">
        <f t="shared" si="107"/>
        <v>7</v>
      </c>
      <c r="F1018" s="6">
        <f t="shared" si="108"/>
        <v>5</v>
      </c>
      <c r="G1018" s="6">
        <f t="shared" si="109"/>
        <v>6</v>
      </c>
      <c r="H1018" s="6">
        <f t="shared" si="110"/>
        <v>7</v>
      </c>
      <c r="I1018" s="162"/>
      <c r="J1018" s="6">
        <f t="shared" si="111"/>
        <v>-12</v>
      </c>
      <c r="K1018" s="60"/>
      <c r="L1018" s="93"/>
    </row>
    <row r="1019" spans="1:12">
      <c r="A1019" s="59">
        <f>'Temperature Data'!A1019</f>
        <v>41560</v>
      </c>
      <c r="B1019" s="6" cm="1">
        <f t="array" ref="B1019">INDEX('Temperature Data'!$B1019:$G1019,1,TempDataCol)</f>
        <v>49.6</v>
      </c>
      <c r="C1019" s="6">
        <f t="shared" si="105"/>
        <v>6.8999999999999986</v>
      </c>
      <c r="D1019" s="6">
        <f t="shared" si="106"/>
        <v>7.8999999999999986</v>
      </c>
      <c r="E1019" s="6">
        <f t="shared" si="107"/>
        <v>8.8999999999999986</v>
      </c>
      <c r="F1019" s="6">
        <f t="shared" si="108"/>
        <v>6.8999999999999986</v>
      </c>
      <c r="G1019" s="6">
        <f t="shared" si="109"/>
        <v>7.8999999999999986</v>
      </c>
      <c r="H1019" s="6">
        <f t="shared" si="110"/>
        <v>8.8999999999999986</v>
      </c>
      <c r="I1019" s="162"/>
      <c r="J1019" s="6">
        <f t="shared" si="111"/>
        <v>-15.799999999999997</v>
      </c>
      <c r="K1019" s="60"/>
      <c r="L1019" s="93"/>
    </row>
    <row r="1020" spans="1:12">
      <c r="A1020" s="59">
        <f>'Temperature Data'!A1020</f>
        <v>41561</v>
      </c>
      <c r="B1020" s="6" cm="1">
        <f t="array" ref="B1020">INDEX('Temperature Data'!$B1020:$G1020,1,TempDataCol)</f>
        <v>46.9</v>
      </c>
      <c r="C1020" s="6">
        <f t="shared" si="105"/>
        <v>9.6000000000000014</v>
      </c>
      <c r="D1020" s="6">
        <f t="shared" si="106"/>
        <v>10.600000000000001</v>
      </c>
      <c r="E1020" s="6">
        <f t="shared" si="107"/>
        <v>11.600000000000001</v>
      </c>
      <c r="F1020" s="6">
        <f t="shared" si="108"/>
        <v>9.6000000000000014</v>
      </c>
      <c r="G1020" s="6">
        <f t="shared" si="109"/>
        <v>10.600000000000001</v>
      </c>
      <c r="H1020" s="6">
        <f t="shared" si="110"/>
        <v>11.600000000000001</v>
      </c>
      <c r="I1020" s="162"/>
      <c r="J1020" s="6">
        <f t="shared" si="111"/>
        <v>-21.200000000000003</v>
      </c>
      <c r="K1020" s="60"/>
      <c r="L1020" s="93"/>
    </row>
    <row r="1021" spans="1:12">
      <c r="A1021" s="59">
        <f>'Temperature Data'!A1021</f>
        <v>41562</v>
      </c>
      <c r="B1021" s="6" cm="1">
        <f t="array" ref="B1021">INDEX('Temperature Data'!$B1021:$G1021,1,TempDataCol)</f>
        <v>54.8</v>
      </c>
      <c r="C1021" s="6">
        <f t="shared" si="105"/>
        <v>1.7000000000000028</v>
      </c>
      <c r="D1021" s="6">
        <f t="shared" si="106"/>
        <v>2.7000000000000028</v>
      </c>
      <c r="E1021" s="6">
        <f t="shared" si="107"/>
        <v>3.7000000000000028</v>
      </c>
      <c r="F1021" s="6">
        <f t="shared" si="108"/>
        <v>1.7000000000000028</v>
      </c>
      <c r="G1021" s="6">
        <f t="shared" si="109"/>
        <v>2.7000000000000028</v>
      </c>
      <c r="H1021" s="6">
        <f t="shared" si="110"/>
        <v>3.7000000000000028</v>
      </c>
      <c r="I1021" s="162"/>
      <c r="J1021" s="6">
        <f t="shared" si="111"/>
        <v>-5.4000000000000057</v>
      </c>
      <c r="K1021" s="60"/>
      <c r="L1021" s="93"/>
    </row>
    <row r="1022" spans="1:12">
      <c r="A1022" s="59">
        <f>'Temperature Data'!A1022</f>
        <v>41563</v>
      </c>
      <c r="B1022" s="6" cm="1">
        <f t="array" ref="B1022">INDEX('Temperature Data'!$B1022:$G1022,1,TempDataCol)</f>
        <v>53.5</v>
      </c>
      <c r="C1022" s="6">
        <f t="shared" si="105"/>
        <v>3</v>
      </c>
      <c r="D1022" s="6">
        <f t="shared" si="106"/>
        <v>4</v>
      </c>
      <c r="E1022" s="6">
        <f t="shared" si="107"/>
        <v>5</v>
      </c>
      <c r="F1022" s="6">
        <f t="shared" si="108"/>
        <v>3</v>
      </c>
      <c r="G1022" s="6">
        <f t="shared" si="109"/>
        <v>4</v>
      </c>
      <c r="H1022" s="6">
        <f t="shared" si="110"/>
        <v>5</v>
      </c>
      <c r="I1022" s="162"/>
      <c r="J1022" s="6">
        <f t="shared" si="111"/>
        <v>-8</v>
      </c>
      <c r="K1022" s="60"/>
      <c r="L1022" s="93"/>
    </row>
    <row r="1023" spans="1:12">
      <c r="A1023" s="59">
        <f>'Temperature Data'!A1023</f>
        <v>41564</v>
      </c>
      <c r="B1023" s="6" cm="1">
        <f t="array" ref="B1023">INDEX('Temperature Data'!$B1023:$G1023,1,TempDataCol)</f>
        <v>59.8</v>
      </c>
      <c r="C1023" s="6">
        <f t="shared" si="105"/>
        <v>0</v>
      </c>
      <c r="D1023" s="6">
        <f t="shared" si="106"/>
        <v>0</v>
      </c>
      <c r="E1023" s="6">
        <f t="shared" si="107"/>
        <v>0</v>
      </c>
      <c r="F1023" s="6">
        <f t="shared" si="108"/>
        <v>0</v>
      </c>
      <c r="G1023" s="6">
        <f t="shared" si="109"/>
        <v>0</v>
      </c>
      <c r="H1023" s="6">
        <f t="shared" si="110"/>
        <v>0</v>
      </c>
      <c r="I1023" s="162"/>
      <c r="J1023" s="6">
        <f t="shared" si="111"/>
        <v>0</v>
      </c>
      <c r="K1023" s="60"/>
      <c r="L1023" s="93"/>
    </row>
    <row r="1024" spans="1:12">
      <c r="A1024" s="59">
        <f>'Temperature Data'!A1024</f>
        <v>41565</v>
      </c>
      <c r="B1024" s="6" cm="1">
        <f t="array" ref="B1024">INDEX('Temperature Data'!$B1024:$G1024,1,TempDataCol)</f>
        <v>59</v>
      </c>
      <c r="C1024" s="6">
        <f t="shared" si="105"/>
        <v>0</v>
      </c>
      <c r="D1024" s="6">
        <f t="shared" si="106"/>
        <v>0</v>
      </c>
      <c r="E1024" s="6">
        <f t="shared" si="107"/>
        <v>0</v>
      </c>
      <c r="F1024" s="6">
        <f t="shared" si="108"/>
        <v>0</v>
      </c>
      <c r="G1024" s="6">
        <f t="shared" si="109"/>
        <v>0</v>
      </c>
      <c r="H1024" s="6">
        <f t="shared" si="110"/>
        <v>0</v>
      </c>
      <c r="I1024" s="162"/>
      <c r="J1024" s="6">
        <f t="shared" si="111"/>
        <v>0</v>
      </c>
      <c r="K1024" s="60"/>
      <c r="L1024" s="93"/>
    </row>
    <row r="1025" spans="1:12">
      <c r="A1025" s="59">
        <f>'Temperature Data'!A1025</f>
        <v>41566</v>
      </c>
      <c r="B1025" s="6" cm="1">
        <f t="array" ref="B1025">INDEX('Temperature Data'!$B1025:$G1025,1,TempDataCol)</f>
        <v>52.8</v>
      </c>
      <c r="C1025" s="6">
        <f t="shared" si="105"/>
        <v>3.7000000000000028</v>
      </c>
      <c r="D1025" s="6">
        <f t="shared" si="106"/>
        <v>4.7000000000000028</v>
      </c>
      <c r="E1025" s="6">
        <f t="shared" si="107"/>
        <v>5.7000000000000028</v>
      </c>
      <c r="F1025" s="6">
        <f t="shared" si="108"/>
        <v>3.7000000000000028</v>
      </c>
      <c r="G1025" s="6">
        <f t="shared" si="109"/>
        <v>4.7000000000000028</v>
      </c>
      <c r="H1025" s="6">
        <f t="shared" si="110"/>
        <v>5.7000000000000028</v>
      </c>
      <c r="I1025" s="162"/>
      <c r="J1025" s="6">
        <f t="shared" si="111"/>
        <v>-9.4000000000000057</v>
      </c>
      <c r="K1025" s="60"/>
      <c r="L1025" s="93"/>
    </row>
    <row r="1026" spans="1:12">
      <c r="A1026" s="59">
        <f>'Temperature Data'!A1026</f>
        <v>41567</v>
      </c>
      <c r="B1026" s="6" cm="1">
        <f t="array" ref="B1026">INDEX('Temperature Data'!$B1026:$G1026,1,TempDataCol)</f>
        <v>51.3</v>
      </c>
      <c r="C1026" s="6">
        <f t="shared" si="105"/>
        <v>5.2000000000000028</v>
      </c>
      <c r="D1026" s="6">
        <f t="shared" si="106"/>
        <v>6.2000000000000028</v>
      </c>
      <c r="E1026" s="6">
        <f t="shared" si="107"/>
        <v>7.2000000000000028</v>
      </c>
      <c r="F1026" s="6">
        <f t="shared" si="108"/>
        <v>5.2000000000000028</v>
      </c>
      <c r="G1026" s="6">
        <f t="shared" si="109"/>
        <v>6.2000000000000028</v>
      </c>
      <c r="H1026" s="6">
        <f t="shared" si="110"/>
        <v>7.2000000000000028</v>
      </c>
      <c r="I1026" s="162"/>
      <c r="J1026" s="6">
        <f t="shared" si="111"/>
        <v>-12.400000000000006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7.1000000000000014</v>
      </c>
      <c r="D1027" s="6">
        <f t="shared" ref="D1027:D1090" si="113">IF(ISNUMBER($B1027),IF($B1027&lt;BPmiddle,(BPmiddle-$B1027),0),"no data")</f>
        <v>8.1000000000000014</v>
      </c>
      <c r="E1027" s="6">
        <f t="shared" ref="E1027:E1090" si="114">IF(ISNUMBER($B1027),IF($B1027&lt;BPupper,(BPupper-$B1027),0),"no data")</f>
        <v>9.1000000000000014</v>
      </c>
      <c r="F1027" s="6">
        <f t="shared" ref="F1027:F1090" si="115">IF(ISNUMBER($B1027),IF($B1027&lt;BPlower,(BPlower-$B1027),0),"no data")</f>
        <v>7.1000000000000014</v>
      </c>
      <c r="G1027" s="6">
        <f t="shared" ref="G1027:G1090" si="116">IF(ISNUMBER($B1027),IF($B1027&lt;BPmiddle,(BPmiddle-$B1027),0),"no data")</f>
        <v>8.1000000000000014</v>
      </c>
      <c r="H1027" s="6">
        <f t="shared" ref="H1027:H1090" si="117">IF(ISNUMBER($B1027),IF($B1027&lt;BPupper,(BPupper-$B1027),0),"no data")</f>
        <v>9.1000000000000014</v>
      </c>
      <c r="I1027" s="162"/>
      <c r="J1027" s="6">
        <f t="shared" ref="J1027:J1090" si="118">IF(ISNUMBER($B1027),IF($B1027&lt;BalancePoint,(BalancePoint-$B1027-SUM($D1027:$F1027)),0),"no data")</f>
        <v>-16.200000000000003</v>
      </c>
      <c r="K1027" s="60"/>
      <c r="L1027" s="93"/>
    </row>
    <row r="1028" spans="1:12">
      <c r="A1028" s="59">
        <f>'Temperature Data'!A1028</f>
        <v>41569</v>
      </c>
      <c r="B1028" s="6" cm="1">
        <f t="array" ref="B1028">INDEX('Temperature Data'!$B1028:$G1028,1,TempDataCol)</f>
        <v>52.5</v>
      </c>
      <c r="C1028" s="6">
        <f t="shared" si="112"/>
        <v>4</v>
      </c>
      <c r="D1028" s="6">
        <f t="shared" si="113"/>
        <v>5</v>
      </c>
      <c r="E1028" s="6">
        <f t="shared" si="114"/>
        <v>6</v>
      </c>
      <c r="F1028" s="6">
        <f t="shared" si="115"/>
        <v>4</v>
      </c>
      <c r="G1028" s="6">
        <f t="shared" si="116"/>
        <v>5</v>
      </c>
      <c r="H1028" s="6">
        <f t="shared" si="117"/>
        <v>6</v>
      </c>
      <c r="I1028" s="162"/>
      <c r="J1028" s="6">
        <f t="shared" si="118"/>
        <v>-10</v>
      </c>
      <c r="K1028" s="60"/>
      <c r="L1028" s="93"/>
    </row>
    <row r="1029" spans="1:12">
      <c r="A1029" s="59">
        <f>'Temperature Data'!A1029</f>
        <v>41570</v>
      </c>
      <c r="B1029" s="6" cm="1">
        <f t="array" ref="B1029">INDEX('Temperature Data'!$B1029:$G1029,1,TempDataCol)</f>
        <v>42.9</v>
      </c>
      <c r="C1029" s="6">
        <f t="shared" si="112"/>
        <v>13.600000000000001</v>
      </c>
      <c r="D1029" s="6">
        <f t="shared" si="113"/>
        <v>14.600000000000001</v>
      </c>
      <c r="E1029" s="6">
        <f t="shared" si="114"/>
        <v>15.600000000000001</v>
      </c>
      <c r="F1029" s="6">
        <f t="shared" si="115"/>
        <v>13.600000000000001</v>
      </c>
      <c r="G1029" s="6">
        <f t="shared" si="116"/>
        <v>14.600000000000001</v>
      </c>
      <c r="H1029" s="6">
        <f t="shared" si="117"/>
        <v>15.600000000000001</v>
      </c>
      <c r="I1029" s="162"/>
      <c r="J1029" s="6">
        <f t="shared" si="118"/>
        <v>-29.200000000000003</v>
      </c>
      <c r="K1029" s="60"/>
      <c r="L1029" s="93"/>
    </row>
    <row r="1030" spans="1:12">
      <c r="A1030" s="59">
        <f>'Temperature Data'!A1030</f>
        <v>41571</v>
      </c>
      <c r="B1030" s="6" cm="1">
        <f t="array" ref="B1030">INDEX('Temperature Data'!$B1030:$G1030,1,TempDataCol)</f>
        <v>43.9</v>
      </c>
      <c r="C1030" s="6">
        <f t="shared" si="112"/>
        <v>12.600000000000001</v>
      </c>
      <c r="D1030" s="6">
        <f t="shared" si="113"/>
        <v>13.600000000000001</v>
      </c>
      <c r="E1030" s="6">
        <f t="shared" si="114"/>
        <v>14.600000000000001</v>
      </c>
      <c r="F1030" s="6">
        <f t="shared" si="115"/>
        <v>12.600000000000001</v>
      </c>
      <c r="G1030" s="6">
        <f t="shared" si="116"/>
        <v>13.600000000000001</v>
      </c>
      <c r="H1030" s="6">
        <f t="shared" si="117"/>
        <v>14.600000000000001</v>
      </c>
      <c r="I1030" s="162"/>
      <c r="J1030" s="6">
        <f t="shared" si="118"/>
        <v>-27.200000000000003</v>
      </c>
      <c r="K1030" s="60"/>
      <c r="L1030" s="93"/>
    </row>
    <row r="1031" spans="1:12">
      <c r="A1031" s="59">
        <f>'Temperature Data'!A1031</f>
        <v>41572</v>
      </c>
      <c r="B1031" s="6" cm="1">
        <f t="array" ref="B1031">INDEX('Temperature Data'!$B1031:$G1031,1,TempDataCol)</f>
        <v>38.299999999999997</v>
      </c>
      <c r="C1031" s="6">
        <f t="shared" si="112"/>
        <v>18.200000000000003</v>
      </c>
      <c r="D1031" s="6">
        <f t="shared" si="113"/>
        <v>19.200000000000003</v>
      </c>
      <c r="E1031" s="6">
        <f t="shared" si="114"/>
        <v>20.200000000000003</v>
      </c>
      <c r="F1031" s="6">
        <f t="shared" si="115"/>
        <v>18.200000000000003</v>
      </c>
      <c r="G1031" s="6">
        <f t="shared" si="116"/>
        <v>19.200000000000003</v>
      </c>
      <c r="H1031" s="6">
        <f t="shared" si="117"/>
        <v>20.200000000000003</v>
      </c>
      <c r="I1031" s="162"/>
      <c r="J1031" s="6">
        <f t="shared" si="118"/>
        <v>-38.400000000000006</v>
      </c>
      <c r="K1031" s="60"/>
      <c r="L1031" s="93"/>
    </row>
    <row r="1032" spans="1:12">
      <c r="A1032" s="59">
        <f>'Temperature Data'!A1032</f>
        <v>41573</v>
      </c>
      <c r="B1032" s="6" cm="1">
        <f t="array" ref="B1032">INDEX('Temperature Data'!$B1032:$G1032,1,TempDataCol)</f>
        <v>41</v>
      </c>
      <c r="C1032" s="6">
        <f t="shared" si="112"/>
        <v>15.5</v>
      </c>
      <c r="D1032" s="6">
        <f t="shared" si="113"/>
        <v>16.5</v>
      </c>
      <c r="E1032" s="6">
        <f t="shared" si="114"/>
        <v>17.5</v>
      </c>
      <c r="F1032" s="6">
        <f t="shared" si="115"/>
        <v>15.5</v>
      </c>
      <c r="G1032" s="6">
        <f t="shared" si="116"/>
        <v>16.5</v>
      </c>
      <c r="H1032" s="6">
        <f t="shared" si="117"/>
        <v>17.5</v>
      </c>
      <c r="I1032" s="162"/>
      <c r="J1032" s="6">
        <f t="shared" si="118"/>
        <v>-33</v>
      </c>
      <c r="K1032" s="60"/>
      <c r="L1032" s="93"/>
    </row>
    <row r="1033" spans="1:12">
      <c r="A1033" s="59">
        <f>'Temperature Data'!A1033</f>
        <v>41574</v>
      </c>
      <c r="B1033" s="6" cm="1">
        <f t="array" ref="B1033">INDEX('Temperature Data'!$B1033:$G1033,1,TempDataCol)</f>
        <v>46.5</v>
      </c>
      <c r="C1033" s="6">
        <f t="shared" si="112"/>
        <v>10</v>
      </c>
      <c r="D1033" s="6">
        <f t="shared" si="113"/>
        <v>11</v>
      </c>
      <c r="E1033" s="6">
        <f t="shared" si="114"/>
        <v>12</v>
      </c>
      <c r="F1033" s="6">
        <f t="shared" si="115"/>
        <v>10</v>
      </c>
      <c r="G1033" s="6">
        <f t="shared" si="116"/>
        <v>11</v>
      </c>
      <c r="H1033" s="6">
        <f t="shared" si="117"/>
        <v>12</v>
      </c>
      <c r="I1033" s="162"/>
      <c r="J1033" s="6">
        <f t="shared" si="118"/>
        <v>-22</v>
      </c>
      <c r="K1033" s="60"/>
      <c r="L1033" s="93"/>
    </row>
    <row r="1034" spans="1:12">
      <c r="A1034" s="59">
        <f>'Temperature Data'!A1034</f>
        <v>41575</v>
      </c>
      <c r="B1034" s="6" cm="1">
        <f t="array" ref="B1034">INDEX('Temperature Data'!$B1034:$G1034,1,TempDataCol)</f>
        <v>43</v>
      </c>
      <c r="C1034" s="6">
        <f t="shared" si="112"/>
        <v>13.5</v>
      </c>
      <c r="D1034" s="6">
        <f t="shared" si="113"/>
        <v>14.5</v>
      </c>
      <c r="E1034" s="6">
        <f t="shared" si="114"/>
        <v>15.5</v>
      </c>
      <c r="F1034" s="6">
        <f t="shared" si="115"/>
        <v>13.5</v>
      </c>
      <c r="G1034" s="6">
        <f t="shared" si="116"/>
        <v>14.5</v>
      </c>
      <c r="H1034" s="6">
        <f t="shared" si="117"/>
        <v>15.5</v>
      </c>
      <c r="I1034" s="162"/>
      <c r="J1034" s="6">
        <f t="shared" si="118"/>
        <v>-29</v>
      </c>
      <c r="K1034" s="60"/>
      <c r="L1034" s="93"/>
    </row>
    <row r="1035" spans="1:12">
      <c r="A1035" s="59">
        <f>'Temperature Data'!A1035</f>
        <v>41576</v>
      </c>
      <c r="B1035" s="6" cm="1">
        <f t="array" ref="B1035">INDEX('Temperature Data'!$B1035:$G1035,1,TempDataCol)</f>
        <v>34.5</v>
      </c>
      <c r="C1035" s="6">
        <f t="shared" si="112"/>
        <v>22</v>
      </c>
      <c r="D1035" s="6">
        <f t="shared" si="113"/>
        <v>23</v>
      </c>
      <c r="E1035" s="6">
        <f t="shared" si="114"/>
        <v>24</v>
      </c>
      <c r="F1035" s="6">
        <f t="shared" si="115"/>
        <v>22</v>
      </c>
      <c r="G1035" s="6">
        <f t="shared" si="116"/>
        <v>23</v>
      </c>
      <c r="H1035" s="6">
        <f t="shared" si="117"/>
        <v>24</v>
      </c>
      <c r="I1035" s="162"/>
      <c r="J1035" s="6">
        <f t="shared" si="118"/>
        <v>-46</v>
      </c>
      <c r="K1035" s="60"/>
      <c r="L1035" s="93"/>
    </row>
    <row r="1036" spans="1:12">
      <c r="A1036" s="59">
        <f>'Temperature Data'!A1036</f>
        <v>41577</v>
      </c>
      <c r="B1036" s="6" cm="1">
        <f t="array" ref="B1036">INDEX('Temperature Data'!$B1036:$G1036,1,TempDataCol)</f>
        <v>37.299999999999997</v>
      </c>
      <c r="C1036" s="6">
        <f t="shared" si="112"/>
        <v>19.200000000000003</v>
      </c>
      <c r="D1036" s="6">
        <f t="shared" si="113"/>
        <v>20.200000000000003</v>
      </c>
      <c r="E1036" s="6">
        <f t="shared" si="114"/>
        <v>21.200000000000003</v>
      </c>
      <c r="F1036" s="6">
        <f t="shared" si="115"/>
        <v>19.200000000000003</v>
      </c>
      <c r="G1036" s="6">
        <f t="shared" si="116"/>
        <v>20.200000000000003</v>
      </c>
      <c r="H1036" s="6">
        <f t="shared" si="117"/>
        <v>21.200000000000003</v>
      </c>
      <c r="I1036" s="162"/>
      <c r="J1036" s="6">
        <f t="shared" si="118"/>
        <v>-40.400000000000006</v>
      </c>
      <c r="K1036" s="60"/>
      <c r="L1036" s="93"/>
    </row>
    <row r="1037" spans="1:12">
      <c r="A1037" s="59">
        <f>'Temperature Data'!A1037</f>
        <v>41578</v>
      </c>
      <c r="B1037" s="6" cm="1">
        <f t="array" ref="B1037">INDEX('Temperature Data'!$B1037:$G1037,1,TempDataCol)</f>
        <v>46</v>
      </c>
      <c r="C1037" s="6">
        <f t="shared" si="112"/>
        <v>10.5</v>
      </c>
      <c r="D1037" s="6">
        <f t="shared" si="113"/>
        <v>11.5</v>
      </c>
      <c r="E1037" s="6">
        <f t="shared" si="114"/>
        <v>12.5</v>
      </c>
      <c r="F1037" s="6">
        <f t="shared" si="115"/>
        <v>10.5</v>
      </c>
      <c r="G1037" s="6">
        <f t="shared" si="116"/>
        <v>11.5</v>
      </c>
      <c r="H1037" s="6">
        <f t="shared" si="117"/>
        <v>12.5</v>
      </c>
      <c r="I1037" s="162"/>
      <c r="J1037" s="6">
        <f t="shared" si="118"/>
        <v>-23</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2.7999999999999972</v>
      </c>
      <c r="D1039" s="6">
        <f t="shared" si="113"/>
        <v>3.7999999999999972</v>
      </c>
      <c r="E1039" s="6">
        <f t="shared" si="114"/>
        <v>4.7999999999999972</v>
      </c>
      <c r="F1039" s="6">
        <f t="shared" si="115"/>
        <v>2.7999999999999972</v>
      </c>
      <c r="G1039" s="6">
        <f t="shared" si="116"/>
        <v>3.7999999999999972</v>
      </c>
      <c r="H1039" s="6">
        <f t="shared" si="117"/>
        <v>4.7999999999999972</v>
      </c>
      <c r="I1039" s="162"/>
      <c r="J1039" s="6">
        <f t="shared" si="118"/>
        <v>-7.5999999999999943</v>
      </c>
      <c r="K1039" s="60"/>
      <c r="L1039" s="93"/>
    </row>
    <row r="1040" spans="1:12">
      <c r="A1040" s="59">
        <f>'Temperature Data'!A1040</f>
        <v>41581</v>
      </c>
      <c r="B1040" s="6" cm="1">
        <f t="array" ref="B1040">INDEX('Temperature Data'!$B1040:$G1040,1,TempDataCol)</f>
        <v>38.9</v>
      </c>
      <c r="C1040" s="6">
        <f t="shared" si="112"/>
        <v>17.600000000000001</v>
      </c>
      <c r="D1040" s="6">
        <f t="shared" si="113"/>
        <v>18.600000000000001</v>
      </c>
      <c r="E1040" s="6">
        <f t="shared" si="114"/>
        <v>19.600000000000001</v>
      </c>
      <c r="F1040" s="6">
        <f t="shared" si="115"/>
        <v>17.600000000000001</v>
      </c>
      <c r="G1040" s="6">
        <f t="shared" si="116"/>
        <v>18.600000000000001</v>
      </c>
      <c r="H1040" s="6">
        <f t="shared" si="117"/>
        <v>19.600000000000001</v>
      </c>
      <c r="I1040" s="162"/>
      <c r="J1040" s="6">
        <f t="shared" si="118"/>
        <v>-37.200000000000003</v>
      </c>
      <c r="K1040" s="60"/>
      <c r="L1040" s="93"/>
    </row>
    <row r="1041" spans="1:12">
      <c r="A1041" s="59">
        <f>'Temperature Data'!A1041</f>
        <v>41582</v>
      </c>
      <c r="B1041" s="6" cm="1">
        <f t="array" ref="B1041">INDEX('Temperature Data'!$B1041:$G1041,1,TempDataCol)</f>
        <v>31.1</v>
      </c>
      <c r="C1041" s="6">
        <f t="shared" si="112"/>
        <v>25.4</v>
      </c>
      <c r="D1041" s="6">
        <f t="shared" si="113"/>
        <v>26.4</v>
      </c>
      <c r="E1041" s="6">
        <f t="shared" si="114"/>
        <v>27.4</v>
      </c>
      <c r="F1041" s="6">
        <f t="shared" si="115"/>
        <v>25.4</v>
      </c>
      <c r="G1041" s="6">
        <f t="shared" si="116"/>
        <v>26.4</v>
      </c>
      <c r="H1041" s="6">
        <f t="shared" si="117"/>
        <v>27.4</v>
      </c>
      <c r="I1041" s="162"/>
      <c r="J1041" s="6">
        <f t="shared" si="118"/>
        <v>-52.79999999999999</v>
      </c>
      <c r="K1041" s="60"/>
      <c r="L1041" s="93"/>
    </row>
    <row r="1042" spans="1:12">
      <c r="A1042" s="59">
        <f>'Temperature Data'!A1042</f>
        <v>41583</v>
      </c>
      <c r="B1042" s="6" cm="1">
        <f t="array" ref="B1042">INDEX('Temperature Data'!$B1042:$G1042,1,TempDataCol)</f>
        <v>35.299999999999997</v>
      </c>
      <c r="C1042" s="6">
        <f t="shared" si="112"/>
        <v>21.200000000000003</v>
      </c>
      <c r="D1042" s="6">
        <f t="shared" si="113"/>
        <v>22.200000000000003</v>
      </c>
      <c r="E1042" s="6">
        <f t="shared" si="114"/>
        <v>23.200000000000003</v>
      </c>
      <c r="F1042" s="6">
        <f t="shared" si="115"/>
        <v>21.200000000000003</v>
      </c>
      <c r="G1042" s="6">
        <f t="shared" si="116"/>
        <v>22.200000000000003</v>
      </c>
      <c r="H1042" s="6">
        <f t="shared" si="117"/>
        <v>23.200000000000003</v>
      </c>
      <c r="I1042" s="162"/>
      <c r="J1042" s="6">
        <f t="shared" si="118"/>
        <v>-44.400000000000006</v>
      </c>
      <c r="K1042" s="60"/>
      <c r="L1042" s="93"/>
    </row>
    <row r="1043" spans="1:12">
      <c r="A1043" s="59">
        <f>'Temperature Data'!A1043</f>
        <v>41584</v>
      </c>
      <c r="B1043" s="6" cm="1">
        <f t="array" ref="B1043">INDEX('Temperature Data'!$B1043:$G1043,1,TempDataCol)</f>
        <v>49.4</v>
      </c>
      <c r="C1043" s="6">
        <f t="shared" si="112"/>
        <v>7.1000000000000014</v>
      </c>
      <c r="D1043" s="6">
        <f t="shared" si="113"/>
        <v>8.1000000000000014</v>
      </c>
      <c r="E1043" s="6">
        <f t="shared" si="114"/>
        <v>9.1000000000000014</v>
      </c>
      <c r="F1043" s="6">
        <f t="shared" si="115"/>
        <v>7.1000000000000014</v>
      </c>
      <c r="G1043" s="6">
        <f t="shared" si="116"/>
        <v>8.1000000000000014</v>
      </c>
      <c r="H1043" s="6">
        <f t="shared" si="117"/>
        <v>9.1000000000000014</v>
      </c>
      <c r="I1043" s="162"/>
      <c r="J1043" s="6">
        <f t="shared" si="118"/>
        <v>-16.200000000000003</v>
      </c>
      <c r="K1043" s="60"/>
      <c r="L1043" s="93"/>
    </row>
    <row r="1044" spans="1:12">
      <c r="A1044" s="59">
        <f>'Temperature Data'!A1044</f>
        <v>41585</v>
      </c>
      <c r="B1044" s="6" cm="1">
        <f t="array" ref="B1044">INDEX('Temperature Data'!$B1044:$G1044,1,TempDataCol)</f>
        <v>53.3</v>
      </c>
      <c r="C1044" s="6">
        <f t="shared" si="112"/>
        <v>3.2000000000000028</v>
      </c>
      <c r="D1044" s="6">
        <f t="shared" si="113"/>
        <v>4.2000000000000028</v>
      </c>
      <c r="E1044" s="6">
        <f t="shared" si="114"/>
        <v>5.2000000000000028</v>
      </c>
      <c r="F1044" s="6">
        <f t="shared" si="115"/>
        <v>3.2000000000000028</v>
      </c>
      <c r="G1044" s="6">
        <f t="shared" si="116"/>
        <v>4.2000000000000028</v>
      </c>
      <c r="H1044" s="6">
        <f t="shared" si="117"/>
        <v>5.2000000000000028</v>
      </c>
      <c r="I1044" s="162"/>
      <c r="J1044" s="6">
        <f t="shared" si="118"/>
        <v>-8.4000000000000057</v>
      </c>
      <c r="K1044" s="60"/>
      <c r="L1044" s="93"/>
    </row>
    <row r="1045" spans="1:12">
      <c r="A1045" s="59">
        <f>'Temperature Data'!A1045</f>
        <v>41586</v>
      </c>
      <c r="B1045" s="6" cm="1">
        <f t="array" ref="B1045">INDEX('Temperature Data'!$B1045:$G1045,1,TempDataCol)</f>
        <v>37.799999999999997</v>
      </c>
      <c r="C1045" s="6">
        <f t="shared" si="112"/>
        <v>18.700000000000003</v>
      </c>
      <c r="D1045" s="6">
        <f t="shared" si="113"/>
        <v>19.700000000000003</v>
      </c>
      <c r="E1045" s="6">
        <f t="shared" si="114"/>
        <v>20.700000000000003</v>
      </c>
      <c r="F1045" s="6">
        <f t="shared" si="115"/>
        <v>18.700000000000003</v>
      </c>
      <c r="G1045" s="6">
        <f t="shared" si="116"/>
        <v>19.700000000000003</v>
      </c>
      <c r="H1045" s="6">
        <f t="shared" si="117"/>
        <v>20.700000000000003</v>
      </c>
      <c r="I1045" s="162"/>
      <c r="J1045" s="6">
        <f t="shared" si="118"/>
        <v>-39.400000000000006</v>
      </c>
      <c r="K1045" s="60"/>
      <c r="L1045" s="93"/>
    </row>
    <row r="1046" spans="1:12">
      <c r="A1046" s="59">
        <f>'Temperature Data'!A1046</f>
        <v>41587</v>
      </c>
      <c r="B1046" s="6" cm="1">
        <f t="array" ref="B1046">INDEX('Temperature Data'!$B1046:$G1046,1,TempDataCol)</f>
        <v>37.200000000000003</v>
      </c>
      <c r="C1046" s="6">
        <f t="shared" si="112"/>
        <v>19.299999999999997</v>
      </c>
      <c r="D1046" s="6">
        <f t="shared" si="113"/>
        <v>20.299999999999997</v>
      </c>
      <c r="E1046" s="6">
        <f t="shared" si="114"/>
        <v>21.299999999999997</v>
      </c>
      <c r="F1046" s="6">
        <f t="shared" si="115"/>
        <v>19.299999999999997</v>
      </c>
      <c r="G1046" s="6">
        <f t="shared" si="116"/>
        <v>20.299999999999997</v>
      </c>
      <c r="H1046" s="6">
        <f t="shared" si="117"/>
        <v>21.299999999999997</v>
      </c>
      <c r="I1046" s="162"/>
      <c r="J1046" s="6">
        <f t="shared" si="118"/>
        <v>-40.599999999999994</v>
      </c>
      <c r="K1046" s="60"/>
      <c r="L1046" s="93"/>
    </row>
    <row r="1047" spans="1:12">
      <c r="A1047" s="59">
        <f>'Temperature Data'!A1047</f>
        <v>41588</v>
      </c>
      <c r="B1047" s="6" cm="1">
        <f t="array" ref="B1047">INDEX('Temperature Data'!$B1047:$G1047,1,TempDataCol)</f>
        <v>44.3</v>
      </c>
      <c r="C1047" s="6">
        <f t="shared" si="112"/>
        <v>12.200000000000003</v>
      </c>
      <c r="D1047" s="6">
        <f t="shared" si="113"/>
        <v>13.200000000000003</v>
      </c>
      <c r="E1047" s="6">
        <f t="shared" si="114"/>
        <v>14.200000000000003</v>
      </c>
      <c r="F1047" s="6">
        <f t="shared" si="115"/>
        <v>12.200000000000003</v>
      </c>
      <c r="G1047" s="6">
        <f t="shared" si="116"/>
        <v>13.200000000000003</v>
      </c>
      <c r="H1047" s="6">
        <f t="shared" si="117"/>
        <v>14.200000000000003</v>
      </c>
      <c r="I1047" s="162"/>
      <c r="J1047" s="6">
        <f t="shared" si="118"/>
        <v>-26.400000000000006</v>
      </c>
      <c r="K1047" s="60"/>
      <c r="L1047" s="93"/>
    </row>
    <row r="1048" spans="1:12">
      <c r="A1048" s="59">
        <f>'Temperature Data'!A1048</f>
        <v>41589</v>
      </c>
      <c r="B1048" s="6" cm="1">
        <f t="array" ref="B1048">INDEX('Temperature Data'!$B1048:$G1048,1,TempDataCol)</f>
        <v>44.2</v>
      </c>
      <c r="C1048" s="6">
        <f t="shared" si="112"/>
        <v>12.299999999999997</v>
      </c>
      <c r="D1048" s="6">
        <f t="shared" si="113"/>
        <v>13.299999999999997</v>
      </c>
      <c r="E1048" s="6">
        <f t="shared" si="114"/>
        <v>14.299999999999997</v>
      </c>
      <c r="F1048" s="6">
        <f t="shared" si="115"/>
        <v>12.299999999999997</v>
      </c>
      <c r="G1048" s="6">
        <f t="shared" si="116"/>
        <v>13.299999999999997</v>
      </c>
      <c r="H1048" s="6">
        <f t="shared" si="117"/>
        <v>14.299999999999997</v>
      </c>
      <c r="I1048" s="162"/>
      <c r="J1048" s="6">
        <f t="shared" si="118"/>
        <v>-26.599999999999994</v>
      </c>
      <c r="K1048" s="60"/>
      <c r="L1048" s="93"/>
    </row>
    <row r="1049" spans="1:12">
      <c r="A1049" s="59">
        <f>'Temperature Data'!A1049</f>
        <v>41590</v>
      </c>
      <c r="B1049" s="6" cm="1">
        <f t="array" ref="B1049">INDEX('Temperature Data'!$B1049:$G1049,1,TempDataCol)</f>
        <v>34.200000000000003</v>
      </c>
      <c r="C1049" s="6">
        <f t="shared" si="112"/>
        <v>22.299999999999997</v>
      </c>
      <c r="D1049" s="6">
        <f t="shared" si="113"/>
        <v>23.299999999999997</v>
      </c>
      <c r="E1049" s="6">
        <f t="shared" si="114"/>
        <v>24.299999999999997</v>
      </c>
      <c r="F1049" s="6">
        <f t="shared" si="115"/>
        <v>22.299999999999997</v>
      </c>
      <c r="G1049" s="6">
        <f t="shared" si="116"/>
        <v>23.299999999999997</v>
      </c>
      <c r="H1049" s="6">
        <f t="shared" si="117"/>
        <v>24.299999999999997</v>
      </c>
      <c r="I1049" s="162"/>
      <c r="J1049" s="6">
        <f t="shared" si="118"/>
        <v>-46.599999999999994</v>
      </c>
      <c r="K1049" s="60"/>
      <c r="L1049" s="93"/>
    </row>
    <row r="1050" spans="1:12">
      <c r="A1050" s="59">
        <f>'Temperature Data'!A1050</f>
        <v>41591</v>
      </c>
      <c r="B1050" s="6" cm="1">
        <f t="array" ref="B1050">INDEX('Temperature Data'!$B1050:$G1050,1,TempDataCol)</f>
        <v>27</v>
      </c>
      <c r="C1050" s="6">
        <f t="shared" si="112"/>
        <v>29.5</v>
      </c>
      <c r="D1050" s="6">
        <f t="shared" si="113"/>
        <v>30.5</v>
      </c>
      <c r="E1050" s="6">
        <f t="shared" si="114"/>
        <v>31.5</v>
      </c>
      <c r="F1050" s="6">
        <f t="shared" si="115"/>
        <v>29.5</v>
      </c>
      <c r="G1050" s="6">
        <f t="shared" si="116"/>
        <v>30.5</v>
      </c>
      <c r="H1050" s="6">
        <f t="shared" si="117"/>
        <v>31.5</v>
      </c>
      <c r="I1050" s="162"/>
      <c r="J1050" s="6">
        <f t="shared" si="118"/>
        <v>-61</v>
      </c>
      <c r="K1050" s="60"/>
      <c r="L1050" s="93"/>
    </row>
    <row r="1051" spans="1:12">
      <c r="A1051" s="59">
        <f>'Temperature Data'!A1051</f>
        <v>41592</v>
      </c>
      <c r="B1051" s="6" cm="1">
        <f t="array" ref="B1051">INDEX('Temperature Data'!$B1051:$G1051,1,TempDataCol)</f>
        <v>38.200000000000003</v>
      </c>
      <c r="C1051" s="6">
        <f t="shared" si="112"/>
        <v>18.299999999999997</v>
      </c>
      <c r="D1051" s="6">
        <f t="shared" si="113"/>
        <v>19.299999999999997</v>
      </c>
      <c r="E1051" s="6">
        <f t="shared" si="114"/>
        <v>20.299999999999997</v>
      </c>
      <c r="F1051" s="6">
        <f t="shared" si="115"/>
        <v>18.299999999999997</v>
      </c>
      <c r="G1051" s="6">
        <f t="shared" si="116"/>
        <v>19.299999999999997</v>
      </c>
      <c r="H1051" s="6">
        <f t="shared" si="117"/>
        <v>20.299999999999997</v>
      </c>
      <c r="I1051" s="162"/>
      <c r="J1051" s="6">
        <f t="shared" si="118"/>
        <v>-38.599999999999994</v>
      </c>
      <c r="K1051" s="60"/>
      <c r="L1051" s="93"/>
    </row>
    <row r="1052" spans="1:12">
      <c r="A1052" s="59">
        <f>'Temperature Data'!A1052</f>
        <v>41593</v>
      </c>
      <c r="B1052" s="6" cm="1">
        <f t="array" ref="B1052">INDEX('Temperature Data'!$B1052:$G1052,1,TempDataCol)</f>
        <v>44.2</v>
      </c>
      <c r="C1052" s="6">
        <f t="shared" si="112"/>
        <v>12.299999999999997</v>
      </c>
      <c r="D1052" s="6">
        <f t="shared" si="113"/>
        <v>13.299999999999997</v>
      </c>
      <c r="E1052" s="6">
        <f t="shared" si="114"/>
        <v>14.299999999999997</v>
      </c>
      <c r="F1052" s="6">
        <f t="shared" si="115"/>
        <v>12.299999999999997</v>
      </c>
      <c r="G1052" s="6">
        <f t="shared" si="116"/>
        <v>13.299999999999997</v>
      </c>
      <c r="H1052" s="6">
        <f t="shared" si="117"/>
        <v>14.299999999999997</v>
      </c>
      <c r="I1052" s="162"/>
      <c r="J1052" s="6">
        <f t="shared" si="118"/>
        <v>-26.599999999999994</v>
      </c>
      <c r="K1052" s="60"/>
      <c r="L1052" s="93"/>
    </row>
    <row r="1053" spans="1:12">
      <c r="A1053" s="59">
        <f>'Temperature Data'!A1053</f>
        <v>41594</v>
      </c>
      <c r="B1053" s="6" cm="1">
        <f t="array" ref="B1053">INDEX('Temperature Data'!$B1053:$G1053,1,TempDataCol)</f>
        <v>43</v>
      </c>
      <c r="C1053" s="6">
        <f t="shared" si="112"/>
        <v>13.5</v>
      </c>
      <c r="D1053" s="6">
        <f t="shared" si="113"/>
        <v>14.5</v>
      </c>
      <c r="E1053" s="6">
        <f t="shared" si="114"/>
        <v>15.5</v>
      </c>
      <c r="F1053" s="6">
        <f t="shared" si="115"/>
        <v>13.5</v>
      </c>
      <c r="G1053" s="6">
        <f t="shared" si="116"/>
        <v>14.5</v>
      </c>
      <c r="H1053" s="6">
        <f t="shared" si="117"/>
        <v>15.5</v>
      </c>
      <c r="I1053" s="162"/>
      <c r="J1053" s="6">
        <f t="shared" si="118"/>
        <v>-29</v>
      </c>
      <c r="K1053" s="60"/>
      <c r="L1053" s="93"/>
    </row>
    <row r="1054" spans="1:12">
      <c r="A1054" s="59">
        <f>'Temperature Data'!A1054</f>
        <v>41595</v>
      </c>
      <c r="B1054" s="6" cm="1">
        <f t="array" ref="B1054">INDEX('Temperature Data'!$B1054:$G1054,1,TempDataCol)</f>
        <v>41</v>
      </c>
      <c r="C1054" s="6">
        <f t="shared" si="112"/>
        <v>15.5</v>
      </c>
      <c r="D1054" s="6">
        <f t="shared" si="113"/>
        <v>16.5</v>
      </c>
      <c r="E1054" s="6">
        <f t="shared" si="114"/>
        <v>17.5</v>
      </c>
      <c r="F1054" s="6">
        <f t="shared" si="115"/>
        <v>15.5</v>
      </c>
      <c r="G1054" s="6">
        <f t="shared" si="116"/>
        <v>16.5</v>
      </c>
      <c r="H1054" s="6">
        <f t="shared" si="117"/>
        <v>17.5</v>
      </c>
      <c r="I1054" s="162"/>
      <c r="J1054" s="6">
        <f t="shared" si="118"/>
        <v>-33</v>
      </c>
      <c r="K1054" s="60"/>
      <c r="L1054" s="93"/>
    </row>
    <row r="1055" spans="1:12">
      <c r="A1055" s="59">
        <f>'Temperature Data'!A1055</f>
        <v>41596</v>
      </c>
      <c r="B1055" s="6" cm="1">
        <f t="array" ref="B1055">INDEX('Temperature Data'!$B1055:$G1055,1,TempDataCol)</f>
        <v>56.7</v>
      </c>
      <c r="C1055" s="6">
        <f t="shared" si="112"/>
        <v>0</v>
      </c>
      <c r="D1055" s="6">
        <f t="shared" si="113"/>
        <v>0.79999999999999716</v>
      </c>
      <c r="E1055" s="6">
        <f t="shared" si="114"/>
        <v>1.7999999999999972</v>
      </c>
      <c r="F1055" s="6">
        <f t="shared" si="115"/>
        <v>0</v>
      </c>
      <c r="G1055" s="6">
        <f t="shared" si="116"/>
        <v>0.79999999999999716</v>
      </c>
      <c r="H1055" s="6">
        <f t="shared" si="117"/>
        <v>1.7999999999999972</v>
      </c>
      <c r="I1055" s="162"/>
      <c r="J1055" s="6">
        <f t="shared" si="118"/>
        <v>-1.7999999999999972</v>
      </c>
      <c r="K1055" s="60"/>
      <c r="L1055" s="93"/>
    </row>
    <row r="1056" spans="1:12">
      <c r="A1056" s="59">
        <f>'Temperature Data'!A1056</f>
        <v>41597</v>
      </c>
      <c r="B1056" s="6" cm="1">
        <f t="array" ref="B1056">INDEX('Temperature Data'!$B1056:$G1056,1,TempDataCol)</f>
        <v>38.5</v>
      </c>
      <c r="C1056" s="6">
        <f t="shared" si="112"/>
        <v>18</v>
      </c>
      <c r="D1056" s="6">
        <f t="shared" si="113"/>
        <v>19</v>
      </c>
      <c r="E1056" s="6">
        <f t="shared" si="114"/>
        <v>20</v>
      </c>
      <c r="F1056" s="6">
        <f t="shared" si="115"/>
        <v>18</v>
      </c>
      <c r="G1056" s="6">
        <f t="shared" si="116"/>
        <v>19</v>
      </c>
      <c r="H1056" s="6">
        <f t="shared" si="117"/>
        <v>20</v>
      </c>
      <c r="I1056" s="162"/>
      <c r="J1056" s="6">
        <f t="shared" si="118"/>
        <v>-38</v>
      </c>
      <c r="K1056" s="60"/>
      <c r="L1056" s="93"/>
    </row>
    <row r="1057" spans="1:12">
      <c r="A1057" s="59">
        <f>'Temperature Data'!A1057</f>
        <v>41598</v>
      </c>
      <c r="B1057" s="6" cm="1">
        <f t="array" ref="B1057">INDEX('Temperature Data'!$B1057:$G1057,1,TempDataCol)</f>
        <v>30.299999999999997</v>
      </c>
      <c r="C1057" s="6">
        <f t="shared" si="112"/>
        <v>26.200000000000003</v>
      </c>
      <c r="D1057" s="6">
        <f t="shared" si="113"/>
        <v>27.200000000000003</v>
      </c>
      <c r="E1057" s="6">
        <f t="shared" si="114"/>
        <v>28.200000000000003</v>
      </c>
      <c r="F1057" s="6">
        <f t="shared" si="115"/>
        <v>26.200000000000003</v>
      </c>
      <c r="G1057" s="6">
        <f t="shared" si="116"/>
        <v>27.200000000000003</v>
      </c>
      <c r="H1057" s="6">
        <f t="shared" si="117"/>
        <v>28.200000000000003</v>
      </c>
      <c r="I1057" s="162"/>
      <c r="J1057" s="6">
        <f t="shared" si="118"/>
        <v>-54.400000000000006</v>
      </c>
      <c r="K1057" s="60"/>
      <c r="L1057" s="93"/>
    </row>
    <row r="1058" spans="1:12">
      <c r="A1058" s="59">
        <f>'Temperature Data'!A1058</f>
        <v>41599</v>
      </c>
      <c r="B1058" s="6" cm="1">
        <f t="array" ref="B1058">INDEX('Temperature Data'!$B1058:$G1058,1,TempDataCol)</f>
        <v>31.6</v>
      </c>
      <c r="C1058" s="6">
        <f t="shared" si="112"/>
        <v>24.9</v>
      </c>
      <c r="D1058" s="6">
        <f t="shared" si="113"/>
        <v>25.9</v>
      </c>
      <c r="E1058" s="6">
        <f t="shared" si="114"/>
        <v>26.9</v>
      </c>
      <c r="F1058" s="6">
        <f t="shared" si="115"/>
        <v>24.9</v>
      </c>
      <c r="G1058" s="6">
        <f t="shared" si="116"/>
        <v>25.9</v>
      </c>
      <c r="H1058" s="6">
        <f t="shared" si="117"/>
        <v>26.9</v>
      </c>
      <c r="I1058" s="162"/>
      <c r="J1058" s="6">
        <f t="shared" si="118"/>
        <v>-51.79999999999999</v>
      </c>
      <c r="K1058" s="60"/>
      <c r="L1058" s="93"/>
    </row>
    <row r="1059" spans="1:12">
      <c r="A1059" s="59">
        <f>'Temperature Data'!A1059</f>
        <v>41600</v>
      </c>
      <c r="B1059" s="6" cm="1">
        <f t="array" ref="B1059">INDEX('Temperature Data'!$B1059:$G1059,1,TempDataCol)</f>
        <v>42.4</v>
      </c>
      <c r="C1059" s="6">
        <f t="shared" si="112"/>
        <v>14.100000000000001</v>
      </c>
      <c r="D1059" s="6">
        <f t="shared" si="113"/>
        <v>15.100000000000001</v>
      </c>
      <c r="E1059" s="6">
        <f t="shared" si="114"/>
        <v>16.100000000000001</v>
      </c>
      <c r="F1059" s="6">
        <f t="shared" si="115"/>
        <v>14.100000000000001</v>
      </c>
      <c r="G1059" s="6">
        <f t="shared" si="116"/>
        <v>15.100000000000001</v>
      </c>
      <c r="H1059" s="6">
        <f t="shared" si="117"/>
        <v>16.100000000000001</v>
      </c>
      <c r="I1059" s="162"/>
      <c r="J1059" s="6">
        <f t="shared" si="118"/>
        <v>-30.200000000000003</v>
      </c>
      <c r="K1059" s="60"/>
      <c r="L1059" s="93"/>
    </row>
    <row r="1060" spans="1:12">
      <c r="A1060" s="59">
        <f>'Temperature Data'!A1060</f>
        <v>41601</v>
      </c>
      <c r="B1060" s="6" cm="1">
        <f t="array" ref="B1060">INDEX('Temperature Data'!$B1060:$G1060,1,TempDataCol)</f>
        <v>38.799999999999997</v>
      </c>
      <c r="C1060" s="6">
        <f t="shared" si="112"/>
        <v>17.700000000000003</v>
      </c>
      <c r="D1060" s="6">
        <f t="shared" si="113"/>
        <v>18.700000000000003</v>
      </c>
      <c r="E1060" s="6">
        <f t="shared" si="114"/>
        <v>19.700000000000003</v>
      </c>
      <c r="F1060" s="6">
        <f t="shared" si="115"/>
        <v>17.700000000000003</v>
      </c>
      <c r="G1060" s="6">
        <f t="shared" si="116"/>
        <v>18.700000000000003</v>
      </c>
      <c r="H1060" s="6">
        <f t="shared" si="117"/>
        <v>19.700000000000003</v>
      </c>
      <c r="I1060" s="162"/>
      <c r="J1060" s="6">
        <f t="shared" si="118"/>
        <v>-37.400000000000006</v>
      </c>
      <c r="K1060" s="60"/>
      <c r="L1060" s="93"/>
    </row>
    <row r="1061" spans="1:12">
      <c r="A1061" s="59">
        <f>'Temperature Data'!A1061</f>
        <v>41602</v>
      </c>
      <c r="B1061" s="6" cm="1">
        <f t="array" ref="B1061">INDEX('Temperature Data'!$B1061:$G1061,1,TempDataCol)</f>
        <v>22.9</v>
      </c>
      <c r="C1061" s="6">
        <f t="shared" si="112"/>
        <v>33.6</v>
      </c>
      <c r="D1061" s="6">
        <f t="shared" si="113"/>
        <v>34.6</v>
      </c>
      <c r="E1061" s="6">
        <f t="shared" si="114"/>
        <v>35.6</v>
      </c>
      <c r="F1061" s="6">
        <f t="shared" si="115"/>
        <v>33.6</v>
      </c>
      <c r="G1061" s="6">
        <f t="shared" si="116"/>
        <v>34.6</v>
      </c>
      <c r="H1061" s="6">
        <f t="shared" si="117"/>
        <v>35.6</v>
      </c>
      <c r="I1061" s="162"/>
      <c r="J1061" s="6">
        <f t="shared" si="118"/>
        <v>-69.200000000000017</v>
      </c>
      <c r="K1061" s="60"/>
      <c r="L1061" s="93"/>
    </row>
    <row r="1062" spans="1:12">
      <c r="A1062" s="59">
        <f>'Temperature Data'!A1062</f>
        <v>41603</v>
      </c>
      <c r="B1062" s="6" cm="1">
        <f t="array" ref="B1062">INDEX('Temperature Data'!$B1062:$G1062,1,TempDataCol)</f>
        <v>23.799999999999997</v>
      </c>
      <c r="C1062" s="6">
        <f t="shared" si="112"/>
        <v>32.700000000000003</v>
      </c>
      <c r="D1062" s="6">
        <f t="shared" si="113"/>
        <v>33.700000000000003</v>
      </c>
      <c r="E1062" s="6">
        <f t="shared" si="114"/>
        <v>34.700000000000003</v>
      </c>
      <c r="F1062" s="6">
        <f t="shared" si="115"/>
        <v>32.700000000000003</v>
      </c>
      <c r="G1062" s="6">
        <f t="shared" si="116"/>
        <v>33.700000000000003</v>
      </c>
      <c r="H1062" s="6">
        <f t="shared" si="117"/>
        <v>34.700000000000003</v>
      </c>
      <c r="I1062" s="162"/>
      <c r="J1062" s="6">
        <f t="shared" si="118"/>
        <v>-67.400000000000006</v>
      </c>
      <c r="K1062" s="60"/>
      <c r="L1062" s="93"/>
    </row>
    <row r="1063" spans="1:12">
      <c r="A1063" s="59">
        <f>'Temperature Data'!A1063</f>
        <v>41604</v>
      </c>
      <c r="B1063" s="6" cm="1">
        <f t="array" ref="B1063">INDEX('Temperature Data'!$B1063:$G1063,1,TempDataCol)</f>
        <v>34.299999999999997</v>
      </c>
      <c r="C1063" s="6">
        <f t="shared" si="112"/>
        <v>22.200000000000003</v>
      </c>
      <c r="D1063" s="6">
        <f t="shared" si="113"/>
        <v>23.200000000000003</v>
      </c>
      <c r="E1063" s="6">
        <f t="shared" si="114"/>
        <v>24.200000000000003</v>
      </c>
      <c r="F1063" s="6">
        <f t="shared" si="115"/>
        <v>22.200000000000003</v>
      </c>
      <c r="G1063" s="6">
        <f t="shared" si="116"/>
        <v>23.200000000000003</v>
      </c>
      <c r="H1063" s="6">
        <f t="shared" si="117"/>
        <v>24.200000000000003</v>
      </c>
      <c r="I1063" s="162"/>
      <c r="J1063" s="6">
        <f t="shared" si="118"/>
        <v>-46.400000000000006</v>
      </c>
      <c r="K1063" s="60"/>
      <c r="L1063" s="93"/>
    </row>
    <row r="1064" spans="1:12">
      <c r="A1064" s="59">
        <f>'Temperature Data'!A1064</f>
        <v>41605</v>
      </c>
      <c r="B1064" s="6" cm="1">
        <f t="array" ref="B1064">INDEX('Temperature Data'!$B1064:$G1064,1,TempDataCol)</f>
        <v>50.2</v>
      </c>
      <c r="C1064" s="6">
        <f t="shared" si="112"/>
        <v>6.2999999999999972</v>
      </c>
      <c r="D1064" s="6">
        <f t="shared" si="113"/>
        <v>7.2999999999999972</v>
      </c>
      <c r="E1064" s="6">
        <f t="shared" si="114"/>
        <v>8.2999999999999972</v>
      </c>
      <c r="F1064" s="6">
        <f t="shared" si="115"/>
        <v>6.2999999999999972</v>
      </c>
      <c r="G1064" s="6">
        <f t="shared" si="116"/>
        <v>7.2999999999999972</v>
      </c>
      <c r="H1064" s="6">
        <f t="shared" si="117"/>
        <v>8.2999999999999972</v>
      </c>
      <c r="I1064" s="162"/>
      <c r="J1064" s="6">
        <f t="shared" si="118"/>
        <v>-14.599999999999994</v>
      </c>
      <c r="K1064" s="60"/>
      <c r="L1064" s="93"/>
    </row>
    <row r="1065" spans="1:12">
      <c r="A1065" s="59">
        <f>'Temperature Data'!A1065</f>
        <v>41606</v>
      </c>
      <c r="B1065" s="6" cm="1">
        <f t="array" ref="B1065">INDEX('Temperature Data'!$B1065:$G1065,1,TempDataCol)</f>
        <v>29.5</v>
      </c>
      <c r="C1065" s="6">
        <f t="shared" si="112"/>
        <v>27</v>
      </c>
      <c r="D1065" s="6">
        <f t="shared" si="113"/>
        <v>28</v>
      </c>
      <c r="E1065" s="6">
        <f t="shared" si="114"/>
        <v>29</v>
      </c>
      <c r="F1065" s="6">
        <f t="shared" si="115"/>
        <v>27</v>
      </c>
      <c r="G1065" s="6">
        <f t="shared" si="116"/>
        <v>28</v>
      </c>
      <c r="H1065" s="6">
        <f t="shared" si="117"/>
        <v>29</v>
      </c>
      <c r="I1065" s="162"/>
      <c r="J1065" s="6">
        <f t="shared" si="118"/>
        <v>-56</v>
      </c>
      <c r="K1065" s="60"/>
      <c r="L1065" s="93"/>
    </row>
    <row r="1066" spans="1:12">
      <c r="A1066" s="59">
        <f>'Temperature Data'!A1066</f>
        <v>41607</v>
      </c>
      <c r="B1066" s="6" cm="1">
        <f t="array" ref="B1066">INDEX('Temperature Data'!$B1066:$G1066,1,TempDataCol)</f>
        <v>25</v>
      </c>
      <c r="C1066" s="6">
        <f t="shared" si="112"/>
        <v>31.5</v>
      </c>
      <c r="D1066" s="6">
        <f t="shared" si="113"/>
        <v>32.5</v>
      </c>
      <c r="E1066" s="6">
        <f t="shared" si="114"/>
        <v>33.5</v>
      </c>
      <c r="F1066" s="6">
        <f t="shared" si="115"/>
        <v>31.5</v>
      </c>
      <c r="G1066" s="6">
        <f t="shared" si="116"/>
        <v>32.5</v>
      </c>
      <c r="H1066" s="6">
        <f t="shared" si="117"/>
        <v>33.5</v>
      </c>
      <c r="I1066" s="162"/>
      <c r="J1066" s="6">
        <f t="shared" si="118"/>
        <v>-65</v>
      </c>
      <c r="K1066" s="60"/>
      <c r="L1066" s="93"/>
    </row>
    <row r="1067" spans="1:12">
      <c r="A1067" s="59">
        <f>'Temperature Data'!A1067</f>
        <v>41608</v>
      </c>
      <c r="B1067" s="6" cm="1">
        <f t="array" ref="B1067">INDEX('Temperature Data'!$B1067:$G1067,1,TempDataCol)</f>
        <v>22.6</v>
      </c>
      <c r="C1067" s="6">
        <f t="shared" si="112"/>
        <v>33.9</v>
      </c>
      <c r="D1067" s="6">
        <f t="shared" si="113"/>
        <v>34.9</v>
      </c>
      <c r="E1067" s="6">
        <f t="shared" si="114"/>
        <v>35.9</v>
      </c>
      <c r="F1067" s="6">
        <f t="shared" si="115"/>
        <v>33.9</v>
      </c>
      <c r="G1067" s="6">
        <f t="shared" si="116"/>
        <v>34.9</v>
      </c>
      <c r="H1067" s="6">
        <f t="shared" si="117"/>
        <v>35.9</v>
      </c>
      <c r="I1067" s="162"/>
      <c r="J1067" s="6">
        <f t="shared" si="118"/>
        <v>-69.799999999999983</v>
      </c>
      <c r="K1067" s="60"/>
      <c r="L1067" s="93"/>
    </row>
    <row r="1068" spans="1:12">
      <c r="A1068" s="59">
        <f>'Temperature Data'!A1068</f>
        <v>41609</v>
      </c>
      <c r="B1068" s="6" cm="1">
        <f t="array" ref="B1068">INDEX('Temperature Data'!$B1068:$G1068,1,TempDataCol)</f>
        <v>33</v>
      </c>
      <c r="C1068" s="6">
        <f t="shared" si="112"/>
        <v>23.5</v>
      </c>
      <c r="D1068" s="6">
        <f t="shared" si="113"/>
        <v>24.5</v>
      </c>
      <c r="E1068" s="6">
        <f t="shared" si="114"/>
        <v>25.5</v>
      </c>
      <c r="F1068" s="6">
        <f t="shared" si="115"/>
        <v>23.5</v>
      </c>
      <c r="G1068" s="6">
        <f t="shared" si="116"/>
        <v>24.5</v>
      </c>
      <c r="H1068" s="6">
        <f t="shared" si="117"/>
        <v>25.5</v>
      </c>
      <c r="I1068" s="162"/>
      <c r="J1068" s="6">
        <f t="shared" si="118"/>
        <v>-49</v>
      </c>
      <c r="K1068" s="60"/>
      <c r="L1068" s="93"/>
    </row>
    <row r="1069" spans="1:12">
      <c r="A1069" s="59">
        <f>'Temperature Data'!A1069</f>
        <v>41610</v>
      </c>
      <c r="B1069" s="6" cm="1">
        <f t="array" ref="B1069">INDEX('Temperature Data'!$B1069:$G1069,1,TempDataCol)</f>
        <v>36.1</v>
      </c>
      <c r="C1069" s="6">
        <f t="shared" si="112"/>
        <v>20.399999999999999</v>
      </c>
      <c r="D1069" s="6">
        <f t="shared" si="113"/>
        <v>21.4</v>
      </c>
      <c r="E1069" s="6">
        <f t="shared" si="114"/>
        <v>22.4</v>
      </c>
      <c r="F1069" s="6">
        <f t="shared" si="115"/>
        <v>20.399999999999999</v>
      </c>
      <c r="G1069" s="6">
        <f t="shared" si="116"/>
        <v>21.4</v>
      </c>
      <c r="H1069" s="6">
        <f t="shared" si="117"/>
        <v>22.4</v>
      </c>
      <c r="I1069" s="162"/>
      <c r="J1069" s="6">
        <f t="shared" si="118"/>
        <v>-42.79999999999999</v>
      </c>
      <c r="K1069" s="60"/>
      <c r="L1069" s="93"/>
    </row>
    <row r="1070" spans="1:12">
      <c r="A1070" s="59">
        <f>'Temperature Data'!A1070</f>
        <v>41611</v>
      </c>
      <c r="B1070" s="6" cm="1">
        <f t="array" ref="B1070">INDEX('Temperature Data'!$B1070:$G1070,1,TempDataCol)</f>
        <v>36</v>
      </c>
      <c r="C1070" s="6">
        <f t="shared" si="112"/>
        <v>20.5</v>
      </c>
      <c r="D1070" s="6">
        <f t="shared" si="113"/>
        <v>21.5</v>
      </c>
      <c r="E1070" s="6">
        <f t="shared" si="114"/>
        <v>22.5</v>
      </c>
      <c r="F1070" s="6">
        <f t="shared" si="115"/>
        <v>20.5</v>
      </c>
      <c r="G1070" s="6">
        <f t="shared" si="116"/>
        <v>21.5</v>
      </c>
      <c r="H1070" s="6">
        <f t="shared" si="117"/>
        <v>22.5</v>
      </c>
      <c r="I1070" s="162"/>
      <c r="J1070" s="6">
        <f t="shared" si="118"/>
        <v>-43</v>
      </c>
      <c r="K1070" s="60"/>
      <c r="L1070" s="93"/>
    </row>
    <row r="1071" spans="1:12">
      <c r="A1071" s="59">
        <f>'Temperature Data'!A1071</f>
        <v>41612</v>
      </c>
      <c r="B1071" s="6" cm="1">
        <f t="array" ref="B1071">INDEX('Temperature Data'!$B1071:$G1071,1,TempDataCol)</f>
        <v>32.1</v>
      </c>
      <c r="C1071" s="6">
        <f t="shared" si="112"/>
        <v>24.4</v>
      </c>
      <c r="D1071" s="6">
        <f t="shared" si="113"/>
        <v>25.4</v>
      </c>
      <c r="E1071" s="6">
        <f t="shared" si="114"/>
        <v>26.4</v>
      </c>
      <c r="F1071" s="6">
        <f t="shared" si="115"/>
        <v>24.4</v>
      </c>
      <c r="G1071" s="6">
        <f t="shared" si="116"/>
        <v>25.4</v>
      </c>
      <c r="H1071" s="6">
        <f t="shared" si="117"/>
        <v>26.4</v>
      </c>
      <c r="I1071" s="162"/>
      <c r="J1071" s="6">
        <f t="shared" si="118"/>
        <v>-50.79999999999999</v>
      </c>
      <c r="K1071" s="60"/>
      <c r="L1071" s="93"/>
    </row>
    <row r="1072" spans="1:12">
      <c r="A1072" s="59">
        <f>'Temperature Data'!A1072</f>
        <v>41613</v>
      </c>
      <c r="B1072" s="6" cm="1">
        <f t="array" ref="B1072">INDEX('Temperature Data'!$B1072:$G1072,1,TempDataCol)</f>
        <v>37.299999999999997</v>
      </c>
      <c r="C1072" s="6">
        <f t="shared" si="112"/>
        <v>19.200000000000003</v>
      </c>
      <c r="D1072" s="6">
        <f t="shared" si="113"/>
        <v>20.200000000000003</v>
      </c>
      <c r="E1072" s="6">
        <f t="shared" si="114"/>
        <v>21.200000000000003</v>
      </c>
      <c r="F1072" s="6">
        <f t="shared" si="115"/>
        <v>19.200000000000003</v>
      </c>
      <c r="G1072" s="6">
        <f t="shared" si="116"/>
        <v>20.200000000000003</v>
      </c>
      <c r="H1072" s="6">
        <f t="shared" si="117"/>
        <v>21.200000000000003</v>
      </c>
      <c r="I1072" s="162"/>
      <c r="J1072" s="6">
        <f t="shared" si="118"/>
        <v>-40.400000000000006</v>
      </c>
      <c r="K1072" s="60"/>
      <c r="L1072" s="93"/>
    </row>
    <row r="1073" spans="1:12">
      <c r="A1073" s="59">
        <f>'Temperature Data'!A1073</f>
        <v>41614</v>
      </c>
      <c r="B1073" s="6" cm="1">
        <f t="array" ref="B1073">INDEX('Temperature Data'!$B1073:$G1073,1,TempDataCol)</f>
        <v>46.9</v>
      </c>
      <c r="C1073" s="6">
        <f t="shared" si="112"/>
        <v>9.6000000000000014</v>
      </c>
      <c r="D1073" s="6">
        <f t="shared" si="113"/>
        <v>10.600000000000001</v>
      </c>
      <c r="E1073" s="6">
        <f t="shared" si="114"/>
        <v>11.600000000000001</v>
      </c>
      <c r="F1073" s="6">
        <f t="shared" si="115"/>
        <v>9.6000000000000014</v>
      </c>
      <c r="G1073" s="6">
        <f t="shared" si="116"/>
        <v>10.600000000000001</v>
      </c>
      <c r="H1073" s="6">
        <f t="shared" si="117"/>
        <v>11.600000000000001</v>
      </c>
      <c r="I1073" s="162"/>
      <c r="J1073" s="6">
        <f t="shared" si="118"/>
        <v>-21.200000000000003</v>
      </c>
      <c r="K1073" s="60"/>
      <c r="L1073" s="93"/>
    </row>
    <row r="1074" spans="1:12">
      <c r="A1074" s="59">
        <f>'Temperature Data'!A1074</f>
        <v>41615</v>
      </c>
      <c r="B1074" s="6" cm="1">
        <f t="array" ref="B1074">INDEX('Temperature Data'!$B1074:$G1074,1,TempDataCol)</f>
        <v>31.6</v>
      </c>
      <c r="C1074" s="6">
        <f t="shared" si="112"/>
        <v>24.9</v>
      </c>
      <c r="D1074" s="6">
        <f t="shared" si="113"/>
        <v>25.9</v>
      </c>
      <c r="E1074" s="6">
        <f t="shared" si="114"/>
        <v>26.9</v>
      </c>
      <c r="F1074" s="6">
        <f t="shared" si="115"/>
        <v>24.9</v>
      </c>
      <c r="G1074" s="6">
        <f t="shared" si="116"/>
        <v>25.9</v>
      </c>
      <c r="H1074" s="6">
        <f t="shared" si="117"/>
        <v>26.9</v>
      </c>
      <c r="I1074" s="162"/>
      <c r="J1074" s="6">
        <f t="shared" si="118"/>
        <v>-51.79999999999999</v>
      </c>
      <c r="K1074" s="60"/>
      <c r="L1074" s="93"/>
    </row>
    <row r="1075" spans="1:12">
      <c r="A1075" s="59">
        <f>'Temperature Data'!A1075</f>
        <v>41616</v>
      </c>
      <c r="B1075" s="6" cm="1">
        <f t="array" ref="B1075">INDEX('Temperature Data'!$B1075:$G1075,1,TempDataCol)</f>
        <v>26</v>
      </c>
      <c r="C1075" s="6">
        <f t="shared" si="112"/>
        <v>30.5</v>
      </c>
      <c r="D1075" s="6">
        <f t="shared" si="113"/>
        <v>31.5</v>
      </c>
      <c r="E1075" s="6">
        <f t="shared" si="114"/>
        <v>32.5</v>
      </c>
      <c r="F1075" s="6">
        <f t="shared" si="115"/>
        <v>30.5</v>
      </c>
      <c r="G1075" s="6">
        <f t="shared" si="116"/>
        <v>31.5</v>
      </c>
      <c r="H1075" s="6">
        <f t="shared" si="117"/>
        <v>32.5</v>
      </c>
      <c r="I1075" s="162"/>
      <c r="J1075" s="6">
        <f t="shared" si="118"/>
        <v>-63</v>
      </c>
      <c r="K1075" s="60"/>
      <c r="L1075" s="93"/>
    </row>
    <row r="1076" spans="1:12">
      <c r="A1076" s="59">
        <f>'Temperature Data'!A1076</f>
        <v>41617</v>
      </c>
      <c r="B1076" s="6" cm="1">
        <f t="array" ref="B1076">INDEX('Temperature Data'!$B1076:$G1076,1,TempDataCol)</f>
        <v>30.4</v>
      </c>
      <c r="C1076" s="6">
        <f t="shared" si="112"/>
        <v>26.1</v>
      </c>
      <c r="D1076" s="6">
        <f t="shared" si="113"/>
        <v>27.1</v>
      </c>
      <c r="E1076" s="6">
        <f t="shared" si="114"/>
        <v>28.1</v>
      </c>
      <c r="F1076" s="6">
        <f t="shared" si="115"/>
        <v>26.1</v>
      </c>
      <c r="G1076" s="6">
        <f t="shared" si="116"/>
        <v>27.1</v>
      </c>
      <c r="H1076" s="6">
        <f t="shared" si="117"/>
        <v>28.1</v>
      </c>
      <c r="I1076" s="162"/>
      <c r="J1076" s="6">
        <f t="shared" si="118"/>
        <v>-54.20000000000001</v>
      </c>
      <c r="K1076" s="60"/>
      <c r="L1076" s="93"/>
    </row>
    <row r="1077" spans="1:12">
      <c r="A1077" s="59">
        <f>'Temperature Data'!A1077</f>
        <v>41618</v>
      </c>
      <c r="B1077" s="6" cm="1">
        <f t="array" ref="B1077">INDEX('Temperature Data'!$B1077:$G1077,1,TempDataCol)</f>
        <v>30.299999999999997</v>
      </c>
      <c r="C1077" s="6">
        <f t="shared" si="112"/>
        <v>26.200000000000003</v>
      </c>
      <c r="D1077" s="6">
        <f t="shared" si="113"/>
        <v>27.200000000000003</v>
      </c>
      <c r="E1077" s="6">
        <f t="shared" si="114"/>
        <v>28.200000000000003</v>
      </c>
      <c r="F1077" s="6">
        <f t="shared" si="115"/>
        <v>26.200000000000003</v>
      </c>
      <c r="G1077" s="6">
        <f t="shared" si="116"/>
        <v>27.200000000000003</v>
      </c>
      <c r="H1077" s="6">
        <f t="shared" si="117"/>
        <v>28.200000000000003</v>
      </c>
      <c r="I1077" s="162"/>
      <c r="J1077" s="6">
        <f t="shared" si="118"/>
        <v>-54.400000000000006</v>
      </c>
      <c r="K1077" s="60"/>
      <c r="L1077" s="93"/>
    </row>
    <row r="1078" spans="1:12">
      <c r="A1078" s="59">
        <f>'Temperature Data'!A1078</f>
        <v>41619</v>
      </c>
      <c r="B1078" s="6" cm="1">
        <f t="array" ref="B1078">INDEX('Temperature Data'!$B1078:$G1078,1,TempDataCol)</f>
        <v>24.200000000000003</v>
      </c>
      <c r="C1078" s="6">
        <f t="shared" si="112"/>
        <v>32.299999999999997</v>
      </c>
      <c r="D1078" s="6">
        <f t="shared" si="113"/>
        <v>33.299999999999997</v>
      </c>
      <c r="E1078" s="6">
        <f t="shared" si="114"/>
        <v>34.299999999999997</v>
      </c>
      <c r="F1078" s="6">
        <f t="shared" si="115"/>
        <v>32.299999999999997</v>
      </c>
      <c r="G1078" s="6">
        <f t="shared" si="116"/>
        <v>33.299999999999997</v>
      </c>
      <c r="H1078" s="6">
        <f t="shared" si="117"/>
        <v>34.299999999999997</v>
      </c>
      <c r="I1078" s="162"/>
      <c r="J1078" s="6">
        <f t="shared" si="118"/>
        <v>-66.599999999999994</v>
      </c>
      <c r="K1078" s="60"/>
      <c r="L1078" s="93"/>
    </row>
    <row r="1079" spans="1:12">
      <c r="A1079" s="59">
        <f>'Temperature Data'!A1079</f>
        <v>41620</v>
      </c>
      <c r="B1079" s="6" cm="1">
        <f t="array" ref="B1079">INDEX('Temperature Data'!$B1079:$G1079,1,TempDataCol)</f>
        <v>19</v>
      </c>
      <c r="C1079" s="6">
        <f t="shared" si="112"/>
        <v>37.5</v>
      </c>
      <c r="D1079" s="6">
        <f t="shared" si="113"/>
        <v>38.5</v>
      </c>
      <c r="E1079" s="6">
        <f t="shared" si="114"/>
        <v>39.5</v>
      </c>
      <c r="F1079" s="6">
        <f t="shared" si="115"/>
        <v>37.5</v>
      </c>
      <c r="G1079" s="6">
        <f t="shared" si="116"/>
        <v>38.5</v>
      </c>
      <c r="H1079" s="6">
        <f t="shared" si="117"/>
        <v>39.5</v>
      </c>
      <c r="I1079" s="162"/>
      <c r="J1079" s="6">
        <f t="shared" si="118"/>
        <v>-77</v>
      </c>
      <c r="K1079" s="60"/>
      <c r="L1079" s="93"/>
    </row>
    <row r="1080" spans="1:12">
      <c r="A1080" s="59">
        <f>'Temperature Data'!A1080</f>
        <v>41621</v>
      </c>
      <c r="B1080" s="6" cm="1">
        <f t="array" ref="B1080">INDEX('Temperature Data'!$B1080:$G1080,1,TempDataCol)</f>
        <v>19.600000000000001</v>
      </c>
      <c r="C1080" s="6">
        <f t="shared" si="112"/>
        <v>36.9</v>
      </c>
      <c r="D1080" s="6">
        <f t="shared" si="113"/>
        <v>37.9</v>
      </c>
      <c r="E1080" s="6">
        <f t="shared" si="114"/>
        <v>38.9</v>
      </c>
      <c r="F1080" s="6">
        <f t="shared" si="115"/>
        <v>36.9</v>
      </c>
      <c r="G1080" s="6">
        <f t="shared" si="116"/>
        <v>37.9</v>
      </c>
      <c r="H1080" s="6">
        <f t="shared" si="117"/>
        <v>38.9</v>
      </c>
      <c r="I1080" s="162"/>
      <c r="J1080" s="6">
        <f t="shared" si="118"/>
        <v>-75.799999999999983</v>
      </c>
      <c r="K1080" s="60"/>
      <c r="L1080" s="93"/>
    </row>
    <row r="1081" spans="1:12">
      <c r="A1081" s="59">
        <f>'Temperature Data'!A1081</f>
        <v>41622</v>
      </c>
      <c r="B1081" s="6" cm="1">
        <f t="array" ref="B1081">INDEX('Temperature Data'!$B1081:$G1081,1,TempDataCol)</f>
        <v>13.200000000000003</v>
      </c>
      <c r="C1081" s="6">
        <f t="shared" si="112"/>
        <v>43.3</v>
      </c>
      <c r="D1081" s="6">
        <f t="shared" si="113"/>
        <v>44.3</v>
      </c>
      <c r="E1081" s="6">
        <f t="shared" si="114"/>
        <v>45.3</v>
      </c>
      <c r="F1081" s="6">
        <f t="shared" si="115"/>
        <v>43.3</v>
      </c>
      <c r="G1081" s="6">
        <f t="shared" si="116"/>
        <v>44.3</v>
      </c>
      <c r="H1081" s="6">
        <f t="shared" si="117"/>
        <v>45.3</v>
      </c>
      <c r="I1081" s="162"/>
      <c r="J1081" s="6">
        <f t="shared" si="118"/>
        <v>-88.59999999999998</v>
      </c>
      <c r="K1081" s="60"/>
      <c r="L1081" s="93"/>
    </row>
    <row r="1082" spans="1:12">
      <c r="A1082" s="59">
        <f>'Temperature Data'!A1082</f>
        <v>41623</v>
      </c>
      <c r="B1082" s="6" cm="1">
        <f t="array" ref="B1082">INDEX('Temperature Data'!$B1082:$G1082,1,TempDataCol)</f>
        <v>25.9</v>
      </c>
      <c r="C1082" s="6">
        <f t="shared" si="112"/>
        <v>30.6</v>
      </c>
      <c r="D1082" s="6">
        <f t="shared" si="113"/>
        <v>31.6</v>
      </c>
      <c r="E1082" s="6">
        <f t="shared" si="114"/>
        <v>32.6</v>
      </c>
      <c r="F1082" s="6">
        <f t="shared" si="115"/>
        <v>30.6</v>
      </c>
      <c r="G1082" s="6">
        <f t="shared" si="116"/>
        <v>31.6</v>
      </c>
      <c r="H1082" s="6">
        <f t="shared" si="117"/>
        <v>32.6</v>
      </c>
      <c r="I1082" s="162"/>
      <c r="J1082" s="6">
        <f t="shared" si="118"/>
        <v>-63.20000000000001</v>
      </c>
      <c r="K1082" s="60"/>
      <c r="L1082" s="93"/>
    </row>
    <row r="1083" spans="1:12">
      <c r="A1083" s="59">
        <f>'Temperature Data'!A1083</f>
        <v>41624</v>
      </c>
      <c r="B1083" s="6" cm="1">
        <f t="array" ref="B1083">INDEX('Temperature Data'!$B1083:$G1083,1,TempDataCol)</f>
        <v>22.200000000000003</v>
      </c>
      <c r="C1083" s="6">
        <f t="shared" si="112"/>
        <v>34.299999999999997</v>
      </c>
      <c r="D1083" s="6">
        <f t="shared" si="113"/>
        <v>35.299999999999997</v>
      </c>
      <c r="E1083" s="6">
        <f t="shared" si="114"/>
        <v>36.299999999999997</v>
      </c>
      <c r="F1083" s="6">
        <f t="shared" si="115"/>
        <v>34.299999999999997</v>
      </c>
      <c r="G1083" s="6">
        <f t="shared" si="116"/>
        <v>35.299999999999997</v>
      </c>
      <c r="H1083" s="6">
        <f t="shared" si="117"/>
        <v>36.299999999999997</v>
      </c>
      <c r="I1083" s="162"/>
      <c r="J1083" s="6">
        <f t="shared" si="118"/>
        <v>-70.599999999999994</v>
      </c>
      <c r="K1083" s="60"/>
      <c r="L1083" s="93"/>
    </row>
    <row r="1084" spans="1:12">
      <c r="A1084" s="59">
        <f>'Temperature Data'!A1084</f>
        <v>41625</v>
      </c>
      <c r="B1084" s="6" cm="1">
        <f t="array" ref="B1084">INDEX('Temperature Data'!$B1084:$G1084,1,TempDataCol)</f>
        <v>9</v>
      </c>
      <c r="C1084" s="6">
        <f t="shared" si="112"/>
        <v>47.5</v>
      </c>
      <c r="D1084" s="6">
        <f t="shared" si="113"/>
        <v>48.5</v>
      </c>
      <c r="E1084" s="6">
        <f t="shared" si="114"/>
        <v>49.5</v>
      </c>
      <c r="F1084" s="6">
        <f t="shared" si="115"/>
        <v>47.5</v>
      </c>
      <c r="G1084" s="6">
        <f t="shared" si="116"/>
        <v>48.5</v>
      </c>
      <c r="H1084" s="6">
        <f t="shared" si="117"/>
        <v>49.5</v>
      </c>
      <c r="I1084" s="162"/>
      <c r="J1084" s="6">
        <f t="shared" si="118"/>
        <v>-97</v>
      </c>
      <c r="K1084" s="60"/>
      <c r="L1084" s="93"/>
    </row>
    <row r="1085" spans="1:12">
      <c r="A1085" s="59">
        <f>'Temperature Data'!A1085</f>
        <v>41626</v>
      </c>
      <c r="B1085" s="6" cm="1">
        <f t="array" ref="B1085">INDEX('Temperature Data'!$B1085:$G1085,1,TempDataCol)</f>
        <v>24</v>
      </c>
      <c r="C1085" s="6">
        <f t="shared" si="112"/>
        <v>32.5</v>
      </c>
      <c r="D1085" s="6">
        <f t="shared" si="113"/>
        <v>33.5</v>
      </c>
      <c r="E1085" s="6">
        <f t="shared" si="114"/>
        <v>34.5</v>
      </c>
      <c r="F1085" s="6">
        <f t="shared" si="115"/>
        <v>32.5</v>
      </c>
      <c r="G1085" s="6">
        <f t="shared" si="116"/>
        <v>33.5</v>
      </c>
      <c r="H1085" s="6">
        <f t="shared" si="117"/>
        <v>34.5</v>
      </c>
      <c r="I1085" s="162"/>
      <c r="J1085" s="6">
        <f t="shared" si="118"/>
        <v>-67</v>
      </c>
      <c r="K1085" s="60"/>
      <c r="L1085" s="93"/>
    </row>
    <row r="1086" spans="1:12">
      <c r="A1086" s="59">
        <f>'Temperature Data'!A1086</f>
        <v>41627</v>
      </c>
      <c r="B1086" s="6" cm="1">
        <f t="array" ref="B1086">INDEX('Temperature Data'!$B1086:$G1086,1,TempDataCol)</f>
        <v>31.5</v>
      </c>
      <c r="C1086" s="6">
        <f t="shared" si="112"/>
        <v>25</v>
      </c>
      <c r="D1086" s="6">
        <f t="shared" si="113"/>
        <v>26</v>
      </c>
      <c r="E1086" s="6">
        <f t="shared" si="114"/>
        <v>27</v>
      </c>
      <c r="F1086" s="6">
        <f t="shared" si="115"/>
        <v>25</v>
      </c>
      <c r="G1086" s="6">
        <f t="shared" si="116"/>
        <v>26</v>
      </c>
      <c r="H1086" s="6">
        <f t="shared" si="117"/>
        <v>27</v>
      </c>
      <c r="I1086" s="162"/>
      <c r="J1086" s="6">
        <f t="shared" si="118"/>
        <v>-52</v>
      </c>
      <c r="K1086" s="60"/>
      <c r="L1086" s="93"/>
    </row>
    <row r="1087" spans="1:12">
      <c r="A1087" s="59">
        <f>'Temperature Data'!A1087</f>
        <v>41628</v>
      </c>
      <c r="B1087" s="6" cm="1">
        <f t="array" ref="B1087">INDEX('Temperature Data'!$B1087:$G1087,1,TempDataCol)</f>
        <v>38.9</v>
      </c>
      <c r="C1087" s="6">
        <f t="shared" si="112"/>
        <v>17.600000000000001</v>
      </c>
      <c r="D1087" s="6">
        <f t="shared" si="113"/>
        <v>18.600000000000001</v>
      </c>
      <c r="E1087" s="6">
        <f t="shared" si="114"/>
        <v>19.600000000000001</v>
      </c>
      <c r="F1087" s="6">
        <f t="shared" si="115"/>
        <v>17.600000000000001</v>
      </c>
      <c r="G1087" s="6">
        <f t="shared" si="116"/>
        <v>18.600000000000001</v>
      </c>
      <c r="H1087" s="6">
        <f t="shared" si="117"/>
        <v>19.600000000000001</v>
      </c>
      <c r="I1087" s="162"/>
      <c r="J1087" s="6">
        <f t="shared" si="118"/>
        <v>-37.200000000000003</v>
      </c>
      <c r="K1087" s="60"/>
      <c r="L1087" s="93"/>
    </row>
    <row r="1088" spans="1:12">
      <c r="A1088" s="59">
        <f>'Temperature Data'!A1088</f>
        <v>41629</v>
      </c>
      <c r="B1088" s="6" cm="1">
        <f t="array" ref="B1088">INDEX('Temperature Data'!$B1088:$G1088,1,TempDataCol)</f>
        <v>47.7</v>
      </c>
      <c r="C1088" s="6">
        <f t="shared" si="112"/>
        <v>8.7999999999999972</v>
      </c>
      <c r="D1088" s="6">
        <f t="shared" si="113"/>
        <v>9.7999999999999972</v>
      </c>
      <c r="E1088" s="6">
        <f t="shared" si="114"/>
        <v>10.799999999999997</v>
      </c>
      <c r="F1088" s="6">
        <f t="shared" si="115"/>
        <v>8.7999999999999972</v>
      </c>
      <c r="G1088" s="6">
        <f t="shared" si="116"/>
        <v>9.7999999999999972</v>
      </c>
      <c r="H1088" s="6">
        <f t="shared" si="117"/>
        <v>10.799999999999997</v>
      </c>
      <c r="I1088" s="162"/>
      <c r="J1088" s="6">
        <f t="shared" si="118"/>
        <v>-19.599999999999994</v>
      </c>
      <c r="K1088" s="60"/>
      <c r="L1088" s="93"/>
    </row>
    <row r="1089" spans="1:12">
      <c r="A1089" s="59">
        <f>'Temperature Data'!A1089</f>
        <v>41630</v>
      </c>
      <c r="B1089" s="6" cm="1">
        <f t="array" ref="B1089">INDEX('Temperature Data'!$B1089:$G1089,1,TempDataCol)</f>
        <v>39.200000000000003</v>
      </c>
      <c r="C1089" s="6">
        <f t="shared" si="112"/>
        <v>17.299999999999997</v>
      </c>
      <c r="D1089" s="6">
        <f t="shared" si="113"/>
        <v>18.299999999999997</v>
      </c>
      <c r="E1089" s="6">
        <f t="shared" si="114"/>
        <v>19.299999999999997</v>
      </c>
      <c r="F1089" s="6">
        <f t="shared" si="115"/>
        <v>17.299999999999997</v>
      </c>
      <c r="G1089" s="6">
        <f t="shared" si="116"/>
        <v>18.299999999999997</v>
      </c>
      <c r="H1089" s="6">
        <f t="shared" si="117"/>
        <v>19.299999999999997</v>
      </c>
      <c r="I1089" s="162"/>
      <c r="J1089" s="6">
        <f t="shared" si="118"/>
        <v>-36.599999999999994</v>
      </c>
      <c r="K1089" s="60"/>
      <c r="L1089" s="93"/>
    </row>
    <row r="1090" spans="1:12">
      <c r="A1090" s="59">
        <f>'Temperature Data'!A1090</f>
        <v>41631</v>
      </c>
      <c r="B1090" s="6" cm="1">
        <f t="array" ref="B1090">INDEX('Temperature Data'!$B1090:$G1090,1,TempDataCol)</f>
        <v>32.4</v>
      </c>
      <c r="C1090" s="6">
        <f t="shared" si="112"/>
        <v>24.1</v>
      </c>
      <c r="D1090" s="6">
        <f t="shared" si="113"/>
        <v>25.1</v>
      </c>
      <c r="E1090" s="6">
        <f t="shared" si="114"/>
        <v>26.1</v>
      </c>
      <c r="F1090" s="6">
        <f t="shared" si="115"/>
        <v>24.1</v>
      </c>
      <c r="G1090" s="6">
        <f t="shared" si="116"/>
        <v>25.1</v>
      </c>
      <c r="H1090" s="6">
        <f t="shared" si="117"/>
        <v>26.1</v>
      </c>
      <c r="I1090" s="162"/>
      <c r="J1090" s="6">
        <f t="shared" si="118"/>
        <v>-50.20000000000001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25.6</v>
      </c>
      <c r="D1091" s="6">
        <f t="shared" ref="D1091:D1154" si="120">IF(ISNUMBER($B1091),IF($B1091&lt;BPmiddle,(BPmiddle-$B1091),0),"no data")</f>
        <v>26.6</v>
      </c>
      <c r="E1091" s="6">
        <f t="shared" ref="E1091:E1154" si="121">IF(ISNUMBER($B1091),IF($B1091&lt;BPupper,(BPupper-$B1091),0),"no data")</f>
        <v>27.6</v>
      </c>
      <c r="F1091" s="6">
        <f t="shared" ref="F1091:F1154" si="122">IF(ISNUMBER($B1091),IF($B1091&lt;BPlower,(BPlower-$B1091),0),"no data")</f>
        <v>25.6</v>
      </c>
      <c r="G1091" s="6">
        <f t="shared" ref="G1091:G1154" si="123">IF(ISNUMBER($B1091),IF($B1091&lt;BPmiddle,(BPmiddle-$B1091),0),"no data")</f>
        <v>26.6</v>
      </c>
      <c r="H1091" s="6">
        <f t="shared" ref="H1091:H1154" si="124">IF(ISNUMBER($B1091),IF($B1091&lt;BPupper,(BPupper-$B1091),0),"no data")</f>
        <v>27.6</v>
      </c>
      <c r="I1091" s="162"/>
      <c r="J1091" s="6">
        <f t="shared" ref="J1091:J1154" si="125">IF(ISNUMBER($B1091),IF($B1091&lt;BalancePoint,(BalancePoint-$B1091-SUM($D1091:$F1091)),0),"no data")</f>
        <v>-53.20000000000001</v>
      </c>
      <c r="K1091" s="60"/>
      <c r="L1091" s="93"/>
    </row>
    <row r="1092" spans="1:12">
      <c r="A1092" s="59">
        <f>'Temperature Data'!A1092</f>
        <v>41633</v>
      </c>
      <c r="B1092" s="6" cm="1">
        <f t="array" ref="B1092">INDEX('Temperature Data'!$B1092:$G1092,1,TempDataCol)</f>
        <v>17.100000000000001</v>
      </c>
      <c r="C1092" s="6">
        <f t="shared" si="119"/>
        <v>39.4</v>
      </c>
      <c r="D1092" s="6">
        <f t="shared" si="120"/>
        <v>40.4</v>
      </c>
      <c r="E1092" s="6">
        <f t="shared" si="121"/>
        <v>41.4</v>
      </c>
      <c r="F1092" s="6">
        <f t="shared" si="122"/>
        <v>39.4</v>
      </c>
      <c r="G1092" s="6">
        <f t="shared" si="123"/>
        <v>40.4</v>
      </c>
      <c r="H1092" s="6">
        <f t="shared" si="124"/>
        <v>41.4</v>
      </c>
      <c r="I1092" s="162"/>
      <c r="J1092" s="6">
        <f t="shared" si="125"/>
        <v>-80.799999999999983</v>
      </c>
      <c r="K1092" s="60"/>
      <c r="L1092" s="93"/>
    </row>
    <row r="1093" spans="1:12">
      <c r="A1093" s="59">
        <f>'Temperature Data'!A1093</f>
        <v>41634</v>
      </c>
      <c r="B1093" s="6" cm="1">
        <f t="array" ref="B1093">INDEX('Temperature Data'!$B1093:$G1093,1,TempDataCol)</f>
        <v>21.299999999999997</v>
      </c>
      <c r="C1093" s="6">
        <f t="shared" si="119"/>
        <v>35.200000000000003</v>
      </c>
      <c r="D1093" s="6">
        <f t="shared" si="120"/>
        <v>36.200000000000003</v>
      </c>
      <c r="E1093" s="6">
        <f t="shared" si="121"/>
        <v>37.200000000000003</v>
      </c>
      <c r="F1093" s="6">
        <f t="shared" si="122"/>
        <v>35.200000000000003</v>
      </c>
      <c r="G1093" s="6">
        <f t="shared" si="123"/>
        <v>36.200000000000003</v>
      </c>
      <c r="H1093" s="6">
        <f t="shared" si="124"/>
        <v>37.200000000000003</v>
      </c>
      <c r="I1093" s="162"/>
      <c r="J1093" s="6">
        <f t="shared" si="125"/>
        <v>-72.400000000000006</v>
      </c>
      <c r="K1093" s="60"/>
      <c r="L1093" s="93"/>
    </row>
    <row r="1094" spans="1:12">
      <c r="A1094" s="59">
        <f>'Temperature Data'!A1094</f>
        <v>41635</v>
      </c>
      <c r="B1094" s="6" cm="1">
        <f t="array" ref="B1094">INDEX('Temperature Data'!$B1094:$G1094,1,TempDataCol)</f>
        <v>25.9</v>
      </c>
      <c r="C1094" s="6">
        <f t="shared" si="119"/>
        <v>30.6</v>
      </c>
      <c r="D1094" s="6">
        <f t="shared" si="120"/>
        <v>31.6</v>
      </c>
      <c r="E1094" s="6">
        <f t="shared" si="121"/>
        <v>32.6</v>
      </c>
      <c r="F1094" s="6">
        <f t="shared" si="122"/>
        <v>30.6</v>
      </c>
      <c r="G1094" s="6">
        <f t="shared" si="123"/>
        <v>31.6</v>
      </c>
      <c r="H1094" s="6">
        <f t="shared" si="124"/>
        <v>32.6</v>
      </c>
      <c r="I1094" s="162"/>
      <c r="J1094" s="6">
        <f t="shared" si="125"/>
        <v>-63.20000000000001</v>
      </c>
      <c r="K1094" s="60"/>
      <c r="L1094" s="93"/>
    </row>
    <row r="1095" spans="1:12">
      <c r="A1095" s="59">
        <f>'Temperature Data'!A1095</f>
        <v>41636</v>
      </c>
      <c r="B1095" s="6" cm="1">
        <f t="array" ref="B1095">INDEX('Temperature Data'!$B1095:$G1095,1,TempDataCol)</f>
        <v>32</v>
      </c>
      <c r="C1095" s="6">
        <f t="shared" si="119"/>
        <v>24.5</v>
      </c>
      <c r="D1095" s="6">
        <f t="shared" si="120"/>
        <v>25.5</v>
      </c>
      <c r="E1095" s="6">
        <f t="shared" si="121"/>
        <v>26.5</v>
      </c>
      <c r="F1095" s="6">
        <f t="shared" si="122"/>
        <v>24.5</v>
      </c>
      <c r="G1095" s="6">
        <f t="shared" si="123"/>
        <v>25.5</v>
      </c>
      <c r="H1095" s="6">
        <f t="shared" si="124"/>
        <v>26.5</v>
      </c>
      <c r="I1095" s="162"/>
      <c r="J1095" s="6">
        <f t="shared" si="125"/>
        <v>-51</v>
      </c>
      <c r="K1095" s="60"/>
      <c r="L1095" s="93"/>
    </row>
    <row r="1096" spans="1:12">
      <c r="A1096" s="59">
        <f>'Temperature Data'!A1096</f>
        <v>41637</v>
      </c>
      <c r="B1096" s="6" cm="1">
        <f t="array" ref="B1096">INDEX('Temperature Data'!$B1096:$G1096,1,TempDataCol)</f>
        <v>33.200000000000003</v>
      </c>
      <c r="C1096" s="6">
        <f t="shared" si="119"/>
        <v>23.299999999999997</v>
      </c>
      <c r="D1096" s="6">
        <f t="shared" si="120"/>
        <v>24.299999999999997</v>
      </c>
      <c r="E1096" s="6">
        <f t="shared" si="121"/>
        <v>25.299999999999997</v>
      </c>
      <c r="F1096" s="6">
        <f t="shared" si="122"/>
        <v>23.299999999999997</v>
      </c>
      <c r="G1096" s="6">
        <f t="shared" si="123"/>
        <v>24.299999999999997</v>
      </c>
      <c r="H1096" s="6">
        <f t="shared" si="124"/>
        <v>25.299999999999997</v>
      </c>
      <c r="I1096" s="162"/>
      <c r="J1096" s="6">
        <f t="shared" si="125"/>
        <v>-48.599999999999994</v>
      </c>
      <c r="K1096" s="60"/>
      <c r="L1096" s="93"/>
    </row>
    <row r="1097" spans="1:12">
      <c r="A1097" s="59">
        <f>'Temperature Data'!A1097</f>
        <v>41638</v>
      </c>
      <c r="B1097" s="6" cm="1">
        <f t="array" ref="B1097">INDEX('Temperature Data'!$B1097:$G1097,1,TempDataCol)</f>
        <v>31.700000000000003</v>
      </c>
      <c r="C1097" s="6">
        <f t="shared" si="119"/>
        <v>24.799999999999997</v>
      </c>
      <c r="D1097" s="6">
        <f t="shared" si="120"/>
        <v>25.799999999999997</v>
      </c>
      <c r="E1097" s="6">
        <f t="shared" si="121"/>
        <v>26.799999999999997</v>
      </c>
      <c r="F1097" s="6">
        <f t="shared" si="122"/>
        <v>24.799999999999997</v>
      </c>
      <c r="G1097" s="6">
        <f t="shared" si="123"/>
        <v>25.799999999999997</v>
      </c>
      <c r="H1097" s="6">
        <f t="shared" si="124"/>
        <v>26.799999999999997</v>
      </c>
      <c r="I1097" s="162"/>
      <c r="J1097" s="6">
        <f t="shared" si="125"/>
        <v>-51.599999999999994</v>
      </c>
      <c r="K1097" s="60"/>
      <c r="L1097" s="93"/>
    </row>
    <row r="1098" spans="1:12">
      <c r="A1098" s="59">
        <f>'Temperature Data'!A1098</f>
        <v>41639</v>
      </c>
      <c r="B1098" s="6" cm="1">
        <f t="array" ref="B1098">INDEX('Temperature Data'!$B1098:$G1098,1,TempDataCol)</f>
        <v>17</v>
      </c>
      <c r="C1098" s="6">
        <f t="shared" si="119"/>
        <v>39.5</v>
      </c>
      <c r="D1098" s="6">
        <f t="shared" si="120"/>
        <v>40.5</v>
      </c>
      <c r="E1098" s="6">
        <f t="shared" si="121"/>
        <v>41.5</v>
      </c>
      <c r="F1098" s="6">
        <f t="shared" si="122"/>
        <v>39.5</v>
      </c>
      <c r="G1098" s="6">
        <f t="shared" si="123"/>
        <v>40.5</v>
      </c>
      <c r="H1098" s="6">
        <f t="shared" si="124"/>
        <v>41.5</v>
      </c>
      <c r="I1098" s="162"/>
      <c r="J1098" s="6">
        <f t="shared" si="125"/>
        <v>-81</v>
      </c>
      <c r="K1098" s="60"/>
      <c r="L1098" s="93"/>
    </row>
    <row r="1099" spans="1:12">
      <c r="A1099" s="59">
        <f>'Temperature Data'!A1099</f>
        <v>41640</v>
      </c>
      <c r="B1099" s="6" cm="1">
        <f t="array" ref="B1099">INDEX('Temperature Data'!$B1099:$G1099,1,TempDataCol)</f>
        <v>19.100000000000001</v>
      </c>
      <c r="C1099" s="6">
        <f t="shared" si="119"/>
        <v>37.4</v>
      </c>
      <c r="D1099" s="6">
        <f t="shared" si="120"/>
        <v>38.4</v>
      </c>
      <c r="E1099" s="6">
        <f t="shared" si="121"/>
        <v>39.4</v>
      </c>
      <c r="F1099" s="6">
        <f t="shared" si="122"/>
        <v>37.4</v>
      </c>
      <c r="G1099" s="6">
        <f t="shared" si="123"/>
        <v>38.4</v>
      </c>
      <c r="H1099" s="6">
        <f t="shared" si="124"/>
        <v>39.4</v>
      </c>
      <c r="I1099" s="162"/>
      <c r="J1099" s="6">
        <f t="shared" si="125"/>
        <v>-76.799999999999983</v>
      </c>
      <c r="K1099" s="60"/>
      <c r="L1099" s="93"/>
    </row>
    <row r="1100" spans="1:12">
      <c r="A1100" s="59">
        <f>'Temperature Data'!A1100</f>
        <v>41641</v>
      </c>
      <c r="B1100" s="6" cm="1">
        <f t="array" ref="B1100">INDEX('Temperature Data'!$B1100:$G1100,1,TempDataCol)</f>
        <v>10.100000000000001</v>
      </c>
      <c r="C1100" s="6">
        <f t="shared" si="119"/>
        <v>46.4</v>
      </c>
      <c r="D1100" s="6">
        <f t="shared" si="120"/>
        <v>47.4</v>
      </c>
      <c r="E1100" s="6">
        <f t="shared" si="121"/>
        <v>48.4</v>
      </c>
      <c r="F1100" s="6">
        <f t="shared" si="122"/>
        <v>46.4</v>
      </c>
      <c r="G1100" s="6">
        <f t="shared" si="123"/>
        <v>47.4</v>
      </c>
      <c r="H1100" s="6">
        <f t="shared" si="124"/>
        <v>48.4</v>
      </c>
      <c r="I1100" s="162"/>
      <c r="J1100" s="6">
        <f t="shared" si="125"/>
        <v>-94.799999999999983</v>
      </c>
      <c r="K1100" s="60"/>
      <c r="L1100" s="93"/>
    </row>
    <row r="1101" spans="1:12">
      <c r="A1101" s="59">
        <f>'Temperature Data'!A1101</f>
        <v>41642</v>
      </c>
      <c r="B1101" s="6" cm="1">
        <f t="array" ref="B1101">INDEX('Temperature Data'!$B1101:$G1101,1,TempDataCol)</f>
        <v>4</v>
      </c>
      <c r="C1101" s="6">
        <f t="shared" si="119"/>
        <v>52.5</v>
      </c>
      <c r="D1101" s="6">
        <f t="shared" si="120"/>
        <v>53.5</v>
      </c>
      <c r="E1101" s="6">
        <f t="shared" si="121"/>
        <v>54.5</v>
      </c>
      <c r="F1101" s="6">
        <f t="shared" si="122"/>
        <v>52.5</v>
      </c>
      <c r="G1101" s="6">
        <f t="shared" si="123"/>
        <v>53.5</v>
      </c>
      <c r="H1101" s="6">
        <f t="shared" si="124"/>
        <v>54.5</v>
      </c>
      <c r="I1101" s="162"/>
      <c r="J1101" s="6">
        <f t="shared" si="125"/>
        <v>-107</v>
      </c>
      <c r="K1101" s="60"/>
      <c r="L1101" s="93"/>
    </row>
    <row r="1102" spans="1:12">
      <c r="A1102" s="59">
        <f>'Temperature Data'!A1102</f>
        <v>41643</v>
      </c>
      <c r="B1102" s="6" cm="1">
        <f t="array" ref="B1102">INDEX('Temperature Data'!$B1102:$G1102,1,TempDataCol)</f>
        <v>9.2000000000000028</v>
      </c>
      <c r="C1102" s="6">
        <f t="shared" si="119"/>
        <v>47.3</v>
      </c>
      <c r="D1102" s="6">
        <f t="shared" si="120"/>
        <v>48.3</v>
      </c>
      <c r="E1102" s="6">
        <f t="shared" si="121"/>
        <v>49.3</v>
      </c>
      <c r="F1102" s="6">
        <f t="shared" si="122"/>
        <v>47.3</v>
      </c>
      <c r="G1102" s="6">
        <f t="shared" si="123"/>
        <v>48.3</v>
      </c>
      <c r="H1102" s="6">
        <f t="shared" si="124"/>
        <v>49.3</v>
      </c>
      <c r="I1102" s="162"/>
      <c r="J1102" s="6">
        <f t="shared" si="125"/>
        <v>-96.59999999999998</v>
      </c>
      <c r="K1102" s="60"/>
      <c r="L1102" s="93"/>
    </row>
    <row r="1103" spans="1:12">
      <c r="A1103" s="59">
        <f>'Temperature Data'!A1103</f>
        <v>41644</v>
      </c>
      <c r="B1103" s="6" cm="1">
        <f t="array" ref="B1103">INDEX('Temperature Data'!$B1103:$G1103,1,TempDataCol)</f>
        <v>26.9</v>
      </c>
      <c r="C1103" s="6">
        <f t="shared" si="119"/>
        <v>29.6</v>
      </c>
      <c r="D1103" s="6">
        <f t="shared" si="120"/>
        <v>30.6</v>
      </c>
      <c r="E1103" s="6">
        <f t="shared" si="121"/>
        <v>31.6</v>
      </c>
      <c r="F1103" s="6">
        <f t="shared" si="122"/>
        <v>29.6</v>
      </c>
      <c r="G1103" s="6">
        <f t="shared" si="123"/>
        <v>30.6</v>
      </c>
      <c r="H1103" s="6">
        <f t="shared" si="124"/>
        <v>31.6</v>
      </c>
      <c r="I1103" s="162"/>
      <c r="J1103" s="6">
        <f t="shared" si="125"/>
        <v>-61.20000000000001</v>
      </c>
      <c r="K1103" s="60"/>
      <c r="L1103" s="93"/>
    </row>
    <row r="1104" spans="1:12">
      <c r="A1104" s="59">
        <f>'Temperature Data'!A1104</f>
        <v>41645</v>
      </c>
      <c r="B1104" s="6" cm="1">
        <f t="array" ref="B1104">INDEX('Temperature Data'!$B1104:$G1104,1,TempDataCol)</f>
        <v>40.799999999999997</v>
      </c>
      <c r="C1104" s="6">
        <f t="shared" si="119"/>
        <v>15.700000000000003</v>
      </c>
      <c r="D1104" s="6">
        <f t="shared" si="120"/>
        <v>16.700000000000003</v>
      </c>
      <c r="E1104" s="6">
        <f t="shared" si="121"/>
        <v>17.700000000000003</v>
      </c>
      <c r="F1104" s="6">
        <f t="shared" si="122"/>
        <v>15.700000000000003</v>
      </c>
      <c r="G1104" s="6">
        <f t="shared" si="123"/>
        <v>16.700000000000003</v>
      </c>
      <c r="H1104" s="6">
        <f t="shared" si="124"/>
        <v>17.700000000000003</v>
      </c>
      <c r="I1104" s="162"/>
      <c r="J1104" s="6">
        <f t="shared" si="125"/>
        <v>-33.400000000000006</v>
      </c>
      <c r="K1104" s="60"/>
      <c r="L1104" s="93"/>
    </row>
    <row r="1105" spans="1:12">
      <c r="A1105" s="59">
        <f>'Temperature Data'!A1105</f>
        <v>41646</v>
      </c>
      <c r="B1105" s="6" cm="1">
        <f t="array" ref="B1105">INDEX('Temperature Data'!$B1105:$G1105,1,TempDataCol)</f>
        <v>12</v>
      </c>
      <c r="C1105" s="6">
        <f t="shared" si="119"/>
        <v>44.5</v>
      </c>
      <c r="D1105" s="6">
        <f t="shared" si="120"/>
        <v>45.5</v>
      </c>
      <c r="E1105" s="6">
        <f t="shared" si="121"/>
        <v>46.5</v>
      </c>
      <c r="F1105" s="6">
        <f t="shared" si="122"/>
        <v>44.5</v>
      </c>
      <c r="G1105" s="6">
        <f t="shared" si="123"/>
        <v>45.5</v>
      </c>
      <c r="H1105" s="6">
        <f t="shared" si="124"/>
        <v>46.5</v>
      </c>
      <c r="I1105" s="162"/>
      <c r="J1105" s="6">
        <f t="shared" si="125"/>
        <v>-91</v>
      </c>
      <c r="K1105" s="60"/>
      <c r="L1105" s="93"/>
    </row>
    <row r="1106" spans="1:12">
      <c r="A1106" s="59">
        <f>'Temperature Data'!A1106</f>
        <v>41647</v>
      </c>
      <c r="B1106" s="6" cm="1">
        <f t="array" ref="B1106">INDEX('Temperature Data'!$B1106:$G1106,1,TempDataCol)</f>
        <v>12.100000000000001</v>
      </c>
      <c r="C1106" s="6">
        <f t="shared" si="119"/>
        <v>44.4</v>
      </c>
      <c r="D1106" s="6">
        <f t="shared" si="120"/>
        <v>45.4</v>
      </c>
      <c r="E1106" s="6">
        <f t="shared" si="121"/>
        <v>46.4</v>
      </c>
      <c r="F1106" s="6">
        <f t="shared" si="122"/>
        <v>44.4</v>
      </c>
      <c r="G1106" s="6">
        <f t="shared" si="123"/>
        <v>45.4</v>
      </c>
      <c r="H1106" s="6">
        <f t="shared" si="124"/>
        <v>46.4</v>
      </c>
      <c r="I1106" s="162"/>
      <c r="J1106" s="6">
        <f t="shared" si="125"/>
        <v>-90.799999999999983</v>
      </c>
      <c r="K1106" s="60"/>
      <c r="L1106" s="93"/>
    </row>
    <row r="1107" spans="1:12">
      <c r="A1107" s="59">
        <f>'Temperature Data'!A1107</f>
        <v>41648</v>
      </c>
      <c r="B1107" s="6" cm="1">
        <f t="array" ref="B1107">INDEX('Temperature Data'!$B1107:$G1107,1,TempDataCol)</f>
        <v>18.299999999999997</v>
      </c>
      <c r="C1107" s="6">
        <f t="shared" si="119"/>
        <v>38.200000000000003</v>
      </c>
      <c r="D1107" s="6">
        <f t="shared" si="120"/>
        <v>39.200000000000003</v>
      </c>
      <c r="E1107" s="6">
        <f t="shared" si="121"/>
        <v>40.200000000000003</v>
      </c>
      <c r="F1107" s="6">
        <f t="shared" si="122"/>
        <v>38.200000000000003</v>
      </c>
      <c r="G1107" s="6">
        <f t="shared" si="123"/>
        <v>39.200000000000003</v>
      </c>
      <c r="H1107" s="6">
        <f t="shared" si="124"/>
        <v>40.200000000000003</v>
      </c>
      <c r="I1107" s="162"/>
      <c r="J1107" s="6">
        <f t="shared" si="125"/>
        <v>-78.400000000000006</v>
      </c>
      <c r="K1107" s="60"/>
      <c r="L1107" s="93"/>
    </row>
    <row r="1108" spans="1:12">
      <c r="A1108" s="59">
        <f>'Temperature Data'!A1108</f>
        <v>41649</v>
      </c>
      <c r="B1108" s="6" cm="1">
        <f t="array" ref="B1108">INDEX('Temperature Data'!$B1108:$G1108,1,TempDataCol)</f>
        <v>25</v>
      </c>
      <c r="C1108" s="6">
        <f t="shared" si="119"/>
        <v>31.5</v>
      </c>
      <c r="D1108" s="6">
        <f t="shared" si="120"/>
        <v>32.5</v>
      </c>
      <c r="E1108" s="6">
        <f t="shared" si="121"/>
        <v>33.5</v>
      </c>
      <c r="F1108" s="6">
        <f t="shared" si="122"/>
        <v>31.5</v>
      </c>
      <c r="G1108" s="6">
        <f t="shared" si="123"/>
        <v>32.5</v>
      </c>
      <c r="H1108" s="6">
        <f t="shared" si="124"/>
        <v>33.5</v>
      </c>
      <c r="I1108" s="162"/>
      <c r="J1108" s="6">
        <f t="shared" si="125"/>
        <v>-65</v>
      </c>
      <c r="K1108" s="60"/>
      <c r="L1108" s="93"/>
    </row>
    <row r="1109" spans="1:12">
      <c r="A1109" s="59">
        <f>'Temperature Data'!A1109</f>
        <v>41650</v>
      </c>
      <c r="B1109" s="6" cm="1">
        <f t="array" ref="B1109">INDEX('Temperature Data'!$B1109:$G1109,1,TempDataCol)</f>
        <v>47.8</v>
      </c>
      <c r="C1109" s="6">
        <f t="shared" si="119"/>
        <v>8.7000000000000028</v>
      </c>
      <c r="D1109" s="6">
        <f t="shared" si="120"/>
        <v>9.7000000000000028</v>
      </c>
      <c r="E1109" s="6">
        <f t="shared" si="121"/>
        <v>10.700000000000003</v>
      </c>
      <c r="F1109" s="6">
        <f t="shared" si="122"/>
        <v>8.7000000000000028</v>
      </c>
      <c r="G1109" s="6">
        <f t="shared" si="123"/>
        <v>9.7000000000000028</v>
      </c>
      <c r="H1109" s="6">
        <f t="shared" si="124"/>
        <v>10.700000000000003</v>
      </c>
      <c r="I1109" s="162"/>
      <c r="J1109" s="6">
        <f t="shared" si="125"/>
        <v>-19.400000000000006</v>
      </c>
      <c r="K1109" s="60"/>
      <c r="L1109" s="93"/>
    </row>
    <row r="1110" spans="1:12">
      <c r="A1110" s="59">
        <f>'Temperature Data'!A1110</f>
        <v>41651</v>
      </c>
      <c r="B1110" s="6" cm="1">
        <f t="array" ref="B1110">INDEX('Temperature Data'!$B1110:$G1110,1,TempDataCol)</f>
        <v>42.1</v>
      </c>
      <c r="C1110" s="6">
        <f t="shared" si="119"/>
        <v>14.399999999999999</v>
      </c>
      <c r="D1110" s="6">
        <f t="shared" si="120"/>
        <v>15.399999999999999</v>
      </c>
      <c r="E1110" s="6">
        <f t="shared" si="121"/>
        <v>16.399999999999999</v>
      </c>
      <c r="F1110" s="6">
        <f t="shared" si="122"/>
        <v>14.399999999999999</v>
      </c>
      <c r="G1110" s="6">
        <f t="shared" si="123"/>
        <v>15.399999999999999</v>
      </c>
      <c r="H1110" s="6">
        <f t="shared" si="124"/>
        <v>16.399999999999999</v>
      </c>
      <c r="I1110" s="162"/>
      <c r="J1110" s="6">
        <f t="shared" si="125"/>
        <v>-30.799999999999997</v>
      </c>
      <c r="K1110" s="60"/>
      <c r="L1110" s="93"/>
    </row>
    <row r="1111" spans="1:12">
      <c r="A1111" s="59">
        <f>'Temperature Data'!A1111</f>
        <v>41652</v>
      </c>
      <c r="B1111" s="6" cm="1">
        <f t="array" ref="B1111">INDEX('Temperature Data'!$B1111:$G1111,1,TempDataCol)</f>
        <v>40.299999999999997</v>
      </c>
      <c r="C1111" s="6">
        <f t="shared" si="119"/>
        <v>16.200000000000003</v>
      </c>
      <c r="D1111" s="6">
        <f t="shared" si="120"/>
        <v>17.200000000000003</v>
      </c>
      <c r="E1111" s="6">
        <f t="shared" si="121"/>
        <v>18.200000000000003</v>
      </c>
      <c r="F1111" s="6">
        <f t="shared" si="122"/>
        <v>16.200000000000003</v>
      </c>
      <c r="G1111" s="6">
        <f t="shared" si="123"/>
        <v>17.200000000000003</v>
      </c>
      <c r="H1111" s="6">
        <f t="shared" si="124"/>
        <v>18.200000000000003</v>
      </c>
      <c r="I1111" s="162"/>
      <c r="J1111" s="6">
        <f t="shared" si="125"/>
        <v>-34.400000000000006</v>
      </c>
      <c r="K1111" s="60"/>
      <c r="L1111" s="93"/>
    </row>
    <row r="1112" spans="1:12">
      <c r="A1112" s="59">
        <f>'Temperature Data'!A1112</f>
        <v>41653</v>
      </c>
      <c r="B1112" s="6" cm="1">
        <f t="array" ref="B1112">INDEX('Temperature Data'!$B1112:$G1112,1,TempDataCol)</f>
        <v>46</v>
      </c>
      <c r="C1112" s="6">
        <f t="shared" si="119"/>
        <v>10.5</v>
      </c>
      <c r="D1112" s="6">
        <f t="shared" si="120"/>
        <v>11.5</v>
      </c>
      <c r="E1112" s="6">
        <f t="shared" si="121"/>
        <v>12.5</v>
      </c>
      <c r="F1112" s="6">
        <f t="shared" si="122"/>
        <v>10.5</v>
      </c>
      <c r="G1112" s="6">
        <f t="shared" si="123"/>
        <v>11.5</v>
      </c>
      <c r="H1112" s="6">
        <f t="shared" si="124"/>
        <v>12.5</v>
      </c>
      <c r="I1112" s="162"/>
      <c r="J1112" s="6">
        <f t="shared" si="125"/>
        <v>-23</v>
      </c>
      <c r="K1112" s="60"/>
      <c r="L1112" s="93"/>
    </row>
    <row r="1113" spans="1:12">
      <c r="A1113" s="59">
        <f>'Temperature Data'!A1113</f>
        <v>41654</v>
      </c>
      <c r="B1113" s="6" cm="1">
        <f t="array" ref="B1113">INDEX('Temperature Data'!$B1113:$G1113,1,TempDataCol)</f>
        <v>37.299999999999997</v>
      </c>
      <c r="C1113" s="6">
        <f t="shared" si="119"/>
        <v>19.200000000000003</v>
      </c>
      <c r="D1113" s="6">
        <f t="shared" si="120"/>
        <v>20.200000000000003</v>
      </c>
      <c r="E1113" s="6">
        <f t="shared" si="121"/>
        <v>21.200000000000003</v>
      </c>
      <c r="F1113" s="6">
        <f t="shared" si="122"/>
        <v>19.200000000000003</v>
      </c>
      <c r="G1113" s="6">
        <f t="shared" si="123"/>
        <v>20.200000000000003</v>
      </c>
      <c r="H1113" s="6">
        <f t="shared" si="124"/>
        <v>21.200000000000003</v>
      </c>
      <c r="I1113" s="162"/>
      <c r="J1113" s="6">
        <f t="shared" si="125"/>
        <v>-40.400000000000006</v>
      </c>
      <c r="K1113" s="60"/>
      <c r="L1113" s="93"/>
    </row>
    <row r="1114" spans="1:12">
      <c r="A1114" s="59">
        <f>'Temperature Data'!A1114</f>
        <v>41655</v>
      </c>
      <c r="B1114" s="6" cm="1">
        <f t="array" ref="B1114">INDEX('Temperature Data'!$B1114:$G1114,1,TempDataCol)</f>
        <v>33.5</v>
      </c>
      <c r="C1114" s="6">
        <f t="shared" si="119"/>
        <v>23</v>
      </c>
      <c r="D1114" s="6">
        <f t="shared" si="120"/>
        <v>24</v>
      </c>
      <c r="E1114" s="6">
        <f t="shared" si="121"/>
        <v>25</v>
      </c>
      <c r="F1114" s="6">
        <f t="shared" si="122"/>
        <v>23</v>
      </c>
      <c r="G1114" s="6">
        <f t="shared" si="123"/>
        <v>24</v>
      </c>
      <c r="H1114" s="6">
        <f t="shared" si="124"/>
        <v>25</v>
      </c>
      <c r="I1114" s="162"/>
      <c r="J1114" s="6">
        <f t="shared" si="125"/>
        <v>-48</v>
      </c>
      <c r="K1114" s="60"/>
      <c r="L1114" s="93"/>
    </row>
    <row r="1115" spans="1:12">
      <c r="A1115" s="59">
        <f>'Temperature Data'!A1115</f>
        <v>41656</v>
      </c>
      <c r="B1115" s="6" cm="1">
        <f t="array" ref="B1115">INDEX('Temperature Data'!$B1115:$G1115,1,TempDataCol)</f>
        <v>36.200000000000003</v>
      </c>
      <c r="C1115" s="6">
        <f t="shared" si="119"/>
        <v>20.299999999999997</v>
      </c>
      <c r="D1115" s="6">
        <f t="shared" si="120"/>
        <v>21.299999999999997</v>
      </c>
      <c r="E1115" s="6">
        <f t="shared" si="121"/>
        <v>22.299999999999997</v>
      </c>
      <c r="F1115" s="6">
        <f t="shared" si="122"/>
        <v>20.299999999999997</v>
      </c>
      <c r="G1115" s="6">
        <f t="shared" si="123"/>
        <v>21.299999999999997</v>
      </c>
      <c r="H1115" s="6">
        <f t="shared" si="124"/>
        <v>22.299999999999997</v>
      </c>
      <c r="I1115" s="162"/>
      <c r="J1115" s="6">
        <f t="shared" si="125"/>
        <v>-42.599999999999994</v>
      </c>
      <c r="K1115" s="60"/>
      <c r="L1115" s="93"/>
    </row>
    <row r="1116" spans="1:12">
      <c r="A1116" s="59">
        <f>'Temperature Data'!A1116</f>
        <v>41657</v>
      </c>
      <c r="B1116" s="6" cm="1">
        <f t="array" ref="B1116">INDEX('Temperature Data'!$B1116:$G1116,1,TempDataCol)</f>
        <v>31.299999999999997</v>
      </c>
      <c r="C1116" s="6">
        <f t="shared" si="119"/>
        <v>25.200000000000003</v>
      </c>
      <c r="D1116" s="6">
        <f t="shared" si="120"/>
        <v>26.200000000000003</v>
      </c>
      <c r="E1116" s="6">
        <f t="shared" si="121"/>
        <v>27.200000000000003</v>
      </c>
      <c r="F1116" s="6">
        <f t="shared" si="122"/>
        <v>25.200000000000003</v>
      </c>
      <c r="G1116" s="6">
        <f t="shared" si="123"/>
        <v>26.200000000000003</v>
      </c>
      <c r="H1116" s="6">
        <f t="shared" si="124"/>
        <v>27.200000000000003</v>
      </c>
      <c r="I1116" s="162"/>
      <c r="J1116" s="6">
        <f t="shared" si="125"/>
        <v>-52.400000000000006</v>
      </c>
      <c r="K1116" s="60"/>
      <c r="L1116" s="93"/>
    </row>
    <row r="1117" spans="1:12">
      <c r="A1117" s="59">
        <f>'Temperature Data'!A1117</f>
        <v>41658</v>
      </c>
      <c r="B1117" s="6" cm="1">
        <f t="array" ref="B1117">INDEX('Temperature Data'!$B1117:$G1117,1,TempDataCol)</f>
        <v>29.5</v>
      </c>
      <c r="C1117" s="6">
        <f t="shared" si="119"/>
        <v>27</v>
      </c>
      <c r="D1117" s="6">
        <f t="shared" si="120"/>
        <v>28</v>
      </c>
      <c r="E1117" s="6">
        <f t="shared" si="121"/>
        <v>29</v>
      </c>
      <c r="F1117" s="6">
        <f t="shared" si="122"/>
        <v>27</v>
      </c>
      <c r="G1117" s="6">
        <f t="shared" si="123"/>
        <v>28</v>
      </c>
      <c r="H1117" s="6">
        <f t="shared" si="124"/>
        <v>29</v>
      </c>
      <c r="I1117" s="162"/>
      <c r="J1117" s="6">
        <f t="shared" si="125"/>
        <v>-56</v>
      </c>
      <c r="K1117" s="60"/>
      <c r="L1117" s="93"/>
    </row>
    <row r="1118" spans="1:12">
      <c r="A1118" s="59">
        <f>'Temperature Data'!A1118</f>
        <v>41659</v>
      </c>
      <c r="B1118" s="6" cm="1">
        <f t="array" ref="B1118">INDEX('Temperature Data'!$B1118:$G1118,1,TempDataCol)</f>
        <v>32.200000000000003</v>
      </c>
      <c r="C1118" s="6">
        <f t="shared" si="119"/>
        <v>24.299999999999997</v>
      </c>
      <c r="D1118" s="6">
        <f t="shared" si="120"/>
        <v>25.299999999999997</v>
      </c>
      <c r="E1118" s="6">
        <f t="shared" si="121"/>
        <v>26.299999999999997</v>
      </c>
      <c r="F1118" s="6">
        <f t="shared" si="122"/>
        <v>24.299999999999997</v>
      </c>
      <c r="G1118" s="6">
        <f t="shared" si="123"/>
        <v>25.299999999999997</v>
      </c>
      <c r="H1118" s="6">
        <f t="shared" si="124"/>
        <v>26.299999999999997</v>
      </c>
      <c r="I1118" s="162"/>
      <c r="J1118" s="6">
        <f t="shared" si="125"/>
        <v>-50.599999999999994</v>
      </c>
      <c r="K1118" s="60"/>
      <c r="L1118" s="93"/>
    </row>
    <row r="1119" spans="1:12">
      <c r="A1119" s="59">
        <f>'Temperature Data'!A1119</f>
        <v>41660</v>
      </c>
      <c r="B1119" s="6" cm="1">
        <f t="array" ref="B1119">INDEX('Temperature Data'!$B1119:$G1119,1,TempDataCol)</f>
        <v>12.799999999999997</v>
      </c>
      <c r="C1119" s="6">
        <f t="shared" si="119"/>
        <v>43.7</v>
      </c>
      <c r="D1119" s="6">
        <f t="shared" si="120"/>
        <v>44.7</v>
      </c>
      <c r="E1119" s="6">
        <f t="shared" si="121"/>
        <v>45.7</v>
      </c>
      <c r="F1119" s="6">
        <f t="shared" si="122"/>
        <v>43.7</v>
      </c>
      <c r="G1119" s="6">
        <f t="shared" si="123"/>
        <v>44.7</v>
      </c>
      <c r="H1119" s="6">
        <f t="shared" si="124"/>
        <v>45.7</v>
      </c>
      <c r="I1119" s="162"/>
      <c r="J1119" s="6">
        <f t="shared" si="125"/>
        <v>-89.40000000000002</v>
      </c>
      <c r="K1119" s="60"/>
      <c r="L1119" s="93"/>
    </row>
    <row r="1120" spans="1:12">
      <c r="A1120" s="59">
        <f>'Temperature Data'!A1120</f>
        <v>41661</v>
      </c>
      <c r="B1120" s="6" cm="1">
        <f t="array" ref="B1120">INDEX('Temperature Data'!$B1120:$G1120,1,TempDataCol)</f>
        <v>9.3999999999999986</v>
      </c>
      <c r="C1120" s="6">
        <f t="shared" si="119"/>
        <v>47.1</v>
      </c>
      <c r="D1120" s="6">
        <f t="shared" si="120"/>
        <v>48.1</v>
      </c>
      <c r="E1120" s="6">
        <f t="shared" si="121"/>
        <v>49.1</v>
      </c>
      <c r="F1120" s="6">
        <f t="shared" si="122"/>
        <v>47.1</v>
      </c>
      <c r="G1120" s="6">
        <f t="shared" si="123"/>
        <v>48.1</v>
      </c>
      <c r="H1120" s="6">
        <f t="shared" si="124"/>
        <v>49.1</v>
      </c>
      <c r="I1120" s="162"/>
      <c r="J1120" s="6">
        <f t="shared" si="125"/>
        <v>-96.200000000000017</v>
      </c>
      <c r="K1120" s="60"/>
      <c r="L1120" s="93"/>
    </row>
    <row r="1121" spans="1:12">
      <c r="A1121" s="59">
        <f>'Temperature Data'!A1121</f>
        <v>41662</v>
      </c>
      <c r="B1121" s="6" cm="1">
        <f t="array" ref="B1121">INDEX('Temperature Data'!$B1121:$G1121,1,TempDataCol)</f>
        <v>8.7000000000000028</v>
      </c>
      <c r="C1121" s="6">
        <f t="shared" si="119"/>
        <v>47.8</v>
      </c>
      <c r="D1121" s="6">
        <f t="shared" si="120"/>
        <v>48.8</v>
      </c>
      <c r="E1121" s="6">
        <f t="shared" si="121"/>
        <v>49.8</v>
      </c>
      <c r="F1121" s="6">
        <f t="shared" si="122"/>
        <v>47.8</v>
      </c>
      <c r="G1121" s="6">
        <f t="shared" si="123"/>
        <v>48.8</v>
      </c>
      <c r="H1121" s="6">
        <f t="shared" si="124"/>
        <v>49.8</v>
      </c>
      <c r="I1121" s="162"/>
      <c r="J1121" s="6">
        <f t="shared" si="125"/>
        <v>-97.59999999999998</v>
      </c>
      <c r="K1121" s="60"/>
      <c r="L1121" s="93"/>
    </row>
    <row r="1122" spans="1:12">
      <c r="A1122" s="59">
        <f>'Temperature Data'!A1122</f>
        <v>41663</v>
      </c>
      <c r="B1122" s="6" cm="1">
        <f t="array" ref="B1122">INDEX('Temperature Data'!$B1122:$G1122,1,TempDataCol)</f>
        <v>9.2999999999999972</v>
      </c>
      <c r="C1122" s="6">
        <f t="shared" si="119"/>
        <v>47.2</v>
      </c>
      <c r="D1122" s="6">
        <f t="shared" si="120"/>
        <v>48.2</v>
      </c>
      <c r="E1122" s="6">
        <f t="shared" si="121"/>
        <v>49.2</v>
      </c>
      <c r="F1122" s="6">
        <f t="shared" si="122"/>
        <v>47.2</v>
      </c>
      <c r="G1122" s="6">
        <f t="shared" si="123"/>
        <v>48.2</v>
      </c>
      <c r="H1122" s="6">
        <f t="shared" si="124"/>
        <v>49.2</v>
      </c>
      <c r="I1122" s="162"/>
      <c r="J1122" s="6">
        <f t="shared" si="125"/>
        <v>-96.40000000000002</v>
      </c>
      <c r="K1122" s="60"/>
      <c r="L1122" s="93"/>
    </row>
    <row r="1123" spans="1:12">
      <c r="A1123" s="59">
        <f>'Temperature Data'!A1123</f>
        <v>41664</v>
      </c>
      <c r="B1123" s="6" cm="1">
        <f t="array" ref="B1123">INDEX('Temperature Data'!$B1123:$G1123,1,TempDataCol)</f>
        <v>24.200000000000003</v>
      </c>
      <c r="C1123" s="6">
        <f t="shared" si="119"/>
        <v>32.299999999999997</v>
      </c>
      <c r="D1123" s="6">
        <f t="shared" si="120"/>
        <v>33.299999999999997</v>
      </c>
      <c r="E1123" s="6">
        <f t="shared" si="121"/>
        <v>34.299999999999997</v>
      </c>
      <c r="F1123" s="6">
        <f t="shared" si="122"/>
        <v>32.299999999999997</v>
      </c>
      <c r="G1123" s="6">
        <f t="shared" si="123"/>
        <v>33.299999999999997</v>
      </c>
      <c r="H1123" s="6">
        <f t="shared" si="124"/>
        <v>34.299999999999997</v>
      </c>
      <c r="I1123" s="162"/>
      <c r="J1123" s="6">
        <f t="shared" si="125"/>
        <v>-66.599999999999994</v>
      </c>
      <c r="K1123" s="60"/>
      <c r="L1123" s="93"/>
    </row>
    <row r="1124" spans="1:12">
      <c r="A1124" s="59">
        <f>'Temperature Data'!A1124</f>
        <v>41665</v>
      </c>
      <c r="B1124" s="6" cm="1">
        <f t="array" ref="B1124">INDEX('Temperature Data'!$B1124:$G1124,1,TempDataCol)</f>
        <v>17.5</v>
      </c>
      <c r="C1124" s="6">
        <f t="shared" si="119"/>
        <v>39</v>
      </c>
      <c r="D1124" s="6">
        <f t="shared" si="120"/>
        <v>40</v>
      </c>
      <c r="E1124" s="6">
        <f t="shared" si="121"/>
        <v>41</v>
      </c>
      <c r="F1124" s="6">
        <f t="shared" si="122"/>
        <v>39</v>
      </c>
      <c r="G1124" s="6">
        <f t="shared" si="123"/>
        <v>40</v>
      </c>
      <c r="H1124" s="6">
        <f t="shared" si="124"/>
        <v>41</v>
      </c>
      <c r="I1124" s="162"/>
      <c r="J1124" s="6">
        <f t="shared" si="125"/>
        <v>-80</v>
      </c>
      <c r="K1124" s="60"/>
      <c r="L1124" s="93"/>
    </row>
    <row r="1125" spans="1:12">
      <c r="A1125" s="59">
        <f>'Temperature Data'!A1125</f>
        <v>41666</v>
      </c>
      <c r="B1125" s="6" cm="1">
        <f t="array" ref="B1125">INDEX('Temperature Data'!$B1125:$G1125,1,TempDataCol)</f>
        <v>27</v>
      </c>
      <c r="C1125" s="6">
        <f t="shared" si="119"/>
        <v>29.5</v>
      </c>
      <c r="D1125" s="6">
        <f t="shared" si="120"/>
        <v>30.5</v>
      </c>
      <c r="E1125" s="6">
        <f t="shared" si="121"/>
        <v>31.5</v>
      </c>
      <c r="F1125" s="6">
        <f t="shared" si="122"/>
        <v>29.5</v>
      </c>
      <c r="G1125" s="6">
        <f t="shared" si="123"/>
        <v>30.5</v>
      </c>
      <c r="H1125" s="6">
        <f t="shared" si="124"/>
        <v>31.5</v>
      </c>
      <c r="I1125" s="162"/>
      <c r="J1125" s="6">
        <f t="shared" si="125"/>
        <v>-61</v>
      </c>
      <c r="K1125" s="60"/>
      <c r="L1125" s="93"/>
    </row>
    <row r="1126" spans="1:12">
      <c r="A1126" s="59">
        <f>'Temperature Data'!A1126</f>
        <v>41667</v>
      </c>
      <c r="B1126" s="6" cm="1">
        <f t="array" ref="B1126">INDEX('Temperature Data'!$B1126:$G1126,1,TempDataCol)</f>
        <v>14.5</v>
      </c>
      <c r="C1126" s="6">
        <f t="shared" si="119"/>
        <v>42</v>
      </c>
      <c r="D1126" s="6">
        <f t="shared" si="120"/>
        <v>43</v>
      </c>
      <c r="E1126" s="6">
        <f t="shared" si="121"/>
        <v>44</v>
      </c>
      <c r="F1126" s="6">
        <f t="shared" si="122"/>
        <v>42</v>
      </c>
      <c r="G1126" s="6">
        <f t="shared" si="123"/>
        <v>43</v>
      </c>
      <c r="H1126" s="6">
        <f t="shared" si="124"/>
        <v>44</v>
      </c>
      <c r="I1126" s="162"/>
      <c r="J1126" s="6">
        <f t="shared" si="125"/>
        <v>-86</v>
      </c>
      <c r="K1126" s="60"/>
      <c r="L1126" s="93"/>
    </row>
    <row r="1127" spans="1:12">
      <c r="A1127" s="59">
        <f>'Temperature Data'!A1127</f>
        <v>41668</v>
      </c>
      <c r="B1127" s="6" cm="1">
        <f t="array" ref="B1127">INDEX('Temperature Data'!$B1127:$G1127,1,TempDataCol)</f>
        <v>17.799999999999997</v>
      </c>
      <c r="C1127" s="6">
        <f t="shared" si="119"/>
        <v>38.700000000000003</v>
      </c>
      <c r="D1127" s="6">
        <f t="shared" si="120"/>
        <v>39.700000000000003</v>
      </c>
      <c r="E1127" s="6">
        <f t="shared" si="121"/>
        <v>40.700000000000003</v>
      </c>
      <c r="F1127" s="6">
        <f t="shared" si="122"/>
        <v>38.700000000000003</v>
      </c>
      <c r="G1127" s="6">
        <f t="shared" si="123"/>
        <v>39.700000000000003</v>
      </c>
      <c r="H1127" s="6">
        <f t="shared" si="124"/>
        <v>40.700000000000003</v>
      </c>
      <c r="I1127" s="162"/>
      <c r="J1127" s="6">
        <f t="shared" si="125"/>
        <v>-79.400000000000006</v>
      </c>
      <c r="K1127" s="60"/>
      <c r="L1127" s="93"/>
    </row>
    <row r="1128" spans="1:12">
      <c r="A1128" s="59">
        <f>'Temperature Data'!A1128</f>
        <v>41669</v>
      </c>
      <c r="B1128" s="6" cm="1">
        <f t="array" ref="B1128">INDEX('Temperature Data'!$B1128:$G1128,1,TempDataCol)</f>
        <v>18.5</v>
      </c>
      <c r="C1128" s="6">
        <f t="shared" si="119"/>
        <v>38</v>
      </c>
      <c r="D1128" s="6">
        <f t="shared" si="120"/>
        <v>39</v>
      </c>
      <c r="E1128" s="6">
        <f t="shared" si="121"/>
        <v>40</v>
      </c>
      <c r="F1128" s="6">
        <f t="shared" si="122"/>
        <v>38</v>
      </c>
      <c r="G1128" s="6">
        <f t="shared" si="123"/>
        <v>39</v>
      </c>
      <c r="H1128" s="6">
        <f t="shared" si="124"/>
        <v>40</v>
      </c>
      <c r="I1128" s="162"/>
      <c r="J1128" s="6">
        <f t="shared" si="125"/>
        <v>-78</v>
      </c>
      <c r="K1128" s="60"/>
      <c r="L1128" s="93"/>
    </row>
    <row r="1129" spans="1:12">
      <c r="A1129" s="59">
        <f>'Temperature Data'!A1129</f>
        <v>41670</v>
      </c>
      <c r="B1129" s="6" cm="1">
        <f t="array" ref="B1129">INDEX('Temperature Data'!$B1129:$G1129,1,TempDataCol)</f>
        <v>30.6</v>
      </c>
      <c r="C1129" s="6">
        <f t="shared" si="119"/>
        <v>25.9</v>
      </c>
      <c r="D1129" s="6">
        <f t="shared" si="120"/>
        <v>26.9</v>
      </c>
      <c r="E1129" s="6">
        <f t="shared" si="121"/>
        <v>27.9</v>
      </c>
      <c r="F1129" s="6">
        <f t="shared" si="122"/>
        <v>25.9</v>
      </c>
      <c r="G1129" s="6">
        <f t="shared" si="123"/>
        <v>26.9</v>
      </c>
      <c r="H1129" s="6">
        <f t="shared" si="124"/>
        <v>27.9</v>
      </c>
      <c r="I1129" s="162"/>
      <c r="J1129" s="6">
        <f t="shared" si="125"/>
        <v>-53.79999999999999</v>
      </c>
      <c r="K1129" s="60"/>
      <c r="L1129" s="93"/>
    </row>
    <row r="1130" spans="1:12">
      <c r="A1130" s="59">
        <f>'Temperature Data'!A1130</f>
        <v>41671</v>
      </c>
      <c r="B1130" s="6" cm="1">
        <f t="array" ref="B1130">INDEX('Temperature Data'!$B1130:$G1130,1,TempDataCol)</f>
        <v>35.1</v>
      </c>
      <c r="C1130" s="6">
        <f t="shared" si="119"/>
        <v>21.4</v>
      </c>
      <c r="D1130" s="6">
        <f t="shared" si="120"/>
        <v>22.4</v>
      </c>
      <c r="E1130" s="6">
        <f t="shared" si="121"/>
        <v>23.4</v>
      </c>
      <c r="F1130" s="6">
        <f t="shared" si="122"/>
        <v>21.4</v>
      </c>
      <c r="G1130" s="6">
        <f t="shared" si="123"/>
        <v>22.4</v>
      </c>
      <c r="H1130" s="6">
        <f t="shared" si="124"/>
        <v>23.4</v>
      </c>
      <c r="I1130" s="162"/>
      <c r="J1130" s="6">
        <f t="shared" si="125"/>
        <v>-44.79999999999999</v>
      </c>
      <c r="K1130" s="60"/>
      <c r="L1130" s="93"/>
    </row>
    <row r="1131" spans="1:12">
      <c r="A1131" s="59">
        <f>'Temperature Data'!A1131</f>
        <v>41672</v>
      </c>
      <c r="B1131" s="6" cm="1">
        <f t="array" ref="B1131">INDEX('Temperature Data'!$B1131:$G1131,1,TempDataCol)</f>
        <v>39.799999999999997</v>
      </c>
      <c r="C1131" s="6">
        <f t="shared" si="119"/>
        <v>16.700000000000003</v>
      </c>
      <c r="D1131" s="6">
        <f t="shared" si="120"/>
        <v>17.700000000000003</v>
      </c>
      <c r="E1131" s="6">
        <f t="shared" si="121"/>
        <v>18.700000000000003</v>
      </c>
      <c r="F1131" s="6">
        <f t="shared" si="122"/>
        <v>16.700000000000003</v>
      </c>
      <c r="G1131" s="6">
        <f t="shared" si="123"/>
        <v>17.700000000000003</v>
      </c>
      <c r="H1131" s="6">
        <f t="shared" si="124"/>
        <v>18.700000000000003</v>
      </c>
      <c r="I1131" s="162"/>
      <c r="J1131" s="6">
        <f t="shared" si="125"/>
        <v>-35.400000000000006</v>
      </c>
      <c r="K1131" s="60"/>
      <c r="L1131" s="93"/>
    </row>
    <row r="1132" spans="1:12">
      <c r="A1132" s="59">
        <f>'Temperature Data'!A1132</f>
        <v>41673</v>
      </c>
      <c r="B1132" s="6" cm="1">
        <f t="array" ref="B1132">INDEX('Temperature Data'!$B1132:$G1132,1,TempDataCol)</f>
        <v>29.799999999999997</v>
      </c>
      <c r="C1132" s="6">
        <f t="shared" si="119"/>
        <v>26.700000000000003</v>
      </c>
      <c r="D1132" s="6">
        <f t="shared" si="120"/>
        <v>27.700000000000003</v>
      </c>
      <c r="E1132" s="6">
        <f t="shared" si="121"/>
        <v>28.700000000000003</v>
      </c>
      <c r="F1132" s="6">
        <f t="shared" si="122"/>
        <v>26.700000000000003</v>
      </c>
      <c r="G1132" s="6">
        <f t="shared" si="123"/>
        <v>27.700000000000003</v>
      </c>
      <c r="H1132" s="6">
        <f t="shared" si="124"/>
        <v>28.700000000000003</v>
      </c>
      <c r="I1132" s="162"/>
      <c r="J1132" s="6">
        <f t="shared" si="125"/>
        <v>-55.400000000000006</v>
      </c>
      <c r="K1132" s="60"/>
      <c r="L1132" s="93"/>
    </row>
    <row r="1133" spans="1:12">
      <c r="A1133" s="59">
        <f>'Temperature Data'!A1133</f>
        <v>41674</v>
      </c>
      <c r="B1133" s="6" cm="1">
        <f t="array" ref="B1133">INDEX('Temperature Data'!$B1133:$G1133,1,TempDataCol)</f>
        <v>22.700000000000003</v>
      </c>
      <c r="C1133" s="6">
        <f t="shared" si="119"/>
        <v>33.799999999999997</v>
      </c>
      <c r="D1133" s="6">
        <f t="shared" si="120"/>
        <v>34.799999999999997</v>
      </c>
      <c r="E1133" s="6">
        <f t="shared" si="121"/>
        <v>35.799999999999997</v>
      </c>
      <c r="F1133" s="6">
        <f t="shared" si="122"/>
        <v>33.799999999999997</v>
      </c>
      <c r="G1133" s="6">
        <f t="shared" si="123"/>
        <v>34.799999999999997</v>
      </c>
      <c r="H1133" s="6">
        <f t="shared" si="124"/>
        <v>35.799999999999997</v>
      </c>
      <c r="I1133" s="162"/>
      <c r="J1133" s="6">
        <f t="shared" si="125"/>
        <v>-69.599999999999994</v>
      </c>
      <c r="K1133" s="60"/>
      <c r="L1133" s="93"/>
    </row>
    <row r="1134" spans="1:12">
      <c r="A1134" s="59">
        <f>'Temperature Data'!A1134</f>
        <v>41675</v>
      </c>
      <c r="B1134" s="6" cm="1">
        <f t="array" ref="B1134">INDEX('Temperature Data'!$B1134:$G1134,1,TempDataCol)</f>
        <v>25.5</v>
      </c>
      <c r="C1134" s="6">
        <f t="shared" si="119"/>
        <v>31</v>
      </c>
      <c r="D1134" s="6">
        <f t="shared" si="120"/>
        <v>32</v>
      </c>
      <c r="E1134" s="6">
        <f t="shared" si="121"/>
        <v>33</v>
      </c>
      <c r="F1134" s="6">
        <f t="shared" si="122"/>
        <v>31</v>
      </c>
      <c r="G1134" s="6">
        <f t="shared" si="123"/>
        <v>32</v>
      </c>
      <c r="H1134" s="6">
        <f t="shared" si="124"/>
        <v>33</v>
      </c>
      <c r="I1134" s="162"/>
      <c r="J1134" s="6">
        <f t="shared" si="125"/>
        <v>-64</v>
      </c>
      <c r="K1134" s="60"/>
      <c r="L1134" s="93"/>
    </row>
    <row r="1135" spans="1:12">
      <c r="A1135" s="59">
        <f>'Temperature Data'!A1135</f>
        <v>41676</v>
      </c>
      <c r="B1135" s="6" cm="1">
        <f t="array" ref="B1135">INDEX('Temperature Data'!$B1135:$G1135,1,TempDataCol)</f>
        <v>17.799999999999997</v>
      </c>
      <c r="C1135" s="6">
        <f t="shared" si="119"/>
        <v>38.700000000000003</v>
      </c>
      <c r="D1135" s="6">
        <f t="shared" si="120"/>
        <v>39.700000000000003</v>
      </c>
      <c r="E1135" s="6">
        <f t="shared" si="121"/>
        <v>40.700000000000003</v>
      </c>
      <c r="F1135" s="6">
        <f t="shared" si="122"/>
        <v>38.700000000000003</v>
      </c>
      <c r="G1135" s="6">
        <f t="shared" si="123"/>
        <v>39.700000000000003</v>
      </c>
      <c r="H1135" s="6">
        <f t="shared" si="124"/>
        <v>40.700000000000003</v>
      </c>
      <c r="I1135" s="162"/>
      <c r="J1135" s="6">
        <f t="shared" si="125"/>
        <v>-79.400000000000006</v>
      </c>
      <c r="K1135" s="60"/>
      <c r="L1135" s="93"/>
    </row>
    <row r="1136" spans="1:12">
      <c r="A1136" s="59">
        <f>'Temperature Data'!A1136</f>
        <v>41677</v>
      </c>
      <c r="B1136" s="6" cm="1">
        <f t="array" ref="B1136">INDEX('Temperature Data'!$B1136:$G1136,1,TempDataCol)</f>
        <v>18.5</v>
      </c>
      <c r="C1136" s="6">
        <f t="shared" si="119"/>
        <v>38</v>
      </c>
      <c r="D1136" s="6">
        <f t="shared" si="120"/>
        <v>39</v>
      </c>
      <c r="E1136" s="6">
        <f t="shared" si="121"/>
        <v>40</v>
      </c>
      <c r="F1136" s="6">
        <f t="shared" si="122"/>
        <v>38</v>
      </c>
      <c r="G1136" s="6">
        <f t="shared" si="123"/>
        <v>39</v>
      </c>
      <c r="H1136" s="6">
        <f t="shared" si="124"/>
        <v>40</v>
      </c>
      <c r="I1136" s="162"/>
      <c r="J1136" s="6">
        <f t="shared" si="125"/>
        <v>-78</v>
      </c>
      <c r="K1136" s="60"/>
      <c r="L1136" s="93"/>
    </row>
    <row r="1137" spans="1:12">
      <c r="A1137" s="59">
        <f>'Temperature Data'!A1137</f>
        <v>41678</v>
      </c>
      <c r="B1137" s="6" cm="1">
        <f t="array" ref="B1137">INDEX('Temperature Data'!$B1137:$G1137,1,TempDataCol)</f>
        <v>19.5</v>
      </c>
      <c r="C1137" s="6">
        <f t="shared" si="119"/>
        <v>37</v>
      </c>
      <c r="D1137" s="6">
        <f t="shared" si="120"/>
        <v>38</v>
      </c>
      <c r="E1137" s="6">
        <f t="shared" si="121"/>
        <v>39</v>
      </c>
      <c r="F1137" s="6">
        <f t="shared" si="122"/>
        <v>37</v>
      </c>
      <c r="G1137" s="6">
        <f t="shared" si="123"/>
        <v>38</v>
      </c>
      <c r="H1137" s="6">
        <f t="shared" si="124"/>
        <v>39</v>
      </c>
      <c r="I1137" s="162"/>
      <c r="J1137" s="6">
        <f t="shared" si="125"/>
        <v>-76</v>
      </c>
      <c r="K1137" s="60"/>
      <c r="L1137" s="93"/>
    </row>
    <row r="1138" spans="1:12">
      <c r="A1138" s="59">
        <f>'Temperature Data'!A1138</f>
        <v>41679</v>
      </c>
      <c r="B1138" s="6" cm="1">
        <f t="array" ref="B1138">INDEX('Temperature Data'!$B1138:$G1138,1,TempDataCol)</f>
        <v>23.700000000000003</v>
      </c>
      <c r="C1138" s="6">
        <f t="shared" si="119"/>
        <v>32.799999999999997</v>
      </c>
      <c r="D1138" s="6">
        <f t="shared" si="120"/>
        <v>33.799999999999997</v>
      </c>
      <c r="E1138" s="6">
        <f t="shared" si="121"/>
        <v>34.799999999999997</v>
      </c>
      <c r="F1138" s="6">
        <f t="shared" si="122"/>
        <v>32.799999999999997</v>
      </c>
      <c r="G1138" s="6">
        <f t="shared" si="123"/>
        <v>33.799999999999997</v>
      </c>
      <c r="H1138" s="6">
        <f t="shared" si="124"/>
        <v>34.799999999999997</v>
      </c>
      <c r="I1138" s="162"/>
      <c r="J1138" s="6">
        <f t="shared" si="125"/>
        <v>-67.599999999999994</v>
      </c>
      <c r="K1138" s="60"/>
      <c r="L1138" s="93"/>
    </row>
    <row r="1139" spans="1:12">
      <c r="A1139" s="59">
        <f>'Temperature Data'!A1139</f>
        <v>41680</v>
      </c>
      <c r="B1139" s="6" cm="1">
        <f t="array" ref="B1139">INDEX('Temperature Data'!$B1139:$G1139,1,TempDataCol)</f>
        <v>19.100000000000001</v>
      </c>
      <c r="C1139" s="6">
        <f t="shared" si="119"/>
        <v>37.4</v>
      </c>
      <c r="D1139" s="6">
        <f t="shared" si="120"/>
        <v>38.4</v>
      </c>
      <c r="E1139" s="6">
        <f t="shared" si="121"/>
        <v>39.4</v>
      </c>
      <c r="F1139" s="6">
        <f t="shared" si="122"/>
        <v>37.4</v>
      </c>
      <c r="G1139" s="6">
        <f t="shared" si="123"/>
        <v>38.4</v>
      </c>
      <c r="H1139" s="6">
        <f t="shared" si="124"/>
        <v>39.4</v>
      </c>
      <c r="I1139" s="162"/>
      <c r="J1139" s="6">
        <f t="shared" si="125"/>
        <v>-76.799999999999983</v>
      </c>
      <c r="K1139" s="60"/>
      <c r="L1139" s="93"/>
    </row>
    <row r="1140" spans="1:12">
      <c r="A1140" s="59">
        <f>'Temperature Data'!A1140</f>
        <v>41681</v>
      </c>
      <c r="B1140" s="6" cm="1">
        <f t="array" ref="B1140">INDEX('Temperature Data'!$B1140:$G1140,1,TempDataCol)</f>
        <v>11</v>
      </c>
      <c r="C1140" s="6">
        <f t="shared" si="119"/>
        <v>45.5</v>
      </c>
      <c r="D1140" s="6">
        <f t="shared" si="120"/>
        <v>46.5</v>
      </c>
      <c r="E1140" s="6">
        <f t="shared" si="121"/>
        <v>47.5</v>
      </c>
      <c r="F1140" s="6">
        <f t="shared" si="122"/>
        <v>45.5</v>
      </c>
      <c r="G1140" s="6">
        <f t="shared" si="123"/>
        <v>46.5</v>
      </c>
      <c r="H1140" s="6">
        <f t="shared" si="124"/>
        <v>47.5</v>
      </c>
      <c r="I1140" s="162"/>
      <c r="J1140" s="6">
        <f t="shared" si="125"/>
        <v>-93</v>
      </c>
      <c r="K1140" s="60"/>
      <c r="L1140" s="93"/>
    </row>
    <row r="1141" spans="1:12">
      <c r="A1141" s="59">
        <f>'Temperature Data'!A1141</f>
        <v>41682</v>
      </c>
      <c r="B1141" s="6" cm="1">
        <f t="array" ref="B1141">INDEX('Temperature Data'!$B1141:$G1141,1,TempDataCol)</f>
        <v>12.200000000000003</v>
      </c>
      <c r="C1141" s="6">
        <f t="shared" si="119"/>
        <v>44.3</v>
      </c>
      <c r="D1141" s="6">
        <f t="shared" si="120"/>
        <v>45.3</v>
      </c>
      <c r="E1141" s="6">
        <f t="shared" si="121"/>
        <v>46.3</v>
      </c>
      <c r="F1141" s="6">
        <f t="shared" si="122"/>
        <v>44.3</v>
      </c>
      <c r="G1141" s="6">
        <f t="shared" si="123"/>
        <v>45.3</v>
      </c>
      <c r="H1141" s="6">
        <f t="shared" si="124"/>
        <v>46.3</v>
      </c>
      <c r="I1141" s="162"/>
      <c r="J1141" s="6">
        <f t="shared" si="125"/>
        <v>-90.59999999999998</v>
      </c>
      <c r="K1141" s="60"/>
      <c r="L1141" s="93"/>
    </row>
    <row r="1142" spans="1:12">
      <c r="A1142" s="59">
        <f>'Temperature Data'!A1142</f>
        <v>41683</v>
      </c>
      <c r="B1142" s="6" cm="1">
        <f t="array" ref="B1142">INDEX('Temperature Data'!$B1142:$G1142,1,TempDataCol)</f>
        <v>24.5</v>
      </c>
      <c r="C1142" s="6">
        <f t="shared" si="119"/>
        <v>32</v>
      </c>
      <c r="D1142" s="6">
        <f t="shared" si="120"/>
        <v>33</v>
      </c>
      <c r="E1142" s="6">
        <f t="shared" si="121"/>
        <v>34</v>
      </c>
      <c r="F1142" s="6">
        <f t="shared" si="122"/>
        <v>32</v>
      </c>
      <c r="G1142" s="6">
        <f t="shared" si="123"/>
        <v>33</v>
      </c>
      <c r="H1142" s="6">
        <f t="shared" si="124"/>
        <v>34</v>
      </c>
      <c r="I1142" s="162"/>
      <c r="J1142" s="6">
        <f t="shared" si="125"/>
        <v>-66</v>
      </c>
      <c r="K1142" s="60"/>
      <c r="L1142" s="93"/>
    </row>
    <row r="1143" spans="1:12">
      <c r="A1143" s="59">
        <f>'Temperature Data'!A1143</f>
        <v>41684</v>
      </c>
      <c r="B1143" s="6" cm="1">
        <f t="array" ref="B1143">INDEX('Temperature Data'!$B1143:$G1143,1,TempDataCol)</f>
        <v>31.799999999999997</v>
      </c>
      <c r="C1143" s="6">
        <f t="shared" si="119"/>
        <v>24.700000000000003</v>
      </c>
      <c r="D1143" s="6">
        <f t="shared" si="120"/>
        <v>25.700000000000003</v>
      </c>
      <c r="E1143" s="6">
        <f t="shared" si="121"/>
        <v>26.700000000000003</v>
      </c>
      <c r="F1143" s="6">
        <f t="shared" si="122"/>
        <v>24.700000000000003</v>
      </c>
      <c r="G1143" s="6">
        <f t="shared" si="123"/>
        <v>25.700000000000003</v>
      </c>
      <c r="H1143" s="6">
        <f t="shared" si="124"/>
        <v>26.700000000000003</v>
      </c>
      <c r="I1143" s="162"/>
      <c r="J1143" s="6">
        <f t="shared" si="125"/>
        <v>-51.400000000000006</v>
      </c>
      <c r="K1143" s="60"/>
      <c r="L1143" s="93"/>
    </row>
    <row r="1144" spans="1:12">
      <c r="A1144" s="59">
        <f>'Temperature Data'!A1144</f>
        <v>41685</v>
      </c>
      <c r="B1144" s="6" cm="1">
        <f t="array" ref="B1144">INDEX('Temperature Data'!$B1144:$G1144,1,TempDataCol)</f>
        <v>27.200000000000003</v>
      </c>
      <c r="C1144" s="6">
        <f t="shared" si="119"/>
        <v>29.299999999999997</v>
      </c>
      <c r="D1144" s="6">
        <f t="shared" si="120"/>
        <v>30.299999999999997</v>
      </c>
      <c r="E1144" s="6">
        <f t="shared" si="121"/>
        <v>31.299999999999997</v>
      </c>
      <c r="F1144" s="6">
        <f t="shared" si="122"/>
        <v>29.299999999999997</v>
      </c>
      <c r="G1144" s="6">
        <f t="shared" si="123"/>
        <v>30.299999999999997</v>
      </c>
      <c r="H1144" s="6">
        <f t="shared" si="124"/>
        <v>31.299999999999997</v>
      </c>
      <c r="I1144" s="162"/>
      <c r="J1144" s="6">
        <f t="shared" si="125"/>
        <v>-60.599999999999994</v>
      </c>
      <c r="K1144" s="60"/>
      <c r="L1144" s="93"/>
    </row>
    <row r="1145" spans="1:12">
      <c r="A1145" s="59">
        <f>'Temperature Data'!A1145</f>
        <v>41686</v>
      </c>
      <c r="B1145" s="6" cm="1">
        <f t="array" ref="B1145">INDEX('Temperature Data'!$B1145:$G1145,1,TempDataCol)</f>
        <v>24.799999999999997</v>
      </c>
      <c r="C1145" s="6">
        <f t="shared" si="119"/>
        <v>31.700000000000003</v>
      </c>
      <c r="D1145" s="6">
        <f t="shared" si="120"/>
        <v>32.700000000000003</v>
      </c>
      <c r="E1145" s="6">
        <f t="shared" si="121"/>
        <v>33.700000000000003</v>
      </c>
      <c r="F1145" s="6">
        <f t="shared" si="122"/>
        <v>31.700000000000003</v>
      </c>
      <c r="G1145" s="6">
        <f t="shared" si="123"/>
        <v>32.700000000000003</v>
      </c>
      <c r="H1145" s="6">
        <f t="shared" si="124"/>
        <v>33.700000000000003</v>
      </c>
      <c r="I1145" s="162"/>
      <c r="J1145" s="6">
        <f t="shared" si="125"/>
        <v>-65.400000000000006</v>
      </c>
      <c r="K1145" s="60"/>
      <c r="L1145" s="93"/>
    </row>
    <row r="1146" spans="1:12">
      <c r="A1146" s="59">
        <f>'Temperature Data'!A1146</f>
        <v>41687</v>
      </c>
      <c r="B1146" s="6" cm="1">
        <f t="array" ref="B1146">INDEX('Temperature Data'!$B1146:$G1146,1,TempDataCol)</f>
        <v>16.799999999999997</v>
      </c>
      <c r="C1146" s="6">
        <f t="shared" si="119"/>
        <v>39.700000000000003</v>
      </c>
      <c r="D1146" s="6">
        <f t="shared" si="120"/>
        <v>40.700000000000003</v>
      </c>
      <c r="E1146" s="6">
        <f t="shared" si="121"/>
        <v>41.7</v>
      </c>
      <c r="F1146" s="6">
        <f t="shared" si="122"/>
        <v>39.700000000000003</v>
      </c>
      <c r="G1146" s="6">
        <f t="shared" si="123"/>
        <v>40.700000000000003</v>
      </c>
      <c r="H1146" s="6">
        <f t="shared" si="124"/>
        <v>41.7</v>
      </c>
      <c r="I1146" s="162"/>
      <c r="J1146" s="6">
        <f t="shared" si="125"/>
        <v>-81.400000000000006</v>
      </c>
      <c r="K1146" s="60"/>
      <c r="L1146" s="93"/>
    </row>
    <row r="1147" spans="1:12">
      <c r="A1147" s="59">
        <f>'Temperature Data'!A1147</f>
        <v>41688</v>
      </c>
      <c r="B1147" s="6" cm="1">
        <f t="array" ref="B1147">INDEX('Temperature Data'!$B1147:$G1147,1,TempDataCol)</f>
        <v>15.799999999999997</v>
      </c>
      <c r="C1147" s="6">
        <f t="shared" si="119"/>
        <v>40.700000000000003</v>
      </c>
      <c r="D1147" s="6">
        <f t="shared" si="120"/>
        <v>41.7</v>
      </c>
      <c r="E1147" s="6">
        <f t="shared" si="121"/>
        <v>42.7</v>
      </c>
      <c r="F1147" s="6">
        <f t="shared" si="122"/>
        <v>40.700000000000003</v>
      </c>
      <c r="G1147" s="6">
        <f t="shared" si="123"/>
        <v>41.7</v>
      </c>
      <c r="H1147" s="6">
        <f t="shared" si="124"/>
        <v>42.7</v>
      </c>
      <c r="I1147" s="162"/>
      <c r="J1147" s="6">
        <f t="shared" si="125"/>
        <v>-83.4</v>
      </c>
      <c r="K1147" s="60"/>
      <c r="L1147" s="93"/>
    </row>
    <row r="1148" spans="1:12">
      <c r="A1148" s="59">
        <f>'Temperature Data'!A1148</f>
        <v>41689</v>
      </c>
      <c r="B1148" s="6" cm="1">
        <f t="array" ref="B1148">INDEX('Temperature Data'!$B1148:$G1148,1,TempDataCol)</f>
        <v>25.299999999999997</v>
      </c>
      <c r="C1148" s="6">
        <f t="shared" si="119"/>
        <v>31.200000000000003</v>
      </c>
      <c r="D1148" s="6">
        <f t="shared" si="120"/>
        <v>32.200000000000003</v>
      </c>
      <c r="E1148" s="6">
        <f t="shared" si="121"/>
        <v>33.200000000000003</v>
      </c>
      <c r="F1148" s="6">
        <f t="shared" si="122"/>
        <v>31.200000000000003</v>
      </c>
      <c r="G1148" s="6">
        <f t="shared" si="123"/>
        <v>32.200000000000003</v>
      </c>
      <c r="H1148" s="6">
        <f t="shared" si="124"/>
        <v>33.200000000000003</v>
      </c>
      <c r="I1148" s="162"/>
      <c r="J1148" s="6">
        <f t="shared" si="125"/>
        <v>-64.400000000000006</v>
      </c>
      <c r="K1148" s="60"/>
      <c r="L1148" s="93"/>
    </row>
    <row r="1149" spans="1:12">
      <c r="A1149" s="59">
        <f>'Temperature Data'!A1149</f>
        <v>41690</v>
      </c>
      <c r="B1149" s="6" cm="1">
        <f t="array" ref="B1149">INDEX('Temperature Data'!$B1149:$G1149,1,TempDataCol)</f>
        <v>36.4</v>
      </c>
      <c r="C1149" s="6">
        <f t="shared" si="119"/>
        <v>20.100000000000001</v>
      </c>
      <c r="D1149" s="6">
        <f t="shared" si="120"/>
        <v>21.1</v>
      </c>
      <c r="E1149" s="6">
        <f t="shared" si="121"/>
        <v>22.1</v>
      </c>
      <c r="F1149" s="6">
        <f t="shared" si="122"/>
        <v>20.100000000000001</v>
      </c>
      <c r="G1149" s="6">
        <f t="shared" si="123"/>
        <v>21.1</v>
      </c>
      <c r="H1149" s="6">
        <f t="shared" si="124"/>
        <v>22.1</v>
      </c>
      <c r="I1149" s="162"/>
      <c r="J1149" s="6">
        <f t="shared" si="125"/>
        <v>-42.2</v>
      </c>
      <c r="K1149" s="60"/>
      <c r="L1149" s="93"/>
    </row>
    <row r="1150" spans="1:12">
      <c r="A1150" s="59">
        <f>'Temperature Data'!A1150</f>
        <v>41691</v>
      </c>
      <c r="B1150" s="6" cm="1">
        <f t="array" ref="B1150">INDEX('Temperature Data'!$B1150:$G1150,1,TempDataCol)</f>
        <v>35.200000000000003</v>
      </c>
      <c r="C1150" s="6">
        <f t="shared" si="119"/>
        <v>21.299999999999997</v>
      </c>
      <c r="D1150" s="6">
        <f t="shared" si="120"/>
        <v>22.299999999999997</v>
      </c>
      <c r="E1150" s="6">
        <f t="shared" si="121"/>
        <v>23.299999999999997</v>
      </c>
      <c r="F1150" s="6">
        <f t="shared" si="122"/>
        <v>21.299999999999997</v>
      </c>
      <c r="G1150" s="6">
        <f t="shared" si="123"/>
        <v>22.299999999999997</v>
      </c>
      <c r="H1150" s="6">
        <f t="shared" si="124"/>
        <v>23.299999999999997</v>
      </c>
      <c r="I1150" s="162"/>
      <c r="J1150" s="6">
        <f t="shared" si="125"/>
        <v>-44.599999999999994</v>
      </c>
      <c r="K1150" s="60"/>
      <c r="L1150" s="93"/>
    </row>
    <row r="1151" spans="1:12">
      <c r="A1151" s="59">
        <f>'Temperature Data'!A1151</f>
        <v>41692</v>
      </c>
      <c r="B1151" s="6" cm="1">
        <f t="array" ref="B1151">INDEX('Temperature Data'!$B1151:$G1151,1,TempDataCol)</f>
        <v>39.4</v>
      </c>
      <c r="C1151" s="6">
        <f t="shared" si="119"/>
        <v>17.100000000000001</v>
      </c>
      <c r="D1151" s="6">
        <f t="shared" si="120"/>
        <v>18.100000000000001</v>
      </c>
      <c r="E1151" s="6">
        <f t="shared" si="121"/>
        <v>19.100000000000001</v>
      </c>
      <c r="F1151" s="6">
        <f t="shared" si="122"/>
        <v>17.100000000000001</v>
      </c>
      <c r="G1151" s="6">
        <f t="shared" si="123"/>
        <v>18.100000000000001</v>
      </c>
      <c r="H1151" s="6">
        <f t="shared" si="124"/>
        <v>19.100000000000001</v>
      </c>
      <c r="I1151" s="162"/>
      <c r="J1151" s="6">
        <f t="shared" si="125"/>
        <v>-36.200000000000003</v>
      </c>
      <c r="K1151" s="60"/>
      <c r="L1151" s="93"/>
    </row>
    <row r="1152" spans="1:12">
      <c r="A1152" s="59">
        <f>'Temperature Data'!A1152</f>
        <v>41693</v>
      </c>
      <c r="B1152" s="6" cm="1">
        <f t="array" ref="B1152">INDEX('Temperature Data'!$B1152:$G1152,1,TempDataCol)</f>
        <v>38.6</v>
      </c>
      <c r="C1152" s="6">
        <f t="shared" si="119"/>
        <v>17.899999999999999</v>
      </c>
      <c r="D1152" s="6">
        <f t="shared" si="120"/>
        <v>18.899999999999999</v>
      </c>
      <c r="E1152" s="6">
        <f t="shared" si="121"/>
        <v>19.899999999999999</v>
      </c>
      <c r="F1152" s="6">
        <f t="shared" si="122"/>
        <v>17.899999999999999</v>
      </c>
      <c r="G1152" s="6">
        <f t="shared" si="123"/>
        <v>18.899999999999999</v>
      </c>
      <c r="H1152" s="6">
        <f t="shared" si="124"/>
        <v>19.899999999999999</v>
      </c>
      <c r="I1152" s="162"/>
      <c r="J1152" s="6">
        <f t="shared" si="125"/>
        <v>-37.799999999999997</v>
      </c>
      <c r="K1152" s="60"/>
      <c r="L1152" s="93"/>
    </row>
    <row r="1153" spans="1:12">
      <c r="A1153" s="59">
        <f>'Temperature Data'!A1153</f>
        <v>41694</v>
      </c>
      <c r="B1153" s="6" cm="1">
        <f t="array" ref="B1153">INDEX('Temperature Data'!$B1153:$G1153,1,TempDataCol)</f>
        <v>30.200000000000003</v>
      </c>
      <c r="C1153" s="6">
        <f t="shared" si="119"/>
        <v>26.299999999999997</v>
      </c>
      <c r="D1153" s="6">
        <f t="shared" si="120"/>
        <v>27.299999999999997</v>
      </c>
      <c r="E1153" s="6">
        <f t="shared" si="121"/>
        <v>28.299999999999997</v>
      </c>
      <c r="F1153" s="6">
        <f t="shared" si="122"/>
        <v>26.299999999999997</v>
      </c>
      <c r="G1153" s="6">
        <f t="shared" si="123"/>
        <v>27.299999999999997</v>
      </c>
      <c r="H1153" s="6">
        <f t="shared" si="124"/>
        <v>28.299999999999997</v>
      </c>
      <c r="I1153" s="162"/>
      <c r="J1153" s="6">
        <f t="shared" si="125"/>
        <v>-54.599999999999994</v>
      </c>
      <c r="K1153" s="60"/>
      <c r="L1153" s="93"/>
    </row>
    <row r="1154" spans="1:12">
      <c r="A1154" s="59">
        <f>'Temperature Data'!A1154</f>
        <v>41695</v>
      </c>
      <c r="B1154" s="6" cm="1">
        <f t="array" ref="B1154">INDEX('Temperature Data'!$B1154:$G1154,1,TempDataCol)</f>
        <v>21.200000000000003</v>
      </c>
      <c r="C1154" s="6">
        <f t="shared" si="119"/>
        <v>35.299999999999997</v>
      </c>
      <c r="D1154" s="6">
        <f t="shared" si="120"/>
        <v>36.299999999999997</v>
      </c>
      <c r="E1154" s="6">
        <f t="shared" si="121"/>
        <v>37.299999999999997</v>
      </c>
      <c r="F1154" s="6">
        <f t="shared" si="122"/>
        <v>35.299999999999997</v>
      </c>
      <c r="G1154" s="6">
        <f t="shared" si="123"/>
        <v>36.299999999999997</v>
      </c>
      <c r="H1154" s="6">
        <f t="shared" si="124"/>
        <v>37.299999999999997</v>
      </c>
      <c r="I1154" s="162"/>
      <c r="J1154" s="6">
        <f t="shared" si="125"/>
        <v>-72.599999999999994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39.799999999999997</v>
      </c>
      <c r="D1155" s="6">
        <f t="shared" ref="D1155:D1218" si="127">IF(ISNUMBER($B1155),IF($B1155&lt;BPmiddle,(BPmiddle-$B1155),0),"no data")</f>
        <v>40.799999999999997</v>
      </c>
      <c r="E1155" s="6">
        <f t="shared" ref="E1155:E1218" si="128">IF(ISNUMBER($B1155),IF($B1155&lt;BPupper,(BPupper-$B1155),0),"no data")</f>
        <v>41.8</v>
      </c>
      <c r="F1155" s="6">
        <f t="shared" ref="F1155:F1218" si="129">IF(ISNUMBER($B1155),IF($B1155&lt;BPlower,(BPlower-$B1155),0),"no data")</f>
        <v>39.799999999999997</v>
      </c>
      <c r="G1155" s="6">
        <f t="shared" ref="G1155:G1218" si="130">IF(ISNUMBER($B1155),IF($B1155&lt;BPmiddle,(BPmiddle-$B1155),0),"no data")</f>
        <v>40.799999999999997</v>
      </c>
      <c r="H1155" s="6">
        <f t="shared" ref="H1155:H1218" si="131">IF(ISNUMBER($B1155),IF($B1155&lt;BPupper,(BPupper-$B1155),0),"no data")</f>
        <v>41.8</v>
      </c>
      <c r="I1155" s="162"/>
      <c r="J1155" s="6">
        <f t="shared" ref="J1155:J1218" si="132">IF(ISNUMBER($B1155),IF($B1155&lt;BalancePoint,(BalancePoint-$B1155-SUM($D1155:$F1155)),0),"no data")</f>
        <v>-81.599999999999994</v>
      </c>
      <c r="K1155" s="60"/>
      <c r="L1155" s="93"/>
    </row>
    <row r="1156" spans="1:12">
      <c r="A1156" s="59">
        <f>'Temperature Data'!A1156</f>
        <v>41697</v>
      </c>
      <c r="B1156" s="6" cm="1">
        <f t="array" ref="B1156">INDEX('Temperature Data'!$B1156:$G1156,1,TempDataCol)</f>
        <v>15.100000000000001</v>
      </c>
      <c r="C1156" s="6">
        <f t="shared" si="126"/>
        <v>41.4</v>
      </c>
      <c r="D1156" s="6">
        <f t="shared" si="127"/>
        <v>42.4</v>
      </c>
      <c r="E1156" s="6">
        <f t="shared" si="128"/>
        <v>43.4</v>
      </c>
      <c r="F1156" s="6">
        <f t="shared" si="129"/>
        <v>41.4</v>
      </c>
      <c r="G1156" s="6">
        <f t="shared" si="130"/>
        <v>42.4</v>
      </c>
      <c r="H1156" s="6">
        <f t="shared" si="131"/>
        <v>43.4</v>
      </c>
      <c r="I1156" s="162"/>
      <c r="J1156" s="6">
        <f t="shared" si="132"/>
        <v>-84.799999999999983</v>
      </c>
      <c r="K1156" s="60"/>
      <c r="L1156" s="93"/>
    </row>
    <row r="1157" spans="1:12">
      <c r="A1157" s="59">
        <f>'Temperature Data'!A1157</f>
        <v>41698</v>
      </c>
      <c r="B1157" s="6" cm="1">
        <f t="array" ref="B1157">INDEX('Temperature Data'!$B1157:$G1157,1,TempDataCol)</f>
        <v>12.600000000000001</v>
      </c>
      <c r="C1157" s="6">
        <f t="shared" si="126"/>
        <v>43.9</v>
      </c>
      <c r="D1157" s="6">
        <f t="shared" si="127"/>
        <v>44.9</v>
      </c>
      <c r="E1157" s="6">
        <f t="shared" si="128"/>
        <v>45.9</v>
      </c>
      <c r="F1157" s="6">
        <f t="shared" si="129"/>
        <v>43.9</v>
      </c>
      <c r="G1157" s="6">
        <f t="shared" si="130"/>
        <v>44.9</v>
      </c>
      <c r="H1157" s="6">
        <f t="shared" si="131"/>
        <v>45.9</v>
      </c>
      <c r="I1157" s="162"/>
      <c r="J1157" s="6">
        <f t="shared" si="132"/>
        <v>-89.799999999999983</v>
      </c>
      <c r="K1157" s="60"/>
      <c r="L1157" s="93"/>
    </row>
    <row r="1158" spans="1:12">
      <c r="A1158" s="59">
        <f>'Temperature Data'!A1158</f>
        <v>41699</v>
      </c>
      <c r="B1158" s="6" cm="1">
        <f t="array" ref="B1158">INDEX('Temperature Data'!$B1158:$G1158,1,TempDataCol)</f>
        <v>18.600000000000001</v>
      </c>
      <c r="C1158" s="6">
        <f t="shared" si="126"/>
        <v>37.9</v>
      </c>
      <c r="D1158" s="6">
        <f t="shared" si="127"/>
        <v>38.9</v>
      </c>
      <c r="E1158" s="6">
        <f t="shared" si="128"/>
        <v>39.9</v>
      </c>
      <c r="F1158" s="6">
        <f t="shared" si="129"/>
        <v>37.9</v>
      </c>
      <c r="G1158" s="6">
        <f t="shared" si="130"/>
        <v>38.9</v>
      </c>
      <c r="H1158" s="6">
        <f t="shared" si="131"/>
        <v>39.9</v>
      </c>
      <c r="I1158" s="162"/>
      <c r="J1158" s="6">
        <f t="shared" si="132"/>
        <v>-77.799999999999983</v>
      </c>
      <c r="K1158" s="60"/>
      <c r="L1158" s="93"/>
    </row>
    <row r="1159" spans="1:12">
      <c r="A1159" s="59">
        <f>'Temperature Data'!A1159</f>
        <v>41700</v>
      </c>
      <c r="B1159" s="6" cm="1">
        <f t="array" ref="B1159">INDEX('Temperature Data'!$B1159:$G1159,1,TempDataCol)</f>
        <v>32.4</v>
      </c>
      <c r="C1159" s="6">
        <f t="shared" si="126"/>
        <v>24.1</v>
      </c>
      <c r="D1159" s="6">
        <f t="shared" si="127"/>
        <v>25.1</v>
      </c>
      <c r="E1159" s="6">
        <f t="shared" si="128"/>
        <v>26.1</v>
      </c>
      <c r="F1159" s="6">
        <f t="shared" si="129"/>
        <v>24.1</v>
      </c>
      <c r="G1159" s="6">
        <f t="shared" si="130"/>
        <v>25.1</v>
      </c>
      <c r="H1159" s="6">
        <f t="shared" si="131"/>
        <v>26.1</v>
      </c>
      <c r="I1159" s="162"/>
      <c r="J1159" s="6">
        <f t="shared" si="132"/>
        <v>-50.20000000000001</v>
      </c>
      <c r="K1159" s="60"/>
      <c r="L1159" s="93"/>
    </row>
    <row r="1160" spans="1:12">
      <c r="A1160" s="59">
        <f>'Temperature Data'!A1160</f>
        <v>41701</v>
      </c>
      <c r="B1160" s="6" cm="1">
        <f t="array" ref="B1160">INDEX('Temperature Data'!$B1160:$G1160,1,TempDataCol)</f>
        <v>18.100000000000001</v>
      </c>
      <c r="C1160" s="6">
        <f t="shared" si="126"/>
        <v>38.4</v>
      </c>
      <c r="D1160" s="6">
        <f t="shared" si="127"/>
        <v>39.4</v>
      </c>
      <c r="E1160" s="6">
        <f t="shared" si="128"/>
        <v>40.4</v>
      </c>
      <c r="F1160" s="6">
        <f t="shared" si="129"/>
        <v>38.4</v>
      </c>
      <c r="G1160" s="6">
        <f t="shared" si="130"/>
        <v>39.4</v>
      </c>
      <c r="H1160" s="6">
        <f t="shared" si="131"/>
        <v>40.4</v>
      </c>
      <c r="I1160" s="162"/>
      <c r="J1160" s="6">
        <f t="shared" si="132"/>
        <v>-78.799999999999983</v>
      </c>
      <c r="K1160" s="60"/>
      <c r="L1160" s="93"/>
    </row>
    <row r="1161" spans="1:12">
      <c r="A1161" s="59">
        <f>'Temperature Data'!A1161</f>
        <v>41702</v>
      </c>
      <c r="B1161" s="6" cm="1">
        <f t="array" ref="B1161">INDEX('Temperature Data'!$B1161:$G1161,1,TempDataCol)</f>
        <v>14.799999999999997</v>
      </c>
      <c r="C1161" s="6">
        <f t="shared" si="126"/>
        <v>41.7</v>
      </c>
      <c r="D1161" s="6">
        <f t="shared" si="127"/>
        <v>42.7</v>
      </c>
      <c r="E1161" s="6">
        <f t="shared" si="128"/>
        <v>43.7</v>
      </c>
      <c r="F1161" s="6">
        <f t="shared" si="129"/>
        <v>41.7</v>
      </c>
      <c r="G1161" s="6">
        <f t="shared" si="130"/>
        <v>42.7</v>
      </c>
      <c r="H1161" s="6">
        <f t="shared" si="131"/>
        <v>43.7</v>
      </c>
      <c r="I1161" s="162"/>
      <c r="J1161" s="6">
        <f t="shared" si="132"/>
        <v>-85.40000000000002</v>
      </c>
      <c r="K1161" s="60"/>
      <c r="L1161" s="93"/>
    </row>
    <row r="1162" spans="1:12">
      <c r="A1162" s="59">
        <f>'Temperature Data'!A1162</f>
        <v>41703</v>
      </c>
      <c r="B1162" s="6" cm="1">
        <f t="array" ref="B1162">INDEX('Temperature Data'!$B1162:$G1162,1,TempDataCol)</f>
        <v>21.299999999999997</v>
      </c>
      <c r="C1162" s="6">
        <f t="shared" si="126"/>
        <v>35.200000000000003</v>
      </c>
      <c r="D1162" s="6">
        <f t="shared" si="127"/>
        <v>36.200000000000003</v>
      </c>
      <c r="E1162" s="6">
        <f t="shared" si="128"/>
        <v>37.200000000000003</v>
      </c>
      <c r="F1162" s="6">
        <f t="shared" si="129"/>
        <v>35.200000000000003</v>
      </c>
      <c r="G1162" s="6">
        <f t="shared" si="130"/>
        <v>36.200000000000003</v>
      </c>
      <c r="H1162" s="6">
        <f t="shared" si="131"/>
        <v>37.200000000000003</v>
      </c>
      <c r="I1162" s="162"/>
      <c r="J1162" s="6">
        <f t="shared" si="132"/>
        <v>-72.400000000000006</v>
      </c>
      <c r="K1162" s="60"/>
      <c r="L1162" s="93"/>
    </row>
    <row r="1163" spans="1:12">
      <c r="A1163" s="59">
        <f>'Temperature Data'!A1163</f>
        <v>41704</v>
      </c>
      <c r="B1163" s="6" cm="1">
        <f t="array" ref="B1163">INDEX('Temperature Data'!$B1163:$G1163,1,TempDataCol)</f>
        <v>16.399999999999999</v>
      </c>
      <c r="C1163" s="6">
        <f t="shared" si="126"/>
        <v>40.1</v>
      </c>
      <c r="D1163" s="6">
        <f t="shared" si="127"/>
        <v>41.1</v>
      </c>
      <c r="E1163" s="6">
        <f t="shared" si="128"/>
        <v>42.1</v>
      </c>
      <c r="F1163" s="6">
        <f t="shared" si="129"/>
        <v>40.1</v>
      </c>
      <c r="G1163" s="6">
        <f t="shared" si="130"/>
        <v>41.1</v>
      </c>
      <c r="H1163" s="6">
        <f t="shared" si="131"/>
        <v>42.1</v>
      </c>
      <c r="I1163" s="162"/>
      <c r="J1163" s="6">
        <f t="shared" si="132"/>
        <v>-82.200000000000017</v>
      </c>
      <c r="K1163" s="60"/>
      <c r="L1163" s="93"/>
    </row>
    <row r="1164" spans="1:12">
      <c r="A1164" s="59">
        <f>'Temperature Data'!A1164</f>
        <v>41705</v>
      </c>
      <c r="B1164" s="6" cm="1">
        <f t="array" ref="B1164">INDEX('Temperature Data'!$B1164:$G1164,1,TempDataCol)</f>
        <v>20.6</v>
      </c>
      <c r="C1164" s="6">
        <f t="shared" si="126"/>
        <v>35.9</v>
      </c>
      <c r="D1164" s="6">
        <f t="shared" si="127"/>
        <v>36.9</v>
      </c>
      <c r="E1164" s="6">
        <f t="shared" si="128"/>
        <v>37.9</v>
      </c>
      <c r="F1164" s="6">
        <f t="shared" si="129"/>
        <v>35.9</v>
      </c>
      <c r="G1164" s="6">
        <f t="shared" si="130"/>
        <v>36.9</v>
      </c>
      <c r="H1164" s="6">
        <f t="shared" si="131"/>
        <v>37.9</v>
      </c>
      <c r="I1164" s="162"/>
      <c r="J1164" s="6">
        <f t="shared" si="132"/>
        <v>-73.799999999999983</v>
      </c>
      <c r="K1164" s="60"/>
      <c r="L1164" s="93"/>
    </row>
    <row r="1165" spans="1:12">
      <c r="A1165" s="59">
        <f>'Temperature Data'!A1165</f>
        <v>41706</v>
      </c>
      <c r="B1165" s="6" cm="1">
        <f t="array" ref="B1165">INDEX('Temperature Data'!$B1165:$G1165,1,TempDataCol)</f>
        <v>34.9</v>
      </c>
      <c r="C1165" s="6">
        <f t="shared" si="126"/>
        <v>21.6</v>
      </c>
      <c r="D1165" s="6">
        <f t="shared" si="127"/>
        <v>22.6</v>
      </c>
      <c r="E1165" s="6">
        <f t="shared" si="128"/>
        <v>23.6</v>
      </c>
      <c r="F1165" s="6">
        <f t="shared" si="129"/>
        <v>21.6</v>
      </c>
      <c r="G1165" s="6">
        <f t="shared" si="130"/>
        <v>22.6</v>
      </c>
      <c r="H1165" s="6">
        <f t="shared" si="131"/>
        <v>23.6</v>
      </c>
      <c r="I1165" s="162"/>
      <c r="J1165" s="6">
        <f t="shared" si="132"/>
        <v>-45.20000000000001</v>
      </c>
      <c r="K1165" s="60"/>
      <c r="L1165" s="93"/>
    </row>
    <row r="1166" spans="1:12">
      <c r="A1166" s="59">
        <f>'Temperature Data'!A1166</f>
        <v>41707</v>
      </c>
      <c r="B1166" s="6" cm="1">
        <f t="array" ref="B1166">INDEX('Temperature Data'!$B1166:$G1166,1,TempDataCol)</f>
        <v>32.799999999999997</v>
      </c>
      <c r="C1166" s="6">
        <f t="shared" si="126"/>
        <v>23.700000000000003</v>
      </c>
      <c r="D1166" s="6">
        <f t="shared" si="127"/>
        <v>24.700000000000003</v>
      </c>
      <c r="E1166" s="6">
        <f t="shared" si="128"/>
        <v>25.700000000000003</v>
      </c>
      <c r="F1166" s="6">
        <f t="shared" si="129"/>
        <v>23.700000000000003</v>
      </c>
      <c r="G1166" s="6">
        <f t="shared" si="130"/>
        <v>24.700000000000003</v>
      </c>
      <c r="H1166" s="6">
        <f t="shared" si="131"/>
        <v>25.700000000000003</v>
      </c>
      <c r="I1166" s="162"/>
      <c r="J1166" s="6">
        <f t="shared" si="132"/>
        <v>-49.400000000000006</v>
      </c>
      <c r="K1166" s="60"/>
      <c r="L1166" s="93"/>
    </row>
    <row r="1167" spans="1:12">
      <c r="A1167" s="59">
        <f>'Temperature Data'!A1167</f>
        <v>41708</v>
      </c>
      <c r="B1167" s="6" cm="1">
        <f t="array" ref="B1167">INDEX('Temperature Data'!$B1167:$G1167,1,TempDataCol)</f>
        <v>33.200000000000003</v>
      </c>
      <c r="C1167" s="6">
        <f t="shared" si="126"/>
        <v>23.299999999999997</v>
      </c>
      <c r="D1167" s="6">
        <f t="shared" si="127"/>
        <v>24.299999999999997</v>
      </c>
      <c r="E1167" s="6">
        <f t="shared" si="128"/>
        <v>25.299999999999997</v>
      </c>
      <c r="F1167" s="6">
        <f t="shared" si="129"/>
        <v>23.299999999999997</v>
      </c>
      <c r="G1167" s="6">
        <f t="shared" si="130"/>
        <v>24.299999999999997</v>
      </c>
      <c r="H1167" s="6">
        <f t="shared" si="131"/>
        <v>25.299999999999997</v>
      </c>
      <c r="I1167" s="162"/>
      <c r="J1167" s="6">
        <f t="shared" si="132"/>
        <v>-48.599999999999994</v>
      </c>
      <c r="K1167" s="60"/>
      <c r="L1167" s="93"/>
    </row>
    <row r="1168" spans="1:12">
      <c r="A1168" s="59">
        <f>'Temperature Data'!A1168</f>
        <v>41709</v>
      </c>
      <c r="B1168" s="6" cm="1">
        <f t="array" ref="B1168">INDEX('Temperature Data'!$B1168:$G1168,1,TempDataCol)</f>
        <v>41.1</v>
      </c>
      <c r="C1168" s="6">
        <f t="shared" si="126"/>
        <v>15.399999999999999</v>
      </c>
      <c r="D1168" s="6">
        <f t="shared" si="127"/>
        <v>16.399999999999999</v>
      </c>
      <c r="E1168" s="6">
        <f t="shared" si="128"/>
        <v>17.399999999999999</v>
      </c>
      <c r="F1168" s="6">
        <f t="shared" si="129"/>
        <v>15.399999999999999</v>
      </c>
      <c r="G1168" s="6">
        <f t="shared" si="130"/>
        <v>16.399999999999999</v>
      </c>
      <c r="H1168" s="6">
        <f t="shared" si="131"/>
        <v>17.399999999999999</v>
      </c>
      <c r="I1168" s="162"/>
      <c r="J1168" s="6">
        <f t="shared" si="132"/>
        <v>-32.799999999999997</v>
      </c>
      <c r="K1168" s="60"/>
      <c r="L1168" s="93"/>
    </row>
    <row r="1169" spans="1:12">
      <c r="A1169" s="59">
        <f>'Temperature Data'!A1169</f>
        <v>41710</v>
      </c>
      <c r="B1169" s="6" cm="1">
        <f t="array" ref="B1169">INDEX('Temperature Data'!$B1169:$G1169,1,TempDataCol)</f>
        <v>37.9</v>
      </c>
      <c r="C1169" s="6">
        <f t="shared" si="126"/>
        <v>18.600000000000001</v>
      </c>
      <c r="D1169" s="6">
        <f t="shared" si="127"/>
        <v>19.600000000000001</v>
      </c>
      <c r="E1169" s="6">
        <f t="shared" si="128"/>
        <v>20.6</v>
      </c>
      <c r="F1169" s="6">
        <f t="shared" si="129"/>
        <v>18.600000000000001</v>
      </c>
      <c r="G1169" s="6">
        <f t="shared" si="130"/>
        <v>19.600000000000001</v>
      </c>
      <c r="H1169" s="6">
        <f t="shared" si="131"/>
        <v>20.6</v>
      </c>
      <c r="I1169" s="162"/>
      <c r="J1169" s="6">
        <f t="shared" si="132"/>
        <v>-39.200000000000003</v>
      </c>
      <c r="K1169" s="60"/>
      <c r="L1169" s="93"/>
    </row>
    <row r="1170" spans="1:12">
      <c r="A1170" s="59">
        <f>'Temperature Data'!A1170</f>
        <v>41711</v>
      </c>
      <c r="B1170" s="6" cm="1">
        <f t="array" ref="B1170">INDEX('Temperature Data'!$B1170:$G1170,1,TempDataCol)</f>
        <v>20.700000000000003</v>
      </c>
      <c r="C1170" s="6">
        <f t="shared" si="126"/>
        <v>35.799999999999997</v>
      </c>
      <c r="D1170" s="6">
        <f t="shared" si="127"/>
        <v>36.799999999999997</v>
      </c>
      <c r="E1170" s="6">
        <f t="shared" si="128"/>
        <v>37.799999999999997</v>
      </c>
      <c r="F1170" s="6">
        <f t="shared" si="129"/>
        <v>35.799999999999997</v>
      </c>
      <c r="G1170" s="6">
        <f t="shared" si="130"/>
        <v>36.799999999999997</v>
      </c>
      <c r="H1170" s="6">
        <f t="shared" si="131"/>
        <v>37.799999999999997</v>
      </c>
      <c r="I1170" s="162"/>
      <c r="J1170" s="6">
        <f t="shared" si="132"/>
        <v>-73.599999999999994</v>
      </c>
      <c r="K1170" s="60"/>
      <c r="L1170" s="93"/>
    </row>
    <row r="1171" spans="1:12">
      <c r="A1171" s="59">
        <f>'Temperature Data'!A1171</f>
        <v>41712</v>
      </c>
      <c r="B1171" s="6" cm="1">
        <f t="array" ref="B1171">INDEX('Temperature Data'!$B1171:$G1171,1,TempDataCol)</f>
        <v>24.299999999999997</v>
      </c>
      <c r="C1171" s="6">
        <f t="shared" si="126"/>
        <v>32.200000000000003</v>
      </c>
      <c r="D1171" s="6">
        <f t="shared" si="127"/>
        <v>33.200000000000003</v>
      </c>
      <c r="E1171" s="6">
        <f t="shared" si="128"/>
        <v>34.200000000000003</v>
      </c>
      <c r="F1171" s="6">
        <f t="shared" si="129"/>
        <v>32.200000000000003</v>
      </c>
      <c r="G1171" s="6">
        <f t="shared" si="130"/>
        <v>33.200000000000003</v>
      </c>
      <c r="H1171" s="6">
        <f t="shared" si="131"/>
        <v>34.200000000000003</v>
      </c>
      <c r="I1171" s="162"/>
      <c r="J1171" s="6">
        <f t="shared" si="132"/>
        <v>-66.400000000000006</v>
      </c>
      <c r="K1171" s="60"/>
      <c r="L1171" s="93"/>
    </row>
    <row r="1172" spans="1:12">
      <c r="A1172" s="59">
        <f>'Temperature Data'!A1172</f>
        <v>41713</v>
      </c>
      <c r="B1172" s="6" cm="1">
        <f t="array" ref="B1172">INDEX('Temperature Data'!$B1172:$G1172,1,TempDataCol)</f>
        <v>42.3</v>
      </c>
      <c r="C1172" s="6">
        <f t="shared" si="126"/>
        <v>14.200000000000003</v>
      </c>
      <c r="D1172" s="6">
        <f t="shared" si="127"/>
        <v>15.200000000000003</v>
      </c>
      <c r="E1172" s="6">
        <f t="shared" si="128"/>
        <v>16.200000000000003</v>
      </c>
      <c r="F1172" s="6">
        <f t="shared" si="129"/>
        <v>14.200000000000003</v>
      </c>
      <c r="G1172" s="6">
        <f t="shared" si="130"/>
        <v>15.200000000000003</v>
      </c>
      <c r="H1172" s="6">
        <f t="shared" si="131"/>
        <v>16.200000000000003</v>
      </c>
      <c r="I1172" s="162"/>
      <c r="J1172" s="6">
        <f t="shared" si="132"/>
        <v>-30.400000000000006</v>
      </c>
      <c r="K1172" s="60"/>
      <c r="L1172" s="93"/>
    </row>
    <row r="1173" spans="1:12">
      <c r="A1173" s="59">
        <f>'Temperature Data'!A1173</f>
        <v>41714</v>
      </c>
      <c r="B1173" s="6" cm="1">
        <f t="array" ref="B1173">INDEX('Temperature Data'!$B1173:$G1173,1,TempDataCol)</f>
        <v>28.799999999999997</v>
      </c>
      <c r="C1173" s="6">
        <f t="shared" si="126"/>
        <v>27.700000000000003</v>
      </c>
      <c r="D1173" s="6">
        <f t="shared" si="127"/>
        <v>28.700000000000003</v>
      </c>
      <c r="E1173" s="6">
        <f t="shared" si="128"/>
        <v>29.700000000000003</v>
      </c>
      <c r="F1173" s="6">
        <f t="shared" si="129"/>
        <v>27.700000000000003</v>
      </c>
      <c r="G1173" s="6">
        <f t="shared" si="130"/>
        <v>28.700000000000003</v>
      </c>
      <c r="H1173" s="6">
        <f t="shared" si="131"/>
        <v>29.700000000000003</v>
      </c>
      <c r="I1173" s="162"/>
      <c r="J1173" s="6">
        <f t="shared" si="132"/>
        <v>-57.400000000000006</v>
      </c>
      <c r="K1173" s="60"/>
      <c r="L1173" s="93"/>
    </row>
    <row r="1174" spans="1:12">
      <c r="A1174" s="59">
        <f>'Temperature Data'!A1174</f>
        <v>41715</v>
      </c>
      <c r="B1174" s="6" cm="1">
        <f t="array" ref="B1174">INDEX('Temperature Data'!$B1174:$G1174,1,TempDataCol)</f>
        <v>20.5</v>
      </c>
      <c r="C1174" s="6">
        <f t="shared" si="126"/>
        <v>36</v>
      </c>
      <c r="D1174" s="6">
        <f t="shared" si="127"/>
        <v>37</v>
      </c>
      <c r="E1174" s="6">
        <f t="shared" si="128"/>
        <v>38</v>
      </c>
      <c r="F1174" s="6">
        <f t="shared" si="129"/>
        <v>36</v>
      </c>
      <c r="G1174" s="6">
        <f t="shared" si="130"/>
        <v>37</v>
      </c>
      <c r="H1174" s="6">
        <f t="shared" si="131"/>
        <v>38</v>
      </c>
      <c r="I1174" s="162"/>
      <c r="J1174" s="6">
        <f t="shared" si="132"/>
        <v>-74</v>
      </c>
      <c r="K1174" s="60"/>
      <c r="L1174" s="93"/>
    </row>
    <row r="1175" spans="1:12">
      <c r="A1175" s="59">
        <f>'Temperature Data'!A1175</f>
        <v>41716</v>
      </c>
      <c r="B1175" s="6" cm="1">
        <f t="array" ref="B1175">INDEX('Temperature Data'!$B1175:$G1175,1,TempDataCol)</f>
        <v>24</v>
      </c>
      <c r="C1175" s="6">
        <f t="shared" si="126"/>
        <v>32.5</v>
      </c>
      <c r="D1175" s="6">
        <f t="shared" si="127"/>
        <v>33.5</v>
      </c>
      <c r="E1175" s="6">
        <f t="shared" si="128"/>
        <v>34.5</v>
      </c>
      <c r="F1175" s="6">
        <f t="shared" si="129"/>
        <v>32.5</v>
      </c>
      <c r="G1175" s="6">
        <f t="shared" si="130"/>
        <v>33.5</v>
      </c>
      <c r="H1175" s="6">
        <f t="shared" si="131"/>
        <v>34.5</v>
      </c>
      <c r="I1175" s="162"/>
      <c r="J1175" s="6">
        <f t="shared" si="132"/>
        <v>-67</v>
      </c>
      <c r="K1175" s="60"/>
      <c r="L1175" s="93"/>
    </row>
    <row r="1176" spans="1:12">
      <c r="A1176" s="59">
        <f>'Temperature Data'!A1176</f>
        <v>41717</v>
      </c>
      <c r="B1176" s="6" cm="1">
        <f t="array" ref="B1176">INDEX('Temperature Data'!$B1176:$G1176,1,TempDataCol)</f>
        <v>30.6</v>
      </c>
      <c r="C1176" s="6">
        <f t="shared" si="126"/>
        <v>25.9</v>
      </c>
      <c r="D1176" s="6">
        <f t="shared" si="127"/>
        <v>26.9</v>
      </c>
      <c r="E1176" s="6">
        <f t="shared" si="128"/>
        <v>27.9</v>
      </c>
      <c r="F1176" s="6">
        <f t="shared" si="129"/>
        <v>25.9</v>
      </c>
      <c r="G1176" s="6">
        <f t="shared" si="130"/>
        <v>26.9</v>
      </c>
      <c r="H1176" s="6">
        <f t="shared" si="131"/>
        <v>27.9</v>
      </c>
      <c r="I1176" s="162"/>
      <c r="J1176" s="6">
        <f t="shared" si="132"/>
        <v>-53.79999999999999</v>
      </c>
      <c r="K1176" s="60"/>
      <c r="L1176" s="93"/>
    </row>
    <row r="1177" spans="1:12">
      <c r="A1177" s="59">
        <f>'Temperature Data'!A1177</f>
        <v>41718</v>
      </c>
      <c r="B1177" s="6" cm="1">
        <f t="array" ref="B1177">INDEX('Temperature Data'!$B1177:$G1177,1,TempDataCol)</f>
        <v>39.799999999999997</v>
      </c>
      <c r="C1177" s="6">
        <f t="shared" si="126"/>
        <v>16.700000000000003</v>
      </c>
      <c r="D1177" s="6">
        <f t="shared" si="127"/>
        <v>17.700000000000003</v>
      </c>
      <c r="E1177" s="6">
        <f t="shared" si="128"/>
        <v>18.700000000000003</v>
      </c>
      <c r="F1177" s="6">
        <f t="shared" si="129"/>
        <v>16.700000000000003</v>
      </c>
      <c r="G1177" s="6">
        <f t="shared" si="130"/>
        <v>17.700000000000003</v>
      </c>
      <c r="H1177" s="6">
        <f t="shared" si="131"/>
        <v>18.700000000000003</v>
      </c>
      <c r="I1177" s="162"/>
      <c r="J1177" s="6">
        <f t="shared" si="132"/>
        <v>-35.400000000000006</v>
      </c>
      <c r="K1177" s="60"/>
      <c r="L1177" s="93"/>
    </row>
    <row r="1178" spans="1:12">
      <c r="A1178" s="59">
        <f>'Temperature Data'!A1178</f>
        <v>41719</v>
      </c>
      <c r="B1178" s="6" cm="1">
        <f t="array" ref="B1178">INDEX('Temperature Data'!$B1178:$G1178,1,TempDataCol)</f>
        <v>36.299999999999997</v>
      </c>
      <c r="C1178" s="6">
        <f t="shared" si="126"/>
        <v>20.200000000000003</v>
      </c>
      <c r="D1178" s="6">
        <f t="shared" si="127"/>
        <v>21.200000000000003</v>
      </c>
      <c r="E1178" s="6">
        <f t="shared" si="128"/>
        <v>22.200000000000003</v>
      </c>
      <c r="F1178" s="6">
        <f t="shared" si="129"/>
        <v>20.200000000000003</v>
      </c>
      <c r="G1178" s="6">
        <f t="shared" si="130"/>
        <v>21.200000000000003</v>
      </c>
      <c r="H1178" s="6">
        <f t="shared" si="131"/>
        <v>22.200000000000003</v>
      </c>
      <c r="I1178" s="162"/>
      <c r="J1178" s="6">
        <f t="shared" si="132"/>
        <v>-42.400000000000006</v>
      </c>
      <c r="K1178" s="60"/>
      <c r="L1178" s="93"/>
    </row>
    <row r="1179" spans="1:12">
      <c r="A1179" s="59">
        <f>'Temperature Data'!A1179</f>
        <v>41720</v>
      </c>
      <c r="B1179" s="6" cm="1">
        <f t="array" ref="B1179">INDEX('Temperature Data'!$B1179:$G1179,1,TempDataCol)</f>
        <v>37.1</v>
      </c>
      <c r="C1179" s="6">
        <f t="shared" si="126"/>
        <v>19.399999999999999</v>
      </c>
      <c r="D1179" s="6">
        <f t="shared" si="127"/>
        <v>20.399999999999999</v>
      </c>
      <c r="E1179" s="6">
        <f t="shared" si="128"/>
        <v>21.4</v>
      </c>
      <c r="F1179" s="6">
        <f t="shared" si="129"/>
        <v>19.399999999999999</v>
      </c>
      <c r="G1179" s="6">
        <f t="shared" si="130"/>
        <v>20.399999999999999</v>
      </c>
      <c r="H1179" s="6">
        <f t="shared" si="131"/>
        <v>21.4</v>
      </c>
      <c r="I1179" s="162"/>
      <c r="J1179" s="6">
        <f t="shared" si="132"/>
        <v>-40.799999999999997</v>
      </c>
      <c r="K1179" s="60"/>
      <c r="L1179" s="93"/>
    </row>
    <row r="1180" spans="1:12">
      <c r="A1180" s="59">
        <f>'Temperature Data'!A1180</f>
        <v>41721</v>
      </c>
      <c r="B1180" s="6" cm="1">
        <f t="array" ref="B1180">INDEX('Temperature Data'!$B1180:$G1180,1,TempDataCol)</f>
        <v>33.5</v>
      </c>
      <c r="C1180" s="6">
        <f t="shared" si="126"/>
        <v>23</v>
      </c>
      <c r="D1180" s="6">
        <f t="shared" si="127"/>
        <v>24</v>
      </c>
      <c r="E1180" s="6">
        <f t="shared" si="128"/>
        <v>25</v>
      </c>
      <c r="F1180" s="6">
        <f t="shared" si="129"/>
        <v>23</v>
      </c>
      <c r="G1180" s="6">
        <f t="shared" si="130"/>
        <v>24</v>
      </c>
      <c r="H1180" s="6">
        <f t="shared" si="131"/>
        <v>25</v>
      </c>
      <c r="I1180" s="162"/>
      <c r="J1180" s="6">
        <f t="shared" si="132"/>
        <v>-48</v>
      </c>
      <c r="K1180" s="60"/>
      <c r="L1180" s="93"/>
    </row>
    <row r="1181" spans="1:12">
      <c r="A1181" s="59">
        <f>'Temperature Data'!A1181</f>
        <v>41722</v>
      </c>
      <c r="B1181" s="6" cm="1">
        <f t="array" ref="B1181">INDEX('Temperature Data'!$B1181:$G1181,1,TempDataCol)</f>
        <v>21.799999999999997</v>
      </c>
      <c r="C1181" s="6">
        <f t="shared" si="126"/>
        <v>34.700000000000003</v>
      </c>
      <c r="D1181" s="6">
        <f t="shared" si="127"/>
        <v>35.700000000000003</v>
      </c>
      <c r="E1181" s="6">
        <f t="shared" si="128"/>
        <v>36.700000000000003</v>
      </c>
      <c r="F1181" s="6">
        <f t="shared" si="129"/>
        <v>34.700000000000003</v>
      </c>
      <c r="G1181" s="6">
        <f t="shared" si="130"/>
        <v>35.700000000000003</v>
      </c>
      <c r="H1181" s="6">
        <f t="shared" si="131"/>
        <v>36.700000000000003</v>
      </c>
      <c r="I1181" s="162"/>
      <c r="J1181" s="6">
        <f t="shared" si="132"/>
        <v>-71.400000000000006</v>
      </c>
      <c r="K1181" s="60"/>
      <c r="L1181" s="93"/>
    </row>
    <row r="1182" spans="1:12">
      <c r="A1182" s="59">
        <f>'Temperature Data'!A1182</f>
        <v>41723</v>
      </c>
      <c r="B1182" s="6" cm="1">
        <f t="array" ref="B1182">INDEX('Temperature Data'!$B1182:$G1182,1,TempDataCol)</f>
        <v>25.799999999999997</v>
      </c>
      <c r="C1182" s="6">
        <f t="shared" si="126"/>
        <v>30.700000000000003</v>
      </c>
      <c r="D1182" s="6">
        <f t="shared" si="127"/>
        <v>31.700000000000003</v>
      </c>
      <c r="E1182" s="6">
        <f t="shared" si="128"/>
        <v>32.700000000000003</v>
      </c>
      <c r="F1182" s="6">
        <f t="shared" si="129"/>
        <v>30.700000000000003</v>
      </c>
      <c r="G1182" s="6">
        <f t="shared" si="130"/>
        <v>31.700000000000003</v>
      </c>
      <c r="H1182" s="6">
        <f t="shared" si="131"/>
        <v>32.700000000000003</v>
      </c>
      <c r="I1182" s="162"/>
      <c r="J1182" s="6">
        <f t="shared" si="132"/>
        <v>-63.400000000000006</v>
      </c>
      <c r="K1182" s="60"/>
      <c r="L1182" s="93"/>
    </row>
    <row r="1183" spans="1:12">
      <c r="A1183" s="59">
        <f>'Temperature Data'!A1183</f>
        <v>41724</v>
      </c>
      <c r="B1183" s="6" cm="1">
        <f t="array" ref="B1183">INDEX('Temperature Data'!$B1183:$G1183,1,TempDataCol)</f>
        <v>29.299999999999997</v>
      </c>
      <c r="C1183" s="6">
        <f t="shared" si="126"/>
        <v>27.200000000000003</v>
      </c>
      <c r="D1183" s="6">
        <f t="shared" si="127"/>
        <v>28.200000000000003</v>
      </c>
      <c r="E1183" s="6">
        <f t="shared" si="128"/>
        <v>29.200000000000003</v>
      </c>
      <c r="F1183" s="6">
        <f t="shared" si="129"/>
        <v>27.200000000000003</v>
      </c>
      <c r="G1183" s="6">
        <f t="shared" si="130"/>
        <v>28.200000000000003</v>
      </c>
      <c r="H1183" s="6">
        <f t="shared" si="131"/>
        <v>29.200000000000003</v>
      </c>
      <c r="I1183" s="162"/>
      <c r="J1183" s="6">
        <f t="shared" si="132"/>
        <v>-56.400000000000006</v>
      </c>
      <c r="K1183" s="60"/>
      <c r="L1183" s="93"/>
    </row>
    <row r="1184" spans="1:12">
      <c r="A1184" s="59">
        <f>'Temperature Data'!A1184</f>
        <v>41725</v>
      </c>
      <c r="B1184" s="6" cm="1">
        <f t="array" ref="B1184">INDEX('Temperature Data'!$B1184:$G1184,1,TempDataCol)</f>
        <v>30.5</v>
      </c>
      <c r="C1184" s="6">
        <f t="shared" si="126"/>
        <v>26</v>
      </c>
      <c r="D1184" s="6">
        <f t="shared" si="127"/>
        <v>27</v>
      </c>
      <c r="E1184" s="6">
        <f t="shared" si="128"/>
        <v>28</v>
      </c>
      <c r="F1184" s="6">
        <f t="shared" si="129"/>
        <v>26</v>
      </c>
      <c r="G1184" s="6">
        <f t="shared" si="130"/>
        <v>27</v>
      </c>
      <c r="H1184" s="6">
        <f t="shared" si="131"/>
        <v>28</v>
      </c>
      <c r="I1184" s="162"/>
      <c r="J1184" s="6">
        <f t="shared" si="132"/>
        <v>-54</v>
      </c>
      <c r="K1184" s="60"/>
      <c r="L1184" s="93"/>
    </row>
    <row r="1185" spans="1:12">
      <c r="A1185" s="59">
        <f>'Temperature Data'!A1185</f>
        <v>41726</v>
      </c>
      <c r="B1185" s="6" cm="1">
        <f t="array" ref="B1185">INDEX('Temperature Data'!$B1185:$G1185,1,TempDataCol)</f>
        <v>44.3</v>
      </c>
      <c r="C1185" s="6">
        <f t="shared" si="126"/>
        <v>12.200000000000003</v>
      </c>
      <c r="D1185" s="6">
        <f t="shared" si="127"/>
        <v>13.200000000000003</v>
      </c>
      <c r="E1185" s="6">
        <f t="shared" si="128"/>
        <v>14.200000000000003</v>
      </c>
      <c r="F1185" s="6">
        <f t="shared" si="129"/>
        <v>12.200000000000003</v>
      </c>
      <c r="G1185" s="6">
        <f t="shared" si="130"/>
        <v>13.200000000000003</v>
      </c>
      <c r="H1185" s="6">
        <f t="shared" si="131"/>
        <v>14.200000000000003</v>
      </c>
      <c r="I1185" s="162"/>
      <c r="J1185" s="6">
        <f t="shared" si="132"/>
        <v>-26.400000000000006</v>
      </c>
      <c r="K1185" s="60"/>
      <c r="L1185" s="93"/>
    </row>
    <row r="1186" spans="1:12">
      <c r="A1186" s="59">
        <f>'Temperature Data'!A1186</f>
        <v>41727</v>
      </c>
      <c r="B1186" s="6" cm="1">
        <f t="array" ref="B1186">INDEX('Temperature Data'!$B1186:$G1186,1,TempDataCol)</f>
        <v>44</v>
      </c>
      <c r="C1186" s="6">
        <f t="shared" si="126"/>
        <v>12.5</v>
      </c>
      <c r="D1186" s="6">
        <f t="shared" si="127"/>
        <v>13.5</v>
      </c>
      <c r="E1186" s="6">
        <f t="shared" si="128"/>
        <v>14.5</v>
      </c>
      <c r="F1186" s="6">
        <f t="shared" si="129"/>
        <v>12.5</v>
      </c>
      <c r="G1186" s="6">
        <f t="shared" si="130"/>
        <v>13.5</v>
      </c>
      <c r="H1186" s="6">
        <f t="shared" si="131"/>
        <v>14.5</v>
      </c>
      <c r="I1186" s="162"/>
      <c r="J1186" s="6">
        <f t="shared" si="132"/>
        <v>-27</v>
      </c>
      <c r="K1186" s="60"/>
      <c r="L1186" s="93"/>
    </row>
    <row r="1187" spans="1:12">
      <c r="A1187" s="59">
        <f>'Temperature Data'!A1187</f>
        <v>41728</v>
      </c>
      <c r="B1187" s="6" cm="1">
        <f t="array" ref="B1187">INDEX('Temperature Data'!$B1187:$G1187,1,TempDataCol)</f>
        <v>38.200000000000003</v>
      </c>
      <c r="C1187" s="6">
        <f t="shared" si="126"/>
        <v>18.299999999999997</v>
      </c>
      <c r="D1187" s="6">
        <f t="shared" si="127"/>
        <v>19.299999999999997</v>
      </c>
      <c r="E1187" s="6">
        <f t="shared" si="128"/>
        <v>20.299999999999997</v>
      </c>
      <c r="F1187" s="6">
        <f t="shared" si="129"/>
        <v>18.299999999999997</v>
      </c>
      <c r="G1187" s="6">
        <f t="shared" si="130"/>
        <v>19.299999999999997</v>
      </c>
      <c r="H1187" s="6">
        <f t="shared" si="131"/>
        <v>20.299999999999997</v>
      </c>
      <c r="I1187" s="162"/>
      <c r="J1187" s="6">
        <f t="shared" si="132"/>
        <v>-38.599999999999994</v>
      </c>
      <c r="K1187" s="60"/>
      <c r="L1187" s="93"/>
    </row>
    <row r="1188" spans="1:12">
      <c r="A1188" s="59">
        <f>'Temperature Data'!A1188</f>
        <v>41729</v>
      </c>
      <c r="B1188" s="6" cm="1">
        <f t="array" ref="B1188">INDEX('Temperature Data'!$B1188:$G1188,1,TempDataCol)</f>
        <v>35.700000000000003</v>
      </c>
      <c r="C1188" s="6">
        <f t="shared" si="126"/>
        <v>20.799999999999997</v>
      </c>
      <c r="D1188" s="6">
        <f t="shared" si="127"/>
        <v>21.799999999999997</v>
      </c>
      <c r="E1188" s="6">
        <f t="shared" si="128"/>
        <v>22.799999999999997</v>
      </c>
      <c r="F1188" s="6">
        <f t="shared" si="129"/>
        <v>20.799999999999997</v>
      </c>
      <c r="G1188" s="6">
        <f t="shared" si="130"/>
        <v>21.799999999999997</v>
      </c>
      <c r="H1188" s="6">
        <f t="shared" si="131"/>
        <v>22.799999999999997</v>
      </c>
      <c r="I1188" s="162"/>
      <c r="J1188" s="6">
        <f t="shared" si="132"/>
        <v>-43.599999999999994</v>
      </c>
      <c r="K1188" s="60"/>
      <c r="L1188" s="93"/>
    </row>
    <row r="1189" spans="1:12">
      <c r="A1189" s="59">
        <f>'Temperature Data'!A1189</f>
        <v>41730</v>
      </c>
      <c r="B1189" s="6" cm="1">
        <f t="array" ref="B1189">INDEX('Temperature Data'!$B1189:$G1189,1,TempDataCol)</f>
        <v>40.9</v>
      </c>
      <c r="C1189" s="6">
        <f t="shared" si="126"/>
        <v>15.600000000000001</v>
      </c>
      <c r="D1189" s="6">
        <f t="shared" si="127"/>
        <v>16.600000000000001</v>
      </c>
      <c r="E1189" s="6">
        <f t="shared" si="128"/>
        <v>17.600000000000001</v>
      </c>
      <c r="F1189" s="6">
        <f t="shared" si="129"/>
        <v>15.600000000000001</v>
      </c>
      <c r="G1189" s="6">
        <f t="shared" si="130"/>
        <v>16.600000000000001</v>
      </c>
      <c r="H1189" s="6">
        <f t="shared" si="131"/>
        <v>17.600000000000001</v>
      </c>
      <c r="I1189" s="162"/>
      <c r="J1189" s="6">
        <f t="shared" si="132"/>
        <v>-33.200000000000003</v>
      </c>
      <c r="K1189" s="60"/>
      <c r="L1189" s="93"/>
    </row>
    <row r="1190" spans="1:12">
      <c r="A1190" s="59">
        <f>'Temperature Data'!A1190</f>
        <v>41731</v>
      </c>
      <c r="B1190" s="6" cm="1">
        <f t="array" ref="B1190">INDEX('Temperature Data'!$B1190:$G1190,1,TempDataCol)</f>
        <v>41.4</v>
      </c>
      <c r="C1190" s="6">
        <f t="shared" si="126"/>
        <v>15.100000000000001</v>
      </c>
      <c r="D1190" s="6">
        <f t="shared" si="127"/>
        <v>16.100000000000001</v>
      </c>
      <c r="E1190" s="6">
        <f t="shared" si="128"/>
        <v>17.100000000000001</v>
      </c>
      <c r="F1190" s="6">
        <f t="shared" si="129"/>
        <v>15.100000000000001</v>
      </c>
      <c r="G1190" s="6">
        <f t="shared" si="130"/>
        <v>16.100000000000001</v>
      </c>
      <c r="H1190" s="6">
        <f t="shared" si="131"/>
        <v>17.100000000000001</v>
      </c>
      <c r="I1190" s="162"/>
      <c r="J1190" s="6">
        <f t="shared" si="132"/>
        <v>-32.200000000000003</v>
      </c>
      <c r="K1190" s="60"/>
      <c r="L1190" s="93"/>
    </row>
    <row r="1191" spans="1:12">
      <c r="A1191" s="59">
        <f>'Temperature Data'!A1191</f>
        <v>41732</v>
      </c>
      <c r="B1191" s="6" cm="1">
        <f t="array" ref="B1191">INDEX('Temperature Data'!$B1191:$G1191,1,TempDataCol)</f>
        <v>40</v>
      </c>
      <c r="C1191" s="6">
        <f t="shared" si="126"/>
        <v>16.5</v>
      </c>
      <c r="D1191" s="6">
        <f t="shared" si="127"/>
        <v>17.5</v>
      </c>
      <c r="E1191" s="6">
        <f t="shared" si="128"/>
        <v>18.5</v>
      </c>
      <c r="F1191" s="6">
        <f t="shared" si="129"/>
        <v>16.5</v>
      </c>
      <c r="G1191" s="6">
        <f t="shared" si="130"/>
        <v>17.5</v>
      </c>
      <c r="H1191" s="6">
        <f t="shared" si="131"/>
        <v>18.5</v>
      </c>
      <c r="I1191" s="162"/>
      <c r="J1191" s="6">
        <f t="shared" si="132"/>
        <v>-35</v>
      </c>
      <c r="K1191" s="60"/>
      <c r="L1191" s="93"/>
    </row>
    <row r="1192" spans="1:12">
      <c r="A1192" s="59">
        <f>'Temperature Data'!A1192</f>
        <v>41733</v>
      </c>
      <c r="B1192" s="6" cm="1">
        <f t="array" ref="B1192">INDEX('Temperature Data'!$B1192:$G1192,1,TempDataCol)</f>
        <v>38.700000000000003</v>
      </c>
      <c r="C1192" s="6">
        <f t="shared" si="126"/>
        <v>17.799999999999997</v>
      </c>
      <c r="D1192" s="6">
        <f t="shared" si="127"/>
        <v>18.799999999999997</v>
      </c>
      <c r="E1192" s="6">
        <f t="shared" si="128"/>
        <v>19.799999999999997</v>
      </c>
      <c r="F1192" s="6">
        <f t="shared" si="129"/>
        <v>17.799999999999997</v>
      </c>
      <c r="G1192" s="6">
        <f t="shared" si="130"/>
        <v>18.799999999999997</v>
      </c>
      <c r="H1192" s="6">
        <f t="shared" si="131"/>
        <v>19.799999999999997</v>
      </c>
      <c r="I1192" s="162"/>
      <c r="J1192" s="6">
        <f t="shared" si="132"/>
        <v>-37.599999999999994</v>
      </c>
      <c r="K1192" s="60"/>
      <c r="L1192" s="93"/>
    </row>
    <row r="1193" spans="1:12">
      <c r="A1193" s="59">
        <f>'Temperature Data'!A1193</f>
        <v>41734</v>
      </c>
      <c r="B1193" s="6" cm="1">
        <f t="array" ref="B1193">INDEX('Temperature Data'!$B1193:$G1193,1,TempDataCol)</f>
        <v>41.2</v>
      </c>
      <c r="C1193" s="6">
        <f t="shared" si="126"/>
        <v>15.299999999999997</v>
      </c>
      <c r="D1193" s="6">
        <f t="shared" si="127"/>
        <v>16.299999999999997</v>
      </c>
      <c r="E1193" s="6">
        <f t="shared" si="128"/>
        <v>17.299999999999997</v>
      </c>
      <c r="F1193" s="6">
        <f t="shared" si="129"/>
        <v>15.299999999999997</v>
      </c>
      <c r="G1193" s="6">
        <f t="shared" si="130"/>
        <v>16.299999999999997</v>
      </c>
      <c r="H1193" s="6">
        <f t="shared" si="131"/>
        <v>17.299999999999997</v>
      </c>
      <c r="I1193" s="162"/>
      <c r="J1193" s="6">
        <f t="shared" si="132"/>
        <v>-32.599999999999994</v>
      </c>
      <c r="K1193" s="60"/>
      <c r="L1193" s="93"/>
    </row>
    <row r="1194" spans="1:12">
      <c r="A1194" s="59">
        <f>'Temperature Data'!A1194</f>
        <v>41735</v>
      </c>
      <c r="B1194" s="6" cm="1">
        <f t="array" ref="B1194">INDEX('Temperature Data'!$B1194:$G1194,1,TempDataCol)</f>
        <v>41.8</v>
      </c>
      <c r="C1194" s="6">
        <f t="shared" si="126"/>
        <v>14.700000000000003</v>
      </c>
      <c r="D1194" s="6">
        <f t="shared" si="127"/>
        <v>15.700000000000003</v>
      </c>
      <c r="E1194" s="6">
        <f t="shared" si="128"/>
        <v>16.700000000000003</v>
      </c>
      <c r="F1194" s="6">
        <f t="shared" si="129"/>
        <v>14.700000000000003</v>
      </c>
      <c r="G1194" s="6">
        <f t="shared" si="130"/>
        <v>15.700000000000003</v>
      </c>
      <c r="H1194" s="6">
        <f t="shared" si="131"/>
        <v>16.700000000000003</v>
      </c>
      <c r="I1194" s="162"/>
      <c r="J1194" s="6">
        <f t="shared" si="132"/>
        <v>-31.400000000000006</v>
      </c>
      <c r="K1194" s="60"/>
      <c r="L1194" s="93"/>
    </row>
    <row r="1195" spans="1:12">
      <c r="A1195" s="59">
        <f>'Temperature Data'!A1195</f>
        <v>41736</v>
      </c>
      <c r="B1195" s="6" cm="1">
        <f t="array" ref="B1195">INDEX('Temperature Data'!$B1195:$G1195,1,TempDataCol)</f>
        <v>45.7</v>
      </c>
      <c r="C1195" s="6">
        <f t="shared" si="126"/>
        <v>10.799999999999997</v>
      </c>
      <c r="D1195" s="6">
        <f t="shared" si="127"/>
        <v>11.799999999999997</v>
      </c>
      <c r="E1195" s="6">
        <f t="shared" si="128"/>
        <v>12.799999999999997</v>
      </c>
      <c r="F1195" s="6">
        <f t="shared" si="129"/>
        <v>10.799999999999997</v>
      </c>
      <c r="G1195" s="6">
        <f t="shared" si="130"/>
        <v>11.799999999999997</v>
      </c>
      <c r="H1195" s="6">
        <f t="shared" si="131"/>
        <v>12.799999999999997</v>
      </c>
      <c r="I1195" s="162"/>
      <c r="J1195" s="6">
        <f t="shared" si="132"/>
        <v>-23.599999999999994</v>
      </c>
      <c r="K1195" s="60"/>
      <c r="L1195" s="93"/>
    </row>
    <row r="1196" spans="1:12">
      <c r="A1196" s="59">
        <f>'Temperature Data'!A1196</f>
        <v>41737</v>
      </c>
      <c r="B1196" s="6" cm="1">
        <f t="array" ref="B1196">INDEX('Temperature Data'!$B1196:$G1196,1,TempDataCol)</f>
        <v>52.5</v>
      </c>
      <c r="C1196" s="6">
        <f t="shared" si="126"/>
        <v>4</v>
      </c>
      <c r="D1196" s="6">
        <f t="shared" si="127"/>
        <v>5</v>
      </c>
      <c r="E1196" s="6">
        <f t="shared" si="128"/>
        <v>6</v>
      </c>
      <c r="F1196" s="6">
        <f t="shared" si="129"/>
        <v>4</v>
      </c>
      <c r="G1196" s="6">
        <f t="shared" si="130"/>
        <v>5</v>
      </c>
      <c r="H1196" s="6">
        <f t="shared" si="131"/>
        <v>6</v>
      </c>
      <c r="I1196" s="162"/>
      <c r="J1196" s="6">
        <f t="shared" si="132"/>
        <v>-10</v>
      </c>
      <c r="K1196" s="60"/>
      <c r="L1196" s="93"/>
    </row>
    <row r="1197" spans="1:12">
      <c r="A1197" s="59">
        <f>'Temperature Data'!A1197</f>
        <v>41738</v>
      </c>
      <c r="B1197" s="6" cm="1">
        <f t="array" ref="B1197">INDEX('Temperature Data'!$B1197:$G1197,1,TempDataCol)</f>
        <v>46</v>
      </c>
      <c r="C1197" s="6">
        <f t="shared" si="126"/>
        <v>10.5</v>
      </c>
      <c r="D1197" s="6">
        <f t="shared" si="127"/>
        <v>11.5</v>
      </c>
      <c r="E1197" s="6">
        <f t="shared" si="128"/>
        <v>12.5</v>
      </c>
      <c r="F1197" s="6">
        <f t="shared" si="129"/>
        <v>10.5</v>
      </c>
      <c r="G1197" s="6">
        <f t="shared" si="130"/>
        <v>11.5</v>
      </c>
      <c r="H1197" s="6">
        <f t="shared" si="131"/>
        <v>12.5</v>
      </c>
      <c r="I1197" s="162"/>
      <c r="J1197" s="6">
        <f t="shared" si="132"/>
        <v>-23</v>
      </c>
      <c r="K1197" s="60"/>
      <c r="L1197" s="93"/>
    </row>
    <row r="1198" spans="1:12">
      <c r="A1198" s="59">
        <f>'Temperature Data'!A1198</f>
        <v>41739</v>
      </c>
      <c r="B1198" s="6" cm="1">
        <f t="array" ref="B1198">INDEX('Temperature Data'!$B1198:$G1198,1,TempDataCol)</f>
        <v>45.1</v>
      </c>
      <c r="C1198" s="6">
        <f t="shared" si="126"/>
        <v>11.399999999999999</v>
      </c>
      <c r="D1198" s="6">
        <f t="shared" si="127"/>
        <v>12.399999999999999</v>
      </c>
      <c r="E1198" s="6">
        <f t="shared" si="128"/>
        <v>13.399999999999999</v>
      </c>
      <c r="F1198" s="6">
        <f t="shared" si="129"/>
        <v>11.399999999999999</v>
      </c>
      <c r="G1198" s="6">
        <f t="shared" si="130"/>
        <v>12.399999999999999</v>
      </c>
      <c r="H1198" s="6">
        <f t="shared" si="131"/>
        <v>13.399999999999999</v>
      </c>
      <c r="I1198" s="162"/>
      <c r="J1198" s="6">
        <f t="shared" si="132"/>
        <v>-24.799999999999997</v>
      </c>
      <c r="K1198" s="60"/>
      <c r="L1198" s="93"/>
    </row>
    <row r="1199" spans="1:12">
      <c r="A1199" s="59">
        <f>'Temperature Data'!A1199</f>
        <v>41740</v>
      </c>
      <c r="B1199" s="6" cm="1">
        <f t="array" ref="B1199">INDEX('Temperature Data'!$B1199:$G1199,1,TempDataCol)</f>
        <v>56.7</v>
      </c>
      <c r="C1199" s="6">
        <f t="shared" si="126"/>
        <v>0</v>
      </c>
      <c r="D1199" s="6">
        <f t="shared" si="127"/>
        <v>0.79999999999999716</v>
      </c>
      <c r="E1199" s="6">
        <f t="shared" si="128"/>
        <v>1.7999999999999972</v>
      </c>
      <c r="F1199" s="6">
        <f t="shared" si="129"/>
        <v>0</v>
      </c>
      <c r="G1199" s="6">
        <f t="shared" si="130"/>
        <v>0.79999999999999716</v>
      </c>
      <c r="H1199" s="6">
        <f t="shared" si="131"/>
        <v>1.7999999999999972</v>
      </c>
      <c r="I1199" s="162"/>
      <c r="J1199" s="6">
        <f t="shared" si="132"/>
        <v>-1.7999999999999972</v>
      </c>
      <c r="K1199" s="60"/>
      <c r="L1199" s="93"/>
    </row>
    <row r="1200" spans="1:12">
      <c r="A1200" s="59">
        <f>'Temperature Data'!A1200</f>
        <v>41741</v>
      </c>
      <c r="B1200" s="6" cm="1">
        <f t="array" ref="B1200">INDEX('Temperature Data'!$B1200:$G1200,1,TempDataCol)</f>
        <v>54.5</v>
      </c>
      <c r="C1200" s="6">
        <f t="shared" si="126"/>
        <v>2</v>
      </c>
      <c r="D1200" s="6">
        <f t="shared" si="127"/>
        <v>3</v>
      </c>
      <c r="E1200" s="6">
        <f t="shared" si="128"/>
        <v>4</v>
      </c>
      <c r="F1200" s="6">
        <f t="shared" si="129"/>
        <v>2</v>
      </c>
      <c r="G1200" s="6">
        <f t="shared" si="130"/>
        <v>3</v>
      </c>
      <c r="H1200" s="6">
        <f t="shared" si="131"/>
        <v>4</v>
      </c>
      <c r="I1200" s="162"/>
      <c r="J1200" s="6">
        <f t="shared" si="132"/>
        <v>-6</v>
      </c>
      <c r="K1200" s="60"/>
      <c r="L1200" s="93"/>
    </row>
    <row r="1201" spans="1:12">
      <c r="A1201" s="59">
        <f>'Temperature Data'!A1201</f>
        <v>41742</v>
      </c>
      <c r="B1201" s="6" cm="1">
        <f t="array" ref="B1201">INDEX('Temperature Data'!$B1201:$G1201,1,TempDataCol)</f>
        <v>49.7</v>
      </c>
      <c r="C1201" s="6">
        <f t="shared" si="126"/>
        <v>6.7999999999999972</v>
      </c>
      <c r="D1201" s="6">
        <f t="shared" si="127"/>
        <v>7.7999999999999972</v>
      </c>
      <c r="E1201" s="6">
        <f t="shared" si="128"/>
        <v>8.7999999999999972</v>
      </c>
      <c r="F1201" s="6">
        <f t="shared" si="129"/>
        <v>6.7999999999999972</v>
      </c>
      <c r="G1201" s="6">
        <f t="shared" si="130"/>
        <v>7.7999999999999972</v>
      </c>
      <c r="H1201" s="6">
        <f t="shared" si="131"/>
        <v>8.7999999999999972</v>
      </c>
      <c r="I1201" s="162"/>
      <c r="J1201" s="6">
        <f t="shared" si="132"/>
        <v>-15.599999999999994</v>
      </c>
      <c r="K1201" s="60"/>
      <c r="L1201" s="93"/>
    </row>
    <row r="1202" spans="1:12">
      <c r="A1202" s="59">
        <f>'Temperature Data'!A1202</f>
        <v>41743</v>
      </c>
      <c r="B1202" s="6" cm="1">
        <f t="array" ref="B1202">INDEX('Temperature Data'!$B1202:$G1202,1,TempDataCol)</f>
        <v>60.8</v>
      </c>
      <c r="C1202" s="6">
        <f t="shared" si="126"/>
        <v>0</v>
      </c>
      <c r="D1202" s="6">
        <f t="shared" si="127"/>
        <v>0</v>
      </c>
      <c r="E1202" s="6">
        <f t="shared" si="128"/>
        <v>0</v>
      </c>
      <c r="F1202" s="6">
        <f t="shared" si="129"/>
        <v>0</v>
      </c>
      <c r="G1202" s="6">
        <f t="shared" si="130"/>
        <v>0</v>
      </c>
      <c r="H1202" s="6">
        <f t="shared" si="131"/>
        <v>0</v>
      </c>
      <c r="I1202" s="162"/>
      <c r="J1202" s="6">
        <f t="shared" si="132"/>
        <v>0</v>
      </c>
      <c r="K1202" s="60"/>
      <c r="L1202" s="93"/>
    </row>
    <row r="1203" spans="1:12">
      <c r="A1203" s="59">
        <f>'Temperature Data'!A1203</f>
        <v>41744</v>
      </c>
      <c r="B1203" s="6" cm="1">
        <f t="array" ref="B1203">INDEX('Temperature Data'!$B1203:$G1203,1,TempDataCol)</f>
        <v>60.2</v>
      </c>
      <c r="C1203" s="6">
        <f t="shared" si="126"/>
        <v>0</v>
      </c>
      <c r="D1203" s="6">
        <f t="shared" si="127"/>
        <v>0</v>
      </c>
      <c r="E1203" s="6">
        <f t="shared" si="128"/>
        <v>0</v>
      </c>
      <c r="F1203" s="6">
        <f t="shared" si="129"/>
        <v>0</v>
      </c>
      <c r="G1203" s="6">
        <f t="shared" si="130"/>
        <v>0</v>
      </c>
      <c r="H1203" s="6">
        <f t="shared" si="131"/>
        <v>0</v>
      </c>
      <c r="I1203" s="162"/>
      <c r="J1203" s="6">
        <f t="shared" si="132"/>
        <v>0</v>
      </c>
      <c r="K1203" s="60"/>
      <c r="L1203" s="93"/>
    </row>
    <row r="1204" spans="1:12">
      <c r="A1204" s="59">
        <f>'Temperature Data'!A1204</f>
        <v>41745</v>
      </c>
      <c r="B1204" s="6" cm="1">
        <f t="array" ref="B1204">INDEX('Temperature Data'!$B1204:$G1204,1,TempDataCol)</f>
        <v>35.6</v>
      </c>
      <c r="C1204" s="6">
        <f t="shared" si="126"/>
        <v>20.9</v>
      </c>
      <c r="D1204" s="6">
        <f t="shared" si="127"/>
        <v>21.9</v>
      </c>
      <c r="E1204" s="6">
        <f t="shared" si="128"/>
        <v>22.9</v>
      </c>
      <c r="F1204" s="6">
        <f t="shared" si="129"/>
        <v>20.9</v>
      </c>
      <c r="G1204" s="6">
        <f t="shared" si="130"/>
        <v>21.9</v>
      </c>
      <c r="H1204" s="6">
        <f t="shared" si="131"/>
        <v>22.9</v>
      </c>
      <c r="I1204" s="162"/>
      <c r="J1204" s="6">
        <f t="shared" si="132"/>
        <v>-43.79999999999999</v>
      </c>
      <c r="K1204" s="60"/>
      <c r="L1204" s="93"/>
    </row>
    <row r="1205" spans="1:12">
      <c r="A1205" s="59">
        <f>'Temperature Data'!A1205</f>
        <v>41746</v>
      </c>
      <c r="B1205" s="6" cm="1">
        <f t="array" ref="B1205">INDEX('Temperature Data'!$B1205:$G1205,1,TempDataCol)</f>
        <v>33.299999999999997</v>
      </c>
      <c r="C1205" s="6">
        <f t="shared" si="126"/>
        <v>23.200000000000003</v>
      </c>
      <c r="D1205" s="6">
        <f t="shared" si="127"/>
        <v>24.200000000000003</v>
      </c>
      <c r="E1205" s="6">
        <f t="shared" si="128"/>
        <v>25.200000000000003</v>
      </c>
      <c r="F1205" s="6">
        <f t="shared" si="129"/>
        <v>23.200000000000003</v>
      </c>
      <c r="G1205" s="6">
        <f t="shared" si="130"/>
        <v>24.200000000000003</v>
      </c>
      <c r="H1205" s="6">
        <f t="shared" si="131"/>
        <v>25.200000000000003</v>
      </c>
      <c r="I1205" s="162"/>
      <c r="J1205" s="6">
        <f t="shared" si="132"/>
        <v>-48.400000000000006</v>
      </c>
      <c r="K1205" s="60"/>
      <c r="L1205" s="93"/>
    </row>
    <row r="1206" spans="1:12">
      <c r="A1206" s="59">
        <f>'Temperature Data'!A1206</f>
        <v>41747</v>
      </c>
      <c r="B1206" s="6" cm="1">
        <f t="array" ref="B1206">INDEX('Temperature Data'!$B1206:$G1206,1,TempDataCol)</f>
        <v>36.1</v>
      </c>
      <c r="C1206" s="6">
        <f t="shared" si="126"/>
        <v>20.399999999999999</v>
      </c>
      <c r="D1206" s="6">
        <f t="shared" si="127"/>
        <v>21.4</v>
      </c>
      <c r="E1206" s="6">
        <f t="shared" si="128"/>
        <v>22.4</v>
      </c>
      <c r="F1206" s="6">
        <f t="shared" si="129"/>
        <v>20.399999999999999</v>
      </c>
      <c r="G1206" s="6">
        <f t="shared" si="130"/>
        <v>21.4</v>
      </c>
      <c r="H1206" s="6">
        <f t="shared" si="131"/>
        <v>22.4</v>
      </c>
      <c r="I1206" s="162"/>
      <c r="J1206" s="6">
        <f t="shared" si="132"/>
        <v>-42.79999999999999</v>
      </c>
      <c r="K1206" s="60"/>
      <c r="L1206" s="93"/>
    </row>
    <row r="1207" spans="1:12">
      <c r="A1207" s="59">
        <f>'Temperature Data'!A1207</f>
        <v>41748</v>
      </c>
      <c r="B1207" s="6" cm="1">
        <f t="array" ref="B1207">INDEX('Temperature Data'!$B1207:$G1207,1,TempDataCol)</f>
        <v>48.1</v>
      </c>
      <c r="C1207" s="6">
        <f t="shared" si="126"/>
        <v>8.3999999999999986</v>
      </c>
      <c r="D1207" s="6">
        <f t="shared" si="127"/>
        <v>9.3999999999999986</v>
      </c>
      <c r="E1207" s="6">
        <f t="shared" si="128"/>
        <v>10.399999999999999</v>
      </c>
      <c r="F1207" s="6">
        <f t="shared" si="129"/>
        <v>8.3999999999999986</v>
      </c>
      <c r="G1207" s="6">
        <f t="shared" si="130"/>
        <v>9.3999999999999986</v>
      </c>
      <c r="H1207" s="6">
        <f t="shared" si="131"/>
        <v>10.399999999999999</v>
      </c>
      <c r="I1207" s="162"/>
      <c r="J1207" s="6">
        <f t="shared" si="132"/>
        <v>-18.799999999999997</v>
      </c>
      <c r="K1207" s="60"/>
      <c r="L1207" s="93"/>
    </row>
    <row r="1208" spans="1:12">
      <c r="A1208" s="59">
        <f>'Temperature Data'!A1208</f>
        <v>41749</v>
      </c>
      <c r="B1208" s="6" cm="1">
        <f t="array" ref="B1208">INDEX('Temperature Data'!$B1208:$G1208,1,TempDataCol)</f>
        <v>42.9</v>
      </c>
      <c r="C1208" s="6">
        <f t="shared" si="126"/>
        <v>13.600000000000001</v>
      </c>
      <c r="D1208" s="6">
        <f t="shared" si="127"/>
        <v>14.600000000000001</v>
      </c>
      <c r="E1208" s="6">
        <f t="shared" si="128"/>
        <v>15.600000000000001</v>
      </c>
      <c r="F1208" s="6">
        <f t="shared" si="129"/>
        <v>13.600000000000001</v>
      </c>
      <c r="G1208" s="6">
        <f t="shared" si="130"/>
        <v>14.600000000000001</v>
      </c>
      <c r="H1208" s="6">
        <f t="shared" si="131"/>
        <v>15.600000000000001</v>
      </c>
      <c r="I1208" s="162"/>
      <c r="J1208" s="6">
        <f t="shared" si="132"/>
        <v>-29.200000000000003</v>
      </c>
      <c r="K1208" s="60"/>
      <c r="L1208" s="93"/>
    </row>
    <row r="1209" spans="1:12">
      <c r="A1209" s="59">
        <f>'Temperature Data'!A1209</f>
        <v>41750</v>
      </c>
      <c r="B1209" s="6" cm="1">
        <f t="array" ref="B1209">INDEX('Temperature Data'!$B1209:$G1209,1,TempDataCol)</f>
        <v>51.3</v>
      </c>
      <c r="C1209" s="6">
        <f t="shared" si="126"/>
        <v>5.2000000000000028</v>
      </c>
      <c r="D1209" s="6">
        <f t="shared" si="127"/>
        <v>6.2000000000000028</v>
      </c>
      <c r="E1209" s="6">
        <f t="shared" si="128"/>
        <v>7.2000000000000028</v>
      </c>
      <c r="F1209" s="6">
        <f t="shared" si="129"/>
        <v>5.2000000000000028</v>
      </c>
      <c r="G1209" s="6">
        <f t="shared" si="130"/>
        <v>6.2000000000000028</v>
      </c>
      <c r="H1209" s="6">
        <f t="shared" si="131"/>
        <v>7.2000000000000028</v>
      </c>
      <c r="I1209" s="162"/>
      <c r="J1209" s="6">
        <f t="shared" si="132"/>
        <v>-12.400000000000006</v>
      </c>
      <c r="K1209" s="60"/>
      <c r="L1209" s="93"/>
    </row>
    <row r="1210" spans="1:12">
      <c r="A1210" s="59">
        <f>'Temperature Data'!A1210</f>
        <v>41751</v>
      </c>
      <c r="B1210" s="6" cm="1">
        <f t="array" ref="B1210">INDEX('Temperature Data'!$B1210:$G1210,1,TempDataCol)</f>
        <v>58.5</v>
      </c>
      <c r="C1210" s="6">
        <f t="shared" si="126"/>
        <v>0</v>
      </c>
      <c r="D1210" s="6">
        <f t="shared" si="127"/>
        <v>0</v>
      </c>
      <c r="E1210" s="6">
        <f t="shared" si="128"/>
        <v>0</v>
      </c>
      <c r="F1210" s="6">
        <f t="shared" si="129"/>
        <v>0</v>
      </c>
      <c r="G1210" s="6">
        <f t="shared" si="130"/>
        <v>0</v>
      </c>
      <c r="H1210" s="6">
        <f t="shared" si="131"/>
        <v>0</v>
      </c>
      <c r="I1210" s="162"/>
      <c r="J1210" s="6">
        <f t="shared" si="132"/>
        <v>0</v>
      </c>
      <c r="K1210" s="60"/>
      <c r="L1210" s="93"/>
    </row>
    <row r="1211" spans="1:12">
      <c r="A1211" s="59">
        <f>'Temperature Data'!A1211</f>
        <v>41752</v>
      </c>
      <c r="B1211" s="6" cm="1">
        <f t="array" ref="B1211">INDEX('Temperature Data'!$B1211:$G1211,1,TempDataCol)</f>
        <v>49.9</v>
      </c>
      <c r="C1211" s="6">
        <f t="shared" si="126"/>
        <v>6.6000000000000014</v>
      </c>
      <c r="D1211" s="6">
        <f t="shared" si="127"/>
        <v>7.6000000000000014</v>
      </c>
      <c r="E1211" s="6">
        <f t="shared" si="128"/>
        <v>8.6000000000000014</v>
      </c>
      <c r="F1211" s="6">
        <f t="shared" si="129"/>
        <v>6.6000000000000014</v>
      </c>
      <c r="G1211" s="6">
        <f t="shared" si="130"/>
        <v>7.6000000000000014</v>
      </c>
      <c r="H1211" s="6">
        <f t="shared" si="131"/>
        <v>8.6000000000000014</v>
      </c>
      <c r="I1211" s="162"/>
      <c r="J1211" s="6">
        <f t="shared" si="132"/>
        <v>-15.200000000000003</v>
      </c>
      <c r="K1211" s="60"/>
      <c r="L1211" s="93"/>
    </row>
    <row r="1212" spans="1:12">
      <c r="A1212" s="59">
        <f>'Temperature Data'!A1212</f>
        <v>41753</v>
      </c>
      <c r="B1212" s="6" cm="1">
        <f t="array" ref="B1212">INDEX('Temperature Data'!$B1212:$G1212,1,TempDataCol)</f>
        <v>47.7</v>
      </c>
      <c r="C1212" s="6">
        <f t="shared" si="126"/>
        <v>8.7999999999999972</v>
      </c>
      <c r="D1212" s="6">
        <f t="shared" si="127"/>
        <v>9.7999999999999972</v>
      </c>
      <c r="E1212" s="6">
        <f t="shared" si="128"/>
        <v>10.799999999999997</v>
      </c>
      <c r="F1212" s="6">
        <f t="shared" si="129"/>
        <v>8.7999999999999972</v>
      </c>
      <c r="G1212" s="6">
        <f t="shared" si="130"/>
        <v>9.7999999999999972</v>
      </c>
      <c r="H1212" s="6">
        <f t="shared" si="131"/>
        <v>10.799999999999997</v>
      </c>
      <c r="I1212" s="162"/>
      <c r="J1212" s="6">
        <f t="shared" si="132"/>
        <v>-19.599999999999994</v>
      </c>
      <c r="K1212" s="60"/>
      <c r="L1212" s="93"/>
    </row>
    <row r="1213" spans="1:12">
      <c r="A1213" s="59">
        <f>'Temperature Data'!A1213</f>
        <v>41754</v>
      </c>
      <c r="B1213" s="6" cm="1">
        <f t="array" ref="B1213">INDEX('Temperature Data'!$B1213:$G1213,1,TempDataCol)</f>
        <v>50.7</v>
      </c>
      <c r="C1213" s="6">
        <f t="shared" si="126"/>
        <v>5.7999999999999972</v>
      </c>
      <c r="D1213" s="6">
        <f t="shared" si="127"/>
        <v>6.7999999999999972</v>
      </c>
      <c r="E1213" s="6">
        <f t="shared" si="128"/>
        <v>7.7999999999999972</v>
      </c>
      <c r="F1213" s="6">
        <f t="shared" si="129"/>
        <v>5.7999999999999972</v>
      </c>
      <c r="G1213" s="6">
        <f t="shared" si="130"/>
        <v>6.7999999999999972</v>
      </c>
      <c r="H1213" s="6">
        <f t="shared" si="131"/>
        <v>7.7999999999999972</v>
      </c>
      <c r="I1213" s="162"/>
      <c r="J1213" s="6">
        <f t="shared" si="132"/>
        <v>-13.599999999999994</v>
      </c>
      <c r="K1213" s="60"/>
      <c r="L1213" s="93"/>
    </row>
    <row r="1214" spans="1:12">
      <c r="A1214" s="59">
        <f>'Temperature Data'!A1214</f>
        <v>41755</v>
      </c>
      <c r="B1214" s="6" cm="1">
        <f t="array" ref="B1214">INDEX('Temperature Data'!$B1214:$G1214,1,TempDataCol)</f>
        <v>43.9</v>
      </c>
      <c r="C1214" s="6">
        <f t="shared" si="126"/>
        <v>12.600000000000001</v>
      </c>
      <c r="D1214" s="6">
        <f t="shared" si="127"/>
        <v>13.600000000000001</v>
      </c>
      <c r="E1214" s="6">
        <f t="shared" si="128"/>
        <v>14.600000000000001</v>
      </c>
      <c r="F1214" s="6">
        <f t="shared" si="129"/>
        <v>12.600000000000001</v>
      </c>
      <c r="G1214" s="6">
        <f t="shared" si="130"/>
        <v>13.600000000000001</v>
      </c>
      <c r="H1214" s="6">
        <f t="shared" si="131"/>
        <v>14.600000000000001</v>
      </c>
      <c r="I1214" s="162"/>
      <c r="J1214" s="6">
        <f t="shared" si="132"/>
        <v>-27.200000000000003</v>
      </c>
      <c r="K1214" s="60"/>
      <c r="L1214" s="93"/>
    </row>
    <row r="1215" spans="1:12">
      <c r="A1215" s="59">
        <f>'Temperature Data'!A1215</f>
        <v>41756</v>
      </c>
      <c r="B1215" s="6" cm="1">
        <f t="array" ref="B1215">INDEX('Temperature Data'!$B1215:$G1215,1,TempDataCol)</f>
        <v>43.9</v>
      </c>
      <c r="C1215" s="6">
        <f t="shared" si="126"/>
        <v>12.600000000000001</v>
      </c>
      <c r="D1215" s="6">
        <f t="shared" si="127"/>
        <v>13.600000000000001</v>
      </c>
      <c r="E1215" s="6">
        <f t="shared" si="128"/>
        <v>14.600000000000001</v>
      </c>
      <c r="F1215" s="6">
        <f t="shared" si="129"/>
        <v>12.600000000000001</v>
      </c>
      <c r="G1215" s="6">
        <f t="shared" si="130"/>
        <v>13.600000000000001</v>
      </c>
      <c r="H1215" s="6">
        <f t="shared" si="131"/>
        <v>14.600000000000001</v>
      </c>
      <c r="I1215" s="162"/>
      <c r="J1215" s="6">
        <f t="shared" si="132"/>
        <v>-27.200000000000003</v>
      </c>
      <c r="K1215" s="60"/>
      <c r="L1215" s="93"/>
    </row>
    <row r="1216" spans="1:12">
      <c r="A1216" s="59">
        <f>'Temperature Data'!A1216</f>
        <v>41757</v>
      </c>
      <c r="B1216" s="6" cm="1">
        <f t="array" ref="B1216">INDEX('Temperature Data'!$B1216:$G1216,1,TempDataCol)</f>
        <v>47.6</v>
      </c>
      <c r="C1216" s="6">
        <f t="shared" si="126"/>
        <v>8.8999999999999986</v>
      </c>
      <c r="D1216" s="6">
        <f t="shared" si="127"/>
        <v>9.8999999999999986</v>
      </c>
      <c r="E1216" s="6">
        <f t="shared" si="128"/>
        <v>10.899999999999999</v>
      </c>
      <c r="F1216" s="6">
        <f t="shared" si="129"/>
        <v>8.8999999999999986</v>
      </c>
      <c r="G1216" s="6">
        <f t="shared" si="130"/>
        <v>9.8999999999999986</v>
      </c>
      <c r="H1216" s="6">
        <f t="shared" si="131"/>
        <v>10.899999999999999</v>
      </c>
      <c r="I1216" s="162"/>
      <c r="J1216" s="6">
        <f t="shared" si="132"/>
        <v>-19.799999999999997</v>
      </c>
      <c r="K1216" s="60"/>
      <c r="L1216" s="93"/>
    </row>
    <row r="1217" spans="1:12">
      <c r="A1217" s="59">
        <f>'Temperature Data'!A1217</f>
        <v>41758</v>
      </c>
      <c r="B1217" s="6" cm="1">
        <f t="array" ref="B1217">INDEX('Temperature Data'!$B1217:$G1217,1,TempDataCol)</f>
        <v>41.8</v>
      </c>
      <c r="C1217" s="6">
        <f t="shared" si="126"/>
        <v>14.700000000000003</v>
      </c>
      <c r="D1217" s="6">
        <f t="shared" si="127"/>
        <v>15.700000000000003</v>
      </c>
      <c r="E1217" s="6">
        <f t="shared" si="128"/>
        <v>16.700000000000003</v>
      </c>
      <c r="F1217" s="6">
        <f t="shared" si="129"/>
        <v>14.700000000000003</v>
      </c>
      <c r="G1217" s="6">
        <f t="shared" si="130"/>
        <v>15.700000000000003</v>
      </c>
      <c r="H1217" s="6">
        <f t="shared" si="131"/>
        <v>16.700000000000003</v>
      </c>
      <c r="I1217" s="162"/>
      <c r="J1217" s="6">
        <f t="shared" si="132"/>
        <v>-31.400000000000006</v>
      </c>
      <c r="K1217" s="60"/>
      <c r="L1217" s="93"/>
    </row>
    <row r="1218" spans="1:12">
      <c r="A1218" s="59">
        <f>'Temperature Data'!A1218</f>
        <v>41759</v>
      </c>
      <c r="B1218" s="6" cm="1">
        <f t="array" ref="B1218">INDEX('Temperature Data'!$B1218:$G1218,1,TempDataCol)</f>
        <v>41.1</v>
      </c>
      <c r="C1218" s="6">
        <f t="shared" si="126"/>
        <v>15.399999999999999</v>
      </c>
      <c r="D1218" s="6">
        <f t="shared" si="127"/>
        <v>16.399999999999999</v>
      </c>
      <c r="E1218" s="6">
        <f t="shared" si="128"/>
        <v>17.399999999999999</v>
      </c>
      <c r="F1218" s="6">
        <f t="shared" si="129"/>
        <v>15.399999999999999</v>
      </c>
      <c r="G1218" s="6">
        <f t="shared" si="130"/>
        <v>16.399999999999999</v>
      </c>
      <c r="H1218" s="6">
        <f t="shared" si="131"/>
        <v>17.399999999999999</v>
      </c>
      <c r="I1218" s="162"/>
      <c r="J1218" s="6">
        <f t="shared" si="132"/>
        <v>-32.799999999999997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6.3999999999999986</v>
      </c>
      <c r="D1219" s="6">
        <f t="shared" ref="D1219:D1282" si="134">IF(ISNUMBER($B1219),IF($B1219&lt;BPmiddle,(BPmiddle-$B1219),0),"no data")</f>
        <v>7.3999999999999986</v>
      </c>
      <c r="E1219" s="6">
        <f t="shared" ref="E1219:E1282" si="135">IF(ISNUMBER($B1219),IF($B1219&lt;BPupper,(BPupper-$B1219),0),"no data")</f>
        <v>8.3999999999999986</v>
      </c>
      <c r="F1219" s="6">
        <f t="shared" ref="F1219:F1282" si="136">IF(ISNUMBER($B1219),IF($B1219&lt;BPlower,(BPlower-$B1219),0),"no data")</f>
        <v>6.3999999999999986</v>
      </c>
      <c r="G1219" s="6">
        <f t="shared" ref="G1219:G1282" si="137">IF(ISNUMBER($B1219),IF($B1219&lt;BPmiddle,(BPmiddle-$B1219),0),"no data")</f>
        <v>7.3999999999999986</v>
      </c>
      <c r="H1219" s="6">
        <f t="shared" ref="H1219:H1282" si="138">IF(ISNUMBER($B1219),IF($B1219&lt;BPupper,(BPupper-$B1219),0),"no data")</f>
        <v>8.3999999999999986</v>
      </c>
      <c r="I1219" s="162"/>
      <c r="J1219" s="6">
        <f t="shared" ref="J1219:J1282" si="139">IF(ISNUMBER($B1219),IF($B1219&lt;BalancePoint,(BalancePoint-$B1219-SUM($D1219:$F1219)),0),"no data")</f>
        <v>-14.799999999999997</v>
      </c>
      <c r="K1219" s="60"/>
      <c r="L1219" s="93"/>
    </row>
    <row r="1220" spans="1:12">
      <c r="A1220" s="59">
        <f>'Temperature Data'!A1220</f>
        <v>41761</v>
      </c>
      <c r="B1220" s="6" cm="1">
        <f t="array" ref="B1220">INDEX('Temperature Data'!$B1220:$G1220,1,TempDataCol)</f>
        <v>56.4</v>
      </c>
      <c r="C1220" s="6">
        <f t="shared" si="133"/>
        <v>0.10000000000000142</v>
      </c>
      <c r="D1220" s="6">
        <f t="shared" si="134"/>
        <v>1.1000000000000014</v>
      </c>
      <c r="E1220" s="6">
        <f t="shared" si="135"/>
        <v>2.1000000000000014</v>
      </c>
      <c r="F1220" s="6">
        <f t="shared" si="136"/>
        <v>0.10000000000000142</v>
      </c>
      <c r="G1220" s="6">
        <f t="shared" si="137"/>
        <v>1.1000000000000014</v>
      </c>
      <c r="H1220" s="6">
        <f t="shared" si="138"/>
        <v>2.1000000000000014</v>
      </c>
      <c r="I1220" s="162"/>
      <c r="J1220" s="6">
        <f t="shared" si="139"/>
        <v>-2.2000000000000028</v>
      </c>
      <c r="K1220" s="60"/>
      <c r="L1220" s="93"/>
    </row>
    <row r="1221" spans="1:12">
      <c r="A1221" s="59">
        <f>'Temperature Data'!A1221</f>
        <v>41762</v>
      </c>
      <c r="B1221" s="6" cm="1">
        <f t="array" ref="B1221">INDEX('Temperature Data'!$B1221:$G1221,1,TempDataCol)</f>
        <v>55.7</v>
      </c>
      <c r="C1221" s="6">
        <f t="shared" si="133"/>
        <v>0.79999999999999716</v>
      </c>
      <c r="D1221" s="6">
        <f t="shared" si="134"/>
        <v>1.7999999999999972</v>
      </c>
      <c r="E1221" s="6">
        <f t="shared" si="135"/>
        <v>2.7999999999999972</v>
      </c>
      <c r="F1221" s="6">
        <f t="shared" si="136"/>
        <v>0.79999999999999716</v>
      </c>
      <c r="G1221" s="6">
        <f t="shared" si="137"/>
        <v>1.7999999999999972</v>
      </c>
      <c r="H1221" s="6">
        <f t="shared" si="138"/>
        <v>2.7999999999999972</v>
      </c>
      <c r="I1221" s="162"/>
      <c r="J1221" s="6">
        <f t="shared" si="139"/>
        <v>-3.5999999999999943</v>
      </c>
      <c r="K1221" s="60"/>
      <c r="L1221" s="93"/>
    </row>
    <row r="1222" spans="1:12">
      <c r="A1222" s="59">
        <f>'Temperature Data'!A1222</f>
        <v>41763</v>
      </c>
      <c r="B1222" s="6" cm="1">
        <f t="array" ref="B1222">INDEX('Temperature Data'!$B1222:$G1222,1,TempDataCol)</f>
        <v>52.9</v>
      </c>
      <c r="C1222" s="6">
        <f t="shared" si="133"/>
        <v>3.6000000000000014</v>
      </c>
      <c r="D1222" s="6">
        <f t="shared" si="134"/>
        <v>4.6000000000000014</v>
      </c>
      <c r="E1222" s="6">
        <f t="shared" si="135"/>
        <v>5.6000000000000014</v>
      </c>
      <c r="F1222" s="6">
        <f t="shared" si="136"/>
        <v>3.6000000000000014</v>
      </c>
      <c r="G1222" s="6">
        <f t="shared" si="137"/>
        <v>4.6000000000000014</v>
      </c>
      <c r="H1222" s="6">
        <f t="shared" si="138"/>
        <v>5.6000000000000014</v>
      </c>
      <c r="I1222" s="162"/>
      <c r="J1222" s="6">
        <f t="shared" si="139"/>
        <v>-9.2000000000000028</v>
      </c>
      <c r="K1222" s="60"/>
      <c r="L1222" s="93"/>
    </row>
    <row r="1223" spans="1:12">
      <c r="A1223" s="59">
        <f>'Temperature Data'!A1223</f>
        <v>41764</v>
      </c>
      <c r="B1223" s="6" cm="1">
        <f t="array" ref="B1223">INDEX('Temperature Data'!$B1223:$G1223,1,TempDataCol)</f>
        <v>54.2</v>
      </c>
      <c r="C1223" s="6">
        <f t="shared" si="133"/>
        <v>2.2999999999999972</v>
      </c>
      <c r="D1223" s="6">
        <f t="shared" si="134"/>
        <v>3.2999999999999972</v>
      </c>
      <c r="E1223" s="6">
        <f t="shared" si="135"/>
        <v>4.2999999999999972</v>
      </c>
      <c r="F1223" s="6">
        <f t="shared" si="136"/>
        <v>2.2999999999999972</v>
      </c>
      <c r="G1223" s="6">
        <f t="shared" si="137"/>
        <v>3.2999999999999972</v>
      </c>
      <c r="H1223" s="6">
        <f t="shared" si="138"/>
        <v>4.2999999999999972</v>
      </c>
      <c r="I1223" s="162"/>
      <c r="J1223" s="6">
        <f t="shared" si="139"/>
        <v>-6.5999999999999943</v>
      </c>
      <c r="K1223" s="60"/>
      <c r="L1223" s="93"/>
    </row>
    <row r="1224" spans="1:12">
      <c r="A1224" s="59">
        <f>'Temperature Data'!A1224</f>
        <v>41765</v>
      </c>
      <c r="B1224" s="6" cm="1">
        <f t="array" ref="B1224">INDEX('Temperature Data'!$B1224:$G1224,1,TempDataCol)</f>
        <v>52.7</v>
      </c>
      <c r="C1224" s="6">
        <f t="shared" si="133"/>
        <v>3.7999999999999972</v>
      </c>
      <c r="D1224" s="6">
        <f t="shared" si="134"/>
        <v>4.7999999999999972</v>
      </c>
      <c r="E1224" s="6">
        <f t="shared" si="135"/>
        <v>5.7999999999999972</v>
      </c>
      <c r="F1224" s="6">
        <f t="shared" si="136"/>
        <v>3.7999999999999972</v>
      </c>
      <c r="G1224" s="6">
        <f t="shared" si="137"/>
        <v>4.7999999999999972</v>
      </c>
      <c r="H1224" s="6">
        <f t="shared" si="138"/>
        <v>5.7999999999999972</v>
      </c>
      <c r="I1224" s="162"/>
      <c r="J1224" s="6">
        <f t="shared" si="139"/>
        <v>-9.5999999999999943</v>
      </c>
      <c r="K1224" s="60"/>
      <c r="L1224" s="93"/>
    </row>
    <row r="1225" spans="1:12">
      <c r="A1225" s="59">
        <f>'Temperature Data'!A1225</f>
        <v>41766</v>
      </c>
      <c r="B1225" s="6" cm="1">
        <f t="array" ref="B1225">INDEX('Temperature Data'!$B1225:$G1225,1,TempDataCol)</f>
        <v>53</v>
      </c>
      <c r="C1225" s="6">
        <f t="shared" si="133"/>
        <v>3.5</v>
      </c>
      <c r="D1225" s="6">
        <f t="shared" si="134"/>
        <v>4.5</v>
      </c>
      <c r="E1225" s="6">
        <f t="shared" si="135"/>
        <v>5.5</v>
      </c>
      <c r="F1225" s="6">
        <f t="shared" si="136"/>
        <v>3.5</v>
      </c>
      <c r="G1225" s="6">
        <f t="shared" si="137"/>
        <v>4.5</v>
      </c>
      <c r="H1225" s="6">
        <f t="shared" si="138"/>
        <v>5.5</v>
      </c>
      <c r="I1225" s="162"/>
      <c r="J1225" s="6">
        <f t="shared" si="139"/>
        <v>-9</v>
      </c>
      <c r="K1225" s="60"/>
      <c r="L1225" s="93"/>
    </row>
    <row r="1226" spans="1:12">
      <c r="A1226" s="59">
        <f>'Temperature Data'!A1226</f>
        <v>41767</v>
      </c>
      <c r="B1226" s="6" cm="1">
        <f t="array" ref="B1226">INDEX('Temperature Data'!$B1226:$G1226,1,TempDataCol)</f>
        <v>55.1</v>
      </c>
      <c r="C1226" s="6">
        <f t="shared" si="133"/>
        <v>1.3999999999999986</v>
      </c>
      <c r="D1226" s="6">
        <f t="shared" si="134"/>
        <v>2.3999999999999986</v>
      </c>
      <c r="E1226" s="6">
        <f t="shared" si="135"/>
        <v>3.3999999999999986</v>
      </c>
      <c r="F1226" s="6">
        <f t="shared" si="136"/>
        <v>1.3999999999999986</v>
      </c>
      <c r="G1226" s="6">
        <f t="shared" si="137"/>
        <v>2.3999999999999986</v>
      </c>
      <c r="H1226" s="6">
        <f t="shared" si="138"/>
        <v>3.3999999999999986</v>
      </c>
      <c r="I1226" s="162"/>
      <c r="J1226" s="6">
        <f t="shared" si="139"/>
        <v>-4.7999999999999972</v>
      </c>
      <c r="K1226" s="60"/>
      <c r="L1226" s="93"/>
    </row>
    <row r="1227" spans="1:12">
      <c r="A1227" s="59">
        <f>'Temperature Data'!A1227</f>
        <v>41768</v>
      </c>
      <c r="B1227" s="6" cm="1">
        <f t="array" ref="B1227">INDEX('Temperature Data'!$B1227:$G1227,1,TempDataCol)</f>
        <v>52.8</v>
      </c>
      <c r="C1227" s="6">
        <f t="shared" si="133"/>
        <v>3.7000000000000028</v>
      </c>
      <c r="D1227" s="6">
        <f t="shared" si="134"/>
        <v>4.7000000000000028</v>
      </c>
      <c r="E1227" s="6">
        <f t="shared" si="135"/>
        <v>5.7000000000000028</v>
      </c>
      <c r="F1227" s="6">
        <f t="shared" si="136"/>
        <v>3.7000000000000028</v>
      </c>
      <c r="G1227" s="6">
        <f t="shared" si="137"/>
        <v>4.7000000000000028</v>
      </c>
      <c r="H1227" s="6">
        <f t="shared" si="138"/>
        <v>5.7000000000000028</v>
      </c>
      <c r="I1227" s="162"/>
      <c r="J1227" s="6">
        <f t="shared" si="139"/>
        <v>-9.4000000000000057</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6.6000000000000014</v>
      </c>
      <c r="D1231" s="6">
        <f t="shared" si="134"/>
        <v>7.6000000000000014</v>
      </c>
      <c r="E1231" s="6">
        <f t="shared" si="135"/>
        <v>8.6000000000000014</v>
      </c>
      <c r="F1231" s="6">
        <f t="shared" si="136"/>
        <v>6.6000000000000014</v>
      </c>
      <c r="G1231" s="6">
        <f t="shared" si="137"/>
        <v>7.6000000000000014</v>
      </c>
      <c r="H1231" s="6">
        <f t="shared" si="138"/>
        <v>8.6000000000000014</v>
      </c>
      <c r="I1231" s="162"/>
      <c r="J1231" s="6">
        <f t="shared" si="139"/>
        <v>-15.200000000000003</v>
      </c>
      <c r="K1231" s="60"/>
      <c r="L1231" s="93"/>
    </row>
    <row r="1232" spans="1:12">
      <c r="A1232" s="59">
        <f>'Temperature Data'!A1232</f>
        <v>41773</v>
      </c>
      <c r="B1232" s="6" cm="1">
        <f t="array" ref="B1232">INDEX('Temperature Data'!$B1232:$G1232,1,TempDataCol)</f>
        <v>55.2</v>
      </c>
      <c r="C1232" s="6">
        <f t="shared" si="133"/>
        <v>1.2999999999999972</v>
      </c>
      <c r="D1232" s="6">
        <f t="shared" si="134"/>
        <v>2.2999999999999972</v>
      </c>
      <c r="E1232" s="6">
        <f t="shared" si="135"/>
        <v>3.2999999999999972</v>
      </c>
      <c r="F1232" s="6">
        <f t="shared" si="136"/>
        <v>1.2999999999999972</v>
      </c>
      <c r="G1232" s="6">
        <f t="shared" si="137"/>
        <v>2.2999999999999972</v>
      </c>
      <c r="H1232" s="6">
        <f t="shared" si="138"/>
        <v>3.2999999999999972</v>
      </c>
      <c r="I1232" s="162"/>
      <c r="J1232" s="6">
        <f t="shared" si="139"/>
        <v>-4.5999999999999943</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0</v>
      </c>
      <c r="D1236" s="6">
        <f t="shared" si="134"/>
        <v>0.29999999999999716</v>
      </c>
      <c r="E1236" s="6">
        <f t="shared" si="135"/>
        <v>1.2999999999999972</v>
      </c>
      <c r="F1236" s="6">
        <f t="shared" si="136"/>
        <v>0</v>
      </c>
      <c r="G1236" s="6">
        <f t="shared" si="137"/>
        <v>0.29999999999999716</v>
      </c>
      <c r="H1236" s="6">
        <f t="shared" si="138"/>
        <v>1.2999999999999972</v>
      </c>
      <c r="I1236" s="162"/>
      <c r="J1236" s="6">
        <f t="shared" si="139"/>
        <v>-1.2999999999999972</v>
      </c>
      <c r="K1236" s="60"/>
      <c r="L1236" s="93"/>
    </row>
    <row r="1237" spans="1:12">
      <c r="A1237" s="59">
        <f>'Temperature Data'!A1237</f>
        <v>41778</v>
      </c>
      <c r="B1237" s="6" cm="1">
        <f t="array" ref="B1237">INDEX('Temperature Data'!$B1237:$G1237,1,TempDataCol)</f>
        <v>55.2</v>
      </c>
      <c r="C1237" s="6">
        <f t="shared" si="133"/>
        <v>1.2999999999999972</v>
      </c>
      <c r="D1237" s="6">
        <f t="shared" si="134"/>
        <v>2.2999999999999972</v>
      </c>
      <c r="E1237" s="6">
        <f t="shared" si="135"/>
        <v>3.2999999999999972</v>
      </c>
      <c r="F1237" s="6">
        <f t="shared" si="136"/>
        <v>1.2999999999999972</v>
      </c>
      <c r="G1237" s="6">
        <f t="shared" si="137"/>
        <v>2.2999999999999972</v>
      </c>
      <c r="H1237" s="6">
        <f t="shared" si="138"/>
        <v>3.2999999999999972</v>
      </c>
      <c r="I1237" s="162"/>
      <c r="J1237" s="6">
        <f t="shared" si="139"/>
        <v>-4.5999999999999943</v>
      </c>
      <c r="K1237" s="60"/>
      <c r="L1237" s="93"/>
    </row>
    <row r="1238" spans="1:12">
      <c r="A1238" s="59">
        <f>'Temperature Data'!A1238</f>
        <v>41779</v>
      </c>
      <c r="B1238" s="6" cm="1">
        <f t="array" ref="B1238">INDEX('Temperature Data'!$B1238:$G1238,1,TempDataCol)</f>
        <v>58.5</v>
      </c>
      <c r="C1238" s="6">
        <f t="shared" si="133"/>
        <v>0</v>
      </c>
      <c r="D1238" s="6">
        <f t="shared" si="134"/>
        <v>0</v>
      </c>
      <c r="E1238" s="6">
        <f t="shared" si="135"/>
        <v>0</v>
      </c>
      <c r="F1238" s="6">
        <f t="shared" si="136"/>
        <v>0</v>
      </c>
      <c r="G1238" s="6">
        <f t="shared" si="137"/>
        <v>0</v>
      </c>
      <c r="H1238" s="6">
        <f t="shared" si="138"/>
        <v>0</v>
      </c>
      <c r="I1238" s="162"/>
      <c r="J1238" s="6">
        <f t="shared" si="139"/>
        <v>0</v>
      </c>
      <c r="K1238" s="60"/>
      <c r="L1238" s="93"/>
    </row>
    <row r="1239" spans="1:12">
      <c r="A1239" s="59">
        <f>'Temperature Data'!A1239</f>
        <v>41780</v>
      </c>
      <c r="B1239" s="6" cm="1">
        <f t="array" ref="B1239">INDEX('Temperature Data'!$B1239:$G1239,1,TempDataCol)</f>
        <v>58.4</v>
      </c>
      <c r="C1239" s="6">
        <f t="shared" si="133"/>
        <v>0</v>
      </c>
      <c r="D1239" s="6">
        <f t="shared" si="134"/>
        <v>0</v>
      </c>
      <c r="E1239" s="6">
        <f t="shared" si="135"/>
        <v>0.10000000000000142</v>
      </c>
      <c r="F1239" s="6">
        <f t="shared" si="136"/>
        <v>0</v>
      </c>
      <c r="G1239" s="6">
        <f t="shared" si="137"/>
        <v>0</v>
      </c>
      <c r="H1239" s="6">
        <f t="shared" si="138"/>
        <v>0.10000000000000142</v>
      </c>
      <c r="I1239" s="162"/>
      <c r="J1239" s="6">
        <f t="shared" si="139"/>
        <v>0</v>
      </c>
      <c r="K1239" s="60"/>
      <c r="L1239" s="93"/>
    </row>
    <row r="1240" spans="1:12">
      <c r="A1240" s="59">
        <f>'Temperature Data'!A1240</f>
        <v>41781</v>
      </c>
      <c r="B1240" s="6" cm="1">
        <f t="array" ref="B1240">INDEX('Temperature Data'!$B1240:$G1240,1,TempDataCol)</f>
        <v>55.3</v>
      </c>
      <c r="C1240" s="6">
        <f t="shared" si="133"/>
        <v>1.2000000000000028</v>
      </c>
      <c r="D1240" s="6">
        <f t="shared" si="134"/>
        <v>2.2000000000000028</v>
      </c>
      <c r="E1240" s="6">
        <f t="shared" si="135"/>
        <v>3.2000000000000028</v>
      </c>
      <c r="F1240" s="6">
        <f t="shared" si="136"/>
        <v>1.2000000000000028</v>
      </c>
      <c r="G1240" s="6">
        <f t="shared" si="137"/>
        <v>2.2000000000000028</v>
      </c>
      <c r="H1240" s="6">
        <f t="shared" si="138"/>
        <v>3.2000000000000028</v>
      </c>
      <c r="I1240" s="162"/>
      <c r="J1240" s="6">
        <f t="shared" si="139"/>
        <v>-4.4000000000000057</v>
      </c>
      <c r="K1240" s="60"/>
      <c r="L1240" s="93"/>
    </row>
    <row r="1241" spans="1:12">
      <c r="A1241" s="59">
        <f>'Temperature Data'!A1241</f>
        <v>41782</v>
      </c>
      <c r="B1241" s="6" cm="1">
        <f t="array" ref="B1241">INDEX('Temperature Data'!$B1241:$G1241,1,TempDataCol)</f>
        <v>55.4</v>
      </c>
      <c r="C1241" s="6">
        <f t="shared" si="133"/>
        <v>1.1000000000000014</v>
      </c>
      <c r="D1241" s="6">
        <f t="shared" si="134"/>
        <v>2.1000000000000014</v>
      </c>
      <c r="E1241" s="6">
        <f t="shared" si="135"/>
        <v>3.1000000000000014</v>
      </c>
      <c r="F1241" s="6">
        <f t="shared" si="136"/>
        <v>1.1000000000000014</v>
      </c>
      <c r="G1241" s="6">
        <f t="shared" si="137"/>
        <v>2.1000000000000014</v>
      </c>
      <c r="H1241" s="6">
        <f t="shared" si="138"/>
        <v>3.1000000000000014</v>
      </c>
      <c r="I1241" s="162"/>
      <c r="J1241" s="6">
        <f t="shared" si="139"/>
        <v>-4.2000000000000028</v>
      </c>
      <c r="K1241" s="60"/>
      <c r="L1241" s="93"/>
    </row>
    <row r="1242" spans="1:12">
      <c r="A1242" s="59">
        <f>'Temperature Data'!A1242</f>
        <v>41783</v>
      </c>
      <c r="B1242" s="6" cm="1">
        <f t="array" ref="B1242">INDEX('Temperature Data'!$B1242:$G1242,1,TempDataCol)</f>
        <v>55.5</v>
      </c>
      <c r="C1242" s="6">
        <f t="shared" si="133"/>
        <v>1</v>
      </c>
      <c r="D1242" s="6">
        <f t="shared" si="134"/>
        <v>2</v>
      </c>
      <c r="E1242" s="6">
        <f t="shared" si="135"/>
        <v>3</v>
      </c>
      <c r="F1242" s="6">
        <f t="shared" si="136"/>
        <v>1</v>
      </c>
      <c r="G1242" s="6">
        <f t="shared" si="137"/>
        <v>2</v>
      </c>
      <c r="H1242" s="6">
        <f t="shared" si="138"/>
        <v>3</v>
      </c>
      <c r="I1242" s="162"/>
      <c r="J1242" s="6">
        <f t="shared" si="139"/>
        <v>-4</v>
      </c>
      <c r="K1242" s="60"/>
      <c r="L1242" s="93"/>
    </row>
    <row r="1243" spans="1:12">
      <c r="A1243" s="59">
        <f>'Temperature Data'!A1243</f>
        <v>41784</v>
      </c>
      <c r="B1243" s="6" cm="1">
        <f t="array" ref="B1243">INDEX('Temperature Data'!$B1243:$G1243,1,TempDataCol)</f>
        <v>57.7</v>
      </c>
      <c r="C1243" s="6">
        <f t="shared" si="133"/>
        <v>0</v>
      </c>
      <c r="D1243" s="6">
        <f t="shared" si="134"/>
        <v>0</v>
      </c>
      <c r="E1243" s="6">
        <f t="shared" si="135"/>
        <v>0.79999999999999716</v>
      </c>
      <c r="F1243" s="6">
        <f t="shared" si="136"/>
        <v>0</v>
      </c>
      <c r="G1243" s="6">
        <f t="shared" si="137"/>
        <v>0</v>
      </c>
      <c r="H1243" s="6">
        <f t="shared" si="138"/>
        <v>0.79999999999999716</v>
      </c>
      <c r="I1243" s="162"/>
      <c r="J1243" s="6">
        <f t="shared" si="139"/>
        <v>0</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0</v>
      </c>
      <c r="D1245" s="6">
        <f t="shared" si="134"/>
        <v>0</v>
      </c>
      <c r="E1245" s="6">
        <f t="shared" si="135"/>
        <v>0.29999999999999716</v>
      </c>
      <c r="F1245" s="6">
        <f t="shared" si="136"/>
        <v>0</v>
      </c>
      <c r="G1245" s="6">
        <f t="shared" si="137"/>
        <v>0</v>
      </c>
      <c r="H1245" s="6">
        <f t="shared" si="138"/>
        <v>0.29999999999999716</v>
      </c>
      <c r="I1245" s="162"/>
      <c r="J1245" s="6">
        <f t="shared" si="139"/>
        <v>0</v>
      </c>
      <c r="K1245" s="60"/>
      <c r="L1245" s="93"/>
    </row>
    <row r="1246" spans="1:12">
      <c r="A1246" s="59">
        <f>'Temperature Data'!A1246</f>
        <v>41787</v>
      </c>
      <c r="B1246" s="6" cm="1">
        <f t="array" ref="B1246">INDEX('Temperature Data'!$B1246:$G1246,1,TempDataCol)</f>
        <v>46.7</v>
      </c>
      <c r="C1246" s="6">
        <f t="shared" si="133"/>
        <v>9.7999999999999972</v>
      </c>
      <c r="D1246" s="6">
        <f t="shared" si="134"/>
        <v>10.799999999999997</v>
      </c>
      <c r="E1246" s="6">
        <f t="shared" si="135"/>
        <v>11.799999999999997</v>
      </c>
      <c r="F1246" s="6">
        <f t="shared" si="136"/>
        <v>9.7999999999999972</v>
      </c>
      <c r="G1246" s="6">
        <f t="shared" si="137"/>
        <v>10.799999999999997</v>
      </c>
      <c r="H1246" s="6">
        <f t="shared" si="138"/>
        <v>11.799999999999997</v>
      </c>
      <c r="I1246" s="162"/>
      <c r="J1246" s="6">
        <f t="shared" si="139"/>
        <v>-21.599999999999994</v>
      </c>
      <c r="K1246" s="60"/>
      <c r="L1246" s="93"/>
    </row>
    <row r="1247" spans="1:12">
      <c r="A1247" s="59">
        <f>'Temperature Data'!A1247</f>
        <v>41788</v>
      </c>
      <c r="B1247" s="6" cm="1">
        <f t="array" ref="B1247">INDEX('Temperature Data'!$B1247:$G1247,1,TempDataCol)</f>
        <v>50.5</v>
      </c>
      <c r="C1247" s="6">
        <f t="shared" si="133"/>
        <v>6</v>
      </c>
      <c r="D1247" s="6">
        <f t="shared" si="134"/>
        <v>7</v>
      </c>
      <c r="E1247" s="6">
        <f t="shared" si="135"/>
        <v>8</v>
      </c>
      <c r="F1247" s="6">
        <f t="shared" si="136"/>
        <v>6</v>
      </c>
      <c r="G1247" s="6">
        <f t="shared" si="137"/>
        <v>7</v>
      </c>
      <c r="H1247" s="6">
        <f t="shared" si="138"/>
        <v>8</v>
      </c>
      <c r="I1247" s="162"/>
      <c r="J1247" s="6">
        <f t="shared" si="139"/>
        <v>-14</v>
      </c>
      <c r="K1247" s="60"/>
      <c r="L1247" s="93"/>
    </row>
    <row r="1248" spans="1:12">
      <c r="A1248" s="59">
        <f>'Temperature Data'!A1248</f>
        <v>41789</v>
      </c>
      <c r="B1248" s="6" cm="1">
        <f t="array" ref="B1248">INDEX('Temperature Data'!$B1248:$G1248,1,TempDataCol)</f>
        <v>57.4</v>
      </c>
      <c r="C1248" s="6">
        <f t="shared" si="133"/>
        <v>0</v>
      </c>
      <c r="D1248" s="6">
        <f t="shared" si="134"/>
        <v>0.10000000000000142</v>
      </c>
      <c r="E1248" s="6">
        <f t="shared" si="135"/>
        <v>1.1000000000000014</v>
      </c>
      <c r="F1248" s="6">
        <f t="shared" si="136"/>
        <v>0</v>
      </c>
      <c r="G1248" s="6">
        <f t="shared" si="137"/>
        <v>0.10000000000000142</v>
      </c>
      <c r="H1248" s="6">
        <f t="shared" si="138"/>
        <v>1.1000000000000014</v>
      </c>
      <c r="I1248" s="162"/>
      <c r="J1248" s="6">
        <f t="shared" si="139"/>
        <v>-1.1000000000000014</v>
      </c>
      <c r="K1248" s="60"/>
      <c r="L1248" s="93"/>
    </row>
    <row r="1249" spans="1:12">
      <c r="A1249" s="59">
        <f>'Temperature Data'!A1249</f>
        <v>41790</v>
      </c>
      <c r="B1249" s="6" cm="1">
        <f t="array" ref="B1249">INDEX('Temperature Data'!$B1249:$G1249,1,TempDataCol)</f>
        <v>55</v>
      </c>
      <c r="C1249" s="6">
        <f t="shared" si="133"/>
        <v>1.5</v>
      </c>
      <c r="D1249" s="6">
        <f t="shared" si="134"/>
        <v>2.5</v>
      </c>
      <c r="E1249" s="6">
        <f t="shared" si="135"/>
        <v>3.5</v>
      </c>
      <c r="F1249" s="6">
        <f t="shared" si="136"/>
        <v>1.5</v>
      </c>
      <c r="G1249" s="6">
        <f t="shared" si="137"/>
        <v>2.5</v>
      </c>
      <c r="H1249" s="6">
        <f t="shared" si="138"/>
        <v>3.5</v>
      </c>
      <c r="I1249" s="162"/>
      <c r="J1249" s="6">
        <f t="shared" si="139"/>
        <v>-5</v>
      </c>
      <c r="K1249" s="60"/>
      <c r="L1249" s="93"/>
    </row>
    <row r="1250" spans="1:12">
      <c r="A1250" s="59">
        <f>'Temperature Data'!A1250</f>
        <v>41791</v>
      </c>
      <c r="B1250" s="6" cm="1">
        <f t="array" ref="B1250">INDEX('Temperature Data'!$B1250:$G1250,1,TempDataCol)</f>
        <v>58.5</v>
      </c>
      <c r="C1250" s="6">
        <f t="shared" si="133"/>
        <v>0</v>
      </c>
      <c r="D1250" s="6">
        <f t="shared" si="134"/>
        <v>0</v>
      </c>
      <c r="E1250" s="6">
        <f t="shared" si="135"/>
        <v>0</v>
      </c>
      <c r="F1250" s="6">
        <f t="shared" si="136"/>
        <v>0</v>
      </c>
      <c r="G1250" s="6">
        <f t="shared" si="137"/>
        <v>0</v>
      </c>
      <c r="H1250" s="6">
        <f t="shared" si="138"/>
        <v>0</v>
      </c>
      <c r="I1250" s="162"/>
      <c r="J1250" s="6">
        <f t="shared" si="139"/>
        <v>0</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v>
      </c>
      <c r="D1253" s="6">
        <f t="shared" si="134"/>
        <v>0</v>
      </c>
      <c r="E1253" s="6">
        <f t="shared" si="135"/>
        <v>0</v>
      </c>
      <c r="F1253" s="6">
        <f t="shared" si="136"/>
        <v>0</v>
      </c>
      <c r="G1253" s="6">
        <f t="shared" si="137"/>
        <v>0</v>
      </c>
      <c r="H1253" s="6">
        <f t="shared" si="138"/>
        <v>0</v>
      </c>
      <c r="I1253" s="162"/>
      <c r="J1253" s="6">
        <f t="shared" si="139"/>
        <v>0</v>
      </c>
      <c r="K1253" s="60"/>
      <c r="L1253" s="93"/>
    </row>
    <row r="1254" spans="1:12">
      <c r="A1254" s="59">
        <f>'Temperature Data'!A1254</f>
        <v>41795</v>
      </c>
      <c r="B1254" s="6" cm="1">
        <f t="array" ref="B1254">INDEX('Temperature Data'!$B1254:$G1254,1,TempDataCol)</f>
        <v>58.2</v>
      </c>
      <c r="C1254" s="6">
        <f t="shared" si="133"/>
        <v>0</v>
      </c>
      <c r="D1254" s="6">
        <f t="shared" si="134"/>
        <v>0</v>
      </c>
      <c r="E1254" s="6">
        <f t="shared" si="135"/>
        <v>0.29999999999999716</v>
      </c>
      <c r="F1254" s="6">
        <f t="shared" si="136"/>
        <v>0</v>
      </c>
      <c r="G1254" s="6">
        <f t="shared" si="137"/>
        <v>0</v>
      </c>
      <c r="H1254" s="6">
        <f t="shared" si="138"/>
        <v>0.29999999999999716</v>
      </c>
      <c r="I1254" s="162"/>
      <c r="J1254" s="6">
        <f t="shared" si="139"/>
        <v>0</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v>
      </c>
      <c r="E1262" s="6">
        <f t="shared" si="135"/>
        <v>0</v>
      </c>
      <c r="F1262" s="6">
        <f t="shared" si="136"/>
        <v>0</v>
      </c>
      <c r="G1262" s="6">
        <f t="shared" si="137"/>
        <v>0</v>
      </c>
      <c r="H1262" s="6">
        <f t="shared" si="138"/>
        <v>0</v>
      </c>
      <c r="I1262" s="162"/>
      <c r="J1262" s="6">
        <f t="shared" si="139"/>
        <v>0</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v>
      </c>
      <c r="E1270" s="6">
        <f t="shared" si="135"/>
        <v>0</v>
      </c>
      <c r="F1270" s="6">
        <f t="shared" si="136"/>
        <v>0</v>
      </c>
      <c r="G1270" s="6">
        <f t="shared" si="137"/>
        <v>0</v>
      </c>
      <c r="H1270" s="6">
        <f t="shared" si="138"/>
        <v>0</v>
      </c>
      <c r="I1270" s="162"/>
      <c r="J1270" s="6">
        <f t="shared" si="139"/>
        <v>0</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0</v>
      </c>
      <c r="F1271" s="6">
        <f t="shared" si="136"/>
        <v>0</v>
      </c>
      <c r="G1271" s="6">
        <f t="shared" si="137"/>
        <v>0</v>
      </c>
      <c r="H1271" s="6">
        <f t="shared" si="138"/>
        <v>0</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v>
      </c>
      <c r="E1329" s="6">
        <f t="shared" si="142"/>
        <v>0</v>
      </c>
      <c r="F1329" s="6">
        <f t="shared" si="143"/>
        <v>0</v>
      </c>
      <c r="G1329" s="6">
        <f t="shared" si="144"/>
        <v>0</v>
      </c>
      <c r="H1329" s="6">
        <f t="shared" si="145"/>
        <v>0</v>
      </c>
      <c r="I1329" s="162"/>
      <c r="J1329" s="6">
        <f t="shared" si="146"/>
        <v>0</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v>
      </c>
      <c r="E1349" s="6">
        <f t="shared" si="149"/>
        <v>0</v>
      </c>
      <c r="F1349" s="6">
        <f t="shared" si="150"/>
        <v>0</v>
      </c>
      <c r="G1349" s="6">
        <f t="shared" si="151"/>
        <v>0</v>
      </c>
      <c r="H1349" s="6">
        <f t="shared" si="152"/>
        <v>0</v>
      </c>
      <c r="I1349" s="162"/>
      <c r="J1349" s="6">
        <f t="shared" si="153"/>
        <v>0</v>
      </c>
      <c r="K1349" s="60"/>
      <c r="L1349" s="93"/>
    </row>
    <row r="1350" spans="1:12">
      <c r="A1350" s="59">
        <f>'Temperature Data'!A1350</f>
        <v>41891</v>
      </c>
      <c r="B1350" s="6" cm="1">
        <f t="array" ref="B1350">INDEX('Temperature Data'!$B1350:$G1350,1,TempDataCol)</f>
        <v>60.5</v>
      </c>
      <c r="C1350" s="6">
        <f t="shared" si="147"/>
        <v>0</v>
      </c>
      <c r="D1350" s="6">
        <f t="shared" si="148"/>
        <v>0</v>
      </c>
      <c r="E1350" s="6">
        <f t="shared" si="149"/>
        <v>0</v>
      </c>
      <c r="F1350" s="6">
        <f t="shared" si="150"/>
        <v>0</v>
      </c>
      <c r="G1350" s="6">
        <f t="shared" si="151"/>
        <v>0</v>
      </c>
      <c r="H1350" s="6">
        <f t="shared" si="152"/>
        <v>0</v>
      </c>
      <c r="I1350" s="162"/>
      <c r="J1350" s="6">
        <f t="shared" si="153"/>
        <v>0</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v>
      </c>
      <c r="E1353" s="6">
        <f t="shared" si="149"/>
        <v>0</v>
      </c>
      <c r="F1353" s="6">
        <f t="shared" si="150"/>
        <v>0</v>
      </c>
      <c r="G1353" s="6">
        <f t="shared" si="151"/>
        <v>0</v>
      </c>
      <c r="H1353" s="6">
        <f t="shared" si="152"/>
        <v>0</v>
      </c>
      <c r="I1353" s="162"/>
      <c r="J1353" s="6">
        <f t="shared" si="153"/>
        <v>0</v>
      </c>
      <c r="K1353" s="60"/>
      <c r="L1353" s="93"/>
    </row>
    <row r="1354" spans="1:12">
      <c r="A1354" s="59">
        <f>'Temperature Data'!A1354</f>
        <v>41895</v>
      </c>
      <c r="B1354" s="6" cm="1">
        <f t="array" ref="B1354">INDEX('Temperature Data'!$B1354:$G1354,1,TempDataCol)</f>
        <v>55.6</v>
      </c>
      <c r="C1354" s="6">
        <f t="shared" si="147"/>
        <v>0.89999999999999858</v>
      </c>
      <c r="D1354" s="6">
        <f t="shared" si="148"/>
        <v>1.8999999999999986</v>
      </c>
      <c r="E1354" s="6">
        <f t="shared" si="149"/>
        <v>2.8999999999999986</v>
      </c>
      <c r="F1354" s="6">
        <f t="shared" si="150"/>
        <v>0.89999999999999858</v>
      </c>
      <c r="G1354" s="6">
        <f t="shared" si="151"/>
        <v>1.8999999999999986</v>
      </c>
      <c r="H1354" s="6">
        <f t="shared" si="152"/>
        <v>2.8999999999999986</v>
      </c>
      <c r="I1354" s="162"/>
      <c r="J1354" s="6">
        <f t="shared" si="153"/>
        <v>-3.7999999999999972</v>
      </c>
      <c r="K1354" s="60"/>
      <c r="L1354" s="93"/>
    </row>
    <row r="1355" spans="1:12">
      <c r="A1355" s="59">
        <f>'Temperature Data'!A1355</f>
        <v>41896</v>
      </c>
      <c r="B1355" s="6" cm="1">
        <f t="array" ref="B1355">INDEX('Temperature Data'!$B1355:$G1355,1,TempDataCol)</f>
        <v>54.3</v>
      </c>
      <c r="C1355" s="6">
        <f t="shared" si="147"/>
        <v>2.2000000000000028</v>
      </c>
      <c r="D1355" s="6">
        <f t="shared" si="148"/>
        <v>3.2000000000000028</v>
      </c>
      <c r="E1355" s="6">
        <f t="shared" si="149"/>
        <v>4.2000000000000028</v>
      </c>
      <c r="F1355" s="6">
        <f t="shared" si="150"/>
        <v>2.2000000000000028</v>
      </c>
      <c r="G1355" s="6">
        <f t="shared" si="151"/>
        <v>3.2000000000000028</v>
      </c>
      <c r="H1355" s="6">
        <f t="shared" si="152"/>
        <v>4.2000000000000028</v>
      </c>
      <c r="I1355" s="162"/>
      <c r="J1355" s="6">
        <f t="shared" si="153"/>
        <v>-6.4000000000000057</v>
      </c>
      <c r="K1355" s="60"/>
      <c r="L1355" s="93"/>
    </row>
    <row r="1356" spans="1:12">
      <c r="A1356" s="59">
        <f>'Temperature Data'!A1356</f>
        <v>41897</v>
      </c>
      <c r="B1356" s="6" cm="1">
        <f t="array" ref="B1356">INDEX('Temperature Data'!$B1356:$G1356,1,TempDataCol)</f>
        <v>51.2</v>
      </c>
      <c r="C1356" s="6">
        <f t="shared" si="147"/>
        <v>5.2999999999999972</v>
      </c>
      <c r="D1356" s="6">
        <f t="shared" si="148"/>
        <v>6.2999999999999972</v>
      </c>
      <c r="E1356" s="6">
        <f t="shared" si="149"/>
        <v>7.2999999999999972</v>
      </c>
      <c r="F1356" s="6">
        <f t="shared" si="150"/>
        <v>5.2999999999999972</v>
      </c>
      <c r="G1356" s="6">
        <f t="shared" si="151"/>
        <v>6.2999999999999972</v>
      </c>
      <c r="H1356" s="6">
        <f t="shared" si="152"/>
        <v>7.2999999999999972</v>
      </c>
      <c r="I1356" s="162"/>
      <c r="J1356" s="6">
        <f t="shared" si="153"/>
        <v>-12.599999999999994</v>
      </c>
      <c r="K1356" s="60"/>
      <c r="L1356" s="93"/>
    </row>
    <row r="1357" spans="1:12">
      <c r="A1357" s="59">
        <f>'Temperature Data'!A1357</f>
        <v>41898</v>
      </c>
      <c r="B1357" s="6" cm="1">
        <f t="array" ref="B1357">INDEX('Temperature Data'!$B1357:$G1357,1,TempDataCol)</f>
        <v>53.9</v>
      </c>
      <c r="C1357" s="6">
        <f t="shared" si="147"/>
        <v>2.6000000000000014</v>
      </c>
      <c r="D1357" s="6">
        <f t="shared" si="148"/>
        <v>3.6000000000000014</v>
      </c>
      <c r="E1357" s="6">
        <f t="shared" si="149"/>
        <v>4.6000000000000014</v>
      </c>
      <c r="F1357" s="6">
        <f t="shared" si="150"/>
        <v>2.6000000000000014</v>
      </c>
      <c r="G1357" s="6">
        <f t="shared" si="151"/>
        <v>3.6000000000000014</v>
      </c>
      <c r="H1357" s="6">
        <f t="shared" si="152"/>
        <v>4.6000000000000014</v>
      </c>
      <c r="I1357" s="162"/>
      <c r="J1357" s="6">
        <f t="shared" si="153"/>
        <v>-7.2000000000000028</v>
      </c>
      <c r="K1357" s="60"/>
      <c r="L1357" s="93"/>
    </row>
    <row r="1358" spans="1:12">
      <c r="A1358" s="59">
        <f>'Temperature Data'!A1358</f>
        <v>41899</v>
      </c>
      <c r="B1358" s="6" cm="1">
        <f t="array" ref="B1358">INDEX('Temperature Data'!$B1358:$G1358,1,TempDataCol)</f>
        <v>54.8</v>
      </c>
      <c r="C1358" s="6">
        <f t="shared" si="147"/>
        <v>1.7000000000000028</v>
      </c>
      <c r="D1358" s="6">
        <f t="shared" si="148"/>
        <v>2.7000000000000028</v>
      </c>
      <c r="E1358" s="6">
        <f t="shared" si="149"/>
        <v>3.7000000000000028</v>
      </c>
      <c r="F1358" s="6">
        <f t="shared" si="150"/>
        <v>1.7000000000000028</v>
      </c>
      <c r="G1358" s="6">
        <f t="shared" si="151"/>
        <v>2.7000000000000028</v>
      </c>
      <c r="H1358" s="6">
        <f t="shared" si="152"/>
        <v>3.7000000000000028</v>
      </c>
      <c r="I1358" s="162"/>
      <c r="J1358" s="6">
        <f t="shared" si="153"/>
        <v>-5.4000000000000057</v>
      </c>
      <c r="K1358" s="60"/>
      <c r="L1358" s="93"/>
    </row>
    <row r="1359" spans="1:12">
      <c r="A1359" s="59">
        <f>'Temperature Data'!A1359</f>
        <v>41900</v>
      </c>
      <c r="B1359" s="6" cm="1">
        <f t="array" ref="B1359">INDEX('Temperature Data'!$B1359:$G1359,1,TempDataCol)</f>
        <v>56.8</v>
      </c>
      <c r="C1359" s="6">
        <f t="shared" si="147"/>
        <v>0</v>
      </c>
      <c r="D1359" s="6">
        <f t="shared" si="148"/>
        <v>0.70000000000000284</v>
      </c>
      <c r="E1359" s="6">
        <f t="shared" si="149"/>
        <v>1.7000000000000028</v>
      </c>
      <c r="F1359" s="6">
        <f t="shared" si="150"/>
        <v>0</v>
      </c>
      <c r="G1359" s="6">
        <f t="shared" si="151"/>
        <v>0.70000000000000284</v>
      </c>
      <c r="H1359" s="6">
        <f t="shared" si="152"/>
        <v>1.7000000000000028</v>
      </c>
      <c r="I1359" s="162"/>
      <c r="J1359" s="6">
        <f t="shared" si="153"/>
        <v>-1.7000000000000028</v>
      </c>
      <c r="K1359" s="60"/>
      <c r="L1359" s="93"/>
    </row>
    <row r="1360" spans="1:12">
      <c r="A1360" s="59">
        <f>'Temperature Data'!A1360</f>
        <v>41901</v>
      </c>
      <c r="B1360" s="6" cm="1">
        <f t="array" ref="B1360">INDEX('Temperature Data'!$B1360:$G1360,1,TempDataCol)</f>
        <v>47.5</v>
      </c>
      <c r="C1360" s="6">
        <f t="shared" si="147"/>
        <v>9</v>
      </c>
      <c r="D1360" s="6">
        <f t="shared" si="148"/>
        <v>10</v>
      </c>
      <c r="E1360" s="6">
        <f t="shared" si="149"/>
        <v>11</v>
      </c>
      <c r="F1360" s="6">
        <f t="shared" si="150"/>
        <v>9</v>
      </c>
      <c r="G1360" s="6">
        <f t="shared" si="151"/>
        <v>10</v>
      </c>
      <c r="H1360" s="6">
        <f t="shared" si="152"/>
        <v>11</v>
      </c>
      <c r="I1360" s="162"/>
      <c r="J1360" s="6">
        <f t="shared" si="153"/>
        <v>-20</v>
      </c>
      <c r="K1360" s="60"/>
      <c r="L1360" s="93"/>
    </row>
    <row r="1361" spans="1:12">
      <c r="A1361" s="59">
        <f>'Temperature Data'!A1361</f>
        <v>41902</v>
      </c>
      <c r="B1361" s="6" cm="1">
        <f t="array" ref="B1361">INDEX('Temperature Data'!$B1361:$G1361,1,TempDataCol)</f>
        <v>53.6</v>
      </c>
      <c r="C1361" s="6">
        <f t="shared" si="147"/>
        <v>2.8999999999999986</v>
      </c>
      <c r="D1361" s="6">
        <f t="shared" si="148"/>
        <v>3.8999999999999986</v>
      </c>
      <c r="E1361" s="6">
        <f t="shared" si="149"/>
        <v>4.8999999999999986</v>
      </c>
      <c r="F1361" s="6">
        <f t="shared" si="150"/>
        <v>2.8999999999999986</v>
      </c>
      <c r="G1361" s="6">
        <f t="shared" si="151"/>
        <v>3.8999999999999986</v>
      </c>
      <c r="H1361" s="6">
        <f t="shared" si="152"/>
        <v>4.8999999999999986</v>
      </c>
      <c r="I1361" s="162"/>
      <c r="J1361" s="6">
        <f t="shared" si="153"/>
        <v>-7.7999999999999972</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4.1000000000000014</v>
      </c>
      <c r="D1364" s="6">
        <f t="shared" si="148"/>
        <v>5.1000000000000014</v>
      </c>
      <c r="E1364" s="6">
        <f t="shared" si="149"/>
        <v>6.1000000000000014</v>
      </c>
      <c r="F1364" s="6">
        <f t="shared" si="150"/>
        <v>4.1000000000000014</v>
      </c>
      <c r="G1364" s="6">
        <f t="shared" si="151"/>
        <v>5.1000000000000014</v>
      </c>
      <c r="H1364" s="6">
        <f t="shared" si="152"/>
        <v>6.1000000000000014</v>
      </c>
      <c r="I1364" s="162"/>
      <c r="J1364" s="6">
        <f t="shared" si="153"/>
        <v>-10.200000000000003</v>
      </c>
      <c r="K1364" s="60"/>
      <c r="L1364" s="93"/>
    </row>
    <row r="1365" spans="1:12">
      <c r="A1365" s="59">
        <f>'Temperature Data'!A1365</f>
        <v>41906</v>
      </c>
      <c r="B1365" s="6" cm="1">
        <f t="array" ref="B1365">INDEX('Temperature Data'!$B1365:$G1365,1,TempDataCol)</f>
        <v>53.5</v>
      </c>
      <c r="C1365" s="6">
        <f t="shared" si="147"/>
        <v>3</v>
      </c>
      <c r="D1365" s="6">
        <f t="shared" si="148"/>
        <v>4</v>
      </c>
      <c r="E1365" s="6">
        <f t="shared" si="149"/>
        <v>5</v>
      </c>
      <c r="F1365" s="6">
        <f t="shared" si="150"/>
        <v>3</v>
      </c>
      <c r="G1365" s="6">
        <f t="shared" si="151"/>
        <v>4</v>
      </c>
      <c r="H1365" s="6">
        <f t="shared" si="152"/>
        <v>5</v>
      </c>
      <c r="I1365" s="162"/>
      <c r="J1365" s="6">
        <f t="shared" si="153"/>
        <v>-8</v>
      </c>
      <c r="K1365" s="60"/>
      <c r="L1365" s="93"/>
    </row>
    <row r="1366" spans="1:12">
      <c r="A1366" s="59">
        <f>'Temperature Data'!A1366</f>
        <v>41907</v>
      </c>
      <c r="B1366" s="6" cm="1">
        <f t="array" ref="B1366">INDEX('Temperature Data'!$B1366:$G1366,1,TempDataCol)</f>
        <v>52.4</v>
      </c>
      <c r="C1366" s="6">
        <f t="shared" si="147"/>
        <v>4.1000000000000014</v>
      </c>
      <c r="D1366" s="6">
        <f t="shared" si="148"/>
        <v>5.1000000000000014</v>
      </c>
      <c r="E1366" s="6">
        <f t="shared" si="149"/>
        <v>6.1000000000000014</v>
      </c>
      <c r="F1366" s="6">
        <f t="shared" si="150"/>
        <v>4.1000000000000014</v>
      </c>
      <c r="G1366" s="6">
        <f t="shared" si="151"/>
        <v>5.1000000000000014</v>
      </c>
      <c r="H1366" s="6">
        <f t="shared" si="152"/>
        <v>6.1000000000000014</v>
      </c>
      <c r="I1366" s="162"/>
      <c r="J1366" s="6">
        <f t="shared" si="153"/>
        <v>-10.200000000000003</v>
      </c>
      <c r="K1366" s="60"/>
      <c r="L1366" s="93"/>
    </row>
    <row r="1367" spans="1:12">
      <c r="A1367" s="59">
        <f>'Temperature Data'!A1367</f>
        <v>41908</v>
      </c>
      <c r="B1367" s="6" cm="1">
        <f t="array" ref="B1367">INDEX('Temperature Data'!$B1367:$G1367,1,TempDataCol)</f>
        <v>58.1</v>
      </c>
      <c r="C1367" s="6">
        <f t="shared" si="147"/>
        <v>0</v>
      </c>
      <c r="D1367" s="6">
        <f t="shared" si="148"/>
        <v>0</v>
      </c>
      <c r="E1367" s="6">
        <f t="shared" si="149"/>
        <v>0.39999999999999858</v>
      </c>
      <c r="F1367" s="6">
        <f t="shared" si="150"/>
        <v>0</v>
      </c>
      <c r="G1367" s="6">
        <f t="shared" si="151"/>
        <v>0</v>
      </c>
      <c r="H1367" s="6">
        <f t="shared" si="152"/>
        <v>0.39999999999999858</v>
      </c>
      <c r="I1367" s="162"/>
      <c r="J1367" s="6">
        <f t="shared" si="153"/>
        <v>0</v>
      </c>
      <c r="K1367" s="60"/>
      <c r="L1367" s="93"/>
    </row>
    <row r="1368" spans="1:12">
      <c r="A1368" s="59">
        <f>'Temperature Data'!A1368</f>
        <v>41909</v>
      </c>
      <c r="B1368" s="6" cm="1">
        <f t="array" ref="B1368">INDEX('Temperature Data'!$B1368:$G1368,1,TempDataCol)</f>
        <v>60.2</v>
      </c>
      <c r="C1368" s="6">
        <f t="shared" si="147"/>
        <v>0</v>
      </c>
      <c r="D1368" s="6">
        <f t="shared" si="148"/>
        <v>0</v>
      </c>
      <c r="E1368" s="6">
        <f t="shared" si="149"/>
        <v>0</v>
      </c>
      <c r="F1368" s="6">
        <f t="shared" si="150"/>
        <v>0</v>
      </c>
      <c r="G1368" s="6">
        <f t="shared" si="151"/>
        <v>0</v>
      </c>
      <c r="H1368" s="6">
        <f t="shared" si="152"/>
        <v>0</v>
      </c>
      <c r="I1368" s="162"/>
      <c r="J1368" s="6">
        <f t="shared" si="153"/>
        <v>0</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v>
      </c>
      <c r="F1370" s="6">
        <f t="shared" si="150"/>
        <v>0</v>
      </c>
      <c r="G1370" s="6">
        <f t="shared" si="151"/>
        <v>0</v>
      </c>
      <c r="H1370" s="6">
        <f t="shared" si="152"/>
        <v>0</v>
      </c>
      <c r="I1370" s="162"/>
      <c r="J1370" s="6">
        <f t="shared" si="153"/>
        <v>0</v>
      </c>
      <c r="K1370" s="60"/>
      <c r="L1370" s="93"/>
    </row>
    <row r="1371" spans="1:12">
      <c r="A1371" s="59">
        <f>'Temperature Data'!A1371</f>
        <v>41912</v>
      </c>
      <c r="B1371" s="6" cm="1">
        <f t="array" ref="B1371">INDEX('Temperature Data'!$B1371:$G1371,1,TempDataCol)</f>
        <v>55.4</v>
      </c>
      <c r="C1371" s="6">
        <f t="shared" si="147"/>
        <v>1.1000000000000014</v>
      </c>
      <c r="D1371" s="6">
        <f t="shared" si="148"/>
        <v>2.1000000000000014</v>
      </c>
      <c r="E1371" s="6">
        <f t="shared" si="149"/>
        <v>3.1000000000000014</v>
      </c>
      <c r="F1371" s="6">
        <f t="shared" si="150"/>
        <v>1.1000000000000014</v>
      </c>
      <c r="G1371" s="6">
        <f t="shared" si="151"/>
        <v>2.1000000000000014</v>
      </c>
      <c r="H1371" s="6">
        <f t="shared" si="152"/>
        <v>3.1000000000000014</v>
      </c>
      <c r="I1371" s="162"/>
      <c r="J1371" s="6">
        <f t="shared" si="153"/>
        <v>-4.2000000000000028</v>
      </c>
      <c r="K1371" s="60"/>
      <c r="L1371" s="93"/>
    </row>
    <row r="1372" spans="1:12">
      <c r="A1372" s="59">
        <f>'Temperature Data'!A1372</f>
        <v>41913</v>
      </c>
      <c r="B1372" s="6" cm="1">
        <f t="array" ref="B1372">INDEX('Temperature Data'!$B1372:$G1372,1,TempDataCol)</f>
        <v>55.8</v>
      </c>
      <c r="C1372" s="6">
        <f t="shared" si="147"/>
        <v>0.70000000000000284</v>
      </c>
      <c r="D1372" s="6">
        <f t="shared" si="148"/>
        <v>1.7000000000000028</v>
      </c>
      <c r="E1372" s="6">
        <f t="shared" si="149"/>
        <v>2.7000000000000028</v>
      </c>
      <c r="F1372" s="6">
        <f t="shared" si="150"/>
        <v>0.70000000000000284</v>
      </c>
      <c r="G1372" s="6">
        <f t="shared" si="151"/>
        <v>1.7000000000000028</v>
      </c>
      <c r="H1372" s="6">
        <f t="shared" si="152"/>
        <v>2.7000000000000028</v>
      </c>
      <c r="I1372" s="162"/>
      <c r="J1372" s="6">
        <f t="shared" si="153"/>
        <v>-3.4000000000000057</v>
      </c>
      <c r="K1372" s="60"/>
      <c r="L1372" s="93"/>
    </row>
    <row r="1373" spans="1:12">
      <c r="A1373" s="59">
        <f>'Temperature Data'!A1373</f>
        <v>41914</v>
      </c>
      <c r="B1373" s="6" cm="1">
        <f t="array" ref="B1373">INDEX('Temperature Data'!$B1373:$G1373,1,TempDataCol)</f>
        <v>52.9</v>
      </c>
      <c r="C1373" s="6">
        <f t="shared" si="147"/>
        <v>3.6000000000000014</v>
      </c>
      <c r="D1373" s="6">
        <f t="shared" si="148"/>
        <v>4.6000000000000014</v>
      </c>
      <c r="E1373" s="6">
        <f t="shared" si="149"/>
        <v>5.6000000000000014</v>
      </c>
      <c r="F1373" s="6">
        <f t="shared" si="150"/>
        <v>3.6000000000000014</v>
      </c>
      <c r="G1373" s="6">
        <f t="shared" si="151"/>
        <v>4.6000000000000014</v>
      </c>
      <c r="H1373" s="6">
        <f t="shared" si="152"/>
        <v>5.6000000000000014</v>
      </c>
      <c r="I1373" s="162"/>
      <c r="J1373" s="6">
        <f t="shared" si="153"/>
        <v>-9.2000000000000028</v>
      </c>
      <c r="K1373" s="60"/>
      <c r="L1373" s="93"/>
    </row>
    <row r="1374" spans="1:12">
      <c r="A1374" s="59">
        <f>'Temperature Data'!A1374</f>
        <v>41915</v>
      </c>
      <c r="B1374" s="6" cm="1">
        <f t="array" ref="B1374">INDEX('Temperature Data'!$B1374:$G1374,1,TempDataCol)</f>
        <v>50.2</v>
      </c>
      <c r="C1374" s="6">
        <f t="shared" si="147"/>
        <v>6.2999999999999972</v>
      </c>
      <c r="D1374" s="6">
        <f t="shared" si="148"/>
        <v>7.2999999999999972</v>
      </c>
      <c r="E1374" s="6">
        <f t="shared" si="149"/>
        <v>8.2999999999999972</v>
      </c>
      <c r="F1374" s="6">
        <f t="shared" si="150"/>
        <v>6.2999999999999972</v>
      </c>
      <c r="G1374" s="6">
        <f t="shared" si="151"/>
        <v>7.2999999999999972</v>
      </c>
      <c r="H1374" s="6">
        <f t="shared" si="152"/>
        <v>8.2999999999999972</v>
      </c>
      <c r="I1374" s="162"/>
      <c r="J1374" s="6">
        <f t="shared" si="153"/>
        <v>-14.599999999999994</v>
      </c>
      <c r="K1374" s="60"/>
      <c r="L1374" s="93"/>
    </row>
    <row r="1375" spans="1:12">
      <c r="A1375" s="59">
        <f>'Temperature Data'!A1375</f>
        <v>41916</v>
      </c>
      <c r="B1375" s="6" cm="1">
        <f t="array" ref="B1375">INDEX('Temperature Data'!$B1375:$G1375,1,TempDataCol)</f>
        <v>57.3</v>
      </c>
      <c r="C1375" s="6">
        <f t="shared" si="147"/>
        <v>0</v>
      </c>
      <c r="D1375" s="6">
        <f t="shared" si="148"/>
        <v>0.20000000000000284</v>
      </c>
      <c r="E1375" s="6">
        <f t="shared" si="149"/>
        <v>1.2000000000000028</v>
      </c>
      <c r="F1375" s="6">
        <f t="shared" si="150"/>
        <v>0</v>
      </c>
      <c r="G1375" s="6">
        <f t="shared" si="151"/>
        <v>0.20000000000000284</v>
      </c>
      <c r="H1375" s="6">
        <f t="shared" si="152"/>
        <v>1.2000000000000028</v>
      </c>
      <c r="I1375" s="162"/>
      <c r="J1375" s="6">
        <f t="shared" si="153"/>
        <v>-1.2000000000000028</v>
      </c>
      <c r="K1375" s="60"/>
      <c r="L1375" s="93"/>
    </row>
    <row r="1376" spans="1:12">
      <c r="A1376" s="59">
        <f>'Temperature Data'!A1376</f>
        <v>41917</v>
      </c>
      <c r="B1376" s="6" cm="1">
        <f t="array" ref="B1376">INDEX('Temperature Data'!$B1376:$G1376,1,TempDataCol)</f>
        <v>52</v>
      </c>
      <c r="C1376" s="6">
        <f t="shared" si="147"/>
        <v>4.5</v>
      </c>
      <c r="D1376" s="6">
        <f t="shared" si="148"/>
        <v>5.5</v>
      </c>
      <c r="E1376" s="6">
        <f t="shared" si="149"/>
        <v>6.5</v>
      </c>
      <c r="F1376" s="6">
        <f t="shared" si="150"/>
        <v>4.5</v>
      </c>
      <c r="G1376" s="6">
        <f t="shared" si="151"/>
        <v>5.5</v>
      </c>
      <c r="H1376" s="6">
        <f t="shared" si="152"/>
        <v>6.5</v>
      </c>
      <c r="I1376" s="162"/>
      <c r="J1376" s="6">
        <f t="shared" si="153"/>
        <v>-11</v>
      </c>
      <c r="K1376" s="60"/>
      <c r="L1376" s="93"/>
    </row>
    <row r="1377" spans="1:12">
      <c r="A1377" s="59">
        <f>'Temperature Data'!A1377</f>
        <v>41918</v>
      </c>
      <c r="B1377" s="6" cm="1">
        <f t="array" ref="B1377">INDEX('Temperature Data'!$B1377:$G1377,1,TempDataCol)</f>
        <v>50.5</v>
      </c>
      <c r="C1377" s="6">
        <f t="shared" si="147"/>
        <v>6</v>
      </c>
      <c r="D1377" s="6">
        <f t="shared" si="148"/>
        <v>7</v>
      </c>
      <c r="E1377" s="6">
        <f t="shared" si="149"/>
        <v>8</v>
      </c>
      <c r="F1377" s="6">
        <f t="shared" si="150"/>
        <v>6</v>
      </c>
      <c r="G1377" s="6">
        <f t="shared" si="151"/>
        <v>7</v>
      </c>
      <c r="H1377" s="6">
        <f t="shared" si="152"/>
        <v>8</v>
      </c>
      <c r="I1377" s="162"/>
      <c r="J1377" s="6">
        <f t="shared" si="153"/>
        <v>-14</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3.2999999999999972</v>
      </c>
      <c r="D1380" s="6">
        <f t="shared" si="148"/>
        <v>4.2999999999999972</v>
      </c>
      <c r="E1380" s="6">
        <f t="shared" si="149"/>
        <v>5.2999999999999972</v>
      </c>
      <c r="F1380" s="6">
        <f t="shared" si="150"/>
        <v>3.2999999999999972</v>
      </c>
      <c r="G1380" s="6">
        <f t="shared" si="151"/>
        <v>4.2999999999999972</v>
      </c>
      <c r="H1380" s="6">
        <f t="shared" si="152"/>
        <v>5.2999999999999972</v>
      </c>
      <c r="I1380" s="162"/>
      <c r="J1380" s="6">
        <f t="shared" si="153"/>
        <v>-8.5999999999999943</v>
      </c>
      <c r="K1380" s="60"/>
      <c r="L1380" s="93"/>
    </row>
    <row r="1381" spans="1:12">
      <c r="A1381" s="59">
        <f>'Temperature Data'!A1381</f>
        <v>41922</v>
      </c>
      <c r="B1381" s="6" cm="1">
        <f t="array" ref="B1381">INDEX('Temperature Data'!$B1381:$G1381,1,TempDataCol)</f>
        <v>50.2</v>
      </c>
      <c r="C1381" s="6">
        <f t="shared" si="147"/>
        <v>6.2999999999999972</v>
      </c>
      <c r="D1381" s="6">
        <f t="shared" si="148"/>
        <v>7.2999999999999972</v>
      </c>
      <c r="E1381" s="6">
        <f t="shared" si="149"/>
        <v>8.2999999999999972</v>
      </c>
      <c r="F1381" s="6">
        <f t="shared" si="150"/>
        <v>6.2999999999999972</v>
      </c>
      <c r="G1381" s="6">
        <f t="shared" si="151"/>
        <v>7.2999999999999972</v>
      </c>
      <c r="H1381" s="6">
        <f t="shared" si="152"/>
        <v>8.2999999999999972</v>
      </c>
      <c r="I1381" s="162"/>
      <c r="J1381" s="6">
        <f t="shared" si="153"/>
        <v>-14.599999999999994</v>
      </c>
      <c r="K1381" s="60"/>
      <c r="L1381" s="93"/>
    </row>
    <row r="1382" spans="1:12">
      <c r="A1382" s="59">
        <f>'Temperature Data'!A1382</f>
        <v>41923</v>
      </c>
      <c r="B1382" s="6" cm="1">
        <f t="array" ref="B1382">INDEX('Temperature Data'!$B1382:$G1382,1,TempDataCol)</f>
        <v>44.1</v>
      </c>
      <c r="C1382" s="6">
        <f t="shared" si="147"/>
        <v>12.399999999999999</v>
      </c>
      <c r="D1382" s="6">
        <f t="shared" si="148"/>
        <v>13.399999999999999</v>
      </c>
      <c r="E1382" s="6">
        <f t="shared" si="149"/>
        <v>14.399999999999999</v>
      </c>
      <c r="F1382" s="6">
        <f t="shared" si="150"/>
        <v>12.399999999999999</v>
      </c>
      <c r="G1382" s="6">
        <f t="shared" si="151"/>
        <v>13.399999999999999</v>
      </c>
      <c r="H1382" s="6">
        <f t="shared" si="152"/>
        <v>14.399999999999999</v>
      </c>
      <c r="I1382" s="162"/>
      <c r="J1382" s="6">
        <f t="shared" si="153"/>
        <v>-26.799999999999997</v>
      </c>
      <c r="K1382" s="60"/>
      <c r="L1382" s="93"/>
    </row>
    <row r="1383" spans="1:12">
      <c r="A1383" s="59">
        <f>'Temperature Data'!A1383</f>
        <v>41924</v>
      </c>
      <c r="B1383" s="6" cm="1">
        <f t="array" ref="B1383">INDEX('Temperature Data'!$B1383:$G1383,1,TempDataCol)</f>
        <v>45.1</v>
      </c>
      <c r="C1383" s="6">
        <f t="shared" si="147"/>
        <v>11.399999999999999</v>
      </c>
      <c r="D1383" s="6">
        <f t="shared" si="148"/>
        <v>12.399999999999999</v>
      </c>
      <c r="E1383" s="6">
        <f t="shared" si="149"/>
        <v>13.399999999999999</v>
      </c>
      <c r="F1383" s="6">
        <f t="shared" si="150"/>
        <v>11.399999999999999</v>
      </c>
      <c r="G1383" s="6">
        <f t="shared" si="151"/>
        <v>12.399999999999999</v>
      </c>
      <c r="H1383" s="6">
        <f t="shared" si="152"/>
        <v>13.399999999999999</v>
      </c>
      <c r="I1383" s="162"/>
      <c r="J1383" s="6">
        <f t="shared" si="153"/>
        <v>-24.799999999999997</v>
      </c>
      <c r="K1383" s="60"/>
      <c r="L1383" s="93"/>
    </row>
    <row r="1384" spans="1:12">
      <c r="A1384" s="59">
        <f>'Temperature Data'!A1384</f>
        <v>41925</v>
      </c>
      <c r="B1384" s="6" cm="1">
        <f t="array" ref="B1384">INDEX('Temperature Data'!$B1384:$G1384,1,TempDataCol)</f>
        <v>49.5</v>
      </c>
      <c r="C1384" s="6">
        <f t="shared" si="147"/>
        <v>7</v>
      </c>
      <c r="D1384" s="6">
        <f t="shared" si="148"/>
        <v>8</v>
      </c>
      <c r="E1384" s="6">
        <f t="shared" si="149"/>
        <v>9</v>
      </c>
      <c r="F1384" s="6">
        <f t="shared" si="150"/>
        <v>7</v>
      </c>
      <c r="G1384" s="6">
        <f t="shared" si="151"/>
        <v>8</v>
      </c>
      <c r="H1384" s="6">
        <f t="shared" si="152"/>
        <v>9</v>
      </c>
      <c r="I1384" s="162"/>
      <c r="J1384" s="6">
        <f t="shared" si="153"/>
        <v>-16</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v>
      </c>
      <c r="E1389" s="6">
        <f t="shared" si="149"/>
        <v>0</v>
      </c>
      <c r="F1389" s="6">
        <f t="shared" si="150"/>
        <v>0</v>
      </c>
      <c r="G1389" s="6">
        <f t="shared" si="151"/>
        <v>0</v>
      </c>
      <c r="H1389" s="6">
        <f t="shared" si="152"/>
        <v>0</v>
      </c>
      <c r="I1389" s="162"/>
      <c r="J1389" s="6">
        <f t="shared" si="153"/>
        <v>0</v>
      </c>
      <c r="K1389" s="60"/>
      <c r="L1389" s="93"/>
    </row>
    <row r="1390" spans="1:12">
      <c r="A1390" s="59">
        <f>'Temperature Data'!A1390</f>
        <v>41931</v>
      </c>
      <c r="B1390" s="6" cm="1">
        <f t="array" ref="B1390">INDEX('Temperature Data'!$B1390:$G1390,1,TempDataCol)</f>
        <v>49.2</v>
      </c>
      <c r="C1390" s="6">
        <f t="shared" si="147"/>
        <v>7.2999999999999972</v>
      </c>
      <c r="D1390" s="6">
        <f t="shared" si="148"/>
        <v>8.2999999999999972</v>
      </c>
      <c r="E1390" s="6">
        <f t="shared" si="149"/>
        <v>9.2999999999999972</v>
      </c>
      <c r="F1390" s="6">
        <f t="shared" si="150"/>
        <v>7.2999999999999972</v>
      </c>
      <c r="G1390" s="6">
        <f t="shared" si="151"/>
        <v>8.2999999999999972</v>
      </c>
      <c r="H1390" s="6">
        <f t="shared" si="152"/>
        <v>9.2999999999999972</v>
      </c>
      <c r="I1390" s="162"/>
      <c r="J1390" s="6">
        <f t="shared" si="153"/>
        <v>-16.599999999999994</v>
      </c>
      <c r="K1390" s="60"/>
      <c r="L1390" s="93"/>
    </row>
    <row r="1391" spans="1:12">
      <c r="A1391" s="59">
        <f>'Temperature Data'!A1391</f>
        <v>41932</v>
      </c>
      <c r="B1391" s="6" cm="1">
        <f t="array" ref="B1391">INDEX('Temperature Data'!$B1391:$G1391,1,TempDataCol)</f>
        <v>44.8</v>
      </c>
      <c r="C1391" s="6">
        <f t="shared" si="147"/>
        <v>11.700000000000003</v>
      </c>
      <c r="D1391" s="6">
        <f t="shared" si="148"/>
        <v>12.700000000000003</v>
      </c>
      <c r="E1391" s="6">
        <f t="shared" si="149"/>
        <v>13.700000000000003</v>
      </c>
      <c r="F1391" s="6">
        <f t="shared" si="150"/>
        <v>11.700000000000003</v>
      </c>
      <c r="G1391" s="6">
        <f t="shared" si="151"/>
        <v>12.700000000000003</v>
      </c>
      <c r="H1391" s="6">
        <f t="shared" si="152"/>
        <v>13.700000000000003</v>
      </c>
      <c r="I1391" s="162"/>
      <c r="J1391" s="6">
        <f t="shared" si="153"/>
        <v>-25.400000000000006</v>
      </c>
      <c r="K1391" s="60"/>
      <c r="L1391" s="93"/>
    </row>
    <row r="1392" spans="1:12">
      <c r="A1392" s="59">
        <f>'Temperature Data'!A1392</f>
        <v>41933</v>
      </c>
      <c r="B1392" s="6" cm="1">
        <f t="array" ref="B1392">INDEX('Temperature Data'!$B1392:$G1392,1,TempDataCol)</f>
        <v>51.3</v>
      </c>
      <c r="C1392" s="6">
        <f t="shared" si="147"/>
        <v>5.2000000000000028</v>
      </c>
      <c r="D1392" s="6">
        <f t="shared" si="148"/>
        <v>6.2000000000000028</v>
      </c>
      <c r="E1392" s="6">
        <f t="shared" si="149"/>
        <v>7.2000000000000028</v>
      </c>
      <c r="F1392" s="6">
        <f t="shared" si="150"/>
        <v>5.2000000000000028</v>
      </c>
      <c r="G1392" s="6">
        <f t="shared" si="151"/>
        <v>6.2000000000000028</v>
      </c>
      <c r="H1392" s="6">
        <f t="shared" si="152"/>
        <v>7.2000000000000028</v>
      </c>
      <c r="I1392" s="162"/>
      <c r="J1392" s="6">
        <f t="shared" si="153"/>
        <v>-12.400000000000006</v>
      </c>
      <c r="K1392" s="60"/>
      <c r="L1392" s="93"/>
    </row>
    <row r="1393" spans="1:12">
      <c r="A1393" s="59">
        <f>'Temperature Data'!A1393</f>
        <v>41934</v>
      </c>
      <c r="B1393" s="6" cm="1">
        <f t="array" ref="B1393">INDEX('Temperature Data'!$B1393:$G1393,1,TempDataCol)</f>
        <v>49.9</v>
      </c>
      <c r="C1393" s="6">
        <f t="shared" si="147"/>
        <v>6.6000000000000014</v>
      </c>
      <c r="D1393" s="6">
        <f t="shared" si="148"/>
        <v>7.6000000000000014</v>
      </c>
      <c r="E1393" s="6">
        <f t="shared" si="149"/>
        <v>8.6000000000000014</v>
      </c>
      <c r="F1393" s="6">
        <f t="shared" si="150"/>
        <v>6.6000000000000014</v>
      </c>
      <c r="G1393" s="6">
        <f t="shared" si="151"/>
        <v>7.6000000000000014</v>
      </c>
      <c r="H1393" s="6">
        <f t="shared" si="152"/>
        <v>8.6000000000000014</v>
      </c>
      <c r="I1393" s="162"/>
      <c r="J1393" s="6">
        <f t="shared" si="153"/>
        <v>-15.200000000000003</v>
      </c>
      <c r="K1393" s="60"/>
      <c r="L1393" s="93"/>
    </row>
    <row r="1394" spans="1:12">
      <c r="A1394" s="59">
        <f>'Temperature Data'!A1394</f>
        <v>41935</v>
      </c>
      <c r="B1394" s="6" cm="1">
        <f t="array" ref="B1394">INDEX('Temperature Data'!$B1394:$G1394,1,TempDataCol)</f>
        <v>49.8</v>
      </c>
      <c r="C1394" s="6">
        <f t="shared" si="147"/>
        <v>6.7000000000000028</v>
      </c>
      <c r="D1394" s="6">
        <f t="shared" si="148"/>
        <v>7.7000000000000028</v>
      </c>
      <c r="E1394" s="6">
        <f t="shared" si="149"/>
        <v>8.7000000000000028</v>
      </c>
      <c r="F1394" s="6">
        <f t="shared" si="150"/>
        <v>6.7000000000000028</v>
      </c>
      <c r="G1394" s="6">
        <f t="shared" si="151"/>
        <v>7.7000000000000028</v>
      </c>
      <c r="H1394" s="6">
        <f t="shared" si="152"/>
        <v>8.7000000000000028</v>
      </c>
      <c r="I1394" s="162"/>
      <c r="J1394" s="6">
        <f t="shared" si="153"/>
        <v>-15.400000000000006</v>
      </c>
      <c r="K1394" s="60"/>
      <c r="L1394" s="93"/>
    </row>
    <row r="1395" spans="1:12">
      <c r="A1395" s="59">
        <f>'Temperature Data'!A1395</f>
        <v>41936</v>
      </c>
      <c r="B1395" s="6" cm="1">
        <f t="array" ref="B1395">INDEX('Temperature Data'!$B1395:$G1395,1,TempDataCol)</f>
        <v>49.3</v>
      </c>
      <c r="C1395" s="6">
        <f t="shared" si="147"/>
        <v>7.2000000000000028</v>
      </c>
      <c r="D1395" s="6">
        <f t="shared" si="148"/>
        <v>8.2000000000000028</v>
      </c>
      <c r="E1395" s="6">
        <f t="shared" si="149"/>
        <v>9.2000000000000028</v>
      </c>
      <c r="F1395" s="6">
        <f t="shared" si="150"/>
        <v>7.2000000000000028</v>
      </c>
      <c r="G1395" s="6">
        <f t="shared" si="151"/>
        <v>8.2000000000000028</v>
      </c>
      <c r="H1395" s="6">
        <f t="shared" si="152"/>
        <v>9.2000000000000028</v>
      </c>
      <c r="I1395" s="162"/>
      <c r="J1395" s="6">
        <f t="shared" si="153"/>
        <v>-16.400000000000006</v>
      </c>
      <c r="K1395" s="60"/>
      <c r="L1395" s="93"/>
    </row>
    <row r="1396" spans="1:12">
      <c r="A1396" s="59">
        <f>'Temperature Data'!A1396</f>
        <v>41937</v>
      </c>
      <c r="B1396" s="6" cm="1">
        <f t="array" ref="B1396">INDEX('Temperature Data'!$B1396:$G1396,1,TempDataCol)</f>
        <v>51.9</v>
      </c>
      <c r="C1396" s="6">
        <f t="shared" si="147"/>
        <v>4.6000000000000014</v>
      </c>
      <c r="D1396" s="6">
        <f t="shared" si="148"/>
        <v>5.6000000000000014</v>
      </c>
      <c r="E1396" s="6">
        <f t="shared" si="149"/>
        <v>6.6000000000000014</v>
      </c>
      <c r="F1396" s="6">
        <f t="shared" si="150"/>
        <v>4.6000000000000014</v>
      </c>
      <c r="G1396" s="6">
        <f t="shared" si="151"/>
        <v>5.6000000000000014</v>
      </c>
      <c r="H1396" s="6">
        <f t="shared" si="152"/>
        <v>6.6000000000000014</v>
      </c>
      <c r="I1396" s="162"/>
      <c r="J1396" s="6">
        <f t="shared" si="153"/>
        <v>-11.200000000000003</v>
      </c>
      <c r="K1396" s="60"/>
      <c r="L1396" s="93"/>
    </row>
    <row r="1397" spans="1:12">
      <c r="A1397" s="59">
        <f>'Temperature Data'!A1397</f>
        <v>41938</v>
      </c>
      <c r="B1397" s="6" cm="1">
        <f t="array" ref="B1397">INDEX('Temperature Data'!$B1397:$G1397,1,TempDataCol)</f>
        <v>50.7</v>
      </c>
      <c r="C1397" s="6">
        <f t="shared" si="147"/>
        <v>5.7999999999999972</v>
      </c>
      <c r="D1397" s="6">
        <f t="shared" si="148"/>
        <v>6.7999999999999972</v>
      </c>
      <c r="E1397" s="6">
        <f t="shared" si="149"/>
        <v>7.7999999999999972</v>
      </c>
      <c r="F1397" s="6">
        <f t="shared" si="150"/>
        <v>5.7999999999999972</v>
      </c>
      <c r="G1397" s="6">
        <f t="shared" si="151"/>
        <v>6.7999999999999972</v>
      </c>
      <c r="H1397" s="6">
        <f t="shared" si="152"/>
        <v>7.7999999999999972</v>
      </c>
      <c r="I1397" s="162"/>
      <c r="J1397" s="6">
        <f t="shared" si="153"/>
        <v>-13.599999999999994</v>
      </c>
      <c r="K1397" s="60"/>
      <c r="L1397" s="93"/>
    </row>
    <row r="1398" spans="1:12">
      <c r="A1398" s="59">
        <f>'Temperature Data'!A1398</f>
        <v>41939</v>
      </c>
      <c r="B1398" s="6" cm="1">
        <f t="array" ref="B1398">INDEX('Temperature Data'!$B1398:$G1398,1,TempDataCol)</f>
        <v>49</v>
      </c>
      <c r="C1398" s="6">
        <f t="shared" si="147"/>
        <v>7.5</v>
      </c>
      <c r="D1398" s="6">
        <f t="shared" si="148"/>
        <v>8.5</v>
      </c>
      <c r="E1398" s="6">
        <f t="shared" si="149"/>
        <v>9.5</v>
      </c>
      <c r="F1398" s="6">
        <f t="shared" si="150"/>
        <v>7.5</v>
      </c>
      <c r="G1398" s="6">
        <f t="shared" si="151"/>
        <v>8.5</v>
      </c>
      <c r="H1398" s="6">
        <f t="shared" si="152"/>
        <v>9.5</v>
      </c>
      <c r="I1398" s="162"/>
      <c r="J1398" s="6">
        <f t="shared" si="153"/>
        <v>-17</v>
      </c>
      <c r="K1398" s="60"/>
      <c r="L1398" s="93"/>
    </row>
    <row r="1399" spans="1:12">
      <c r="A1399" s="59">
        <f>'Temperature Data'!A1399</f>
        <v>41940</v>
      </c>
      <c r="B1399" s="6" cm="1">
        <f t="array" ref="B1399">INDEX('Temperature Data'!$B1399:$G1399,1,TempDataCol)</f>
        <v>49</v>
      </c>
      <c r="C1399" s="6">
        <f t="shared" si="147"/>
        <v>7.5</v>
      </c>
      <c r="D1399" s="6">
        <f t="shared" si="148"/>
        <v>8.5</v>
      </c>
      <c r="E1399" s="6">
        <f t="shared" si="149"/>
        <v>9.5</v>
      </c>
      <c r="F1399" s="6">
        <f t="shared" si="150"/>
        <v>7.5</v>
      </c>
      <c r="G1399" s="6">
        <f t="shared" si="151"/>
        <v>8.5</v>
      </c>
      <c r="H1399" s="6">
        <f t="shared" si="152"/>
        <v>9.5</v>
      </c>
      <c r="I1399" s="162"/>
      <c r="J1399" s="6">
        <f t="shared" si="153"/>
        <v>-17</v>
      </c>
      <c r="K1399" s="60"/>
      <c r="L1399" s="93"/>
    </row>
    <row r="1400" spans="1:12">
      <c r="A1400" s="59">
        <f>'Temperature Data'!A1400</f>
        <v>41941</v>
      </c>
      <c r="B1400" s="6" cm="1">
        <f t="array" ref="B1400">INDEX('Temperature Data'!$B1400:$G1400,1,TempDataCol)</f>
        <v>54.9</v>
      </c>
      <c r="C1400" s="6">
        <f t="shared" si="147"/>
        <v>1.6000000000000014</v>
      </c>
      <c r="D1400" s="6">
        <f t="shared" si="148"/>
        <v>2.6000000000000014</v>
      </c>
      <c r="E1400" s="6">
        <f t="shared" si="149"/>
        <v>3.6000000000000014</v>
      </c>
      <c r="F1400" s="6">
        <f t="shared" si="150"/>
        <v>1.6000000000000014</v>
      </c>
      <c r="G1400" s="6">
        <f t="shared" si="151"/>
        <v>2.6000000000000014</v>
      </c>
      <c r="H1400" s="6">
        <f t="shared" si="152"/>
        <v>3.6000000000000014</v>
      </c>
      <c r="I1400" s="162"/>
      <c r="J1400" s="6">
        <f t="shared" si="153"/>
        <v>-5.2000000000000028</v>
      </c>
      <c r="K1400" s="60"/>
      <c r="L1400" s="93"/>
    </row>
    <row r="1401" spans="1:12">
      <c r="A1401" s="59">
        <f>'Temperature Data'!A1401</f>
        <v>41942</v>
      </c>
      <c r="B1401" s="6" cm="1">
        <f t="array" ref="B1401">INDEX('Temperature Data'!$B1401:$G1401,1,TempDataCol)</f>
        <v>45.6</v>
      </c>
      <c r="C1401" s="6">
        <f t="shared" si="147"/>
        <v>10.899999999999999</v>
      </c>
      <c r="D1401" s="6">
        <f t="shared" si="148"/>
        <v>11.899999999999999</v>
      </c>
      <c r="E1401" s="6">
        <f t="shared" si="149"/>
        <v>12.899999999999999</v>
      </c>
      <c r="F1401" s="6">
        <f t="shared" si="150"/>
        <v>10.899999999999999</v>
      </c>
      <c r="G1401" s="6">
        <f t="shared" si="151"/>
        <v>11.899999999999999</v>
      </c>
      <c r="H1401" s="6">
        <f t="shared" si="152"/>
        <v>12.899999999999999</v>
      </c>
      <c r="I1401" s="162"/>
      <c r="J1401" s="6">
        <f t="shared" si="153"/>
        <v>-23.799999999999997</v>
      </c>
      <c r="K1401" s="60"/>
      <c r="L1401" s="93"/>
    </row>
    <row r="1402" spans="1:12">
      <c r="A1402" s="59">
        <f>'Temperature Data'!A1402</f>
        <v>41943</v>
      </c>
      <c r="B1402" s="6" cm="1">
        <f t="array" ref="B1402">INDEX('Temperature Data'!$B1402:$G1402,1,TempDataCol)</f>
        <v>43.9</v>
      </c>
      <c r="C1402" s="6">
        <f t="shared" si="147"/>
        <v>12.600000000000001</v>
      </c>
      <c r="D1402" s="6">
        <f t="shared" si="148"/>
        <v>13.600000000000001</v>
      </c>
      <c r="E1402" s="6">
        <f t="shared" si="149"/>
        <v>14.600000000000001</v>
      </c>
      <c r="F1402" s="6">
        <f t="shared" si="150"/>
        <v>12.600000000000001</v>
      </c>
      <c r="G1402" s="6">
        <f t="shared" si="151"/>
        <v>13.600000000000001</v>
      </c>
      <c r="H1402" s="6">
        <f t="shared" si="152"/>
        <v>14.600000000000001</v>
      </c>
      <c r="I1402" s="162"/>
      <c r="J1402" s="6">
        <f t="shared" si="153"/>
        <v>-27.200000000000003</v>
      </c>
      <c r="K1402" s="60"/>
      <c r="L1402" s="93"/>
    </row>
    <row r="1403" spans="1:12">
      <c r="A1403" s="59">
        <f>'Temperature Data'!A1403</f>
        <v>41944</v>
      </c>
      <c r="B1403" s="6" cm="1">
        <f t="array" ref="B1403">INDEX('Temperature Data'!$B1403:$G1403,1,TempDataCol)</f>
        <v>41.4</v>
      </c>
      <c r="C1403" s="6">
        <f t="shared" si="147"/>
        <v>15.100000000000001</v>
      </c>
      <c r="D1403" s="6">
        <f t="shared" si="148"/>
        <v>16.100000000000001</v>
      </c>
      <c r="E1403" s="6">
        <f t="shared" si="149"/>
        <v>17.100000000000001</v>
      </c>
      <c r="F1403" s="6">
        <f t="shared" si="150"/>
        <v>15.100000000000001</v>
      </c>
      <c r="G1403" s="6">
        <f t="shared" si="151"/>
        <v>16.100000000000001</v>
      </c>
      <c r="H1403" s="6">
        <f t="shared" si="152"/>
        <v>17.100000000000001</v>
      </c>
      <c r="I1403" s="162"/>
      <c r="J1403" s="6">
        <f t="shared" si="153"/>
        <v>-32.200000000000003</v>
      </c>
      <c r="K1403" s="60"/>
      <c r="L1403" s="93"/>
    </row>
    <row r="1404" spans="1:12">
      <c r="A1404" s="59">
        <f>'Temperature Data'!A1404</f>
        <v>41945</v>
      </c>
      <c r="B1404" s="6" cm="1">
        <f t="array" ref="B1404">INDEX('Temperature Data'!$B1404:$G1404,1,TempDataCol)</f>
        <v>37</v>
      </c>
      <c r="C1404" s="6">
        <f t="shared" si="147"/>
        <v>19.5</v>
      </c>
      <c r="D1404" s="6">
        <f t="shared" si="148"/>
        <v>20.5</v>
      </c>
      <c r="E1404" s="6">
        <f t="shared" si="149"/>
        <v>21.5</v>
      </c>
      <c r="F1404" s="6">
        <f t="shared" si="150"/>
        <v>19.5</v>
      </c>
      <c r="G1404" s="6">
        <f t="shared" si="151"/>
        <v>20.5</v>
      </c>
      <c r="H1404" s="6">
        <f t="shared" si="152"/>
        <v>21.5</v>
      </c>
      <c r="I1404" s="162"/>
      <c r="J1404" s="6">
        <f t="shared" si="153"/>
        <v>-41</v>
      </c>
      <c r="K1404" s="60"/>
      <c r="L1404" s="93"/>
    </row>
    <row r="1405" spans="1:12">
      <c r="A1405" s="59">
        <f>'Temperature Data'!A1405</f>
        <v>41946</v>
      </c>
      <c r="B1405" s="6" cm="1">
        <f t="array" ref="B1405">INDEX('Temperature Data'!$B1405:$G1405,1,TempDataCol)</f>
        <v>40.5</v>
      </c>
      <c r="C1405" s="6">
        <f t="shared" si="147"/>
        <v>16</v>
      </c>
      <c r="D1405" s="6">
        <f t="shared" si="148"/>
        <v>17</v>
      </c>
      <c r="E1405" s="6">
        <f t="shared" si="149"/>
        <v>18</v>
      </c>
      <c r="F1405" s="6">
        <f t="shared" si="150"/>
        <v>16</v>
      </c>
      <c r="G1405" s="6">
        <f t="shared" si="151"/>
        <v>17</v>
      </c>
      <c r="H1405" s="6">
        <f t="shared" si="152"/>
        <v>18</v>
      </c>
      <c r="I1405" s="162"/>
      <c r="J1405" s="6">
        <f t="shared" si="153"/>
        <v>-34</v>
      </c>
      <c r="K1405" s="60"/>
      <c r="L1405" s="93"/>
    </row>
    <row r="1406" spans="1:12">
      <c r="A1406" s="59">
        <f>'Temperature Data'!A1406</f>
        <v>41947</v>
      </c>
      <c r="B1406" s="6" cm="1">
        <f t="array" ref="B1406">INDEX('Temperature Data'!$B1406:$G1406,1,TempDataCol)</f>
        <v>46.6</v>
      </c>
      <c r="C1406" s="6">
        <f t="shared" si="147"/>
        <v>9.8999999999999986</v>
      </c>
      <c r="D1406" s="6">
        <f t="shared" si="148"/>
        <v>10.899999999999999</v>
      </c>
      <c r="E1406" s="6">
        <f t="shared" si="149"/>
        <v>11.899999999999999</v>
      </c>
      <c r="F1406" s="6">
        <f t="shared" si="150"/>
        <v>9.8999999999999986</v>
      </c>
      <c r="G1406" s="6">
        <f t="shared" si="151"/>
        <v>10.899999999999999</v>
      </c>
      <c r="H1406" s="6">
        <f t="shared" si="152"/>
        <v>11.899999999999999</v>
      </c>
      <c r="I1406" s="162"/>
      <c r="J1406" s="6">
        <f t="shared" si="153"/>
        <v>-21.799999999999997</v>
      </c>
      <c r="K1406" s="60"/>
      <c r="L1406" s="93"/>
    </row>
    <row r="1407" spans="1:12">
      <c r="A1407" s="59">
        <f>'Temperature Data'!A1407</f>
        <v>41948</v>
      </c>
      <c r="B1407" s="6" cm="1">
        <f t="array" ref="B1407">INDEX('Temperature Data'!$B1407:$G1407,1,TempDataCol)</f>
        <v>51.4</v>
      </c>
      <c r="C1407" s="6">
        <f t="shared" si="147"/>
        <v>5.1000000000000014</v>
      </c>
      <c r="D1407" s="6">
        <f t="shared" si="148"/>
        <v>6.1000000000000014</v>
      </c>
      <c r="E1407" s="6">
        <f t="shared" si="149"/>
        <v>7.1000000000000014</v>
      </c>
      <c r="F1407" s="6">
        <f t="shared" si="150"/>
        <v>5.1000000000000014</v>
      </c>
      <c r="G1407" s="6">
        <f t="shared" si="151"/>
        <v>6.1000000000000014</v>
      </c>
      <c r="H1407" s="6">
        <f t="shared" si="152"/>
        <v>7.1000000000000014</v>
      </c>
      <c r="I1407" s="162"/>
      <c r="J1407" s="6">
        <f t="shared" si="153"/>
        <v>-12.200000000000003</v>
      </c>
      <c r="K1407" s="60"/>
      <c r="L1407" s="93"/>
    </row>
    <row r="1408" spans="1:12">
      <c r="A1408" s="59">
        <f>'Temperature Data'!A1408</f>
        <v>41949</v>
      </c>
      <c r="B1408" s="6" cm="1">
        <f t="array" ref="B1408">INDEX('Temperature Data'!$B1408:$G1408,1,TempDataCol)</f>
        <v>44.2</v>
      </c>
      <c r="C1408" s="6">
        <f t="shared" si="147"/>
        <v>12.299999999999997</v>
      </c>
      <c r="D1408" s="6">
        <f t="shared" si="148"/>
        <v>13.299999999999997</v>
      </c>
      <c r="E1408" s="6">
        <f t="shared" si="149"/>
        <v>14.299999999999997</v>
      </c>
      <c r="F1408" s="6">
        <f t="shared" si="150"/>
        <v>12.299999999999997</v>
      </c>
      <c r="G1408" s="6">
        <f t="shared" si="151"/>
        <v>13.299999999999997</v>
      </c>
      <c r="H1408" s="6">
        <f t="shared" si="152"/>
        <v>14.299999999999997</v>
      </c>
      <c r="I1408" s="162"/>
      <c r="J1408" s="6">
        <f t="shared" si="153"/>
        <v>-26.599999999999994</v>
      </c>
      <c r="K1408" s="60"/>
      <c r="L1408" s="93"/>
    </row>
    <row r="1409" spans="1:12">
      <c r="A1409" s="59">
        <f>'Temperature Data'!A1409</f>
        <v>41950</v>
      </c>
      <c r="B1409" s="6" cm="1">
        <f t="array" ref="B1409">INDEX('Temperature Data'!$B1409:$G1409,1,TempDataCol)</f>
        <v>42.8</v>
      </c>
      <c r="C1409" s="6">
        <f t="shared" si="147"/>
        <v>13.700000000000003</v>
      </c>
      <c r="D1409" s="6">
        <f t="shared" si="148"/>
        <v>14.700000000000003</v>
      </c>
      <c r="E1409" s="6">
        <f t="shared" si="149"/>
        <v>15.700000000000003</v>
      </c>
      <c r="F1409" s="6">
        <f t="shared" si="150"/>
        <v>13.700000000000003</v>
      </c>
      <c r="G1409" s="6">
        <f t="shared" si="151"/>
        <v>14.700000000000003</v>
      </c>
      <c r="H1409" s="6">
        <f t="shared" si="152"/>
        <v>15.700000000000003</v>
      </c>
      <c r="I1409" s="162"/>
      <c r="J1409" s="6">
        <f t="shared" si="153"/>
        <v>-29.400000000000006</v>
      </c>
      <c r="K1409" s="60"/>
      <c r="L1409" s="93"/>
    </row>
    <row r="1410" spans="1:12">
      <c r="A1410" s="59">
        <f>'Temperature Data'!A1410</f>
        <v>41951</v>
      </c>
      <c r="B1410" s="6" cm="1">
        <f t="array" ref="B1410">INDEX('Temperature Data'!$B1410:$G1410,1,TempDataCol)</f>
        <v>38.4</v>
      </c>
      <c r="C1410" s="6">
        <f t="shared" si="147"/>
        <v>18.100000000000001</v>
      </c>
      <c r="D1410" s="6">
        <f t="shared" si="148"/>
        <v>19.100000000000001</v>
      </c>
      <c r="E1410" s="6">
        <f t="shared" si="149"/>
        <v>20.100000000000001</v>
      </c>
      <c r="F1410" s="6">
        <f t="shared" si="150"/>
        <v>18.100000000000001</v>
      </c>
      <c r="G1410" s="6">
        <f t="shared" si="151"/>
        <v>19.100000000000001</v>
      </c>
      <c r="H1410" s="6">
        <f t="shared" si="152"/>
        <v>20.100000000000001</v>
      </c>
      <c r="I1410" s="162"/>
      <c r="J1410" s="6">
        <f t="shared" si="153"/>
        <v>-38.200000000000003</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14.299999999999997</v>
      </c>
      <c r="D1411" s="6">
        <f t="shared" ref="D1411:D1474" si="155">IF(ISNUMBER($B1411),IF($B1411&lt;BPmiddle,(BPmiddle-$B1411),0),"no data")</f>
        <v>15.299999999999997</v>
      </c>
      <c r="E1411" s="6">
        <f t="shared" ref="E1411:E1474" si="156">IF(ISNUMBER($B1411),IF($B1411&lt;BPupper,(BPupper-$B1411),0),"no data")</f>
        <v>16.299999999999997</v>
      </c>
      <c r="F1411" s="6">
        <f t="shared" ref="F1411:F1474" si="157">IF(ISNUMBER($B1411),IF($B1411&lt;BPlower,(BPlower-$B1411),0),"no data")</f>
        <v>14.299999999999997</v>
      </c>
      <c r="G1411" s="6">
        <f t="shared" ref="G1411:G1474" si="158">IF(ISNUMBER($B1411),IF($B1411&lt;BPmiddle,(BPmiddle-$B1411),0),"no data")</f>
        <v>15.299999999999997</v>
      </c>
      <c r="H1411" s="6">
        <f t="shared" ref="H1411:H1474" si="159">IF(ISNUMBER($B1411),IF($B1411&lt;BPupper,(BPupper-$B1411),0),"no data")</f>
        <v>16.299999999999997</v>
      </c>
      <c r="I1411" s="162"/>
      <c r="J1411" s="6">
        <f t="shared" ref="J1411:J1474" si="160">IF(ISNUMBER($B1411),IF($B1411&lt;BalancePoint,(BalancePoint-$B1411-SUM($D1411:$F1411)),0),"no data")</f>
        <v>-30.599999999999994</v>
      </c>
      <c r="K1411" s="60"/>
      <c r="L1411" s="93"/>
    </row>
    <row r="1412" spans="1:12">
      <c r="A1412" s="59">
        <f>'Temperature Data'!A1412</f>
        <v>41953</v>
      </c>
      <c r="B1412" s="6" cm="1">
        <f t="array" ref="B1412">INDEX('Temperature Data'!$B1412:$G1412,1,TempDataCol)</f>
        <v>41.2</v>
      </c>
      <c r="C1412" s="6">
        <f t="shared" si="154"/>
        <v>15.299999999999997</v>
      </c>
      <c r="D1412" s="6">
        <f t="shared" si="155"/>
        <v>16.299999999999997</v>
      </c>
      <c r="E1412" s="6">
        <f t="shared" si="156"/>
        <v>17.299999999999997</v>
      </c>
      <c r="F1412" s="6">
        <f t="shared" si="157"/>
        <v>15.299999999999997</v>
      </c>
      <c r="G1412" s="6">
        <f t="shared" si="158"/>
        <v>16.299999999999997</v>
      </c>
      <c r="H1412" s="6">
        <f t="shared" si="159"/>
        <v>17.299999999999997</v>
      </c>
      <c r="I1412" s="162"/>
      <c r="J1412" s="6">
        <f t="shared" si="160"/>
        <v>-32.599999999999994</v>
      </c>
      <c r="K1412" s="60"/>
      <c r="L1412" s="93"/>
    </row>
    <row r="1413" spans="1:12">
      <c r="A1413" s="59">
        <f>'Temperature Data'!A1413</f>
        <v>41954</v>
      </c>
      <c r="B1413" s="6" cm="1">
        <f t="array" ref="B1413">INDEX('Temperature Data'!$B1413:$G1413,1,TempDataCol)</f>
        <v>47.4</v>
      </c>
      <c r="C1413" s="6">
        <f t="shared" si="154"/>
        <v>9.1000000000000014</v>
      </c>
      <c r="D1413" s="6">
        <f t="shared" si="155"/>
        <v>10.100000000000001</v>
      </c>
      <c r="E1413" s="6">
        <f t="shared" si="156"/>
        <v>11.100000000000001</v>
      </c>
      <c r="F1413" s="6">
        <f t="shared" si="157"/>
        <v>9.1000000000000014</v>
      </c>
      <c r="G1413" s="6">
        <f t="shared" si="158"/>
        <v>10.100000000000001</v>
      </c>
      <c r="H1413" s="6">
        <f t="shared" si="159"/>
        <v>11.100000000000001</v>
      </c>
      <c r="I1413" s="162"/>
      <c r="J1413" s="6">
        <f t="shared" si="160"/>
        <v>-20.200000000000003</v>
      </c>
      <c r="K1413" s="60"/>
      <c r="L1413" s="93"/>
    </row>
    <row r="1414" spans="1:12">
      <c r="A1414" s="59">
        <f>'Temperature Data'!A1414</f>
        <v>41955</v>
      </c>
      <c r="B1414" s="6" cm="1">
        <f t="array" ref="B1414">INDEX('Temperature Data'!$B1414:$G1414,1,TempDataCol)</f>
        <v>52.6</v>
      </c>
      <c r="C1414" s="6">
        <f t="shared" si="154"/>
        <v>3.8999999999999986</v>
      </c>
      <c r="D1414" s="6">
        <f t="shared" si="155"/>
        <v>4.8999999999999986</v>
      </c>
      <c r="E1414" s="6">
        <f t="shared" si="156"/>
        <v>5.8999999999999986</v>
      </c>
      <c r="F1414" s="6">
        <f t="shared" si="157"/>
        <v>3.8999999999999986</v>
      </c>
      <c r="G1414" s="6">
        <f t="shared" si="158"/>
        <v>4.8999999999999986</v>
      </c>
      <c r="H1414" s="6">
        <f t="shared" si="159"/>
        <v>5.8999999999999986</v>
      </c>
      <c r="I1414" s="162"/>
      <c r="J1414" s="6">
        <f t="shared" si="160"/>
        <v>-9.7999999999999972</v>
      </c>
      <c r="K1414" s="60"/>
      <c r="L1414" s="93"/>
    </row>
    <row r="1415" spans="1:12">
      <c r="A1415" s="59">
        <f>'Temperature Data'!A1415</f>
        <v>41956</v>
      </c>
      <c r="B1415" s="6" cm="1">
        <f t="array" ref="B1415">INDEX('Temperature Data'!$B1415:$G1415,1,TempDataCol)</f>
        <v>39.799999999999997</v>
      </c>
      <c r="C1415" s="6">
        <f t="shared" si="154"/>
        <v>16.700000000000003</v>
      </c>
      <c r="D1415" s="6">
        <f t="shared" si="155"/>
        <v>17.700000000000003</v>
      </c>
      <c r="E1415" s="6">
        <f t="shared" si="156"/>
        <v>18.700000000000003</v>
      </c>
      <c r="F1415" s="6">
        <f t="shared" si="157"/>
        <v>16.700000000000003</v>
      </c>
      <c r="G1415" s="6">
        <f t="shared" si="158"/>
        <v>17.700000000000003</v>
      </c>
      <c r="H1415" s="6">
        <f t="shared" si="159"/>
        <v>18.700000000000003</v>
      </c>
      <c r="I1415" s="162"/>
      <c r="J1415" s="6">
        <f t="shared" si="160"/>
        <v>-35.400000000000006</v>
      </c>
      <c r="K1415" s="60"/>
      <c r="L1415" s="93"/>
    </row>
    <row r="1416" spans="1:12">
      <c r="A1416" s="59">
        <f>'Temperature Data'!A1416</f>
        <v>41957</v>
      </c>
      <c r="B1416" s="6" cm="1">
        <f t="array" ref="B1416">INDEX('Temperature Data'!$B1416:$G1416,1,TempDataCol)</f>
        <v>34.1</v>
      </c>
      <c r="C1416" s="6">
        <f t="shared" si="154"/>
        <v>22.4</v>
      </c>
      <c r="D1416" s="6">
        <f t="shared" si="155"/>
        <v>23.4</v>
      </c>
      <c r="E1416" s="6">
        <f t="shared" si="156"/>
        <v>24.4</v>
      </c>
      <c r="F1416" s="6">
        <f t="shared" si="157"/>
        <v>22.4</v>
      </c>
      <c r="G1416" s="6">
        <f t="shared" si="158"/>
        <v>23.4</v>
      </c>
      <c r="H1416" s="6">
        <f t="shared" si="159"/>
        <v>24.4</v>
      </c>
      <c r="I1416" s="162"/>
      <c r="J1416" s="6">
        <f t="shared" si="160"/>
        <v>-46.79999999999999</v>
      </c>
      <c r="K1416" s="60"/>
      <c r="L1416" s="93"/>
    </row>
    <row r="1417" spans="1:12">
      <c r="A1417" s="59">
        <f>'Temperature Data'!A1417</f>
        <v>41958</v>
      </c>
      <c r="B1417" s="6" cm="1">
        <f t="array" ref="B1417">INDEX('Temperature Data'!$B1417:$G1417,1,TempDataCol)</f>
        <v>28.700000000000003</v>
      </c>
      <c r="C1417" s="6">
        <f t="shared" si="154"/>
        <v>27.799999999999997</v>
      </c>
      <c r="D1417" s="6">
        <f t="shared" si="155"/>
        <v>28.799999999999997</v>
      </c>
      <c r="E1417" s="6">
        <f t="shared" si="156"/>
        <v>29.799999999999997</v>
      </c>
      <c r="F1417" s="6">
        <f t="shared" si="157"/>
        <v>27.799999999999997</v>
      </c>
      <c r="G1417" s="6">
        <f t="shared" si="158"/>
        <v>28.799999999999997</v>
      </c>
      <c r="H1417" s="6">
        <f t="shared" si="159"/>
        <v>29.799999999999997</v>
      </c>
      <c r="I1417" s="162"/>
      <c r="J1417" s="6">
        <f t="shared" si="160"/>
        <v>-57.599999999999994</v>
      </c>
      <c r="K1417" s="60"/>
      <c r="L1417" s="93"/>
    </row>
    <row r="1418" spans="1:12">
      <c r="A1418" s="59">
        <f>'Temperature Data'!A1418</f>
        <v>41959</v>
      </c>
      <c r="B1418" s="6" cm="1">
        <f t="array" ref="B1418">INDEX('Temperature Data'!$B1418:$G1418,1,TempDataCol)</f>
        <v>32.1</v>
      </c>
      <c r="C1418" s="6">
        <f t="shared" si="154"/>
        <v>24.4</v>
      </c>
      <c r="D1418" s="6">
        <f t="shared" si="155"/>
        <v>25.4</v>
      </c>
      <c r="E1418" s="6">
        <f t="shared" si="156"/>
        <v>26.4</v>
      </c>
      <c r="F1418" s="6">
        <f t="shared" si="157"/>
        <v>24.4</v>
      </c>
      <c r="G1418" s="6">
        <f t="shared" si="158"/>
        <v>25.4</v>
      </c>
      <c r="H1418" s="6">
        <f t="shared" si="159"/>
        <v>26.4</v>
      </c>
      <c r="I1418" s="162"/>
      <c r="J1418" s="6">
        <f t="shared" si="160"/>
        <v>-50.79999999999999</v>
      </c>
      <c r="K1418" s="60"/>
      <c r="L1418" s="93"/>
    </row>
    <row r="1419" spans="1:12">
      <c r="A1419" s="59">
        <f>'Temperature Data'!A1419</f>
        <v>41960</v>
      </c>
      <c r="B1419" s="6" cm="1">
        <f t="array" ref="B1419">INDEX('Temperature Data'!$B1419:$G1419,1,TempDataCol)</f>
        <v>37.200000000000003</v>
      </c>
      <c r="C1419" s="6">
        <f t="shared" si="154"/>
        <v>19.299999999999997</v>
      </c>
      <c r="D1419" s="6">
        <f t="shared" si="155"/>
        <v>20.299999999999997</v>
      </c>
      <c r="E1419" s="6">
        <f t="shared" si="156"/>
        <v>21.299999999999997</v>
      </c>
      <c r="F1419" s="6">
        <f t="shared" si="157"/>
        <v>19.299999999999997</v>
      </c>
      <c r="G1419" s="6">
        <f t="shared" si="158"/>
        <v>20.299999999999997</v>
      </c>
      <c r="H1419" s="6">
        <f t="shared" si="159"/>
        <v>21.299999999999997</v>
      </c>
      <c r="I1419" s="162"/>
      <c r="J1419" s="6">
        <f t="shared" si="160"/>
        <v>-40.599999999999994</v>
      </c>
      <c r="K1419" s="60"/>
      <c r="L1419" s="93"/>
    </row>
    <row r="1420" spans="1:12">
      <c r="A1420" s="59">
        <f>'Temperature Data'!A1420</f>
        <v>41961</v>
      </c>
      <c r="B1420" s="6" cm="1">
        <f t="array" ref="B1420">INDEX('Temperature Data'!$B1420:$G1420,1,TempDataCol)</f>
        <v>32</v>
      </c>
      <c r="C1420" s="6">
        <f t="shared" si="154"/>
        <v>24.5</v>
      </c>
      <c r="D1420" s="6">
        <f t="shared" si="155"/>
        <v>25.5</v>
      </c>
      <c r="E1420" s="6">
        <f t="shared" si="156"/>
        <v>26.5</v>
      </c>
      <c r="F1420" s="6">
        <f t="shared" si="157"/>
        <v>24.5</v>
      </c>
      <c r="G1420" s="6">
        <f t="shared" si="158"/>
        <v>25.5</v>
      </c>
      <c r="H1420" s="6">
        <f t="shared" si="159"/>
        <v>26.5</v>
      </c>
      <c r="I1420" s="162"/>
      <c r="J1420" s="6">
        <f t="shared" si="160"/>
        <v>-51</v>
      </c>
      <c r="K1420" s="60"/>
      <c r="L1420" s="93"/>
    </row>
    <row r="1421" spans="1:12">
      <c r="A1421" s="59">
        <f>'Temperature Data'!A1421</f>
        <v>41962</v>
      </c>
      <c r="B1421" s="6" cm="1">
        <f t="array" ref="B1421">INDEX('Temperature Data'!$B1421:$G1421,1,TempDataCol)</f>
        <v>27</v>
      </c>
      <c r="C1421" s="6">
        <f t="shared" si="154"/>
        <v>29.5</v>
      </c>
      <c r="D1421" s="6">
        <f t="shared" si="155"/>
        <v>30.5</v>
      </c>
      <c r="E1421" s="6">
        <f t="shared" si="156"/>
        <v>31.5</v>
      </c>
      <c r="F1421" s="6">
        <f t="shared" si="157"/>
        <v>29.5</v>
      </c>
      <c r="G1421" s="6">
        <f t="shared" si="158"/>
        <v>30.5</v>
      </c>
      <c r="H1421" s="6">
        <f t="shared" si="159"/>
        <v>31.5</v>
      </c>
      <c r="I1421" s="162"/>
      <c r="J1421" s="6">
        <f t="shared" si="160"/>
        <v>-61</v>
      </c>
      <c r="K1421" s="60"/>
      <c r="L1421" s="93"/>
    </row>
    <row r="1422" spans="1:12">
      <c r="A1422" s="59">
        <f>'Temperature Data'!A1422</f>
        <v>41963</v>
      </c>
      <c r="B1422" s="6" cm="1">
        <f t="array" ref="B1422">INDEX('Temperature Data'!$B1422:$G1422,1,TempDataCol)</f>
        <v>34.200000000000003</v>
      </c>
      <c r="C1422" s="6">
        <f t="shared" si="154"/>
        <v>22.299999999999997</v>
      </c>
      <c r="D1422" s="6">
        <f t="shared" si="155"/>
        <v>23.299999999999997</v>
      </c>
      <c r="E1422" s="6">
        <f t="shared" si="156"/>
        <v>24.299999999999997</v>
      </c>
      <c r="F1422" s="6">
        <f t="shared" si="157"/>
        <v>22.299999999999997</v>
      </c>
      <c r="G1422" s="6">
        <f t="shared" si="158"/>
        <v>23.299999999999997</v>
      </c>
      <c r="H1422" s="6">
        <f t="shared" si="159"/>
        <v>24.299999999999997</v>
      </c>
      <c r="I1422" s="162"/>
      <c r="J1422" s="6">
        <f t="shared" si="160"/>
        <v>-46.599999999999994</v>
      </c>
      <c r="K1422" s="60"/>
      <c r="L1422" s="93"/>
    </row>
    <row r="1423" spans="1:12">
      <c r="A1423" s="59">
        <f>'Temperature Data'!A1423</f>
        <v>41964</v>
      </c>
      <c r="B1423" s="6" cm="1">
        <f t="array" ref="B1423">INDEX('Temperature Data'!$B1423:$G1423,1,TempDataCol)</f>
        <v>27.700000000000003</v>
      </c>
      <c r="C1423" s="6">
        <f t="shared" si="154"/>
        <v>28.799999999999997</v>
      </c>
      <c r="D1423" s="6">
        <f t="shared" si="155"/>
        <v>29.799999999999997</v>
      </c>
      <c r="E1423" s="6">
        <f t="shared" si="156"/>
        <v>30.799999999999997</v>
      </c>
      <c r="F1423" s="6">
        <f t="shared" si="157"/>
        <v>28.799999999999997</v>
      </c>
      <c r="G1423" s="6">
        <f t="shared" si="158"/>
        <v>29.799999999999997</v>
      </c>
      <c r="H1423" s="6">
        <f t="shared" si="159"/>
        <v>30.799999999999997</v>
      </c>
      <c r="I1423" s="162"/>
      <c r="J1423" s="6">
        <f t="shared" si="160"/>
        <v>-59.599999999999994</v>
      </c>
      <c r="K1423" s="60"/>
      <c r="L1423" s="93"/>
    </row>
    <row r="1424" spans="1:12">
      <c r="A1424" s="59">
        <f>'Temperature Data'!A1424</f>
        <v>41965</v>
      </c>
      <c r="B1424" s="6" cm="1">
        <f t="array" ref="B1424">INDEX('Temperature Data'!$B1424:$G1424,1,TempDataCol)</f>
        <v>32.1</v>
      </c>
      <c r="C1424" s="6">
        <f t="shared" si="154"/>
        <v>24.4</v>
      </c>
      <c r="D1424" s="6">
        <f t="shared" si="155"/>
        <v>25.4</v>
      </c>
      <c r="E1424" s="6">
        <f t="shared" si="156"/>
        <v>26.4</v>
      </c>
      <c r="F1424" s="6">
        <f t="shared" si="157"/>
        <v>24.4</v>
      </c>
      <c r="G1424" s="6">
        <f t="shared" si="158"/>
        <v>25.4</v>
      </c>
      <c r="H1424" s="6">
        <f t="shared" si="159"/>
        <v>26.4</v>
      </c>
      <c r="I1424" s="162"/>
      <c r="J1424" s="6">
        <f t="shared" si="160"/>
        <v>-50.79999999999999</v>
      </c>
      <c r="K1424" s="60"/>
      <c r="L1424" s="93"/>
    </row>
    <row r="1425" spans="1:12">
      <c r="A1425" s="59">
        <f>'Temperature Data'!A1425</f>
        <v>41966</v>
      </c>
      <c r="B1425" s="6" cm="1">
        <f t="array" ref="B1425">INDEX('Temperature Data'!$B1425:$G1425,1,TempDataCol)</f>
        <v>46.9</v>
      </c>
      <c r="C1425" s="6">
        <f t="shared" si="154"/>
        <v>9.6000000000000014</v>
      </c>
      <c r="D1425" s="6">
        <f t="shared" si="155"/>
        <v>10.600000000000001</v>
      </c>
      <c r="E1425" s="6">
        <f t="shared" si="156"/>
        <v>11.600000000000001</v>
      </c>
      <c r="F1425" s="6">
        <f t="shared" si="157"/>
        <v>9.6000000000000014</v>
      </c>
      <c r="G1425" s="6">
        <f t="shared" si="158"/>
        <v>10.600000000000001</v>
      </c>
      <c r="H1425" s="6">
        <f t="shared" si="159"/>
        <v>11.600000000000001</v>
      </c>
      <c r="I1425" s="162"/>
      <c r="J1425" s="6">
        <f t="shared" si="160"/>
        <v>-21.200000000000003</v>
      </c>
      <c r="K1425" s="60"/>
      <c r="L1425" s="93"/>
    </row>
    <row r="1426" spans="1:12">
      <c r="A1426" s="59">
        <f>'Temperature Data'!A1426</f>
        <v>41967</v>
      </c>
      <c r="B1426" s="6" cm="1">
        <f t="array" ref="B1426">INDEX('Temperature Data'!$B1426:$G1426,1,TempDataCol)</f>
        <v>56.3</v>
      </c>
      <c r="C1426" s="6">
        <f t="shared" si="154"/>
        <v>0.20000000000000284</v>
      </c>
      <c r="D1426" s="6">
        <f t="shared" si="155"/>
        <v>1.2000000000000028</v>
      </c>
      <c r="E1426" s="6">
        <f t="shared" si="156"/>
        <v>2.2000000000000028</v>
      </c>
      <c r="F1426" s="6">
        <f t="shared" si="157"/>
        <v>0.20000000000000284</v>
      </c>
      <c r="G1426" s="6">
        <f t="shared" si="158"/>
        <v>1.2000000000000028</v>
      </c>
      <c r="H1426" s="6">
        <f t="shared" si="159"/>
        <v>2.2000000000000028</v>
      </c>
      <c r="I1426" s="162"/>
      <c r="J1426" s="6">
        <f t="shared" si="160"/>
        <v>-2.4000000000000057</v>
      </c>
      <c r="K1426" s="60"/>
      <c r="L1426" s="93"/>
    </row>
    <row r="1427" spans="1:12">
      <c r="A1427" s="59">
        <f>'Temperature Data'!A1427</f>
        <v>41968</v>
      </c>
      <c r="B1427" s="6" cm="1">
        <f t="array" ref="B1427">INDEX('Temperature Data'!$B1427:$G1427,1,TempDataCol)</f>
        <v>53.8</v>
      </c>
      <c r="C1427" s="6">
        <f t="shared" si="154"/>
        <v>2.7000000000000028</v>
      </c>
      <c r="D1427" s="6">
        <f t="shared" si="155"/>
        <v>3.7000000000000028</v>
      </c>
      <c r="E1427" s="6">
        <f t="shared" si="156"/>
        <v>4.7000000000000028</v>
      </c>
      <c r="F1427" s="6">
        <f t="shared" si="157"/>
        <v>2.7000000000000028</v>
      </c>
      <c r="G1427" s="6">
        <f t="shared" si="158"/>
        <v>3.7000000000000028</v>
      </c>
      <c r="H1427" s="6">
        <f t="shared" si="159"/>
        <v>4.7000000000000028</v>
      </c>
      <c r="I1427" s="162"/>
      <c r="J1427" s="6">
        <f t="shared" si="160"/>
        <v>-7.4000000000000057</v>
      </c>
      <c r="K1427" s="60"/>
      <c r="L1427" s="93"/>
    </row>
    <row r="1428" spans="1:12">
      <c r="A1428" s="59">
        <f>'Temperature Data'!A1428</f>
        <v>41969</v>
      </c>
      <c r="B1428" s="6" cm="1">
        <f t="array" ref="B1428">INDEX('Temperature Data'!$B1428:$G1428,1,TempDataCol)</f>
        <v>36.200000000000003</v>
      </c>
      <c r="C1428" s="6">
        <f t="shared" si="154"/>
        <v>20.299999999999997</v>
      </c>
      <c r="D1428" s="6">
        <f t="shared" si="155"/>
        <v>21.299999999999997</v>
      </c>
      <c r="E1428" s="6">
        <f t="shared" si="156"/>
        <v>22.299999999999997</v>
      </c>
      <c r="F1428" s="6">
        <f t="shared" si="157"/>
        <v>20.299999999999997</v>
      </c>
      <c r="G1428" s="6">
        <f t="shared" si="158"/>
        <v>21.299999999999997</v>
      </c>
      <c r="H1428" s="6">
        <f t="shared" si="159"/>
        <v>22.299999999999997</v>
      </c>
      <c r="I1428" s="162"/>
      <c r="J1428" s="6">
        <f t="shared" si="160"/>
        <v>-42.599999999999994</v>
      </c>
      <c r="K1428" s="60"/>
      <c r="L1428" s="93"/>
    </row>
    <row r="1429" spans="1:12">
      <c r="A1429" s="59">
        <f>'Temperature Data'!A1429</f>
        <v>41970</v>
      </c>
      <c r="B1429" s="6" cm="1">
        <f t="array" ref="B1429">INDEX('Temperature Data'!$B1429:$G1429,1,TempDataCol)</f>
        <v>32.1</v>
      </c>
      <c r="C1429" s="6">
        <f t="shared" si="154"/>
        <v>24.4</v>
      </c>
      <c r="D1429" s="6">
        <f t="shared" si="155"/>
        <v>25.4</v>
      </c>
      <c r="E1429" s="6">
        <f t="shared" si="156"/>
        <v>26.4</v>
      </c>
      <c r="F1429" s="6">
        <f t="shared" si="157"/>
        <v>24.4</v>
      </c>
      <c r="G1429" s="6">
        <f t="shared" si="158"/>
        <v>25.4</v>
      </c>
      <c r="H1429" s="6">
        <f t="shared" si="159"/>
        <v>26.4</v>
      </c>
      <c r="I1429" s="162"/>
      <c r="J1429" s="6">
        <f t="shared" si="160"/>
        <v>-50.79999999999999</v>
      </c>
      <c r="K1429" s="60"/>
      <c r="L1429" s="93"/>
    </row>
    <row r="1430" spans="1:12">
      <c r="A1430" s="59">
        <f>'Temperature Data'!A1430</f>
        <v>41971</v>
      </c>
      <c r="B1430" s="6" cm="1">
        <f t="array" ref="B1430">INDEX('Temperature Data'!$B1430:$G1430,1,TempDataCol)</f>
        <v>27.9</v>
      </c>
      <c r="C1430" s="6">
        <f t="shared" si="154"/>
        <v>28.6</v>
      </c>
      <c r="D1430" s="6">
        <f t="shared" si="155"/>
        <v>29.6</v>
      </c>
      <c r="E1430" s="6">
        <f t="shared" si="156"/>
        <v>30.6</v>
      </c>
      <c r="F1430" s="6">
        <f t="shared" si="157"/>
        <v>28.6</v>
      </c>
      <c r="G1430" s="6">
        <f t="shared" si="158"/>
        <v>29.6</v>
      </c>
      <c r="H1430" s="6">
        <f t="shared" si="159"/>
        <v>30.6</v>
      </c>
      <c r="I1430" s="162"/>
      <c r="J1430" s="6">
        <f t="shared" si="160"/>
        <v>-59.20000000000001</v>
      </c>
      <c r="K1430" s="60"/>
      <c r="L1430" s="93"/>
    </row>
    <row r="1431" spans="1:12">
      <c r="A1431" s="59">
        <f>'Temperature Data'!A1431</f>
        <v>41972</v>
      </c>
      <c r="B1431" s="6" cm="1">
        <f t="array" ref="B1431">INDEX('Temperature Data'!$B1431:$G1431,1,TempDataCol)</f>
        <v>23.700000000000003</v>
      </c>
      <c r="C1431" s="6">
        <f t="shared" si="154"/>
        <v>32.799999999999997</v>
      </c>
      <c r="D1431" s="6">
        <f t="shared" si="155"/>
        <v>33.799999999999997</v>
      </c>
      <c r="E1431" s="6">
        <f t="shared" si="156"/>
        <v>34.799999999999997</v>
      </c>
      <c r="F1431" s="6">
        <f t="shared" si="157"/>
        <v>32.799999999999997</v>
      </c>
      <c r="G1431" s="6">
        <f t="shared" si="158"/>
        <v>33.799999999999997</v>
      </c>
      <c r="H1431" s="6">
        <f t="shared" si="159"/>
        <v>34.799999999999997</v>
      </c>
      <c r="I1431" s="162"/>
      <c r="J1431" s="6">
        <f t="shared" si="160"/>
        <v>-67.599999999999994</v>
      </c>
      <c r="K1431" s="60"/>
      <c r="L1431" s="93"/>
    </row>
    <row r="1432" spans="1:12">
      <c r="A1432" s="59">
        <f>'Temperature Data'!A1432</f>
        <v>41973</v>
      </c>
      <c r="B1432" s="6" cm="1">
        <f t="array" ref="B1432">INDEX('Temperature Data'!$B1432:$G1432,1,TempDataCol)</f>
        <v>42.6</v>
      </c>
      <c r="C1432" s="6">
        <f t="shared" si="154"/>
        <v>13.899999999999999</v>
      </c>
      <c r="D1432" s="6">
        <f t="shared" si="155"/>
        <v>14.899999999999999</v>
      </c>
      <c r="E1432" s="6">
        <f t="shared" si="156"/>
        <v>15.899999999999999</v>
      </c>
      <c r="F1432" s="6">
        <f t="shared" si="157"/>
        <v>13.899999999999999</v>
      </c>
      <c r="G1432" s="6">
        <f t="shared" si="158"/>
        <v>14.899999999999999</v>
      </c>
      <c r="H1432" s="6">
        <f t="shared" si="159"/>
        <v>15.899999999999999</v>
      </c>
      <c r="I1432" s="162"/>
      <c r="J1432" s="6">
        <f t="shared" si="160"/>
        <v>-29.799999999999997</v>
      </c>
      <c r="K1432" s="60"/>
      <c r="L1432" s="93"/>
    </row>
    <row r="1433" spans="1:12">
      <c r="A1433" s="59">
        <f>'Temperature Data'!A1433</f>
        <v>41974</v>
      </c>
      <c r="B1433" s="6" cm="1">
        <f t="array" ref="B1433">INDEX('Temperature Data'!$B1433:$G1433,1,TempDataCol)</f>
        <v>48.7</v>
      </c>
      <c r="C1433" s="6">
        <f t="shared" si="154"/>
        <v>7.7999999999999972</v>
      </c>
      <c r="D1433" s="6">
        <f t="shared" si="155"/>
        <v>8.7999999999999972</v>
      </c>
      <c r="E1433" s="6">
        <f t="shared" si="156"/>
        <v>9.7999999999999972</v>
      </c>
      <c r="F1433" s="6">
        <f t="shared" si="157"/>
        <v>7.7999999999999972</v>
      </c>
      <c r="G1433" s="6">
        <f t="shared" si="158"/>
        <v>8.7999999999999972</v>
      </c>
      <c r="H1433" s="6">
        <f t="shared" si="159"/>
        <v>9.7999999999999972</v>
      </c>
      <c r="I1433" s="162"/>
      <c r="J1433" s="6">
        <f t="shared" si="160"/>
        <v>-17.599999999999994</v>
      </c>
      <c r="K1433" s="60"/>
      <c r="L1433" s="93"/>
    </row>
    <row r="1434" spans="1:12">
      <c r="A1434" s="59">
        <f>'Temperature Data'!A1434</f>
        <v>41975</v>
      </c>
      <c r="B1434" s="6" cm="1">
        <f t="array" ref="B1434">INDEX('Temperature Data'!$B1434:$G1434,1,TempDataCol)</f>
        <v>32.9</v>
      </c>
      <c r="C1434" s="6">
        <f t="shared" si="154"/>
        <v>23.6</v>
      </c>
      <c r="D1434" s="6">
        <f t="shared" si="155"/>
        <v>24.6</v>
      </c>
      <c r="E1434" s="6">
        <f t="shared" si="156"/>
        <v>25.6</v>
      </c>
      <c r="F1434" s="6">
        <f t="shared" si="157"/>
        <v>23.6</v>
      </c>
      <c r="G1434" s="6">
        <f t="shared" si="158"/>
        <v>24.6</v>
      </c>
      <c r="H1434" s="6">
        <f t="shared" si="159"/>
        <v>25.6</v>
      </c>
      <c r="I1434" s="162"/>
      <c r="J1434" s="6">
        <f t="shared" si="160"/>
        <v>-49.20000000000001</v>
      </c>
      <c r="K1434" s="60"/>
      <c r="L1434" s="93"/>
    </row>
    <row r="1435" spans="1:12">
      <c r="A1435" s="59">
        <f>'Temperature Data'!A1435</f>
        <v>41976</v>
      </c>
      <c r="B1435" s="6" cm="1">
        <f t="array" ref="B1435">INDEX('Temperature Data'!$B1435:$G1435,1,TempDataCol)</f>
        <v>39.4</v>
      </c>
      <c r="C1435" s="6">
        <f t="shared" si="154"/>
        <v>17.100000000000001</v>
      </c>
      <c r="D1435" s="6">
        <f t="shared" si="155"/>
        <v>18.100000000000001</v>
      </c>
      <c r="E1435" s="6">
        <f t="shared" si="156"/>
        <v>19.100000000000001</v>
      </c>
      <c r="F1435" s="6">
        <f t="shared" si="157"/>
        <v>17.100000000000001</v>
      </c>
      <c r="G1435" s="6">
        <f t="shared" si="158"/>
        <v>18.100000000000001</v>
      </c>
      <c r="H1435" s="6">
        <f t="shared" si="159"/>
        <v>19.100000000000001</v>
      </c>
      <c r="I1435" s="162"/>
      <c r="J1435" s="6">
        <f t="shared" si="160"/>
        <v>-36.200000000000003</v>
      </c>
      <c r="K1435" s="60"/>
      <c r="L1435" s="93"/>
    </row>
    <row r="1436" spans="1:12">
      <c r="A1436" s="59">
        <f>'Temperature Data'!A1436</f>
        <v>41977</v>
      </c>
      <c r="B1436" s="6" cm="1">
        <f t="array" ref="B1436">INDEX('Temperature Data'!$B1436:$G1436,1,TempDataCol)</f>
        <v>33.1</v>
      </c>
      <c r="C1436" s="6">
        <f t="shared" si="154"/>
        <v>23.4</v>
      </c>
      <c r="D1436" s="6">
        <f t="shared" si="155"/>
        <v>24.4</v>
      </c>
      <c r="E1436" s="6">
        <f t="shared" si="156"/>
        <v>25.4</v>
      </c>
      <c r="F1436" s="6">
        <f t="shared" si="157"/>
        <v>23.4</v>
      </c>
      <c r="G1436" s="6">
        <f t="shared" si="158"/>
        <v>24.4</v>
      </c>
      <c r="H1436" s="6">
        <f t="shared" si="159"/>
        <v>25.4</v>
      </c>
      <c r="I1436" s="162"/>
      <c r="J1436" s="6">
        <f t="shared" si="160"/>
        <v>-48.79999999999999</v>
      </c>
      <c r="K1436" s="60"/>
      <c r="L1436" s="93"/>
    </row>
    <row r="1437" spans="1:12">
      <c r="A1437" s="59">
        <f>'Temperature Data'!A1437</f>
        <v>41978</v>
      </c>
      <c r="B1437" s="6" cm="1">
        <f t="array" ref="B1437">INDEX('Temperature Data'!$B1437:$G1437,1,TempDataCol)</f>
        <v>28.6</v>
      </c>
      <c r="C1437" s="6">
        <f t="shared" si="154"/>
        <v>27.9</v>
      </c>
      <c r="D1437" s="6">
        <f t="shared" si="155"/>
        <v>28.9</v>
      </c>
      <c r="E1437" s="6">
        <f t="shared" si="156"/>
        <v>29.9</v>
      </c>
      <c r="F1437" s="6">
        <f t="shared" si="157"/>
        <v>27.9</v>
      </c>
      <c r="G1437" s="6">
        <f t="shared" si="158"/>
        <v>28.9</v>
      </c>
      <c r="H1437" s="6">
        <f t="shared" si="159"/>
        <v>29.9</v>
      </c>
      <c r="I1437" s="162"/>
      <c r="J1437" s="6">
        <f t="shared" si="160"/>
        <v>-57.79999999999999</v>
      </c>
      <c r="K1437" s="60"/>
      <c r="L1437" s="93"/>
    </row>
    <row r="1438" spans="1:12">
      <c r="A1438" s="59">
        <f>'Temperature Data'!A1438</f>
        <v>41979</v>
      </c>
      <c r="B1438" s="6" cm="1">
        <f t="array" ref="B1438">INDEX('Temperature Data'!$B1438:$G1438,1,TempDataCol)</f>
        <v>35.1</v>
      </c>
      <c r="C1438" s="6">
        <f t="shared" si="154"/>
        <v>21.4</v>
      </c>
      <c r="D1438" s="6">
        <f t="shared" si="155"/>
        <v>22.4</v>
      </c>
      <c r="E1438" s="6">
        <f t="shared" si="156"/>
        <v>23.4</v>
      </c>
      <c r="F1438" s="6">
        <f t="shared" si="157"/>
        <v>21.4</v>
      </c>
      <c r="G1438" s="6">
        <f t="shared" si="158"/>
        <v>22.4</v>
      </c>
      <c r="H1438" s="6">
        <f t="shared" si="159"/>
        <v>23.4</v>
      </c>
      <c r="I1438" s="162"/>
      <c r="J1438" s="6">
        <f t="shared" si="160"/>
        <v>-44.79999999999999</v>
      </c>
      <c r="K1438" s="60"/>
      <c r="L1438" s="93"/>
    </row>
    <row r="1439" spans="1:12">
      <c r="A1439" s="59">
        <f>'Temperature Data'!A1439</f>
        <v>41980</v>
      </c>
      <c r="B1439" s="6" cm="1">
        <f t="array" ref="B1439">INDEX('Temperature Data'!$B1439:$G1439,1,TempDataCol)</f>
        <v>29.700000000000003</v>
      </c>
      <c r="C1439" s="6">
        <f t="shared" si="154"/>
        <v>26.799999999999997</v>
      </c>
      <c r="D1439" s="6">
        <f t="shared" si="155"/>
        <v>27.799999999999997</v>
      </c>
      <c r="E1439" s="6">
        <f t="shared" si="156"/>
        <v>28.799999999999997</v>
      </c>
      <c r="F1439" s="6">
        <f t="shared" si="157"/>
        <v>26.799999999999997</v>
      </c>
      <c r="G1439" s="6">
        <f t="shared" si="158"/>
        <v>27.799999999999997</v>
      </c>
      <c r="H1439" s="6">
        <f t="shared" si="159"/>
        <v>28.799999999999997</v>
      </c>
      <c r="I1439" s="162"/>
      <c r="J1439" s="6">
        <f t="shared" si="160"/>
        <v>-55.599999999999994</v>
      </c>
      <c r="K1439" s="60"/>
      <c r="L1439" s="93"/>
    </row>
    <row r="1440" spans="1:12">
      <c r="A1440" s="59">
        <f>'Temperature Data'!A1440</f>
        <v>41981</v>
      </c>
      <c r="B1440" s="6" cm="1">
        <f t="array" ref="B1440">INDEX('Temperature Data'!$B1440:$G1440,1,TempDataCol)</f>
        <v>19.600000000000001</v>
      </c>
      <c r="C1440" s="6">
        <f t="shared" si="154"/>
        <v>36.9</v>
      </c>
      <c r="D1440" s="6">
        <f t="shared" si="155"/>
        <v>37.9</v>
      </c>
      <c r="E1440" s="6">
        <f t="shared" si="156"/>
        <v>38.9</v>
      </c>
      <c r="F1440" s="6">
        <f t="shared" si="157"/>
        <v>36.9</v>
      </c>
      <c r="G1440" s="6">
        <f t="shared" si="158"/>
        <v>37.9</v>
      </c>
      <c r="H1440" s="6">
        <f t="shared" si="159"/>
        <v>38.9</v>
      </c>
      <c r="I1440" s="162"/>
      <c r="J1440" s="6">
        <f t="shared" si="160"/>
        <v>-75.799999999999983</v>
      </c>
      <c r="K1440" s="60"/>
      <c r="L1440" s="93"/>
    </row>
    <row r="1441" spans="1:12">
      <c r="A1441" s="59">
        <f>'Temperature Data'!A1441</f>
        <v>41982</v>
      </c>
      <c r="B1441" s="6" cm="1">
        <f t="array" ref="B1441">INDEX('Temperature Data'!$B1441:$G1441,1,TempDataCol)</f>
        <v>34.5</v>
      </c>
      <c r="C1441" s="6">
        <f t="shared" si="154"/>
        <v>22</v>
      </c>
      <c r="D1441" s="6">
        <f t="shared" si="155"/>
        <v>23</v>
      </c>
      <c r="E1441" s="6">
        <f t="shared" si="156"/>
        <v>24</v>
      </c>
      <c r="F1441" s="6">
        <f t="shared" si="157"/>
        <v>22</v>
      </c>
      <c r="G1441" s="6">
        <f t="shared" si="158"/>
        <v>23</v>
      </c>
      <c r="H1441" s="6">
        <f t="shared" si="159"/>
        <v>24</v>
      </c>
      <c r="I1441" s="162"/>
      <c r="J1441" s="6">
        <f t="shared" si="160"/>
        <v>-46</v>
      </c>
      <c r="K1441" s="60"/>
      <c r="L1441" s="93"/>
    </row>
    <row r="1442" spans="1:12">
      <c r="A1442" s="59">
        <f>'Temperature Data'!A1442</f>
        <v>41983</v>
      </c>
      <c r="B1442" s="6" cm="1">
        <f t="array" ref="B1442">INDEX('Temperature Data'!$B1442:$G1442,1,TempDataCol)</f>
        <v>37.299999999999997</v>
      </c>
      <c r="C1442" s="6">
        <f t="shared" si="154"/>
        <v>19.200000000000003</v>
      </c>
      <c r="D1442" s="6">
        <f t="shared" si="155"/>
        <v>20.200000000000003</v>
      </c>
      <c r="E1442" s="6">
        <f t="shared" si="156"/>
        <v>21.200000000000003</v>
      </c>
      <c r="F1442" s="6">
        <f t="shared" si="157"/>
        <v>19.200000000000003</v>
      </c>
      <c r="G1442" s="6">
        <f t="shared" si="158"/>
        <v>20.200000000000003</v>
      </c>
      <c r="H1442" s="6">
        <f t="shared" si="159"/>
        <v>21.200000000000003</v>
      </c>
      <c r="I1442" s="162"/>
      <c r="J1442" s="6">
        <f t="shared" si="160"/>
        <v>-40.400000000000006</v>
      </c>
      <c r="K1442" s="60"/>
      <c r="L1442" s="93"/>
    </row>
    <row r="1443" spans="1:12">
      <c r="A1443" s="59">
        <f>'Temperature Data'!A1443</f>
        <v>41984</v>
      </c>
      <c r="B1443" s="6" cm="1">
        <f t="array" ref="B1443">INDEX('Temperature Data'!$B1443:$G1443,1,TempDataCol)</f>
        <v>32.9</v>
      </c>
      <c r="C1443" s="6">
        <f t="shared" si="154"/>
        <v>23.6</v>
      </c>
      <c r="D1443" s="6">
        <f t="shared" si="155"/>
        <v>24.6</v>
      </c>
      <c r="E1443" s="6">
        <f t="shared" si="156"/>
        <v>25.6</v>
      </c>
      <c r="F1443" s="6">
        <f t="shared" si="157"/>
        <v>23.6</v>
      </c>
      <c r="G1443" s="6">
        <f t="shared" si="158"/>
        <v>24.6</v>
      </c>
      <c r="H1443" s="6">
        <f t="shared" si="159"/>
        <v>25.6</v>
      </c>
      <c r="I1443" s="162"/>
      <c r="J1443" s="6">
        <f t="shared" si="160"/>
        <v>-49.20000000000001</v>
      </c>
      <c r="K1443" s="60"/>
      <c r="L1443" s="93"/>
    </row>
    <row r="1444" spans="1:12">
      <c r="A1444" s="59">
        <f>'Temperature Data'!A1444</f>
        <v>41985</v>
      </c>
      <c r="B1444" s="6" cm="1">
        <f t="array" ref="B1444">INDEX('Temperature Data'!$B1444:$G1444,1,TempDataCol)</f>
        <v>32.200000000000003</v>
      </c>
      <c r="C1444" s="6">
        <f t="shared" si="154"/>
        <v>24.299999999999997</v>
      </c>
      <c r="D1444" s="6">
        <f t="shared" si="155"/>
        <v>25.299999999999997</v>
      </c>
      <c r="E1444" s="6">
        <f t="shared" si="156"/>
        <v>26.299999999999997</v>
      </c>
      <c r="F1444" s="6">
        <f t="shared" si="157"/>
        <v>24.299999999999997</v>
      </c>
      <c r="G1444" s="6">
        <f t="shared" si="158"/>
        <v>25.299999999999997</v>
      </c>
      <c r="H1444" s="6">
        <f t="shared" si="159"/>
        <v>26.299999999999997</v>
      </c>
      <c r="I1444" s="162"/>
      <c r="J1444" s="6">
        <f t="shared" si="160"/>
        <v>-50.599999999999994</v>
      </c>
      <c r="K1444" s="60"/>
      <c r="L1444" s="93"/>
    </row>
    <row r="1445" spans="1:12">
      <c r="A1445" s="59">
        <f>'Temperature Data'!A1445</f>
        <v>41986</v>
      </c>
      <c r="B1445" s="6" cm="1">
        <f t="array" ref="B1445">INDEX('Temperature Data'!$B1445:$G1445,1,TempDataCol)</f>
        <v>33.5</v>
      </c>
      <c r="C1445" s="6">
        <f t="shared" si="154"/>
        <v>23</v>
      </c>
      <c r="D1445" s="6">
        <f t="shared" si="155"/>
        <v>24</v>
      </c>
      <c r="E1445" s="6">
        <f t="shared" si="156"/>
        <v>25</v>
      </c>
      <c r="F1445" s="6">
        <f t="shared" si="157"/>
        <v>23</v>
      </c>
      <c r="G1445" s="6">
        <f t="shared" si="158"/>
        <v>24</v>
      </c>
      <c r="H1445" s="6">
        <f t="shared" si="159"/>
        <v>25</v>
      </c>
      <c r="I1445" s="162"/>
      <c r="J1445" s="6">
        <f t="shared" si="160"/>
        <v>-48</v>
      </c>
      <c r="K1445" s="60"/>
      <c r="L1445" s="93"/>
    </row>
    <row r="1446" spans="1:12">
      <c r="A1446" s="59">
        <f>'Temperature Data'!A1446</f>
        <v>41987</v>
      </c>
      <c r="B1446" s="6" cm="1">
        <f t="array" ref="B1446">INDEX('Temperature Data'!$B1446:$G1446,1,TempDataCol)</f>
        <v>33.299999999999997</v>
      </c>
      <c r="C1446" s="6">
        <f t="shared" si="154"/>
        <v>23.200000000000003</v>
      </c>
      <c r="D1446" s="6">
        <f t="shared" si="155"/>
        <v>24.200000000000003</v>
      </c>
      <c r="E1446" s="6">
        <f t="shared" si="156"/>
        <v>25.200000000000003</v>
      </c>
      <c r="F1446" s="6">
        <f t="shared" si="157"/>
        <v>23.200000000000003</v>
      </c>
      <c r="G1446" s="6">
        <f t="shared" si="158"/>
        <v>24.200000000000003</v>
      </c>
      <c r="H1446" s="6">
        <f t="shared" si="159"/>
        <v>25.200000000000003</v>
      </c>
      <c r="I1446" s="162"/>
      <c r="J1446" s="6">
        <f t="shared" si="160"/>
        <v>-48.400000000000006</v>
      </c>
      <c r="K1446" s="60"/>
      <c r="L1446" s="93"/>
    </row>
    <row r="1447" spans="1:12">
      <c r="A1447" s="59">
        <f>'Temperature Data'!A1447</f>
        <v>41988</v>
      </c>
      <c r="B1447" s="6" cm="1">
        <f t="array" ref="B1447">INDEX('Temperature Data'!$B1447:$G1447,1,TempDataCol)</f>
        <v>30.6</v>
      </c>
      <c r="C1447" s="6">
        <f t="shared" si="154"/>
        <v>25.9</v>
      </c>
      <c r="D1447" s="6">
        <f t="shared" si="155"/>
        <v>26.9</v>
      </c>
      <c r="E1447" s="6">
        <f t="shared" si="156"/>
        <v>27.9</v>
      </c>
      <c r="F1447" s="6">
        <f t="shared" si="157"/>
        <v>25.9</v>
      </c>
      <c r="G1447" s="6">
        <f t="shared" si="158"/>
        <v>26.9</v>
      </c>
      <c r="H1447" s="6">
        <f t="shared" si="159"/>
        <v>27.9</v>
      </c>
      <c r="I1447" s="162"/>
      <c r="J1447" s="6">
        <f t="shared" si="160"/>
        <v>-53.79999999999999</v>
      </c>
      <c r="K1447" s="60"/>
      <c r="L1447" s="93"/>
    </row>
    <row r="1448" spans="1:12">
      <c r="A1448" s="59">
        <f>'Temperature Data'!A1448</f>
        <v>41989</v>
      </c>
      <c r="B1448" s="6" cm="1">
        <f t="array" ref="B1448">INDEX('Temperature Data'!$B1448:$G1448,1,TempDataCol)</f>
        <v>34.799999999999997</v>
      </c>
      <c r="C1448" s="6">
        <f t="shared" si="154"/>
        <v>21.700000000000003</v>
      </c>
      <c r="D1448" s="6">
        <f t="shared" si="155"/>
        <v>22.700000000000003</v>
      </c>
      <c r="E1448" s="6">
        <f t="shared" si="156"/>
        <v>23.700000000000003</v>
      </c>
      <c r="F1448" s="6">
        <f t="shared" si="157"/>
        <v>21.700000000000003</v>
      </c>
      <c r="G1448" s="6">
        <f t="shared" si="158"/>
        <v>22.700000000000003</v>
      </c>
      <c r="H1448" s="6">
        <f t="shared" si="159"/>
        <v>23.700000000000003</v>
      </c>
      <c r="I1448" s="162"/>
      <c r="J1448" s="6">
        <f t="shared" si="160"/>
        <v>-45.400000000000006</v>
      </c>
      <c r="K1448" s="60"/>
      <c r="L1448" s="93"/>
    </row>
    <row r="1449" spans="1:12">
      <c r="A1449" s="59">
        <f>'Temperature Data'!A1449</f>
        <v>41990</v>
      </c>
      <c r="B1449" s="6" cm="1">
        <f t="array" ref="B1449">INDEX('Temperature Data'!$B1449:$G1449,1,TempDataCol)</f>
        <v>41.2</v>
      </c>
      <c r="C1449" s="6">
        <f t="shared" si="154"/>
        <v>15.299999999999997</v>
      </c>
      <c r="D1449" s="6">
        <f t="shared" si="155"/>
        <v>16.299999999999997</v>
      </c>
      <c r="E1449" s="6">
        <f t="shared" si="156"/>
        <v>17.299999999999997</v>
      </c>
      <c r="F1449" s="6">
        <f t="shared" si="157"/>
        <v>15.299999999999997</v>
      </c>
      <c r="G1449" s="6">
        <f t="shared" si="158"/>
        <v>16.299999999999997</v>
      </c>
      <c r="H1449" s="6">
        <f t="shared" si="159"/>
        <v>17.299999999999997</v>
      </c>
      <c r="I1449" s="162"/>
      <c r="J1449" s="6">
        <f t="shared" si="160"/>
        <v>-32.599999999999994</v>
      </c>
      <c r="K1449" s="60"/>
      <c r="L1449" s="93"/>
    </row>
    <row r="1450" spans="1:12">
      <c r="A1450" s="59">
        <f>'Temperature Data'!A1450</f>
        <v>41991</v>
      </c>
      <c r="B1450" s="6" cm="1">
        <f t="array" ref="B1450">INDEX('Temperature Data'!$B1450:$G1450,1,TempDataCol)</f>
        <v>37.799999999999997</v>
      </c>
      <c r="C1450" s="6">
        <f t="shared" si="154"/>
        <v>18.700000000000003</v>
      </c>
      <c r="D1450" s="6">
        <f t="shared" si="155"/>
        <v>19.700000000000003</v>
      </c>
      <c r="E1450" s="6">
        <f t="shared" si="156"/>
        <v>20.700000000000003</v>
      </c>
      <c r="F1450" s="6">
        <f t="shared" si="157"/>
        <v>18.700000000000003</v>
      </c>
      <c r="G1450" s="6">
        <f t="shared" si="158"/>
        <v>19.700000000000003</v>
      </c>
      <c r="H1450" s="6">
        <f t="shared" si="159"/>
        <v>20.700000000000003</v>
      </c>
      <c r="I1450" s="162"/>
      <c r="J1450" s="6">
        <f t="shared" si="160"/>
        <v>-39.400000000000006</v>
      </c>
      <c r="K1450" s="60"/>
      <c r="L1450" s="93"/>
    </row>
    <row r="1451" spans="1:12">
      <c r="A1451" s="59">
        <f>'Temperature Data'!A1451</f>
        <v>41992</v>
      </c>
      <c r="B1451" s="6" cm="1">
        <f t="array" ref="B1451">INDEX('Temperature Data'!$B1451:$G1451,1,TempDataCol)</f>
        <v>31.200000000000003</v>
      </c>
      <c r="C1451" s="6">
        <f t="shared" si="154"/>
        <v>25.299999999999997</v>
      </c>
      <c r="D1451" s="6">
        <f t="shared" si="155"/>
        <v>26.299999999999997</v>
      </c>
      <c r="E1451" s="6">
        <f t="shared" si="156"/>
        <v>27.299999999999997</v>
      </c>
      <c r="F1451" s="6">
        <f t="shared" si="157"/>
        <v>25.299999999999997</v>
      </c>
      <c r="G1451" s="6">
        <f t="shared" si="158"/>
        <v>26.299999999999997</v>
      </c>
      <c r="H1451" s="6">
        <f t="shared" si="159"/>
        <v>27.299999999999997</v>
      </c>
      <c r="I1451" s="162"/>
      <c r="J1451" s="6">
        <f t="shared" si="160"/>
        <v>-52.599999999999994</v>
      </c>
      <c r="K1451" s="60"/>
      <c r="L1451" s="93"/>
    </row>
    <row r="1452" spans="1:12">
      <c r="A1452" s="59">
        <f>'Temperature Data'!A1452</f>
        <v>41993</v>
      </c>
      <c r="B1452" s="6" cm="1">
        <f t="array" ref="B1452">INDEX('Temperature Data'!$B1452:$G1452,1,TempDataCol)</f>
        <v>28.6</v>
      </c>
      <c r="C1452" s="6">
        <f t="shared" si="154"/>
        <v>27.9</v>
      </c>
      <c r="D1452" s="6">
        <f t="shared" si="155"/>
        <v>28.9</v>
      </c>
      <c r="E1452" s="6">
        <f t="shared" si="156"/>
        <v>29.9</v>
      </c>
      <c r="F1452" s="6">
        <f t="shared" si="157"/>
        <v>27.9</v>
      </c>
      <c r="G1452" s="6">
        <f t="shared" si="158"/>
        <v>28.9</v>
      </c>
      <c r="H1452" s="6">
        <f t="shared" si="159"/>
        <v>29.9</v>
      </c>
      <c r="I1452" s="162"/>
      <c r="J1452" s="6">
        <f t="shared" si="160"/>
        <v>-57.79999999999999</v>
      </c>
      <c r="K1452" s="60"/>
      <c r="L1452" s="93"/>
    </row>
    <row r="1453" spans="1:12">
      <c r="A1453" s="59">
        <f>'Temperature Data'!A1453</f>
        <v>41994</v>
      </c>
      <c r="B1453" s="6" cm="1">
        <f t="array" ref="B1453">INDEX('Temperature Data'!$B1453:$G1453,1,TempDataCol)</f>
        <v>30.9</v>
      </c>
      <c r="C1453" s="6">
        <f t="shared" si="154"/>
        <v>25.6</v>
      </c>
      <c r="D1453" s="6">
        <f t="shared" si="155"/>
        <v>26.6</v>
      </c>
      <c r="E1453" s="6">
        <f t="shared" si="156"/>
        <v>27.6</v>
      </c>
      <c r="F1453" s="6">
        <f t="shared" si="157"/>
        <v>25.6</v>
      </c>
      <c r="G1453" s="6">
        <f t="shared" si="158"/>
        <v>26.6</v>
      </c>
      <c r="H1453" s="6">
        <f t="shared" si="159"/>
        <v>27.6</v>
      </c>
      <c r="I1453" s="162"/>
      <c r="J1453" s="6">
        <f t="shared" si="160"/>
        <v>-53.20000000000001</v>
      </c>
      <c r="K1453" s="60"/>
      <c r="L1453" s="93"/>
    </row>
    <row r="1454" spans="1:12">
      <c r="A1454" s="59">
        <f>'Temperature Data'!A1454</f>
        <v>41995</v>
      </c>
      <c r="B1454" s="6" cm="1">
        <f t="array" ref="B1454">INDEX('Temperature Data'!$B1454:$G1454,1,TempDataCol)</f>
        <v>35.4</v>
      </c>
      <c r="C1454" s="6">
        <f t="shared" si="154"/>
        <v>21.1</v>
      </c>
      <c r="D1454" s="6">
        <f t="shared" si="155"/>
        <v>22.1</v>
      </c>
      <c r="E1454" s="6">
        <f t="shared" si="156"/>
        <v>23.1</v>
      </c>
      <c r="F1454" s="6">
        <f t="shared" si="157"/>
        <v>21.1</v>
      </c>
      <c r="G1454" s="6">
        <f t="shared" si="158"/>
        <v>22.1</v>
      </c>
      <c r="H1454" s="6">
        <f t="shared" si="159"/>
        <v>23.1</v>
      </c>
      <c r="I1454" s="162"/>
      <c r="J1454" s="6">
        <f t="shared" si="160"/>
        <v>-44.20000000000001</v>
      </c>
      <c r="K1454" s="60"/>
      <c r="L1454" s="93"/>
    </row>
    <row r="1455" spans="1:12">
      <c r="A1455" s="59">
        <f>'Temperature Data'!A1455</f>
        <v>41996</v>
      </c>
      <c r="B1455" s="6" cm="1">
        <f t="array" ref="B1455">INDEX('Temperature Data'!$B1455:$G1455,1,TempDataCol)</f>
        <v>40.6</v>
      </c>
      <c r="C1455" s="6">
        <f t="shared" si="154"/>
        <v>15.899999999999999</v>
      </c>
      <c r="D1455" s="6">
        <f t="shared" si="155"/>
        <v>16.899999999999999</v>
      </c>
      <c r="E1455" s="6">
        <f t="shared" si="156"/>
        <v>17.899999999999999</v>
      </c>
      <c r="F1455" s="6">
        <f t="shared" si="157"/>
        <v>15.899999999999999</v>
      </c>
      <c r="G1455" s="6">
        <f t="shared" si="158"/>
        <v>16.899999999999999</v>
      </c>
      <c r="H1455" s="6">
        <f t="shared" si="159"/>
        <v>17.899999999999999</v>
      </c>
      <c r="I1455" s="162"/>
      <c r="J1455" s="6">
        <f t="shared" si="160"/>
        <v>-33.799999999999997</v>
      </c>
      <c r="K1455" s="60"/>
      <c r="L1455" s="93"/>
    </row>
    <row r="1456" spans="1:12">
      <c r="A1456" s="59">
        <f>'Temperature Data'!A1456</f>
        <v>41997</v>
      </c>
      <c r="B1456" s="6" cm="1">
        <f t="array" ref="B1456">INDEX('Temperature Data'!$B1456:$G1456,1,TempDataCol)</f>
        <v>40.299999999999997</v>
      </c>
      <c r="C1456" s="6">
        <f t="shared" si="154"/>
        <v>16.200000000000003</v>
      </c>
      <c r="D1456" s="6">
        <f t="shared" si="155"/>
        <v>17.200000000000003</v>
      </c>
      <c r="E1456" s="6">
        <f t="shared" si="156"/>
        <v>18.200000000000003</v>
      </c>
      <c r="F1456" s="6">
        <f t="shared" si="157"/>
        <v>16.200000000000003</v>
      </c>
      <c r="G1456" s="6">
        <f t="shared" si="158"/>
        <v>17.200000000000003</v>
      </c>
      <c r="H1456" s="6">
        <f t="shared" si="159"/>
        <v>18.200000000000003</v>
      </c>
      <c r="I1456" s="162"/>
      <c r="J1456" s="6">
        <f t="shared" si="160"/>
        <v>-34.400000000000006</v>
      </c>
      <c r="K1456" s="60"/>
      <c r="L1456" s="93"/>
    </row>
    <row r="1457" spans="1:12">
      <c r="A1457" s="59">
        <f>'Temperature Data'!A1457</f>
        <v>41998</v>
      </c>
      <c r="B1457" s="6" cm="1">
        <f t="array" ref="B1457">INDEX('Temperature Data'!$B1457:$G1457,1,TempDataCol)</f>
        <v>48</v>
      </c>
      <c r="C1457" s="6">
        <f t="shared" si="154"/>
        <v>8.5</v>
      </c>
      <c r="D1457" s="6">
        <f t="shared" si="155"/>
        <v>9.5</v>
      </c>
      <c r="E1457" s="6">
        <f t="shared" si="156"/>
        <v>10.5</v>
      </c>
      <c r="F1457" s="6">
        <f t="shared" si="157"/>
        <v>8.5</v>
      </c>
      <c r="G1457" s="6">
        <f t="shared" si="158"/>
        <v>9.5</v>
      </c>
      <c r="H1457" s="6">
        <f t="shared" si="159"/>
        <v>10.5</v>
      </c>
      <c r="I1457" s="162"/>
      <c r="J1457" s="6">
        <f t="shared" si="160"/>
        <v>-19</v>
      </c>
      <c r="K1457" s="60"/>
      <c r="L1457" s="93"/>
    </row>
    <row r="1458" spans="1:12">
      <c r="A1458" s="59">
        <f>'Temperature Data'!A1458</f>
        <v>41999</v>
      </c>
      <c r="B1458" s="6" cm="1">
        <f t="array" ref="B1458">INDEX('Temperature Data'!$B1458:$G1458,1,TempDataCol)</f>
        <v>40.200000000000003</v>
      </c>
      <c r="C1458" s="6">
        <f t="shared" si="154"/>
        <v>16.299999999999997</v>
      </c>
      <c r="D1458" s="6">
        <f t="shared" si="155"/>
        <v>17.299999999999997</v>
      </c>
      <c r="E1458" s="6">
        <f t="shared" si="156"/>
        <v>18.299999999999997</v>
      </c>
      <c r="F1458" s="6">
        <f t="shared" si="157"/>
        <v>16.299999999999997</v>
      </c>
      <c r="G1458" s="6">
        <f t="shared" si="158"/>
        <v>17.299999999999997</v>
      </c>
      <c r="H1458" s="6">
        <f t="shared" si="159"/>
        <v>18.299999999999997</v>
      </c>
      <c r="I1458" s="162"/>
      <c r="J1458" s="6">
        <f t="shared" si="160"/>
        <v>-34.599999999999994</v>
      </c>
      <c r="K1458" s="60"/>
      <c r="L1458" s="93"/>
    </row>
    <row r="1459" spans="1:12">
      <c r="A1459" s="59">
        <f>'Temperature Data'!A1459</f>
        <v>42000</v>
      </c>
      <c r="B1459" s="6" cm="1">
        <f t="array" ref="B1459">INDEX('Temperature Data'!$B1459:$G1459,1,TempDataCol)</f>
        <v>41</v>
      </c>
      <c r="C1459" s="6">
        <f t="shared" si="154"/>
        <v>15.5</v>
      </c>
      <c r="D1459" s="6">
        <f t="shared" si="155"/>
        <v>16.5</v>
      </c>
      <c r="E1459" s="6">
        <f t="shared" si="156"/>
        <v>17.5</v>
      </c>
      <c r="F1459" s="6">
        <f t="shared" si="157"/>
        <v>15.5</v>
      </c>
      <c r="G1459" s="6">
        <f t="shared" si="158"/>
        <v>16.5</v>
      </c>
      <c r="H1459" s="6">
        <f t="shared" si="159"/>
        <v>17.5</v>
      </c>
      <c r="I1459" s="162"/>
      <c r="J1459" s="6">
        <f t="shared" si="160"/>
        <v>-33</v>
      </c>
      <c r="K1459" s="60"/>
      <c r="L1459" s="93"/>
    </row>
    <row r="1460" spans="1:12">
      <c r="A1460" s="59">
        <f>'Temperature Data'!A1460</f>
        <v>42001</v>
      </c>
      <c r="B1460" s="6" cm="1">
        <f t="array" ref="B1460">INDEX('Temperature Data'!$B1460:$G1460,1,TempDataCol)</f>
        <v>44.5</v>
      </c>
      <c r="C1460" s="6">
        <f t="shared" si="154"/>
        <v>12</v>
      </c>
      <c r="D1460" s="6">
        <f t="shared" si="155"/>
        <v>13</v>
      </c>
      <c r="E1460" s="6">
        <f t="shared" si="156"/>
        <v>14</v>
      </c>
      <c r="F1460" s="6">
        <f t="shared" si="157"/>
        <v>12</v>
      </c>
      <c r="G1460" s="6">
        <f t="shared" si="158"/>
        <v>13</v>
      </c>
      <c r="H1460" s="6">
        <f t="shared" si="159"/>
        <v>14</v>
      </c>
      <c r="I1460" s="162"/>
      <c r="J1460" s="6">
        <f t="shared" si="160"/>
        <v>-26</v>
      </c>
      <c r="K1460" s="60"/>
      <c r="L1460" s="93"/>
    </row>
    <row r="1461" spans="1:12">
      <c r="A1461" s="59">
        <f>'Temperature Data'!A1461</f>
        <v>42002</v>
      </c>
      <c r="B1461" s="6" cm="1">
        <f t="array" ref="B1461">INDEX('Temperature Data'!$B1461:$G1461,1,TempDataCol)</f>
        <v>32.1</v>
      </c>
      <c r="C1461" s="6">
        <f t="shared" si="154"/>
        <v>24.4</v>
      </c>
      <c r="D1461" s="6">
        <f t="shared" si="155"/>
        <v>25.4</v>
      </c>
      <c r="E1461" s="6">
        <f t="shared" si="156"/>
        <v>26.4</v>
      </c>
      <c r="F1461" s="6">
        <f t="shared" si="157"/>
        <v>24.4</v>
      </c>
      <c r="G1461" s="6">
        <f t="shared" si="158"/>
        <v>25.4</v>
      </c>
      <c r="H1461" s="6">
        <f t="shared" si="159"/>
        <v>26.4</v>
      </c>
      <c r="I1461" s="162"/>
      <c r="J1461" s="6">
        <f t="shared" si="160"/>
        <v>-50.79999999999999</v>
      </c>
      <c r="K1461" s="60"/>
      <c r="L1461" s="93"/>
    </row>
    <row r="1462" spans="1:12">
      <c r="A1462" s="59">
        <f>'Temperature Data'!A1462</f>
        <v>42003</v>
      </c>
      <c r="B1462" s="6" cm="1">
        <f t="array" ref="B1462">INDEX('Temperature Data'!$B1462:$G1462,1,TempDataCol)</f>
        <v>21.700000000000003</v>
      </c>
      <c r="C1462" s="6">
        <f t="shared" si="154"/>
        <v>34.799999999999997</v>
      </c>
      <c r="D1462" s="6">
        <f t="shared" si="155"/>
        <v>35.799999999999997</v>
      </c>
      <c r="E1462" s="6">
        <f t="shared" si="156"/>
        <v>36.799999999999997</v>
      </c>
      <c r="F1462" s="6">
        <f t="shared" si="157"/>
        <v>34.799999999999997</v>
      </c>
      <c r="G1462" s="6">
        <f t="shared" si="158"/>
        <v>35.799999999999997</v>
      </c>
      <c r="H1462" s="6">
        <f t="shared" si="159"/>
        <v>36.799999999999997</v>
      </c>
      <c r="I1462" s="162"/>
      <c r="J1462" s="6">
        <f t="shared" si="160"/>
        <v>-71.599999999999994</v>
      </c>
      <c r="K1462" s="60"/>
      <c r="L1462" s="93"/>
    </row>
    <row r="1463" spans="1:12">
      <c r="A1463" s="59">
        <f>'Temperature Data'!A1463</f>
        <v>42004</v>
      </c>
      <c r="B1463" s="6" cm="1">
        <f t="array" ref="B1463">INDEX('Temperature Data'!$B1463:$G1463,1,TempDataCol)</f>
        <v>18.399999999999999</v>
      </c>
      <c r="C1463" s="6">
        <f t="shared" si="154"/>
        <v>38.1</v>
      </c>
      <c r="D1463" s="6">
        <f t="shared" si="155"/>
        <v>39.1</v>
      </c>
      <c r="E1463" s="6">
        <f t="shared" si="156"/>
        <v>40.1</v>
      </c>
      <c r="F1463" s="6">
        <f t="shared" si="157"/>
        <v>38.1</v>
      </c>
      <c r="G1463" s="6">
        <f t="shared" si="158"/>
        <v>39.1</v>
      </c>
      <c r="H1463" s="6">
        <f t="shared" si="159"/>
        <v>40.1</v>
      </c>
      <c r="I1463" s="162"/>
      <c r="J1463" s="6">
        <f t="shared" si="160"/>
        <v>-78.200000000000017</v>
      </c>
      <c r="K1463" s="60"/>
      <c r="L1463" s="93"/>
    </row>
    <row r="1464" spans="1:12">
      <c r="A1464" s="59">
        <f>'Temperature Data'!A1464</f>
        <v>42005</v>
      </c>
      <c r="B1464" s="6" cm="1">
        <f t="array" ref="B1464">INDEX('Temperature Data'!$B1464:$G1464,1,TempDataCol)</f>
        <v>23.1</v>
      </c>
      <c r="C1464" s="6">
        <f t="shared" si="154"/>
        <v>33.4</v>
      </c>
      <c r="D1464" s="6">
        <f t="shared" si="155"/>
        <v>34.4</v>
      </c>
      <c r="E1464" s="6">
        <f t="shared" si="156"/>
        <v>35.4</v>
      </c>
      <c r="F1464" s="6">
        <f t="shared" si="157"/>
        <v>33.4</v>
      </c>
      <c r="G1464" s="6">
        <f t="shared" si="158"/>
        <v>34.4</v>
      </c>
      <c r="H1464" s="6">
        <f t="shared" si="159"/>
        <v>35.4</v>
      </c>
      <c r="I1464" s="162"/>
      <c r="J1464" s="6">
        <f t="shared" si="160"/>
        <v>-68.799999999999983</v>
      </c>
      <c r="K1464" s="60"/>
      <c r="L1464" s="93"/>
    </row>
    <row r="1465" spans="1:12">
      <c r="A1465" s="59">
        <f>'Temperature Data'!A1465</f>
        <v>42006</v>
      </c>
      <c r="B1465" s="6" cm="1">
        <f t="array" ref="B1465">INDEX('Temperature Data'!$B1465:$G1465,1,TempDataCol)</f>
        <v>32.1</v>
      </c>
      <c r="C1465" s="6">
        <f t="shared" si="154"/>
        <v>24.4</v>
      </c>
      <c r="D1465" s="6">
        <f t="shared" si="155"/>
        <v>25.4</v>
      </c>
      <c r="E1465" s="6">
        <f t="shared" si="156"/>
        <v>26.4</v>
      </c>
      <c r="F1465" s="6">
        <f t="shared" si="157"/>
        <v>24.4</v>
      </c>
      <c r="G1465" s="6">
        <f t="shared" si="158"/>
        <v>25.4</v>
      </c>
      <c r="H1465" s="6">
        <f t="shared" si="159"/>
        <v>26.4</v>
      </c>
      <c r="I1465" s="162"/>
      <c r="J1465" s="6">
        <f t="shared" si="160"/>
        <v>-50.79999999999999</v>
      </c>
      <c r="K1465" s="60"/>
      <c r="L1465" s="93"/>
    </row>
    <row r="1466" spans="1:12">
      <c r="A1466" s="59">
        <f>'Temperature Data'!A1466</f>
        <v>42007</v>
      </c>
      <c r="B1466" s="6" cm="1">
        <f t="array" ref="B1466">INDEX('Temperature Data'!$B1466:$G1466,1,TempDataCol)</f>
        <v>24.799999999999997</v>
      </c>
      <c r="C1466" s="6">
        <f t="shared" si="154"/>
        <v>31.700000000000003</v>
      </c>
      <c r="D1466" s="6">
        <f t="shared" si="155"/>
        <v>32.700000000000003</v>
      </c>
      <c r="E1466" s="6">
        <f t="shared" si="156"/>
        <v>33.700000000000003</v>
      </c>
      <c r="F1466" s="6">
        <f t="shared" si="157"/>
        <v>31.700000000000003</v>
      </c>
      <c r="G1466" s="6">
        <f t="shared" si="158"/>
        <v>32.700000000000003</v>
      </c>
      <c r="H1466" s="6">
        <f t="shared" si="159"/>
        <v>33.700000000000003</v>
      </c>
      <c r="I1466" s="162"/>
      <c r="J1466" s="6">
        <f t="shared" si="160"/>
        <v>-65.400000000000006</v>
      </c>
      <c r="K1466" s="60"/>
      <c r="L1466" s="93"/>
    </row>
    <row r="1467" spans="1:12">
      <c r="A1467" s="59">
        <f>'Temperature Data'!A1467</f>
        <v>42008</v>
      </c>
      <c r="B1467" s="6" cm="1">
        <f t="array" ref="B1467">INDEX('Temperature Data'!$B1467:$G1467,1,TempDataCol)</f>
        <v>37.4</v>
      </c>
      <c r="C1467" s="6">
        <f t="shared" si="154"/>
        <v>19.100000000000001</v>
      </c>
      <c r="D1467" s="6">
        <f t="shared" si="155"/>
        <v>20.100000000000001</v>
      </c>
      <c r="E1467" s="6">
        <f t="shared" si="156"/>
        <v>21.1</v>
      </c>
      <c r="F1467" s="6">
        <f t="shared" si="157"/>
        <v>19.100000000000001</v>
      </c>
      <c r="G1467" s="6">
        <f t="shared" si="158"/>
        <v>20.100000000000001</v>
      </c>
      <c r="H1467" s="6">
        <f t="shared" si="159"/>
        <v>21.1</v>
      </c>
      <c r="I1467" s="162"/>
      <c r="J1467" s="6">
        <f t="shared" si="160"/>
        <v>-40.200000000000003</v>
      </c>
      <c r="K1467" s="60"/>
      <c r="L1467" s="93"/>
    </row>
    <row r="1468" spans="1:12">
      <c r="A1468" s="59">
        <f>'Temperature Data'!A1468</f>
        <v>42009</v>
      </c>
      <c r="B1468" s="6" cm="1">
        <f t="array" ref="B1468">INDEX('Temperature Data'!$B1468:$G1468,1,TempDataCol)</f>
        <v>29.6</v>
      </c>
      <c r="C1468" s="6">
        <f t="shared" si="154"/>
        <v>26.9</v>
      </c>
      <c r="D1468" s="6">
        <f t="shared" si="155"/>
        <v>27.9</v>
      </c>
      <c r="E1468" s="6">
        <f t="shared" si="156"/>
        <v>28.9</v>
      </c>
      <c r="F1468" s="6">
        <f t="shared" si="157"/>
        <v>26.9</v>
      </c>
      <c r="G1468" s="6">
        <f t="shared" si="158"/>
        <v>27.9</v>
      </c>
      <c r="H1468" s="6">
        <f t="shared" si="159"/>
        <v>28.9</v>
      </c>
      <c r="I1468" s="162"/>
      <c r="J1468" s="6">
        <f t="shared" si="160"/>
        <v>-55.79999999999999</v>
      </c>
      <c r="K1468" s="60"/>
      <c r="L1468" s="93"/>
    </row>
    <row r="1469" spans="1:12">
      <c r="A1469" s="59">
        <f>'Temperature Data'!A1469</f>
        <v>42010</v>
      </c>
      <c r="B1469" s="6" cm="1">
        <f t="array" ref="B1469">INDEX('Temperature Data'!$B1469:$G1469,1,TempDataCol)</f>
        <v>12.600000000000001</v>
      </c>
      <c r="C1469" s="6">
        <f t="shared" si="154"/>
        <v>43.9</v>
      </c>
      <c r="D1469" s="6">
        <f t="shared" si="155"/>
        <v>44.9</v>
      </c>
      <c r="E1469" s="6">
        <f t="shared" si="156"/>
        <v>45.9</v>
      </c>
      <c r="F1469" s="6">
        <f t="shared" si="157"/>
        <v>43.9</v>
      </c>
      <c r="G1469" s="6">
        <f t="shared" si="158"/>
        <v>44.9</v>
      </c>
      <c r="H1469" s="6">
        <f t="shared" si="159"/>
        <v>45.9</v>
      </c>
      <c r="I1469" s="162"/>
      <c r="J1469" s="6">
        <f t="shared" si="160"/>
        <v>-89.799999999999983</v>
      </c>
      <c r="K1469" s="60"/>
      <c r="L1469" s="93"/>
    </row>
    <row r="1470" spans="1:12">
      <c r="A1470" s="59">
        <f>'Temperature Data'!A1470</f>
        <v>42011</v>
      </c>
      <c r="B1470" s="6" cm="1">
        <f t="array" ref="B1470">INDEX('Temperature Data'!$B1470:$G1470,1,TempDataCol)</f>
        <v>12.5</v>
      </c>
      <c r="C1470" s="6">
        <f t="shared" si="154"/>
        <v>44</v>
      </c>
      <c r="D1470" s="6">
        <f t="shared" si="155"/>
        <v>45</v>
      </c>
      <c r="E1470" s="6">
        <f t="shared" si="156"/>
        <v>46</v>
      </c>
      <c r="F1470" s="6">
        <f t="shared" si="157"/>
        <v>44</v>
      </c>
      <c r="G1470" s="6">
        <f t="shared" si="158"/>
        <v>45</v>
      </c>
      <c r="H1470" s="6">
        <f t="shared" si="159"/>
        <v>46</v>
      </c>
      <c r="I1470" s="162"/>
      <c r="J1470" s="6">
        <f t="shared" si="160"/>
        <v>-90</v>
      </c>
      <c r="K1470" s="60"/>
      <c r="L1470" s="93"/>
    </row>
    <row r="1471" spans="1:12">
      <c r="A1471" s="59">
        <f>'Temperature Data'!A1471</f>
        <v>42012</v>
      </c>
      <c r="B1471" s="6" cm="1">
        <f t="array" ref="B1471">INDEX('Temperature Data'!$B1471:$G1471,1,TempDataCol)</f>
        <v>6.7000000000000028</v>
      </c>
      <c r="C1471" s="6">
        <f t="shared" si="154"/>
        <v>49.8</v>
      </c>
      <c r="D1471" s="6">
        <f t="shared" si="155"/>
        <v>50.8</v>
      </c>
      <c r="E1471" s="6">
        <f t="shared" si="156"/>
        <v>51.8</v>
      </c>
      <c r="F1471" s="6">
        <f t="shared" si="157"/>
        <v>49.8</v>
      </c>
      <c r="G1471" s="6">
        <f t="shared" si="158"/>
        <v>50.8</v>
      </c>
      <c r="H1471" s="6">
        <f t="shared" si="159"/>
        <v>51.8</v>
      </c>
      <c r="I1471" s="162"/>
      <c r="J1471" s="6">
        <f t="shared" si="160"/>
        <v>-101.59999999999998</v>
      </c>
      <c r="K1471" s="60"/>
      <c r="L1471" s="93"/>
    </row>
    <row r="1472" spans="1:12">
      <c r="A1472" s="59">
        <f>'Temperature Data'!A1472</f>
        <v>42013</v>
      </c>
      <c r="B1472" s="6" cm="1">
        <f t="array" ref="B1472">INDEX('Temperature Data'!$B1472:$G1472,1,TempDataCol)</f>
        <v>21.1</v>
      </c>
      <c r="C1472" s="6">
        <f t="shared" si="154"/>
        <v>35.4</v>
      </c>
      <c r="D1472" s="6">
        <f t="shared" si="155"/>
        <v>36.4</v>
      </c>
      <c r="E1472" s="6">
        <f t="shared" si="156"/>
        <v>37.4</v>
      </c>
      <c r="F1472" s="6">
        <f t="shared" si="157"/>
        <v>35.4</v>
      </c>
      <c r="G1472" s="6">
        <f t="shared" si="158"/>
        <v>36.4</v>
      </c>
      <c r="H1472" s="6">
        <f t="shared" si="159"/>
        <v>37.4</v>
      </c>
      <c r="I1472" s="162"/>
      <c r="J1472" s="6">
        <f t="shared" si="160"/>
        <v>-72.799999999999983</v>
      </c>
      <c r="K1472" s="60"/>
      <c r="L1472" s="93"/>
    </row>
    <row r="1473" spans="1:12">
      <c r="A1473" s="59">
        <f>'Temperature Data'!A1473</f>
        <v>42014</v>
      </c>
      <c r="B1473" s="6" cm="1">
        <f t="array" ref="B1473">INDEX('Temperature Data'!$B1473:$G1473,1,TempDataCol)</f>
        <v>12.899999999999999</v>
      </c>
      <c r="C1473" s="6">
        <f t="shared" si="154"/>
        <v>43.6</v>
      </c>
      <c r="D1473" s="6">
        <f t="shared" si="155"/>
        <v>44.6</v>
      </c>
      <c r="E1473" s="6">
        <f t="shared" si="156"/>
        <v>45.6</v>
      </c>
      <c r="F1473" s="6">
        <f t="shared" si="157"/>
        <v>43.6</v>
      </c>
      <c r="G1473" s="6">
        <f t="shared" si="158"/>
        <v>44.6</v>
      </c>
      <c r="H1473" s="6">
        <f t="shared" si="159"/>
        <v>45.6</v>
      </c>
      <c r="I1473" s="162"/>
      <c r="J1473" s="6">
        <f t="shared" si="160"/>
        <v>-89.200000000000017</v>
      </c>
      <c r="K1473" s="60"/>
      <c r="L1473" s="93"/>
    </row>
    <row r="1474" spans="1:12">
      <c r="A1474" s="59">
        <f>'Temperature Data'!A1474</f>
        <v>42015</v>
      </c>
      <c r="B1474" s="6" cm="1">
        <f t="array" ref="B1474">INDEX('Temperature Data'!$B1474:$G1474,1,TempDataCol)</f>
        <v>18.5</v>
      </c>
      <c r="C1474" s="6">
        <f t="shared" si="154"/>
        <v>38</v>
      </c>
      <c r="D1474" s="6">
        <f t="shared" si="155"/>
        <v>39</v>
      </c>
      <c r="E1474" s="6">
        <f t="shared" si="156"/>
        <v>40</v>
      </c>
      <c r="F1474" s="6">
        <f t="shared" si="157"/>
        <v>38</v>
      </c>
      <c r="G1474" s="6">
        <f t="shared" si="158"/>
        <v>39</v>
      </c>
      <c r="H1474" s="6">
        <f t="shared" si="159"/>
        <v>40</v>
      </c>
      <c r="I1474" s="162"/>
      <c r="J1474" s="6">
        <f t="shared" si="160"/>
        <v>-78</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23.299999999999997</v>
      </c>
      <c r="D1475" s="6">
        <f t="shared" ref="D1475:D1538" si="162">IF(ISNUMBER($B1475),IF($B1475&lt;BPmiddle,(BPmiddle-$B1475),0),"no data")</f>
        <v>24.299999999999997</v>
      </c>
      <c r="E1475" s="6">
        <f t="shared" ref="E1475:E1538" si="163">IF(ISNUMBER($B1475),IF($B1475&lt;BPupper,(BPupper-$B1475),0),"no data")</f>
        <v>25.299999999999997</v>
      </c>
      <c r="F1475" s="6">
        <f t="shared" ref="F1475:F1538" si="164">IF(ISNUMBER($B1475),IF($B1475&lt;BPlower,(BPlower-$B1475),0),"no data")</f>
        <v>23.299999999999997</v>
      </c>
      <c r="G1475" s="6">
        <f t="shared" ref="G1475:G1538" si="165">IF(ISNUMBER($B1475),IF($B1475&lt;BPmiddle,(BPmiddle-$B1475),0),"no data")</f>
        <v>24.299999999999997</v>
      </c>
      <c r="H1475" s="6">
        <f t="shared" ref="H1475:H1538" si="166">IF(ISNUMBER($B1475),IF($B1475&lt;BPupper,(BPupper-$B1475),0),"no data")</f>
        <v>25.299999999999997</v>
      </c>
      <c r="I1475" s="162"/>
      <c r="J1475" s="6">
        <f t="shared" ref="J1475:J1538" si="167">IF(ISNUMBER($B1475),IF($B1475&lt;BalancePoint,(BalancePoint-$B1475-SUM($D1475:$F1475)),0),"no data")</f>
        <v>-48.599999999999994</v>
      </c>
      <c r="K1475" s="60"/>
      <c r="L1475" s="93"/>
    </row>
    <row r="1476" spans="1:12">
      <c r="A1476" s="59">
        <f>'Temperature Data'!A1476</f>
        <v>42017</v>
      </c>
      <c r="B1476" s="6" cm="1">
        <f t="array" ref="B1476">INDEX('Temperature Data'!$B1476:$G1476,1,TempDataCol)</f>
        <v>18.700000000000003</v>
      </c>
      <c r="C1476" s="6">
        <f t="shared" si="161"/>
        <v>37.799999999999997</v>
      </c>
      <c r="D1476" s="6">
        <f t="shared" si="162"/>
        <v>38.799999999999997</v>
      </c>
      <c r="E1476" s="6">
        <f t="shared" si="163"/>
        <v>39.799999999999997</v>
      </c>
      <c r="F1476" s="6">
        <f t="shared" si="164"/>
        <v>37.799999999999997</v>
      </c>
      <c r="G1476" s="6">
        <f t="shared" si="165"/>
        <v>38.799999999999997</v>
      </c>
      <c r="H1476" s="6">
        <f t="shared" si="166"/>
        <v>39.799999999999997</v>
      </c>
      <c r="I1476" s="162"/>
      <c r="J1476" s="6">
        <f t="shared" si="167"/>
        <v>-77.599999999999994</v>
      </c>
      <c r="K1476" s="60"/>
      <c r="L1476" s="93"/>
    </row>
    <row r="1477" spans="1:12">
      <c r="A1477" s="59">
        <f>'Temperature Data'!A1477</f>
        <v>42018</v>
      </c>
      <c r="B1477" s="6" cm="1">
        <f t="array" ref="B1477">INDEX('Temperature Data'!$B1477:$G1477,1,TempDataCol)</f>
        <v>14.899999999999999</v>
      </c>
      <c r="C1477" s="6">
        <f t="shared" si="161"/>
        <v>41.6</v>
      </c>
      <c r="D1477" s="6">
        <f t="shared" si="162"/>
        <v>42.6</v>
      </c>
      <c r="E1477" s="6">
        <f t="shared" si="163"/>
        <v>43.6</v>
      </c>
      <c r="F1477" s="6">
        <f t="shared" si="164"/>
        <v>41.6</v>
      </c>
      <c r="G1477" s="6">
        <f t="shared" si="165"/>
        <v>42.6</v>
      </c>
      <c r="H1477" s="6">
        <f t="shared" si="166"/>
        <v>43.6</v>
      </c>
      <c r="I1477" s="162"/>
      <c r="J1477" s="6">
        <f t="shared" si="167"/>
        <v>-85.200000000000017</v>
      </c>
      <c r="K1477" s="60"/>
      <c r="L1477" s="93"/>
    </row>
    <row r="1478" spans="1:12">
      <c r="A1478" s="59">
        <f>'Temperature Data'!A1478</f>
        <v>42019</v>
      </c>
      <c r="B1478" s="6" cm="1">
        <f t="array" ref="B1478">INDEX('Temperature Data'!$B1478:$G1478,1,TempDataCol)</f>
        <v>24.700000000000003</v>
      </c>
      <c r="C1478" s="6">
        <f t="shared" si="161"/>
        <v>31.799999999999997</v>
      </c>
      <c r="D1478" s="6">
        <f t="shared" si="162"/>
        <v>32.799999999999997</v>
      </c>
      <c r="E1478" s="6">
        <f t="shared" si="163"/>
        <v>33.799999999999997</v>
      </c>
      <c r="F1478" s="6">
        <f t="shared" si="164"/>
        <v>31.799999999999997</v>
      </c>
      <c r="G1478" s="6">
        <f t="shared" si="165"/>
        <v>32.799999999999997</v>
      </c>
      <c r="H1478" s="6">
        <f t="shared" si="166"/>
        <v>33.799999999999997</v>
      </c>
      <c r="I1478" s="162"/>
      <c r="J1478" s="6">
        <f t="shared" si="167"/>
        <v>-65.599999999999994</v>
      </c>
      <c r="K1478" s="60"/>
      <c r="L1478" s="93"/>
    </row>
    <row r="1479" spans="1:12">
      <c r="A1479" s="59">
        <f>'Temperature Data'!A1479</f>
        <v>42020</v>
      </c>
      <c r="B1479" s="6" cm="1">
        <f t="array" ref="B1479">INDEX('Temperature Data'!$B1479:$G1479,1,TempDataCol)</f>
        <v>23.799999999999997</v>
      </c>
      <c r="C1479" s="6">
        <f t="shared" si="161"/>
        <v>32.700000000000003</v>
      </c>
      <c r="D1479" s="6">
        <f t="shared" si="162"/>
        <v>33.700000000000003</v>
      </c>
      <c r="E1479" s="6">
        <f t="shared" si="163"/>
        <v>34.700000000000003</v>
      </c>
      <c r="F1479" s="6">
        <f t="shared" si="164"/>
        <v>32.700000000000003</v>
      </c>
      <c r="G1479" s="6">
        <f t="shared" si="165"/>
        <v>33.700000000000003</v>
      </c>
      <c r="H1479" s="6">
        <f t="shared" si="166"/>
        <v>34.700000000000003</v>
      </c>
      <c r="I1479" s="162"/>
      <c r="J1479" s="6">
        <f t="shared" si="167"/>
        <v>-67.400000000000006</v>
      </c>
      <c r="K1479" s="60"/>
      <c r="L1479" s="93"/>
    </row>
    <row r="1480" spans="1:12">
      <c r="A1480" s="59">
        <f>'Temperature Data'!A1480</f>
        <v>42021</v>
      </c>
      <c r="B1480" s="6" cm="1">
        <f t="array" ref="B1480">INDEX('Temperature Data'!$B1480:$G1480,1,TempDataCol)</f>
        <v>14.299999999999997</v>
      </c>
      <c r="C1480" s="6">
        <f t="shared" si="161"/>
        <v>42.2</v>
      </c>
      <c r="D1480" s="6">
        <f t="shared" si="162"/>
        <v>43.2</v>
      </c>
      <c r="E1480" s="6">
        <f t="shared" si="163"/>
        <v>44.2</v>
      </c>
      <c r="F1480" s="6">
        <f t="shared" si="164"/>
        <v>42.2</v>
      </c>
      <c r="G1480" s="6">
        <f t="shared" si="165"/>
        <v>43.2</v>
      </c>
      <c r="H1480" s="6">
        <f t="shared" si="166"/>
        <v>44.2</v>
      </c>
      <c r="I1480" s="162"/>
      <c r="J1480" s="6">
        <f t="shared" si="167"/>
        <v>-86.40000000000002</v>
      </c>
      <c r="K1480" s="60"/>
      <c r="L1480" s="93"/>
    </row>
    <row r="1481" spans="1:12">
      <c r="A1481" s="59">
        <f>'Temperature Data'!A1481</f>
        <v>42022</v>
      </c>
      <c r="B1481" s="6" cm="1">
        <f t="array" ref="B1481">INDEX('Temperature Data'!$B1481:$G1481,1,TempDataCol)</f>
        <v>34.799999999999997</v>
      </c>
      <c r="C1481" s="6">
        <f t="shared" si="161"/>
        <v>21.700000000000003</v>
      </c>
      <c r="D1481" s="6">
        <f t="shared" si="162"/>
        <v>22.700000000000003</v>
      </c>
      <c r="E1481" s="6">
        <f t="shared" si="163"/>
        <v>23.700000000000003</v>
      </c>
      <c r="F1481" s="6">
        <f t="shared" si="164"/>
        <v>21.700000000000003</v>
      </c>
      <c r="G1481" s="6">
        <f t="shared" si="165"/>
        <v>22.700000000000003</v>
      </c>
      <c r="H1481" s="6">
        <f t="shared" si="166"/>
        <v>23.700000000000003</v>
      </c>
      <c r="I1481" s="162"/>
      <c r="J1481" s="6">
        <f t="shared" si="167"/>
        <v>-45.400000000000006</v>
      </c>
      <c r="K1481" s="60"/>
      <c r="L1481" s="93"/>
    </row>
    <row r="1482" spans="1:12">
      <c r="A1482" s="59">
        <f>'Temperature Data'!A1482</f>
        <v>42023</v>
      </c>
      <c r="B1482" s="6" cm="1">
        <f t="array" ref="B1482">INDEX('Temperature Data'!$B1482:$G1482,1,TempDataCol)</f>
        <v>35.9</v>
      </c>
      <c r="C1482" s="6">
        <f t="shared" si="161"/>
        <v>20.6</v>
      </c>
      <c r="D1482" s="6">
        <f t="shared" si="162"/>
        <v>21.6</v>
      </c>
      <c r="E1482" s="6">
        <f t="shared" si="163"/>
        <v>22.6</v>
      </c>
      <c r="F1482" s="6">
        <f t="shared" si="164"/>
        <v>20.6</v>
      </c>
      <c r="G1482" s="6">
        <f t="shared" si="165"/>
        <v>21.6</v>
      </c>
      <c r="H1482" s="6">
        <f t="shared" si="166"/>
        <v>22.6</v>
      </c>
      <c r="I1482" s="162"/>
      <c r="J1482" s="6">
        <f t="shared" si="167"/>
        <v>-43.20000000000001</v>
      </c>
      <c r="K1482" s="60"/>
      <c r="L1482" s="93"/>
    </row>
    <row r="1483" spans="1:12">
      <c r="A1483" s="59">
        <f>'Temperature Data'!A1483</f>
        <v>42024</v>
      </c>
      <c r="B1483" s="6" cm="1">
        <f t="array" ref="B1483">INDEX('Temperature Data'!$B1483:$G1483,1,TempDataCol)</f>
        <v>30</v>
      </c>
      <c r="C1483" s="6">
        <f t="shared" si="161"/>
        <v>26.5</v>
      </c>
      <c r="D1483" s="6">
        <f t="shared" si="162"/>
        <v>27.5</v>
      </c>
      <c r="E1483" s="6">
        <f t="shared" si="163"/>
        <v>28.5</v>
      </c>
      <c r="F1483" s="6">
        <f t="shared" si="164"/>
        <v>26.5</v>
      </c>
      <c r="G1483" s="6">
        <f t="shared" si="165"/>
        <v>27.5</v>
      </c>
      <c r="H1483" s="6">
        <f t="shared" si="166"/>
        <v>28.5</v>
      </c>
      <c r="I1483" s="162"/>
      <c r="J1483" s="6">
        <f t="shared" si="167"/>
        <v>-55</v>
      </c>
      <c r="K1483" s="60"/>
      <c r="L1483" s="93"/>
    </row>
    <row r="1484" spans="1:12">
      <c r="A1484" s="59">
        <f>'Temperature Data'!A1484</f>
        <v>42025</v>
      </c>
      <c r="B1484" s="6" cm="1">
        <f t="array" ref="B1484">INDEX('Temperature Data'!$B1484:$G1484,1,TempDataCol)</f>
        <v>24.299999999999997</v>
      </c>
      <c r="C1484" s="6">
        <f t="shared" si="161"/>
        <v>32.200000000000003</v>
      </c>
      <c r="D1484" s="6">
        <f t="shared" si="162"/>
        <v>33.200000000000003</v>
      </c>
      <c r="E1484" s="6">
        <f t="shared" si="163"/>
        <v>34.200000000000003</v>
      </c>
      <c r="F1484" s="6">
        <f t="shared" si="164"/>
        <v>32.200000000000003</v>
      </c>
      <c r="G1484" s="6">
        <f t="shared" si="165"/>
        <v>33.200000000000003</v>
      </c>
      <c r="H1484" s="6">
        <f t="shared" si="166"/>
        <v>34.200000000000003</v>
      </c>
      <c r="I1484" s="162"/>
      <c r="J1484" s="6">
        <f t="shared" si="167"/>
        <v>-66.400000000000006</v>
      </c>
      <c r="K1484" s="60"/>
      <c r="L1484" s="93"/>
    </row>
    <row r="1485" spans="1:12">
      <c r="A1485" s="59">
        <f>'Temperature Data'!A1485</f>
        <v>42026</v>
      </c>
      <c r="B1485" s="6" cm="1">
        <f t="array" ref="B1485">INDEX('Temperature Data'!$B1485:$G1485,1,TempDataCol)</f>
        <v>28.700000000000003</v>
      </c>
      <c r="C1485" s="6">
        <f t="shared" si="161"/>
        <v>27.799999999999997</v>
      </c>
      <c r="D1485" s="6">
        <f t="shared" si="162"/>
        <v>28.799999999999997</v>
      </c>
      <c r="E1485" s="6">
        <f t="shared" si="163"/>
        <v>29.799999999999997</v>
      </c>
      <c r="F1485" s="6">
        <f t="shared" si="164"/>
        <v>27.799999999999997</v>
      </c>
      <c r="G1485" s="6">
        <f t="shared" si="165"/>
        <v>28.799999999999997</v>
      </c>
      <c r="H1485" s="6">
        <f t="shared" si="166"/>
        <v>29.799999999999997</v>
      </c>
      <c r="I1485" s="162"/>
      <c r="J1485" s="6">
        <f t="shared" si="167"/>
        <v>-57.599999999999994</v>
      </c>
      <c r="K1485" s="60"/>
      <c r="L1485" s="93"/>
    </row>
    <row r="1486" spans="1:12">
      <c r="A1486" s="59">
        <f>'Temperature Data'!A1486</f>
        <v>42027</v>
      </c>
      <c r="B1486" s="6" cm="1">
        <f t="array" ref="B1486">INDEX('Temperature Data'!$B1486:$G1486,1,TempDataCol)</f>
        <v>26.799999999999997</v>
      </c>
      <c r="C1486" s="6">
        <f t="shared" si="161"/>
        <v>29.700000000000003</v>
      </c>
      <c r="D1486" s="6">
        <f t="shared" si="162"/>
        <v>30.700000000000003</v>
      </c>
      <c r="E1486" s="6">
        <f t="shared" si="163"/>
        <v>31.700000000000003</v>
      </c>
      <c r="F1486" s="6">
        <f t="shared" si="164"/>
        <v>29.700000000000003</v>
      </c>
      <c r="G1486" s="6">
        <f t="shared" si="165"/>
        <v>30.700000000000003</v>
      </c>
      <c r="H1486" s="6">
        <f t="shared" si="166"/>
        <v>31.700000000000003</v>
      </c>
      <c r="I1486" s="162"/>
      <c r="J1486" s="6">
        <f t="shared" si="167"/>
        <v>-61.400000000000006</v>
      </c>
      <c r="K1486" s="60"/>
      <c r="L1486" s="93"/>
    </row>
    <row r="1487" spans="1:12">
      <c r="A1487" s="59">
        <f>'Temperature Data'!A1487</f>
        <v>42028</v>
      </c>
      <c r="B1487" s="6" cm="1">
        <f t="array" ref="B1487">INDEX('Temperature Data'!$B1487:$G1487,1,TempDataCol)</f>
        <v>30.5</v>
      </c>
      <c r="C1487" s="6">
        <f t="shared" si="161"/>
        <v>26</v>
      </c>
      <c r="D1487" s="6">
        <f t="shared" si="162"/>
        <v>27</v>
      </c>
      <c r="E1487" s="6">
        <f t="shared" si="163"/>
        <v>28</v>
      </c>
      <c r="F1487" s="6">
        <f t="shared" si="164"/>
        <v>26</v>
      </c>
      <c r="G1487" s="6">
        <f t="shared" si="165"/>
        <v>27</v>
      </c>
      <c r="H1487" s="6">
        <f t="shared" si="166"/>
        <v>28</v>
      </c>
      <c r="I1487" s="162"/>
      <c r="J1487" s="6">
        <f t="shared" si="167"/>
        <v>-54</v>
      </c>
      <c r="K1487" s="60"/>
      <c r="L1487" s="93"/>
    </row>
    <row r="1488" spans="1:12">
      <c r="A1488" s="59">
        <f>'Temperature Data'!A1488</f>
        <v>42029</v>
      </c>
      <c r="B1488" s="6" cm="1">
        <f t="array" ref="B1488">INDEX('Temperature Data'!$B1488:$G1488,1,TempDataCol)</f>
        <v>28.799999999999997</v>
      </c>
      <c r="C1488" s="6">
        <f t="shared" si="161"/>
        <v>27.700000000000003</v>
      </c>
      <c r="D1488" s="6">
        <f t="shared" si="162"/>
        <v>28.700000000000003</v>
      </c>
      <c r="E1488" s="6">
        <f t="shared" si="163"/>
        <v>29.700000000000003</v>
      </c>
      <c r="F1488" s="6">
        <f t="shared" si="164"/>
        <v>27.700000000000003</v>
      </c>
      <c r="G1488" s="6">
        <f t="shared" si="165"/>
        <v>28.700000000000003</v>
      </c>
      <c r="H1488" s="6">
        <f t="shared" si="166"/>
        <v>29.700000000000003</v>
      </c>
      <c r="I1488" s="162"/>
      <c r="J1488" s="6">
        <f t="shared" si="167"/>
        <v>-57.400000000000006</v>
      </c>
      <c r="K1488" s="60"/>
      <c r="L1488" s="93"/>
    </row>
    <row r="1489" spans="1:12">
      <c r="A1489" s="59">
        <f>'Temperature Data'!A1489</f>
        <v>42030</v>
      </c>
      <c r="B1489" s="6" cm="1">
        <f t="array" ref="B1489">INDEX('Temperature Data'!$B1489:$G1489,1,TempDataCol)</f>
        <v>15.100000000000001</v>
      </c>
      <c r="C1489" s="6">
        <f t="shared" si="161"/>
        <v>41.4</v>
      </c>
      <c r="D1489" s="6">
        <f t="shared" si="162"/>
        <v>42.4</v>
      </c>
      <c r="E1489" s="6">
        <f t="shared" si="163"/>
        <v>43.4</v>
      </c>
      <c r="F1489" s="6">
        <f t="shared" si="164"/>
        <v>41.4</v>
      </c>
      <c r="G1489" s="6">
        <f t="shared" si="165"/>
        <v>42.4</v>
      </c>
      <c r="H1489" s="6">
        <f t="shared" si="166"/>
        <v>43.4</v>
      </c>
      <c r="I1489" s="162"/>
      <c r="J1489" s="6">
        <f t="shared" si="167"/>
        <v>-84.799999999999983</v>
      </c>
      <c r="K1489" s="60"/>
      <c r="L1489" s="93"/>
    </row>
    <row r="1490" spans="1:12">
      <c r="A1490" s="59">
        <f>'Temperature Data'!A1490</f>
        <v>42031</v>
      </c>
      <c r="B1490" s="6" cm="1">
        <f t="array" ref="B1490">INDEX('Temperature Data'!$B1490:$G1490,1,TempDataCol)</f>
        <v>14.600000000000001</v>
      </c>
      <c r="C1490" s="6">
        <f t="shared" si="161"/>
        <v>41.9</v>
      </c>
      <c r="D1490" s="6">
        <f t="shared" si="162"/>
        <v>42.9</v>
      </c>
      <c r="E1490" s="6">
        <f t="shared" si="163"/>
        <v>43.9</v>
      </c>
      <c r="F1490" s="6">
        <f t="shared" si="164"/>
        <v>41.9</v>
      </c>
      <c r="G1490" s="6">
        <f t="shared" si="165"/>
        <v>42.9</v>
      </c>
      <c r="H1490" s="6">
        <f t="shared" si="166"/>
        <v>43.9</v>
      </c>
      <c r="I1490" s="162"/>
      <c r="J1490" s="6">
        <f t="shared" si="167"/>
        <v>-85.799999999999983</v>
      </c>
      <c r="K1490" s="60"/>
      <c r="L1490" s="93"/>
    </row>
    <row r="1491" spans="1:12">
      <c r="A1491" s="59">
        <f>'Temperature Data'!A1491</f>
        <v>42032</v>
      </c>
      <c r="B1491" s="6" cm="1">
        <f t="array" ref="B1491">INDEX('Temperature Data'!$B1491:$G1491,1,TempDataCol)</f>
        <v>14.899999999999999</v>
      </c>
      <c r="C1491" s="6">
        <f t="shared" si="161"/>
        <v>41.6</v>
      </c>
      <c r="D1491" s="6">
        <f t="shared" si="162"/>
        <v>42.6</v>
      </c>
      <c r="E1491" s="6">
        <f t="shared" si="163"/>
        <v>43.6</v>
      </c>
      <c r="F1491" s="6">
        <f t="shared" si="164"/>
        <v>41.6</v>
      </c>
      <c r="G1491" s="6">
        <f t="shared" si="165"/>
        <v>42.6</v>
      </c>
      <c r="H1491" s="6">
        <f t="shared" si="166"/>
        <v>43.6</v>
      </c>
      <c r="I1491" s="162"/>
      <c r="J1491" s="6">
        <f t="shared" si="167"/>
        <v>-85.200000000000017</v>
      </c>
      <c r="K1491" s="60"/>
      <c r="L1491" s="93"/>
    </row>
    <row r="1492" spans="1:12">
      <c r="A1492" s="59">
        <f>'Temperature Data'!A1492</f>
        <v>42033</v>
      </c>
      <c r="B1492" s="6" cm="1">
        <f t="array" ref="B1492">INDEX('Temperature Data'!$B1492:$G1492,1,TempDataCol)</f>
        <v>13</v>
      </c>
      <c r="C1492" s="6">
        <f t="shared" si="161"/>
        <v>43.5</v>
      </c>
      <c r="D1492" s="6">
        <f t="shared" si="162"/>
        <v>44.5</v>
      </c>
      <c r="E1492" s="6">
        <f t="shared" si="163"/>
        <v>45.5</v>
      </c>
      <c r="F1492" s="6">
        <f t="shared" si="164"/>
        <v>43.5</v>
      </c>
      <c r="G1492" s="6">
        <f t="shared" si="165"/>
        <v>44.5</v>
      </c>
      <c r="H1492" s="6">
        <f t="shared" si="166"/>
        <v>45.5</v>
      </c>
      <c r="I1492" s="162"/>
      <c r="J1492" s="6">
        <f t="shared" si="167"/>
        <v>-89</v>
      </c>
      <c r="K1492" s="60"/>
      <c r="L1492" s="93"/>
    </row>
    <row r="1493" spans="1:12">
      <c r="A1493" s="59">
        <f>'Temperature Data'!A1493</f>
        <v>42034</v>
      </c>
      <c r="B1493" s="6" cm="1">
        <f t="array" ref="B1493">INDEX('Temperature Data'!$B1493:$G1493,1,TempDataCol)</f>
        <v>28.200000000000003</v>
      </c>
      <c r="C1493" s="6">
        <f t="shared" si="161"/>
        <v>28.299999999999997</v>
      </c>
      <c r="D1493" s="6">
        <f t="shared" si="162"/>
        <v>29.299999999999997</v>
      </c>
      <c r="E1493" s="6">
        <f t="shared" si="163"/>
        <v>30.299999999999997</v>
      </c>
      <c r="F1493" s="6">
        <f t="shared" si="164"/>
        <v>28.299999999999997</v>
      </c>
      <c r="G1493" s="6">
        <f t="shared" si="165"/>
        <v>29.299999999999997</v>
      </c>
      <c r="H1493" s="6">
        <f t="shared" si="166"/>
        <v>30.299999999999997</v>
      </c>
      <c r="I1493" s="162"/>
      <c r="J1493" s="6">
        <f t="shared" si="167"/>
        <v>-58.599999999999994</v>
      </c>
      <c r="K1493" s="60"/>
      <c r="L1493" s="93"/>
    </row>
    <row r="1494" spans="1:12">
      <c r="A1494" s="59">
        <f>'Temperature Data'!A1494</f>
        <v>42035</v>
      </c>
      <c r="B1494" s="6" cm="1">
        <f t="array" ref="B1494">INDEX('Temperature Data'!$B1494:$G1494,1,TempDataCol)</f>
        <v>13.899999999999999</v>
      </c>
      <c r="C1494" s="6">
        <f t="shared" si="161"/>
        <v>42.6</v>
      </c>
      <c r="D1494" s="6">
        <f t="shared" si="162"/>
        <v>43.6</v>
      </c>
      <c r="E1494" s="6">
        <f t="shared" si="163"/>
        <v>44.6</v>
      </c>
      <c r="F1494" s="6">
        <f t="shared" si="164"/>
        <v>42.6</v>
      </c>
      <c r="G1494" s="6">
        <f t="shared" si="165"/>
        <v>43.6</v>
      </c>
      <c r="H1494" s="6">
        <f t="shared" si="166"/>
        <v>44.6</v>
      </c>
      <c r="I1494" s="162"/>
      <c r="J1494" s="6">
        <f t="shared" si="167"/>
        <v>-87.200000000000017</v>
      </c>
      <c r="K1494" s="60"/>
      <c r="L1494" s="93"/>
    </row>
    <row r="1495" spans="1:12">
      <c r="A1495" s="59">
        <f>'Temperature Data'!A1495</f>
        <v>42036</v>
      </c>
      <c r="B1495" s="6" cm="1">
        <f t="array" ref="B1495">INDEX('Temperature Data'!$B1495:$G1495,1,TempDataCol)</f>
        <v>16.299999999999997</v>
      </c>
      <c r="C1495" s="6">
        <f t="shared" si="161"/>
        <v>40.200000000000003</v>
      </c>
      <c r="D1495" s="6">
        <f t="shared" si="162"/>
        <v>41.2</v>
      </c>
      <c r="E1495" s="6">
        <f t="shared" si="163"/>
        <v>42.2</v>
      </c>
      <c r="F1495" s="6">
        <f t="shared" si="164"/>
        <v>40.200000000000003</v>
      </c>
      <c r="G1495" s="6">
        <f t="shared" si="165"/>
        <v>41.2</v>
      </c>
      <c r="H1495" s="6">
        <f t="shared" si="166"/>
        <v>42.2</v>
      </c>
      <c r="I1495" s="162"/>
      <c r="J1495" s="6">
        <f t="shared" si="167"/>
        <v>-82.4</v>
      </c>
      <c r="K1495" s="60"/>
      <c r="L1495" s="93"/>
    </row>
    <row r="1496" spans="1:12">
      <c r="A1496" s="59">
        <f>'Temperature Data'!A1496</f>
        <v>42037</v>
      </c>
      <c r="B1496" s="6" cm="1">
        <f t="array" ref="B1496">INDEX('Temperature Data'!$B1496:$G1496,1,TempDataCol)</f>
        <v>11.200000000000003</v>
      </c>
      <c r="C1496" s="6">
        <f t="shared" si="161"/>
        <v>45.3</v>
      </c>
      <c r="D1496" s="6">
        <f t="shared" si="162"/>
        <v>46.3</v>
      </c>
      <c r="E1496" s="6">
        <f t="shared" si="163"/>
        <v>47.3</v>
      </c>
      <c r="F1496" s="6">
        <f t="shared" si="164"/>
        <v>45.3</v>
      </c>
      <c r="G1496" s="6">
        <f t="shared" si="165"/>
        <v>46.3</v>
      </c>
      <c r="H1496" s="6">
        <f t="shared" si="166"/>
        <v>47.3</v>
      </c>
      <c r="I1496" s="162"/>
      <c r="J1496" s="6">
        <f t="shared" si="167"/>
        <v>-92.59999999999998</v>
      </c>
      <c r="K1496" s="60"/>
      <c r="L1496" s="93"/>
    </row>
    <row r="1497" spans="1:12">
      <c r="A1497" s="59">
        <f>'Temperature Data'!A1497</f>
        <v>42038</v>
      </c>
      <c r="B1497" s="6" cm="1">
        <f t="array" ref="B1497">INDEX('Temperature Data'!$B1497:$G1497,1,TempDataCol)</f>
        <v>9.5</v>
      </c>
      <c r="C1497" s="6">
        <f t="shared" si="161"/>
        <v>47</v>
      </c>
      <c r="D1497" s="6">
        <f t="shared" si="162"/>
        <v>48</v>
      </c>
      <c r="E1497" s="6">
        <f t="shared" si="163"/>
        <v>49</v>
      </c>
      <c r="F1497" s="6">
        <f t="shared" si="164"/>
        <v>47</v>
      </c>
      <c r="G1497" s="6">
        <f t="shared" si="165"/>
        <v>48</v>
      </c>
      <c r="H1497" s="6">
        <f t="shared" si="166"/>
        <v>49</v>
      </c>
      <c r="I1497" s="162"/>
      <c r="J1497" s="6">
        <f t="shared" si="167"/>
        <v>-96</v>
      </c>
      <c r="K1497" s="60"/>
      <c r="L1497" s="93"/>
    </row>
    <row r="1498" spans="1:12">
      <c r="A1498" s="59">
        <f>'Temperature Data'!A1498</f>
        <v>42039</v>
      </c>
      <c r="B1498" s="6" cm="1">
        <f t="array" ref="B1498">INDEX('Temperature Data'!$B1498:$G1498,1,TempDataCol)</f>
        <v>21.4</v>
      </c>
      <c r="C1498" s="6">
        <f t="shared" si="161"/>
        <v>35.1</v>
      </c>
      <c r="D1498" s="6">
        <f t="shared" si="162"/>
        <v>36.1</v>
      </c>
      <c r="E1498" s="6">
        <f t="shared" si="163"/>
        <v>37.1</v>
      </c>
      <c r="F1498" s="6">
        <f t="shared" si="164"/>
        <v>35.1</v>
      </c>
      <c r="G1498" s="6">
        <f t="shared" si="165"/>
        <v>36.1</v>
      </c>
      <c r="H1498" s="6">
        <f t="shared" si="166"/>
        <v>37.1</v>
      </c>
      <c r="I1498" s="162"/>
      <c r="J1498" s="6">
        <f t="shared" si="167"/>
        <v>-72.200000000000017</v>
      </c>
      <c r="K1498" s="60"/>
      <c r="L1498" s="93"/>
    </row>
    <row r="1499" spans="1:12">
      <c r="A1499" s="59">
        <f>'Temperature Data'!A1499</f>
        <v>42040</v>
      </c>
      <c r="B1499" s="6" cm="1">
        <f t="array" ref="B1499">INDEX('Temperature Data'!$B1499:$G1499,1,TempDataCol)</f>
        <v>22.6</v>
      </c>
      <c r="C1499" s="6">
        <f t="shared" si="161"/>
        <v>33.9</v>
      </c>
      <c r="D1499" s="6">
        <f t="shared" si="162"/>
        <v>34.9</v>
      </c>
      <c r="E1499" s="6">
        <f t="shared" si="163"/>
        <v>35.9</v>
      </c>
      <c r="F1499" s="6">
        <f t="shared" si="164"/>
        <v>33.9</v>
      </c>
      <c r="G1499" s="6">
        <f t="shared" si="165"/>
        <v>34.9</v>
      </c>
      <c r="H1499" s="6">
        <f t="shared" si="166"/>
        <v>35.9</v>
      </c>
      <c r="I1499" s="162"/>
      <c r="J1499" s="6">
        <f t="shared" si="167"/>
        <v>-69.799999999999983</v>
      </c>
      <c r="K1499" s="60"/>
      <c r="L1499" s="93"/>
    </row>
    <row r="1500" spans="1:12">
      <c r="A1500" s="59">
        <f>'Temperature Data'!A1500</f>
        <v>42041</v>
      </c>
      <c r="B1500" s="6" cm="1">
        <f t="array" ref="B1500">INDEX('Temperature Data'!$B1500:$G1500,1,TempDataCol)</f>
        <v>8.3999999999999986</v>
      </c>
      <c r="C1500" s="6">
        <f t="shared" si="161"/>
        <v>48.1</v>
      </c>
      <c r="D1500" s="6">
        <f t="shared" si="162"/>
        <v>49.1</v>
      </c>
      <c r="E1500" s="6">
        <f t="shared" si="163"/>
        <v>50.1</v>
      </c>
      <c r="F1500" s="6">
        <f t="shared" si="164"/>
        <v>48.1</v>
      </c>
      <c r="G1500" s="6">
        <f t="shared" si="165"/>
        <v>49.1</v>
      </c>
      <c r="H1500" s="6">
        <f t="shared" si="166"/>
        <v>50.1</v>
      </c>
      <c r="I1500" s="162"/>
      <c r="J1500" s="6">
        <f t="shared" si="167"/>
        <v>-98.200000000000017</v>
      </c>
      <c r="K1500" s="60"/>
      <c r="L1500" s="93"/>
    </row>
    <row r="1501" spans="1:12">
      <c r="A1501" s="59">
        <f>'Temperature Data'!A1501</f>
        <v>42042</v>
      </c>
      <c r="B1501" s="6" cm="1">
        <f t="array" ref="B1501">INDEX('Temperature Data'!$B1501:$G1501,1,TempDataCol)</f>
        <v>22.6</v>
      </c>
      <c r="C1501" s="6">
        <f t="shared" si="161"/>
        <v>33.9</v>
      </c>
      <c r="D1501" s="6">
        <f t="shared" si="162"/>
        <v>34.9</v>
      </c>
      <c r="E1501" s="6">
        <f t="shared" si="163"/>
        <v>35.9</v>
      </c>
      <c r="F1501" s="6">
        <f t="shared" si="164"/>
        <v>33.9</v>
      </c>
      <c r="G1501" s="6">
        <f t="shared" si="165"/>
        <v>34.9</v>
      </c>
      <c r="H1501" s="6">
        <f t="shared" si="166"/>
        <v>35.9</v>
      </c>
      <c r="I1501" s="162"/>
      <c r="J1501" s="6">
        <f t="shared" si="167"/>
        <v>-69.799999999999983</v>
      </c>
      <c r="K1501" s="60"/>
      <c r="L1501" s="93"/>
    </row>
    <row r="1502" spans="1:12">
      <c r="A1502" s="59">
        <f>'Temperature Data'!A1502</f>
        <v>42043</v>
      </c>
      <c r="B1502" s="6" cm="1">
        <f t="array" ref="B1502">INDEX('Temperature Data'!$B1502:$G1502,1,TempDataCol)</f>
        <v>18.200000000000003</v>
      </c>
      <c r="C1502" s="6">
        <f t="shared" si="161"/>
        <v>38.299999999999997</v>
      </c>
      <c r="D1502" s="6">
        <f t="shared" si="162"/>
        <v>39.299999999999997</v>
      </c>
      <c r="E1502" s="6">
        <f t="shared" si="163"/>
        <v>40.299999999999997</v>
      </c>
      <c r="F1502" s="6">
        <f t="shared" si="164"/>
        <v>38.299999999999997</v>
      </c>
      <c r="G1502" s="6">
        <f t="shared" si="165"/>
        <v>39.299999999999997</v>
      </c>
      <c r="H1502" s="6">
        <f t="shared" si="166"/>
        <v>40.299999999999997</v>
      </c>
      <c r="I1502" s="162"/>
      <c r="J1502" s="6">
        <f t="shared" si="167"/>
        <v>-78.599999999999994</v>
      </c>
      <c r="K1502" s="60"/>
      <c r="L1502" s="93"/>
    </row>
    <row r="1503" spans="1:12">
      <c r="A1503" s="59">
        <f>'Temperature Data'!A1503</f>
        <v>42044</v>
      </c>
      <c r="B1503" s="6" cm="1">
        <f t="array" ref="B1503">INDEX('Temperature Data'!$B1503:$G1503,1,TempDataCol)</f>
        <v>12.899999999999999</v>
      </c>
      <c r="C1503" s="6">
        <f t="shared" si="161"/>
        <v>43.6</v>
      </c>
      <c r="D1503" s="6">
        <f t="shared" si="162"/>
        <v>44.6</v>
      </c>
      <c r="E1503" s="6">
        <f t="shared" si="163"/>
        <v>45.6</v>
      </c>
      <c r="F1503" s="6">
        <f t="shared" si="164"/>
        <v>43.6</v>
      </c>
      <c r="G1503" s="6">
        <f t="shared" si="165"/>
        <v>44.6</v>
      </c>
      <c r="H1503" s="6">
        <f t="shared" si="166"/>
        <v>45.6</v>
      </c>
      <c r="I1503" s="162"/>
      <c r="J1503" s="6">
        <f t="shared" si="167"/>
        <v>-89.200000000000017</v>
      </c>
      <c r="K1503" s="60"/>
      <c r="L1503" s="93"/>
    </row>
    <row r="1504" spans="1:12">
      <c r="A1504" s="59">
        <f>'Temperature Data'!A1504</f>
        <v>42045</v>
      </c>
      <c r="B1504" s="6" cm="1">
        <f t="array" ref="B1504">INDEX('Temperature Data'!$B1504:$G1504,1,TempDataCol)</f>
        <v>20.799999999999997</v>
      </c>
      <c r="C1504" s="6">
        <f t="shared" si="161"/>
        <v>35.700000000000003</v>
      </c>
      <c r="D1504" s="6">
        <f t="shared" si="162"/>
        <v>36.700000000000003</v>
      </c>
      <c r="E1504" s="6">
        <f t="shared" si="163"/>
        <v>37.700000000000003</v>
      </c>
      <c r="F1504" s="6">
        <f t="shared" si="164"/>
        <v>35.700000000000003</v>
      </c>
      <c r="G1504" s="6">
        <f t="shared" si="165"/>
        <v>36.700000000000003</v>
      </c>
      <c r="H1504" s="6">
        <f t="shared" si="166"/>
        <v>37.700000000000003</v>
      </c>
      <c r="I1504" s="162"/>
      <c r="J1504" s="6">
        <f t="shared" si="167"/>
        <v>-73.400000000000006</v>
      </c>
      <c r="K1504" s="60"/>
      <c r="L1504" s="93"/>
    </row>
    <row r="1505" spans="1:12">
      <c r="A1505" s="59">
        <f>'Temperature Data'!A1505</f>
        <v>42046</v>
      </c>
      <c r="B1505" s="6" cm="1">
        <f t="array" ref="B1505">INDEX('Temperature Data'!$B1505:$G1505,1,TempDataCol)</f>
        <v>15.700000000000003</v>
      </c>
      <c r="C1505" s="6">
        <f t="shared" si="161"/>
        <v>40.799999999999997</v>
      </c>
      <c r="D1505" s="6">
        <f t="shared" si="162"/>
        <v>41.8</v>
      </c>
      <c r="E1505" s="6">
        <f t="shared" si="163"/>
        <v>42.8</v>
      </c>
      <c r="F1505" s="6">
        <f t="shared" si="164"/>
        <v>40.799999999999997</v>
      </c>
      <c r="G1505" s="6">
        <f t="shared" si="165"/>
        <v>41.8</v>
      </c>
      <c r="H1505" s="6">
        <f t="shared" si="166"/>
        <v>42.8</v>
      </c>
      <c r="I1505" s="162"/>
      <c r="J1505" s="6">
        <f t="shared" si="167"/>
        <v>-83.6</v>
      </c>
      <c r="K1505" s="60"/>
      <c r="L1505" s="93"/>
    </row>
    <row r="1506" spans="1:12">
      <c r="A1506" s="59">
        <f>'Temperature Data'!A1506</f>
        <v>42047</v>
      </c>
      <c r="B1506" s="6" cm="1">
        <f t="array" ref="B1506">INDEX('Temperature Data'!$B1506:$G1506,1,TempDataCol)</f>
        <v>15.200000000000003</v>
      </c>
      <c r="C1506" s="6">
        <f t="shared" si="161"/>
        <v>41.3</v>
      </c>
      <c r="D1506" s="6">
        <f t="shared" si="162"/>
        <v>42.3</v>
      </c>
      <c r="E1506" s="6">
        <f t="shared" si="163"/>
        <v>43.3</v>
      </c>
      <c r="F1506" s="6">
        <f t="shared" si="164"/>
        <v>41.3</v>
      </c>
      <c r="G1506" s="6">
        <f t="shared" si="165"/>
        <v>42.3</v>
      </c>
      <c r="H1506" s="6">
        <f t="shared" si="166"/>
        <v>43.3</v>
      </c>
      <c r="I1506" s="162"/>
      <c r="J1506" s="6">
        <f t="shared" si="167"/>
        <v>-84.6</v>
      </c>
      <c r="K1506" s="60"/>
      <c r="L1506" s="93"/>
    </row>
    <row r="1507" spans="1:12">
      <c r="A1507" s="59">
        <f>'Temperature Data'!A1507</f>
        <v>42048</v>
      </c>
      <c r="B1507" s="6" cm="1">
        <f t="array" ref="B1507">INDEX('Temperature Data'!$B1507:$G1507,1,TempDataCol)</f>
        <v>9.6000000000000014</v>
      </c>
      <c r="C1507" s="6">
        <f t="shared" si="161"/>
        <v>46.9</v>
      </c>
      <c r="D1507" s="6">
        <f t="shared" si="162"/>
        <v>47.9</v>
      </c>
      <c r="E1507" s="6">
        <f t="shared" si="163"/>
        <v>48.9</v>
      </c>
      <c r="F1507" s="6">
        <f t="shared" si="164"/>
        <v>46.9</v>
      </c>
      <c r="G1507" s="6">
        <f t="shared" si="165"/>
        <v>47.9</v>
      </c>
      <c r="H1507" s="6">
        <f t="shared" si="166"/>
        <v>48.9</v>
      </c>
      <c r="I1507" s="162"/>
      <c r="J1507" s="6">
        <f t="shared" si="167"/>
        <v>-95.799999999999983</v>
      </c>
      <c r="K1507" s="60"/>
      <c r="L1507" s="93"/>
    </row>
    <row r="1508" spans="1:12">
      <c r="A1508" s="59">
        <f>'Temperature Data'!A1508</f>
        <v>42049</v>
      </c>
      <c r="B1508" s="6" cm="1">
        <f t="array" ref="B1508">INDEX('Temperature Data'!$B1508:$G1508,1,TempDataCol)</f>
        <v>9.6000000000000014</v>
      </c>
      <c r="C1508" s="6">
        <f t="shared" si="161"/>
        <v>46.9</v>
      </c>
      <c r="D1508" s="6">
        <f t="shared" si="162"/>
        <v>47.9</v>
      </c>
      <c r="E1508" s="6">
        <f t="shared" si="163"/>
        <v>48.9</v>
      </c>
      <c r="F1508" s="6">
        <f t="shared" si="164"/>
        <v>46.9</v>
      </c>
      <c r="G1508" s="6">
        <f t="shared" si="165"/>
        <v>47.9</v>
      </c>
      <c r="H1508" s="6">
        <f t="shared" si="166"/>
        <v>48.9</v>
      </c>
      <c r="I1508" s="162"/>
      <c r="J1508" s="6">
        <f t="shared" si="167"/>
        <v>-95.799999999999983</v>
      </c>
      <c r="K1508" s="60"/>
      <c r="L1508" s="93"/>
    </row>
    <row r="1509" spans="1:12">
      <c r="A1509" s="59">
        <f>'Temperature Data'!A1509</f>
        <v>42050</v>
      </c>
      <c r="B1509" s="6" cm="1">
        <f t="array" ref="B1509">INDEX('Temperature Data'!$B1509:$G1509,1,TempDataCol)</f>
        <v>11.799999999999997</v>
      </c>
      <c r="C1509" s="6">
        <f t="shared" si="161"/>
        <v>44.7</v>
      </c>
      <c r="D1509" s="6">
        <f t="shared" si="162"/>
        <v>45.7</v>
      </c>
      <c r="E1509" s="6">
        <f t="shared" si="163"/>
        <v>46.7</v>
      </c>
      <c r="F1509" s="6">
        <f t="shared" si="164"/>
        <v>44.7</v>
      </c>
      <c r="G1509" s="6">
        <f t="shared" si="165"/>
        <v>45.7</v>
      </c>
      <c r="H1509" s="6">
        <f t="shared" si="166"/>
        <v>46.7</v>
      </c>
      <c r="I1509" s="162"/>
      <c r="J1509" s="6">
        <f t="shared" si="167"/>
        <v>-91.40000000000002</v>
      </c>
      <c r="K1509" s="60"/>
      <c r="L1509" s="93"/>
    </row>
    <row r="1510" spans="1:12">
      <c r="A1510" s="59">
        <f>'Temperature Data'!A1510</f>
        <v>42051</v>
      </c>
      <c r="B1510" s="6" cm="1">
        <f t="array" ref="B1510">INDEX('Temperature Data'!$B1510:$G1510,1,TempDataCol)</f>
        <v>6.2000000000000028</v>
      </c>
      <c r="C1510" s="6">
        <f t="shared" si="161"/>
        <v>50.3</v>
      </c>
      <c r="D1510" s="6">
        <f t="shared" si="162"/>
        <v>51.3</v>
      </c>
      <c r="E1510" s="6">
        <f t="shared" si="163"/>
        <v>52.3</v>
      </c>
      <c r="F1510" s="6">
        <f t="shared" si="164"/>
        <v>50.3</v>
      </c>
      <c r="G1510" s="6">
        <f t="shared" si="165"/>
        <v>51.3</v>
      </c>
      <c r="H1510" s="6">
        <f t="shared" si="166"/>
        <v>52.3</v>
      </c>
      <c r="I1510" s="162"/>
      <c r="J1510" s="6">
        <f t="shared" si="167"/>
        <v>-102.59999999999998</v>
      </c>
      <c r="K1510" s="60"/>
      <c r="L1510" s="93"/>
    </row>
    <row r="1511" spans="1:12">
      <c r="A1511" s="59">
        <f>'Temperature Data'!A1511</f>
        <v>42052</v>
      </c>
      <c r="B1511" s="6" cm="1">
        <f t="array" ref="B1511">INDEX('Temperature Data'!$B1511:$G1511,1,TempDataCol)</f>
        <v>14.200000000000003</v>
      </c>
      <c r="C1511" s="6">
        <f t="shared" si="161"/>
        <v>42.3</v>
      </c>
      <c r="D1511" s="6">
        <f t="shared" si="162"/>
        <v>43.3</v>
      </c>
      <c r="E1511" s="6">
        <f t="shared" si="163"/>
        <v>44.3</v>
      </c>
      <c r="F1511" s="6">
        <f t="shared" si="164"/>
        <v>42.3</v>
      </c>
      <c r="G1511" s="6">
        <f t="shared" si="165"/>
        <v>43.3</v>
      </c>
      <c r="H1511" s="6">
        <f t="shared" si="166"/>
        <v>44.3</v>
      </c>
      <c r="I1511" s="162"/>
      <c r="J1511" s="6">
        <f t="shared" si="167"/>
        <v>-86.59999999999998</v>
      </c>
      <c r="K1511" s="60"/>
      <c r="L1511" s="93"/>
    </row>
    <row r="1512" spans="1:12">
      <c r="A1512" s="59">
        <f>'Temperature Data'!A1512</f>
        <v>42053</v>
      </c>
      <c r="B1512" s="6" cm="1">
        <f t="array" ref="B1512">INDEX('Temperature Data'!$B1512:$G1512,1,TempDataCol)</f>
        <v>20.100000000000001</v>
      </c>
      <c r="C1512" s="6">
        <f t="shared" si="161"/>
        <v>36.4</v>
      </c>
      <c r="D1512" s="6">
        <f t="shared" si="162"/>
        <v>37.4</v>
      </c>
      <c r="E1512" s="6">
        <f t="shared" si="163"/>
        <v>38.4</v>
      </c>
      <c r="F1512" s="6">
        <f t="shared" si="164"/>
        <v>36.4</v>
      </c>
      <c r="G1512" s="6">
        <f t="shared" si="165"/>
        <v>37.4</v>
      </c>
      <c r="H1512" s="6">
        <f t="shared" si="166"/>
        <v>38.4</v>
      </c>
      <c r="I1512" s="162"/>
      <c r="J1512" s="6">
        <f t="shared" si="167"/>
        <v>-74.799999999999983</v>
      </c>
      <c r="K1512" s="60"/>
      <c r="L1512" s="93"/>
    </row>
    <row r="1513" spans="1:12">
      <c r="A1513" s="59">
        <f>'Temperature Data'!A1513</f>
        <v>42054</v>
      </c>
      <c r="B1513" s="6" cm="1">
        <f t="array" ref="B1513">INDEX('Temperature Data'!$B1513:$G1513,1,TempDataCol)</f>
        <v>17.899999999999999</v>
      </c>
      <c r="C1513" s="6">
        <f t="shared" si="161"/>
        <v>38.6</v>
      </c>
      <c r="D1513" s="6">
        <f t="shared" si="162"/>
        <v>39.6</v>
      </c>
      <c r="E1513" s="6">
        <f t="shared" si="163"/>
        <v>40.6</v>
      </c>
      <c r="F1513" s="6">
        <f t="shared" si="164"/>
        <v>38.6</v>
      </c>
      <c r="G1513" s="6">
        <f t="shared" si="165"/>
        <v>39.6</v>
      </c>
      <c r="H1513" s="6">
        <f t="shared" si="166"/>
        <v>40.6</v>
      </c>
      <c r="I1513" s="162"/>
      <c r="J1513" s="6">
        <f t="shared" si="167"/>
        <v>-79.200000000000017</v>
      </c>
      <c r="K1513" s="60"/>
      <c r="L1513" s="93"/>
    </row>
    <row r="1514" spans="1:12">
      <c r="A1514" s="59">
        <f>'Temperature Data'!A1514</f>
        <v>42055</v>
      </c>
      <c r="B1514" s="6" cm="1">
        <f t="array" ref="B1514">INDEX('Temperature Data'!$B1514:$G1514,1,TempDataCol)</f>
        <v>9.1000000000000014</v>
      </c>
      <c r="C1514" s="6">
        <f t="shared" si="161"/>
        <v>47.4</v>
      </c>
      <c r="D1514" s="6">
        <f t="shared" si="162"/>
        <v>48.4</v>
      </c>
      <c r="E1514" s="6">
        <f t="shared" si="163"/>
        <v>49.4</v>
      </c>
      <c r="F1514" s="6">
        <f t="shared" si="164"/>
        <v>47.4</v>
      </c>
      <c r="G1514" s="6">
        <f t="shared" si="165"/>
        <v>48.4</v>
      </c>
      <c r="H1514" s="6">
        <f t="shared" si="166"/>
        <v>49.4</v>
      </c>
      <c r="I1514" s="162"/>
      <c r="J1514" s="6">
        <f t="shared" si="167"/>
        <v>-96.799999999999983</v>
      </c>
      <c r="K1514" s="60"/>
      <c r="L1514" s="93"/>
    </row>
    <row r="1515" spans="1:12">
      <c r="A1515" s="59">
        <f>'Temperature Data'!A1515</f>
        <v>42056</v>
      </c>
      <c r="B1515" s="6" cm="1">
        <f t="array" ref="B1515">INDEX('Temperature Data'!$B1515:$G1515,1,TempDataCol)</f>
        <v>15.899999999999999</v>
      </c>
      <c r="C1515" s="6">
        <f t="shared" si="161"/>
        <v>40.6</v>
      </c>
      <c r="D1515" s="6">
        <f t="shared" si="162"/>
        <v>41.6</v>
      </c>
      <c r="E1515" s="6">
        <f t="shared" si="163"/>
        <v>42.6</v>
      </c>
      <c r="F1515" s="6">
        <f t="shared" si="164"/>
        <v>40.6</v>
      </c>
      <c r="G1515" s="6">
        <f t="shared" si="165"/>
        <v>41.6</v>
      </c>
      <c r="H1515" s="6">
        <f t="shared" si="166"/>
        <v>42.6</v>
      </c>
      <c r="I1515" s="162"/>
      <c r="J1515" s="6">
        <f t="shared" si="167"/>
        <v>-83.200000000000017</v>
      </c>
      <c r="K1515" s="60"/>
      <c r="L1515" s="93"/>
    </row>
    <row r="1516" spans="1:12">
      <c r="A1516" s="59">
        <f>'Temperature Data'!A1516</f>
        <v>42057</v>
      </c>
      <c r="B1516" s="6" cm="1">
        <f t="array" ref="B1516">INDEX('Temperature Data'!$B1516:$G1516,1,TempDataCol)</f>
        <v>30.700000000000003</v>
      </c>
      <c r="C1516" s="6">
        <f t="shared" si="161"/>
        <v>25.799999999999997</v>
      </c>
      <c r="D1516" s="6">
        <f t="shared" si="162"/>
        <v>26.799999999999997</v>
      </c>
      <c r="E1516" s="6">
        <f t="shared" si="163"/>
        <v>27.799999999999997</v>
      </c>
      <c r="F1516" s="6">
        <f t="shared" si="164"/>
        <v>25.799999999999997</v>
      </c>
      <c r="G1516" s="6">
        <f t="shared" si="165"/>
        <v>26.799999999999997</v>
      </c>
      <c r="H1516" s="6">
        <f t="shared" si="166"/>
        <v>27.799999999999997</v>
      </c>
      <c r="I1516" s="162"/>
      <c r="J1516" s="6">
        <f t="shared" si="167"/>
        <v>-53.599999999999994</v>
      </c>
      <c r="K1516" s="60"/>
      <c r="L1516" s="93"/>
    </row>
    <row r="1517" spans="1:12">
      <c r="A1517" s="59">
        <f>'Temperature Data'!A1517</f>
        <v>42058</v>
      </c>
      <c r="B1517" s="6" cm="1">
        <f t="array" ref="B1517">INDEX('Temperature Data'!$B1517:$G1517,1,TempDataCol)</f>
        <v>18.299999999999997</v>
      </c>
      <c r="C1517" s="6">
        <f t="shared" si="161"/>
        <v>38.200000000000003</v>
      </c>
      <c r="D1517" s="6">
        <f t="shared" si="162"/>
        <v>39.200000000000003</v>
      </c>
      <c r="E1517" s="6">
        <f t="shared" si="163"/>
        <v>40.200000000000003</v>
      </c>
      <c r="F1517" s="6">
        <f t="shared" si="164"/>
        <v>38.200000000000003</v>
      </c>
      <c r="G1517" s="6">
        <f t="shared" si="165"/>
        <v>39.200000000000003</v>
      </c>
      <c r="H1517" s="6">
        <f t="shared" si="166"/>
        <v>40.200000000000003</v>
      </c>
      <c r="I1517" s="162"/>
      <c r="J1517" s="6">
        <f t="shared" si="167"/>
        <v>-78.400000000000006</v>
      </c>
      <c r="K1517" s="60"/>
      <c r="L1517" s="93"/>
    </row>
    <row r="1518" spans="1:12">
      <c r="A1518" s="59">
        <f>'Temperature Data'!A1518</f>
        <v>42059</v>
      </c>
      <c r="B1518" s="6" cm="1">
        <f t="array" ref="B1518">INDEX('Temperature Data'!$B1518:$G1518,1,TempDataCol)</f>
        <v>5.4000000000000057</v>
      </c>
      <c r="C1518" s="6">
        <f t="shared" si="161"/>
        <v>51.099999999999994</v>
      </c>
      <c r="D1518" s="6">
        <f t="shared" si="162"/>
        <v>52.099999999999994</v>
      </c>
      <c r="E1518" s="6">
        <f t="shared" si="163"/>
        <v>53.099999999999994</v>
      </c>
      <c r="F1518" s="6">
        <f t="shared" si="164"/>
        <v>51.099999999999994</v>
      </c>
      <c r="G1518" s="6">
        <f t="shared" si="165"/>
        <v>52.099999999999994</v>
      </c>
      <c r="H1518" s="6">
        <f t="shared" si="166"/>
        <v>53.099999999999994</v>
      </c>
      <c r="I1518" s="162"/>
      <c r="J1518" s="6">
        <f t="shared" si="167"/>
        <v>-104.19999999999999</v>
      </c>
      <c r="K1518" s="60"/>
      <c r="L1518" s="93"/>
    </row>
    <row r="1519" spans="1:12">
      <c r="A1519" s="59">
        <f>'Temperature Data'!A1519</f>
        <v>42060</v>
      </c>
      <c r="B1519" s="6" cm="1">
        <f t="array" ref="B1519">INDEX('Temperature Data'!$B1519:$G1519,1,TempDataCol)</f>
        <v>21.200000000000003</v>
      </c>
      <c r="C1519" s="6">
        <f t="shared" si="161"/>
        <v>35.299999999999997</v>
      </c>
      <c r="D1519" s="6">
        <f t="shared" si="162"/>
        <v>36.299999999999997</v>
      </c>
      <c r="E1519" s="6">
        <f t="shared" si="163"/>
        <v>37.299999999999997</v>
      </c>
      <c r="F1519" s="6">
        <f t="shared" si="164"/>
        <v>35.299999999999997</v>
      </c>
      <c r="G1519" s="6">
        <f t="shared" si="165"/>
        <v>36.299999999999997</v>
      </c>
      <c r="H1519" s="6">
        <f t="shared" si="166"/>
        <v>37.299999999999997</v>
      </c>
      <c r="I1519" s="162"/>
      <c r="J1519" s="6">
        <f t="shared" si="167"/>
        <v>-72.599999999999994</v>
      </c>
      <c r="K1519" s="60"/>
      <c r="L1519" s="93"/>
    </row>
    <row r="1520" spans="1:12">
      <c r="A1520" s="59">
        <f>'Temperature Data'!A1520</f>
        <v>42061</v>
      </c>
      <c r="B1520" s="6" cm="1">
        <f t="array" ref="B1520">INDEX('Temperature Data'!$B1520:$G1520,1,TempDataCol)</f>
        <v>17.899999999999999</v>
      </c>
      <c r="C1520" s="6">
        <f t="shared" si="161"/>
        <v>38.6</v>
      </c>
      <c r="D1520" s="6">
        <f t="shared" si="162"/>
        <v>39.6</v>
      </c>
      <c r="E1520" s="6">
        <f t="shared" si="163"/>
        <v>40.6</v>
      </c>
      <c r="F1520" s="6">
        <f t="shared" si="164"/>
        <v>38.6</v>
      </c>
      <c r="G1520" s="6">
        <f t="shared" si="165"/>
        <v>39.6</v>
      </c>
      <c r="H1520" s="6">
        <f t="shared" si="166"/>
        <v>40.6</v>
      </c>
      <c r="I1520" s="162"/>
      <c r="J1520" s="6">
        <f t="shared" si="167"/>
        <v>-79.200000000000017</v>
      </c>
      <c r="K1520" s="60"/>
      <c r="L1520" s="93"/>
    </row>
    <row r="1521" spans="1:12">
      <c r="A1521" s="59">
        <f>'Temperature Data'!A1521</f>
        <v>42062</v>
      </c>
      <c r="B1521" s="6" cm="1">
        <f t="array" ref="B1521">INDEX('Temperature Data'!$B1521:$G1521,1,TempDataCol)</f>
        <v>14.200000000000003</v>
      </c>
      <c r="C1521" s="6">
        <f t="shared" si="161"/>
        <v>42.3</v>
      </c>
      <c r="D1521" s="6">
        <f t="shared" si="162"/>
        <v>43.3</v>
      </c>
      <c r="E1521" s="6">
        <f t="shared" si="163"/>
        <v>44.3</v>
      </c>
      <c r="F1521" s="6">
        <f t="shared" si="164"/>
        <v>42.3</v>
      </c>
      <c r="G1521" s="6">
        <f t="shared" si="165"/>
        <v>43.3</v>
      </c>
      <c r="H1521" s="6">
        <f t="shared" si="166"/>
        <v>44.3</v>
      </c>
      <c r="I1521" s="162"/>
      <c r="J1521" s="6">
        <f t="shared" si="167"/>
        <v>-86.59999999999998</v>
      </c>
      <c r="K1521" s="60"/>
      <c r="L1521" s="93"/>
    </row>
    <row r="1522" spans="1:12">
      <c r="A1522" s="59">
        <f>'Temperature Data'!A1522</f>
        <v>42063</v>
      </c>
      <c r="B1522" s="6" cm="1">
        <f t="array" ref="B1522">INDEX('Temperature Data'!$B1522:$G1522,1,TempDataCol)</f>
        <v>14.799999999999997</v>
      </c>
      <c r="C1522" s="6">
        <f t="shared" si="161"/>
        <v>41.7</v>
      </c>
      <c r="D1522" s="6">
        <f t="shared" si="162"/>
        <v>42.7</v>
      </c>
      <c r="E1522" s="6">
        <f t="shared" si="163"/>
        <v>43.7</v>
      </c>
      <c r="F1522" s="6">
        <f t="shared" si="164"/>
        <v>41.7</v>
      </c>
      <c r="G1522" s="6">
        <f t="shared" si="165"/>
        <v>42.7</v>
      </c>
      <c r="H1522" s="6">
        <f t="shared" si="166"/>
        <v>43.7</v>
      </c>
      <c r="I1522" s="162"/>
      <c r="J1522" s="6">
        <f t="shared" si="167"/>
        <v>-85.40000000000002</v>
      </c>
      <c r="K1522" s="60"/>
      <c r="L1522" s="93"/>
    </row>
    <row r="1523" spans="1:12">
      <c r="A1523" s="59">
        <f>'Temperature Data'!A1523</f>
        <v>42064</v>
      </c>
      <c r="B1523" s="6" cm="1">
        <f t="array" ref="B1523">INDEX('Temperature Data'!$B1523:$G1523,1,TempDataCol)</f>
        <v>16.399999999999999</v>
      </c>
      <c r="C1523" s="6">
        <f t="shared" si="161"/>
        <v>40.1</v>
      </c>
      <c r="D1523" s="6">
        <f t="shared" si="162"/>
        <v>41.1</v>
      </c>
      <c r="E1523" s="6">
        <f t="shared" si="163"/>
        <v>42.1</v>
      </c>
      <c r="F1523" s="6">
        <f t="shared" si="164"/>
        <v>40.1</v>
      </c>
      <c r="G1523" s="6">
        <f t="shared" si="165"/>
        <v>41.1</v>
      </c>
      <c r="H1523" s="6">
        <f t="shared" si="166"/>
        <v>42.1</v>
      </c>
      <c r="I1523" s="162"/>
      <c r="J1523" s="6">
        <f t="shared" si="167"/>
        <v>-82.200000000000017</v>
      </c>
      <c r="K1523" s="60"/>
      <c r="L1523" s="93"/>
    </row>
    <row r="1524" spans="1:12">
      <c r="A1524" s="59">
        <f>'Temperature Data'!A1524</f>
        <v>42065</v>
      </c>
      <c r="B1524" s="6" cm="1">
        <f t="array" ref="B1524">INDEX('Temperature Data'!$B1524:$G1524,1,TempDataCol)</f>
        <v>28.200000000000003</v>
      </c>
      <c r="C1524" s="6">
        <f t="shared" si="161"/>
        <v>28.299999999999997</v>
      </c>
      <c r="D1524" s="6">
        <f t="shared" si="162"/>
        <v>29.299999999999997</v>
      </c>
      <c r="E1524" s="6">
        <f t="shared" si="163"/>
        <v>30.299999999999997</v>
      </c>
      <c r="F1524" s="6">
        <f t="shared" si="164"/>
        <v>28.299999999999997</v>
      </c>
      <c r="G1524" s="6">
        <f t="shared" si="165"/>
        <v>29.299999999999997</v>
      </c>
      <c r="H1524" s="6">
        <f t="shared" si="166"/>
        <v>30.299999999999997</v>
      </c>
      <c r="I1524" s="162"/>
      <c r="J1524" s="6">
        <f t="shared" si="167"/>
        <v>-58.599999999999994</v>
      </c>
      <c r="K1524" s="60"/>
      <c r="L1524" s="93"/>
    </row>
    <row r="1525" spans="1:12">
      <c r="A1525" s="59">
        <f>'Temperature Data'!A1525</f>
        <v>42066</v>
      </c>
      <c r="B1525" s="6" cm="1">
        <f t="array" ref="B1525">INDEX('Temperature Data'!$B1525:$G1525,1,TempDataCol)</f>
        <v>22.4</v>
      </c>
      <c r="C1525" s="6">
        <f t="shared" si="161"/>
        <v>34.1</v>
      </c>
      <c r="D1525" s="6">
        <f t="shared" si="162"/>
        <v>35.1</v>
      </c>
      <c r="E1525" s="6">
        <f t="shared" si="163"/>
        <v>36.1</v>
      </c>
      <c r="F1525" s="6">
        <f t="shared" si="164"/>
        <v>34.1</v>
      </c>
      <c r="G1525" s="6">
        <f t="shared" si="165"/>
        <v>35.1</v>
      </c>
      <c r="H1525" s="6">
        <f t="shared" si="166"/>
        <v>36.1</v>
      </c>
      <c r="I1525" s="162"/>
      <c r="J1525" s="6">
        <f t="shared" si="167"/>
        <v>-70.200000000000017</v>
      </c>
      <c r="K1525" s="60"/>
      <c r="L1525" s="93"/>
    </row>
    <row r="1526" spans="1:12">
      <c r="A1526" s="59">
        <f>'Temperature Data'!A1526</f>
        <v>42067</v>
      </c>
      <c r="B1526" s="6" cm="1">
        <f t="array" ref="B1526">INDEX('Temperature Data'!$B1526:$G1526,1,TempDataCol)</f>
        <v>37.799999999999997</v>
      </c>
      <c r="C1526" s="6">
        <f t="shared" si="161"/>
        <v>18.700000000000003</v>
      </c>
      <c r="D1526" s="6">
        <f t="shared" si="162"/>
        <v>19.700000000000003</v>
      </c>
      <c r="E1526" s="6">
        <f t="shared" si="163"/>
        <v>20.700000000000003</v>
      </c>
      <c r="F1526" s="6">
        <f t="shared" si="164"/>
        <v>18.700000000000003</v>
      </c>
      <c r="G1526" s="6">
        <f t="shared" si="165"/>
        <v>19.700000000000003</v>
      </c>
      <c r="H1526" s="6">
        <f t="shared" si="166"/>
        <v>20.700000000000003</v>
      </c>
      <c r="I1526" s="162"/>
      <c r="J1526" s="6">
        <f t="shared" si="167"/>
        <v>-39.400000000000006</v>
      </c>
      <c r="K1526" s="60"/>
      <c r="L1526" s="93"/>
    </row>
    <row r="1527" spans="1:12">
      <c r="A1527" s="59">
        <f>'Temperature Data'!A1527</f>
        <v>42068</v>
      </c>
      <c r="B1527" s="6" cm="1">
        <f t="array" ref="B1527">INDEX('Temperature Data'!$B1527:$G1527,1,TempDataCol)</f>
        <v>27.4</v>
      </c>
      <c r="C1527" s="6">
        <f t="shared" si="161"/>
        <v>29.1</v>
      </c>
      <c r="D1527" s="6">
        <f t="shared" si="162"/>
        <v>30.1</v>
      </c>
      <c r="E1527" s="6">
        <f t="shared" si="163"/>
        <v>31.1</v>
      </c>
      <c r="F1527" s="6">
        <f t="shared" si="164"/>
        <v>29.1</v>
      </c>
      <c r="G1527" s="6">
        <f t="shared" si="165"/>
        <v>30.1</v>
      </c>
      <c r="H1527" s="6">
        <f t="shared" si="166"/>
        <v>31.1</v>
      </c>
      <c r="I1527" s="162"/>
      <c r="J1527" s="6">
        <f t="shared" si="167"/>
        <v>-60.20000000000001</v>
      </c>
      <c r="K1527" s="60"/>
      <c r="L1527" s="93"/>
    </row>
    <row r="1528" spans="1:12">
      <c r="A1528" s="59">
        <f>'Temperature Data'!A1528</f>
        <v>42069</v>
      </c>
      <c r="B1528" s="6" cm="1">
        <f t="array" ref="B1528">INDEX('Temperature Data'!$B1528:$G1528,1,TempDataCol)</f>
        <v>15.799999999999997</v>
      </c>
      <c r="C1528" s="6">
        <f t="shared" si="161"/>
        <v>40.700000000000003</v>
      </c>
      <c r="D1528" s="6">
        <f t="shared" si="162"/>
        <v>41.7</v>
      </c>
      <c r="E1528" s="6">
        <f t="shared" si="163"/>
        <v>42.7</v>
      </c>
      <c r="F1528" s="6">
        <f t="shared" si="164"/>
        <v>40.700000000000003</v>
      </c>
      <c r="G1528" s="6">
        <f t="shared" si="165"/>
        <v>41.7</v>
      </c>
      <c r="H1528" s="6">
        <f t="shared" si="166"/>
        <v>42.7</v>
      </c>
      <c r="I1528" s="162"/>
      <c r="J1528" s="6">
        <f t="shared" si="167"/>
        <v>-83.4</v>
      </c>
      <c r="K1528" s="60"/>
      <c r="L1528" s="93"/>
    </row>
    <row r="1529" spans="1:12">
      <c r="A1529" s="59">
        <f>'Temperature Data'!A1529</f>
        <v>42070</v>
      </c>
      <c r="B1529" s="6" cm="1">
        <f t="array" ref="B1529">INDEX('Temperature Data'!$B1529:$G1529,1,TempDataCol)</f>
        <v>25.1</v>
      </c>
      <c r="C1529" s="6">
        <f t="shared" si="161"/>
        <v>31.4</v>
      </c>
      <c r="D1529" s="6">
        <f t="shared" si="162"/>
        <v>32.4</v>
      </c>
      <c r="E1529" s="6">
        <f t="shared" si="163"/>
        <v>33.4</v>
      </c>
      <c r="F1529" s="6">
        <f t="shared" si="164"/>
        <v>31.4</v>
      </c>
      <c r="G1529" s="6">
        <f t="shared" si="165"/>
        <v>32.4</v>
      </c>
      <c r="H1529" s="6">
        <f t="shared" si="166"/>
        <v>33.4</v>
      </c>
      <c r="I1529" s="162"/>
      <c r="J1529" s="6">
        <f t="shared" si="167"/>
        <v>-64.799999999999983</v>
      </c>
      <c r="K1529" s="60"/>
      <c r="L1529" s="93"/>
    </row>
    <row r="1530" spans="1:12">
      <c r="A1530" s="59">
        <f>'Temperature Data'!A1530</f>
        <v>42071</v>
      </c>
      <c r="B1530" s="6" cm="1">
        <f t="array" ref="B1530">INDEX('Temperature Data'!$B1530:$G1530,1,TempDataCol)</f>
        <v>31.4</v>
      </c>
      <c r="C1530" s="6">
        <f t="shared" si="161"/>
        <v>25.1</v>
      </c>
      <c r="D1530" s="6">
        <f t="shared" si="162"/>
        <v>26.1</v>
      </c>
      <c r="E1530" s="6">
        <f t="shared" si="163"/>
        <v>27.1</v>
      </c>
      <c r="F1530" s="6">
        <f t="shared" si="164"/>
        <v>25.1</v>
      </c>
      <c r="G1530" s="6">
        <f t="shared" si="165"/>
        <v>26.1</v>
      </c>
      <c r="H1530" s="6">
        <f t="shared" si="166"/>
        <v>27.1</v>
      </c>
      <c r="I1530" s="162"/>
      <c r="J1530" s="6">
        <f t="shared" si="167"/>
        <v>-52.20000000000001</v>
      </c>
      <c r="K1530" s="60"/>
      <c r="L1530" s="93"/>
    </row>
    <row r="1531" spans="1:12">
      <c r="A1531" s="59">
        <f>'Temperature Data'!A1531</f>
        <v>42072</v>
      </c>
      <c r="B1531" s="6" cm="1">
        <f t="array" ref="B1531">INDEX('Temperature Data'!$B1531:$G1531,1,TempDataCol)</f>
        <v>32.799999999999997</v>
      </c>
      <c r="C1531" s="6">
        <f t="shared" si="161"/>
        <v>23.700000000000003</v>
      </c>
      <c r="D1531" s="6">
        <f t="shared" si="162"/>
        <v>24.700000000000003</v>
      </c>
      <c r="E1531" s="6">
        <f t="shared" si="163"/>
        <v>25.700000000000003</v>
      </c>
      <c r="F1531" s="6">
        <f t="shared" si="164"/>
        <v>23.700000000000003</v>
      </c>
      <c r="G1531" s="6">
        <f t="shared" si="165"/>
        <v>24.700000000000003</v>
      </c>
      <c r="H1531" s="6">
        <f t="shared" si="166"/>
        <v>25.700000000000003</v>
      </c>
      <c r="I1531" s="162"/>
      <c r="J1531" s="6">
        <f t="shared" si="167"/>
        <v>-49.400000000000006</v>
      </c>
      <c r="K1531" s="60"/>
      <c r="L1531" s="93"/>
    </row>
    <row r="1532" spans="1:12">
      <c r="A1532" s="59">
        <f>'Temperature Data'!A1532</f>
        <v>42073</v>
      </c>
      <c r="B1532" s="6" cm="1">
        <f t="array" ref="B1532">INDEX('Temperature Data'!$B1532:$G1532,1,TempDataCol)</f>
        <v>36.1</v>
      </c>
      <c r="C1532" s="6">
        <f t="shared" si="161"/>
        <v>20.399999999999999</v>
      </c>
      <c r="D1532" s="6">
        <f t="shared" si="162"/>
        <v>21.4</v>
      </c>
      <c r="E1532" s="6">
        <f t="shared" si="163"/>
        <v>22.4</v>
      </c>
      <c r="F1532" s="6">
        <f t="shared" si="164"/>
        <v>20.399999999999999</v>
      </c>
      <c r="G1532" s="6">
        <f t="shared" si="165"/>
        <v>21.4</v>
      </c>
      <c r="H1532" s="6">
        <f t="shared" si="166"/>
        <v>22.4</v>
      </c>
      <c r="I1532" s="162"/>
      <c r="J1532" s="6">
        <f t="shared" si="167"/>
        <v>-42.79999999999999</v>
      </c>
      <c r="K1532" s="60"/>
      <c r="L1532" s="93"/>
    </row>
    <row r="1533" spans="1:12">
      <c r="A1533" s="59">
        <f>'Temperature Data'!A1533</f>
        <v>42074</v>
      </c>
      <c r="B1533" s="6" cm="1">
        <f t="array" ref="B1533">INDEX('Temperature Data'!$B1533:$G1533,1,TempDataCol)</f>
        <v>45.2</v>
      </c>
      <c r="C1533" s="6">
        <f t="shared" si="161"/>
        <v>11.299999999999997</v>
      </c>
      <c r="D1533" s="6">
        <f t="shared" si="162"/>
        <v>12.299999999999997</v>
      </c>
      <c r="E1533" s="6">
        <f t="shared" si="163"/>
        <v>13.299999999999997</v>
      </c>
      <c r="F1533" s="6">
        <f t="shared" si="164"/>
        <v>11.299999999999997</v>
      </c>
      <c r="G1533" s="6">
        <f t="shared" si="165"/>
        <v>12.299999999999997</v>
      </c>
      <c r="H1533" s="6">
        <f t="shared" si="166"/>
        <v>13.299999999999997</v>
      </c>
      <c r="I1533" s="162"/>
      <c r="J1533" s="6">
        <f t="shared" si="167"/>
        <v>-24.599999999999994</v>
      </c>
      <c r="K1533" s="60"/>
      <c r="L1533" s="93"/>
    </row>
    <row r="1534" spans="1:12">
      <c r="A1534" s="59">
        <f>'Temperature Data'!A1534</f>
        <v>42075</v>
      </c>
      <c r="B1534" s="6" cm="1">
        <f t="array" ref="B1534">INDEX('Temperature Data'!$B1534:$G1534,1,TempDataCol)</f>
        <v>33.5</v>
      </c>
      <c r="C1534" s="6">
        <f t="shared" si="161"/>
        <v>23</v>
      </c>
      <c r="D1534" s="6">
        <f t="shared" si="162"/>
        <v>24</v>
      </c>
      <c r="E1534" s="6">
        <f t="shared" si="163"/>
        <v>25</v>
      </c>
      <c r="F1534" s="6">
        <f t="shared" si="164"/>
        <v>23</v>
      </c>
      <c r="G1534" s="6">
        <f t="shared" si="165"/>
        <v>24</v>
      </c>
      <c r="H1534" s="6">
        <f t="shared" si="166"/>
        <v>25</v>
      </c>
      <c r="I1534" s="162"/>
      <c r="J1534" s="6">
        <f t="shared" si="167"/>
        <v>-48</v>
      </c>
      <c r="K1534" s="60"/>
      <c r="L1534" s="93"/>
    </row>
    <row r="1535" spans="1:12">
      <c r="A1535" s="59">
        <f>'Temperature Data'!A1535</f>
        <v>42076</v>
      </c>
      <c r="B1535" s="6" cm="1">
        <f t="array" ref="B1535">INDEX('Temperature Data'!$B1535:$G1535,1,TempDataCol)</f>
        <v>28.9</v>
      </c>
      <c r="C1535" s="6">
        <f t="shared" si="161"/>
        <v>27.6</v>
      </c>
      <c r="D1535" s="6">
        <f t="shared" si="162"/>
        <v>28.6</v>
      </c>
      <c r="E1535" s="6">
        <f t="shared" si="163"/>
        <v>29.6</v>
      </c>
      <c r="F1535" s="6">
        <f t="shared" si="164"/>
        <v>27.6</v>
      </c>
      <c r="G1535" s="6">
        <f t="shared" si="165"/>
        <v>28.6</v>
      </c>
      <c r="H1535" s="6">
        <f t="shared" si="166"/>
        <v>29.6</v>
      </c>
      <c r="I1535" s="162"/>
      <c r="J1535" s="6">
        <f t="shared" si="167"/>
        <v>-57.20000000000001</v>
      </c>
      <c r="K1535" s="60"/>
      <c r="L1535" s="93"/>
    </row>
    <row r="1536" spans="1:12">
      <c r="A1536" s="59">
        <f>'Temperature Data'!A1536</f>
        <v>42077</v>
      </c>
      <c r="B1536" s="6" cm="1">
        <f t="array" ref="B1536">INDEX('Temperature Data'!$B1536:$G1536,1,TempDataCol)</f>
        <v>32.700000000000003</v>
      </c>
      <c r="C1536" s="6">
        <f t="shared" si="161"/>
        <v>23.799999999999997</v>
      </c>
      <c r="D1536" s="6">
        <f t="shared" si="162"/>
        <v>24.799999999999997</v>
      </c>
      <c r="E1536" s="6">
        <f t="shared" si="163"/>
        <v>25.799999999999997</v>
      </c>
      <c r="F1536" s="6">
        <f t="shared" si="164"/>
        <v>23.799999999999997</v>
      </c>
      <c r="G1536" s="6">
        <f t="shared" si="165"/>
        <v>24.799999999999997</v>
      </c>
      <c r="H1536" s="6">
        <f t="shared" si="166"/>
        <v>25.799999999999997</v>
      </c>
      <c r="I1536" s="162"/>
      <c r="J1536" s="6">
        <f t="shared" si="167"/>
        <v>-49.599999999999994</v>
      </c>
      <c r="K1536" s="60"/>
      <c r="L1536" s="93"/>
    </row>
    <row r="1537" spans="1:12">
      <c r="A1537" s="59">
        <f>'Temperature Data'!A1537</f>
        <v>42078</v>
      </c>
      <c r="B1537" s="6" cm="1">
        <f t="array" ref="B1537">INDEX('Temperature Data'!$B1537:$G1537,1,TempDataCol)</f>
        <v>33.799999999999997</v>
      </c>
      <c r="C1537" s="6">
        <f t="shared" si="161"/>
        <v>22.700000000000003</v>
      </c>
      <c r="D1537" s="6">
        <f t="shared" si="162"/>
        <v>23.700000000000003</v>
      </c>
      <c r="E1537" s="6">
        <f t="shared" si="163"/>
        <v>24.700000000000003</v>
      </c>
      <c r="F1537" s="6">
        <f t="shared" si="164"/>
        <v>22.700000000000003</v>
      </c>
      <c r="G1537" s="6">
        <f t="shared" si="165"/>
        <v>23.700000000000003</v>
      </c>
      <c r="H1537" s="6">
        <f t="shared" si="166"/>
        <v>24.700000000000003</v>
      </c>
      <c r="I1537" s="162"/>
      <c r="J1537" s="6">
        <f t="shared" si="167"/>
        <v>-47.400000000000006</v>
      </c>
      <c r="K1537" s="60"/>
      <c r="L1537" s="93"/>
    </row>
    <row r="1538" spans="1:12">
      <c r="A1538" s="59">
        <f>'Temperature Data'!A1538</f>
        <v>42079</v>
      </c>
      <c r="B1538" s="6" cm="1">
        <f t="array" ref="B1538">INDEX('Temperature Data'!$B1538:$G1538,1,TempDataCol)</f>
        <v>33</v>
      </c>
      <c r="C1538" s="6">
        <f t="shared" si="161"/>
        <v>23.5</v>
      </c>
      <c r="D1538" s="6">
        <f t="shared" si="162"/>
        <v>24.5</v>
      </c>
      <c r="E1538" s="6">
        <f t="shared" si="163"/>
        <v>25.5</v>
      </c>
      <c r="F1538" s="6">
        <f t="shared" si="164"/>
        <v>23.5</v>
      </c>
      <c r="G1538" s="6">
        <f t="shared" si="165"/>
        <v>24.5</v>
      </c>
      <c r="H1538" s="6">
        <f t="shared" si="166"/>
        <v>25.5</v>
      </c>
      <c r="I1538" s="162"/>
      <c r="J1538" s="6">
        <f t="shared" si="167"/>
        <v>-49</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20.700000000000003</v>
      </c>
      <c r="D1539" s="6">
        <f t="shared" ref="D1539:D1602" si="169">IF(ISNUMBER($B1539),IF($B1539&lt;BPmiddle,(BPmiddle-$B1539),0),"no data")</f>
        <v>21.700000000000003</v>
      </c>
      <c r="E1539" s="6">
        <f t="shared" ref="E1539:E1602" si="170">IF(ISNUMBER($B1539),IF($B1539&lt;BPupper,(BPupper-$B1539),0),"no data")</f>
        <v>22.700000000000003</v>
      </c>
      <c r="F1539" s="6">
        <f t="shared" ref="F1539:F1602" si="171">IF(ISNUMBER($B1539),IF($B1539&lt;BPlower,(BPlower-$B1539),0),"no data")</f>
        <v>20.700000000000003</v>
      </c>
      <c r="G1539" s="6">
        <f t="shared" ref="G1539:G1602" si="172">IF(ISNUMBER($B1539),IF($B1539&lt;BPmiddle,(BPmiddle-$B1539),0),"no data")</f>
        <v>21.700000000000003</v>
      </c>
      <c r="H1539" s="6">
        <f t="shared" ref="H1539:H1602" si="173">IF(ISNUMBER($B1539),IF($B1539&lt;BPupper,(BPupper-$B1539),0),"no data")</f>
        <v>22.700000000000003</v>
      </c>
      <c r="I1539" s="162"/>
      <c r="J1539" s="6">
        <f t="shared" ref="J1539:J1602" si="174">IF(ISNUMBER($B1539),IF($B1539&lt;BalancePoint,(BalancePoint-$B1539-SUM($D1539:$F1539)),0),"no data")</f>
        <v>-43.400000000000006</v>
      </c>
      <c r="K1539" s="60"/>
      <c r="L1539" s="93"/>
    </row>
    <row r="1540" spans="1:12">
      <c r="A1540" s="59">
        <f>'Temperature Data'!A1540</f>
        <v>42081</v>
      </c>
      <c r="B1540" s="6" cm="1">
        <f t="array" ref="B1540">INDEX('Temperature Data'!$B1540:$G1540,1,TempDataCol)</f>
        <v>24.1</v>
      </c>
      <c r="C1540" s="6">
        <f t="shared" si="168"/>
        <v>32.4</v>
      </c>
      <c r="D1540" s="6">
        <f t="shared" si="169"/>
        <v>33.4</v>
      </c>
      <c r="E1540" s="6">
        <f t="shared" si="170"/>
        <v>34.4</v>
      </c>
      <c r="F1540" s="6">
        <f t="shared" si="171"/>
        <v>32.4</v>
      </c>
      <c r="G1540" s="6">
        <f t="shared" si="172"/>
        <v>33.4</v>
      </c>
      <c r="H1540" s="6">
        <f t="shared" si="173"/>
        <v>34.4</v>
      </c>
      <c r="I1540" s="162"/>
      <c r="J1540" s="6">
        <f t="shared" si="174"/>
        <v>-66.799999999999983</v>
      </c>
      <c r="K1540" s="60"/>
      <c r="L1540" s="93"/>
    </row>
    <row r="1541" spans="1:12">
      <c r="A1541" s="59">
        <f>'Temperature Data'!A1541</f>
        <v>42082</v>
      </c>
      <c r="B1541" s="6" cm="1">
        <f t="array" ref="B1541">INDEX('Temperature Data'!$B1541:$G1541,1,TempDataCol)</f>
        <v>23.799999999999997</v>
      </c>
      <c r="C1541" s="6">
        <f t="shared" si="168"/>
        <v>32.700000000000003</v>
      </c>
      <c r="D1541" s="6">
        <f t="shared" si="169"/>
        <v>33.700000000000003</v>
      </c>
      <c r="E1541" s="6">
        <f t="shared" si="170"/>
        <v>34.700000000000003</v>
      </c>
      <c r="F1541" s="6">
        <f t="shared" si="171"/>
        <v>32.700000000000003</v>
      </c>
      <c r="G1541" s="6">
        <f t="shared" si="172"/>
        <v>33.700000000000003</v>
      </c>
      <c r="H1541" s="6">
        <f t="shared" si="173"/>
        <v>34.700000000000003</v>
      </c>
      <c r="I1541" s="162"/>
      <c r="J1541" s="6">
        <f t="shared" si="174"/>
        <v>-67.400000000000006</v>
      </c>
      <c r="K1541" s="60"/>
      <c r="L1541" s="93"/>
    </row>
    <row r="1542" spans="1:12">
      <c r="A1542" s="59">
        <f>'Temperature Data'!A1542</f>
        <v>42083</v>
      </c>
      <c r="B1542" s="6" cm="1">
        <f t="array" ref="B1542">INDEX('Temperature Data'!$B1542:$G1542,1,TempDataCol)</f>
        <v>23.6</v>
      </c>
      <c r="C1542" s="6">
        <f t="shared" si="168"/>
        <v>32.9</v>
      </c>
      <c r="D1542" s="6">
        <f t="shared" si="169"/>
        <v>33.9</v>
      </c>
      <c r="E1542" s="6">
        <f t="shared" si="170"/>
        <v>34.9</v>
      </c>
      <c r="F1542" s="6">
        <f t="shared" si="171"/>
        <v>32.9</v>
      </c>
      <c r="G1542" s="6">
        <f t="shared" si="172"/>
        <v>33.9</v>
      </c>
      <c r="H1542" s="6">
        <f t="shared" si="173"/>
        <v>34.9</v>
      </c>
      <c r="I1542" s="162"/>
      <c r="J1542" s="6">
        <f t="shared" si="174"/>
        <v>-67.799999999999983</v>
      </c>
      <c r="K1542" s="60"/>
      <c r="L1542" s="93"/>
    </row>
    <row r="1543" spans="1:12">
      <c r="A1543" s="59">
        <f>'Temperature Data'!A1543</f>
        <v>42084</v>
      </c>
      <c r="B1543" s="6" cm="1">
        <f t="array" ref="B1543">INDEX('Temperature Data'!$B1543:$G1543,1,TempDataCol)</f>
        <v>31.9</v>
      </c>
      <c r="C1543" s="6">
        <f t="shared" si="168"/>
        <v>24.6</v>
      </c>
      <c r="D1543" s="6">
        <f t="shared" si="169"/>
        <v>25.6</v>
      </c>
      <c r="E1543" s="6">
        <f t="shared" si="170"/>
        <v>26.6</v>
      </c>
      <c r="F1543" s="6">
        <f t="shared" si="171"/>
        <v>24.6</v>
      </c>
      <c r="G1543" s="6">
        <f t="shared" si="172"/>
        <v>25.6</v>
      </c>
      <c r="H1543" s="6">
        <f t="shared" si="173"/>
        <v>26.6</v>
      </c>
      <c r="I1543" s="162"/>
      <c r="J1543" s="6">
        <f t="shared" si="174"/>
        <v>-51.20000000000001</v>
      </c>
      <c r="K1543" s="60"/>
      <c r="L1543" s="93"/>
    </row>
    <row r="1544" spans="1:12">
      <c r="A1544" s="59">
        <f>'Temperature Data'!A1544</f>
        <v>42085</v>
      </c>
      <c r="B1544" s="6" cm="1">
        <f t="array" ref="B1544">INDEX('Temperature Data'!$B1544:$G1544,1,TempDataCol)</f>
        <v>27.5</v>
      </c>
      <c r="C1544" s="6">
        <f t="shared" si="168"/>
        <v>29</v>
      </c>
      <c r="D1544" s="6">
        <f t="shared" si="169"/>
        <v>30</v>
      </c>
      <c r="E1544" s="6">
        <f t="shared" si="170"/>
        <v>31</v>
      </c>
      <c r="F1544" s="6">
        <f t="shared" si="171"/>
        <v>29</v>
      </c>
      <c r="G1544" s="6">
        <f t="shared" si="172"/>
        <v>30</v>
      </c>
      <c r="H1544" s="6">
        <f t="shared" si="173"/>
        <v>31</v>
      </c>
      <c r="I1544" s="162"/>
      <c r="J1544" s="6">
        <f t="shared" si="174"/>
        <v>-60</v>
      </c>
      <c r="K1544" s="60"/>
      <c r="L1544" s="93"/>
    </row>
    <row r="1545" spans="1:12">
      <c r="A1545" s="59">
        <f>'Temperature Data'!A1545</f>
        <v>42086</v>
      </c>
      <c r="B1545" s="6" cm="1">
        <f t="array" ref="B1545">INDEX('Temperature Data'!$B1545:$G1545,1,TempDataCol)</f>
        <v>22</v>
      </c>
      <c r="C1545" s="6">
        <f t="shared" si="168"/>
        <v>34.5</v>
      </c>
      <c r="D1545" s="6">
        <f t="shared" si="169"/>
        <v>35.5</v>
      </c>
      <c r="E1545" s="6">
        <f t="shared" si="170"/>
        <v>36.5</v>
      </c>
      <c r="F1545" s="6">
        <f t="shared" si="171"/>
        <v>34.5</v>
      </c>
      <c r="G1545" s="6">
        <f t="shared" si="172"/>
        <v>35.5</v>
      </c>
      <c r="H1545" s="6">
        <f t="shared" si="173"/>
        <v>36.5</v>
      </c>
      <c r="I1545" s="162"/>
      <c r="J1545" s="6">
        <f t="shared" si="174"/>
        <v>-71</v>
      </c>
      <c r="K1545" s="60"/>
      <c r="L1545" s="93"/>
    </row>
    <row r="1546" spans="1:12">
      <c r="A1546" s="59">
        <f>'Temperature Data'!A1546</f>
        <v>42087</v>
      </c>
      <c r="B1546" s="6" cm="1">
        <f t="array" ref="B1546">INDEX('Temperature Data'!$B1546:$G1546,1,TempDataCol)</f>
        <v>26.6</v>
      </c>
      <c r="C1546" s="6">
        <f t="shared" si="168"/>
        <v>29.9</v>
      </c>
      <c r="D1546" s="6">
        <f t="shared" si="169"/>
        <v>30.9</v>
      </c>
      <c r="E1546" s="6">
        <f t="shared" si="170"/>
        <v>31.9</v>
      </c>
      <c r="F1546" s="6">
        <f t="shared" si="171"/>
        <v>29.9</v>
      </c>
      <c r="G1546" s="6">
        <f t="shared" si="172"/>
        <v>30.9</v>
      </c>
      <c r="H1546" s="6">
        <f t="shared" si="173"/>
        <v>31.9</v>
      </c>
      <c r="I1546" s="162"/>
      <c r="J1546" s="6">
        <f t="shared" si="174"/>
        <v>-61.79999999999999</v>
      </c>
      <c r="K1546" s="60"/>
      <c r="L1546" s="93"/>
    </row>
    <row r="1547" spans="1:12">
      <c r="A1547" s="59">
        <f>'Temperature Data'!A1547</f>
        <v>42088</v>
      </c>
      <c r="B1547" s="6" cm="1">
        <f t="array" ref="B1547">INDEX('Temperature Data'!$B1547:$G1547,1,TempDataCol)</f>
        <v>33.1</v>
      </c>
      <c r="C1547" s="6">
        <f t="shared" si="168"/>
        <v>23.4</v>
      </c>
      <c r="D1547" s="6">
        <f t="shared" si="169"/>
        <v>24.4</v>
      </c>
      <c r="E1547" s="6">
        <f t="shared" si="170"/>
        <v>25.4</v>
      </c>
      <c r="F1547" s="6">
        <f t="shared" si="171"/>
        <v>23.4</v>
      </c>
      <c r="G1547" s="6">
        <f t="shared" si="172"/>
        <v>24.4</v>
      </c>
      <c r="H1547" s="6">
        <f t="shared" si="173"/>
        <v>25.4</v>
      </c>
      <c r="I1547" s="162"/>
      <c r="J1547" s="6">
        <f t="shared" si="174"/>
        <v>-48.79999999999999</v>
      </c>
      <c r="K1547" s="60"/>
      <c r="L1547" s="93"/>
    </row>
    <row r="1548" spans="1:12">
      <c r="A1548" s="59">
        <f>'Temperature Data'!A1548</f>
        <v>42089</v>
      </c>
      <c r="B1548" s="6" cm="1">
        <f t="array" ref="B1548">INDEX('Temperature Data'!$B1548:$G1548,1,TempDataCol)</f>
        <v>42.7</v>
      </c>
      <c r="C1548" s="6">
        <f t="shared" si="168"/>
        <v>13.799999999999997</v>
      </c>
      <c r="D1548" s="6">
        <f t="shared" si="169"/>
        <v>14.799999999999997</v>
      </c>
      <c r="E1548" s="6">
        <f t="shared" si="170"/>
        <v>15.799999999999997</v>
      </c>
      <c r="F1548" s="6">
        <f t="shared" si="171"/>
        <v>13.799999999999997</v>
      </c>
      <c r="G1548" s="6">
        <f t="shared" si="172"/>
        <v>14.799999999999997</v>
      </c>
      <c r="H1548" s="6">
        <f t="shared" si="173"/>
        <v>15.799999999999997</v>
      </c>
      <c r="I1548" s="162"/>
      <c r="J1548" s="6">
        <f t="shared" si="174"/>
        <v>-29.599999999999994</v>
      </c>
      <c r="K1548" s="60"/>
      <c r="L1548" s="93"/>
    </row>
    <row r="1549" spans="1:12">
      <c r="A1549" s="59">
        <f>'Temperature Data'!A1549</f>
        <v>42090</v>
      </c>
      <c r="B1549" s="6" cm="1">
        <f t="array" ref="B1549">INDEX('Temperature Data'!$B1549:$G1549,1,TempDataCol)</f>
        <v>37.9</v>
      </c>
      <c r="C1549" s="6">
        <f t="shared" si="168"/>
        <v>18.600000000000001</v>
      </c>
      <c r="D1549" s="6">
        <f t="shared" si="169"/>
        <v>19.600000000000001</v>
      </c>
      <c r="E1549" s="6">
        <f t="shared" si="170"/>
        <v>20.6</v>
      </c>
      <c r="F1549" s="6">
        <f t="shared" si="171"/>
        <v>18.600000000000001</v>
      </c>
      <c r="G1549" s="6">
        <f t="shared" si="172"/>
        <v>19.600000000000001</v>
      </c>
      <c r="H1549" s="6">
        <f t="shared" si="173"/>
        <v>20.6</v>
      </c>
      <c r="I1549" s="162"/>
      <c r="J1549" s="6">
        <f t="shared" si="174"/>
        <v>-39.200000000000003</v>
      </c>
      <c r="K1549" s="60"/>
      <c r="L1549" s="93"/>
    </row>
    <row r="1550" spans="1:12">
      <c r="A1550" s="59">
        <f>'Temperature Data'!A1550</f>
        <v>42091</v>
      </c>
      <c r="B1550" s="6" cm="1">
        <f t="array" ref="B1550">INDEX('Temperature Data'!$B1550:$G1550,1,TempDataCol)</f>
        <v>32.9</v>
      </c>
      <c r="C1550" s="6">
        <f t="shared" si="168"/>
        <v>23.6</v>
      </c>
      <c r="D1550" s="6">
        <f t="shared" si="169"/>
        <v>24.6</v>
      </c>
      <c r="E1550" s="6">
        <f t="shared" si="170"/>
        <v>25.6</v>
      </c>
      <c r="F1550" s="6">
        <f t="shared" si="171"/>
        <v>23.6</v>
      </c>
      <c r="G1550" s="6">
        <f t="shared" si="172"/>
        <v>24.6</v>
      </c>
      <c r="H1550" s="6">
        <f t="shared" si="173"/>
        <v>25.6</v>
      </c>
      <c r="I1550" s="162"/>
      <c r="J1550" s="6">
        <f t="shared" si="174"/>
        <v>-49.20000000000001</v>
      </c>
      <c r="K1550" s="60"/>
      <c r="L1550" s="93"/>
    </row>
    <row r="1551" spans="1:12">
      <c r="A1551" s="59">
        <f>'Temperature Data'!A1551</f>
        <v>42092</v>
      </c>
      <c r="B1551" s="6" cm="1">
        <f t="array" ref="B1551">INDEX('Temperature Data'!$B1551:$G1551,1,TempDataCol)</f>
        <v>31.1</v>
      </c>
      <c r="C1551" s="6">
        <f t="shared" si="168"/>
        <v>25.4</v>
      </c>
      <c r="D1551" s="6">
        <f t="shared" si="169"/>
        <v>26.4</v>
      </c>
      <c r="E1551" s="6">
        <f t="shared" si="170"/>
        <v>27.4</v>
      </c>
      <c r="F1551" s="6">
        <f t="shared" si="171"/>
        <v>25.4</v>
      </c>
      <c r="G1551" s="6">
        <f t="shared" si="172"/>
        <v>26.4</v>
      </c>
      <c r="H1551" s="6">
        <f t="shared" si="173"/>
        <v>27.4</v>
      </c>
      <c r="I1551" s="162"/>
      <c r="J1551" s="6">
        <f t="shared" si="174"/>
        <v>-52.79999999999999</v>
      </c>
      <c r="K1551" s="60"/>
      <c r="L1551" s="93"/>
    </row>
    <row r="1552" spans="1:12">
      <c r="A1552" s="59">
        <f>'Temperature Data'!A1552</f>
        <v>42093</v>
      </c>
      <c r="B1552" s="6" cm="1">
        <f t="array" ref="B1552">INDEX('Temperature Data'!$B1552:$G1552,1,TempDataCol)</f>
        <v>35.4</v>
      </c>
      <c r="C1552" s="6">
        <f t="shared" si="168"/>
        <v>21.1</v>
      </c>
      <c r="D1552" s="6">
        <f t="shared" si="169"/>
        <v>22.1</v>
      </c>
      <c r="E1552" s="6">
        <f t="shared" si="170"/>
        <v>23.1</v>
      </c>
      <c r="F1552" s="6">
        <f t="shared" si="171"/>
        <v>21.1</v>
      </c>
      <c r="G1552" s="6">
        <f t="shared" si="172"/>
        <v>22.1</v>
      </c>
      <c r="H1552" s="6">
        <f t="shared" si="173"/>
        <v>23.1</v>
      </c>
      <c r="I1552" s="162"/>
      <c r="J1552" s="6">
        <f t="shared" si="174"/>
        <v>-44.20000000000001</v>
      </c>
      <c r="K1552" s="60"/>
      <c r="L1552" s="93"/>
    </row>
    <row r="1553" spans="1:12">
      <c r="A1553" s="59">
        <f>'Temperature Data'!A1553</f>
        <v>42094</v>
      </c>
      <c r="B1553" s="6" cm="1">
        <f t="array" ref="B1553">INDEX('Temperature Data'!$B1553:$G1553,1,TempDataCol)</f>
        <v>39.5</v>
      </c>
      <c r="C1553" s="6">
        <f t="shared" si="168"/>
        <v>17</v>
      </c>
      <c r="D1553" s="6">
        <f t="shared" si="169"/>
        <v>18</v>
      </c>
      <c r="E1553" s="6">
        <f t="shared" si="170"/>
        <v>19</v>
      </c>
      <c r="F1553" s="6">
        <f t="shared" si="171"/>
        <v>17</v>
      </c>
      <c r="G1553" s="6">
        <f t="shared" si="172"/>
        <v>18</v>
      </c>
      <c r="H1553" s="6">
        <f t="shared" si="173"/>
        <v>19</v>
      </c>
      <c r="I1553" s="162"/>
      <c r="J1553" s="6">
        <f t="shared" si="174"/>
        <v>-36</v>
      </c>
      <c r="K1553" s="60"/>
      <c r="L1553" s="93"/>
    </row>
    <row r="1554" spans="1:12">
      <c r="A1554" s="59">
        <f>'Temperature Data'!A1554</f>
        <v>42095</v>
      </c>
      <c r="B1554" s="6" cm="1">
        <f t="array" ref="B1554">INDEX('Temperature Data'!$B1554:$G1554,1,TempDataCol)</f>
        <v>35.299999999999997</v>
      </c>
      <c r="C1554" s="6">
        <f t="shared" si="168"/>
        <v>21.200000000000003</v>
      </c>
      <c r="D1554" s="6">
        <f t="shared" si="169"/>
        <v>22.200000000000003</v>
      </c>
      <c r="E1554" s="6">
        <f t="shared" si="170"/>
        <v>23.200000000000003</v>
      </c>
      <c r="F1554" s="6">
        <f t="shared" si="171"/>
        <v>21.200000000000003</v>
      </c>
      <c r="G1554" s="6">
        <f t="shared" si="172"/>
        <v>22.200000000000003</v>
      </c>
      <c r="H1554" s="6">
        <f t="shared" si="173"/>
        <v>23.200000000000003</v>
      </c>
      <c r="I1554" s="162"/>
      <c r="J1554" s="6">
        <f t="shared" si="174"/>
        <v>-44.400000000000006</v>
      </c>
      <c r="K1554" s="60"/>
      <c r="L1554" s="93"/>
    </row>
    <row r="1555" spans="1:12">
      <c r="A1555" s="59">
        <f>'Temperature Data'!A1555</f>
        <v>42096</v>
      </c>
      <c r="B1555" s="6" cm="1">
        <f t="array" ref="B1555">INDEX('Temperature Data'!$B1555:$G1555,1,TempDataCol)</f>
        <v>40.700000000000003</v>
      </c>
      <c r="C1555" s="6">
        <f t="shared" si="168"/>
        <v>15.799999999999997</v>
      </c>
      <c r="D1555" s="6">
        <f t="shared" si="169"/>
        <v>16.799999999999997</v>
      </c>
      <c r="E1555" s="6">
        <f t="shared" si="170"/>
        <v>17.799999999999997</v>
      </c>
      <c r="F1555" s="6">
        <f t="shared" si="171"/>
        <v>15.799999999999997</v>
      </c>
      <c r="G1555" s="6">
        <f t="shared" si="172"/>
        <v>16.799999999999997</v>
      </c>
      <c r="H1555" s="6">
        <f t="shared" si="173"/>
        <v>17.799999999999997</v>
      </c>
      <c r="I1555" s="162"/>
      <c r="J1555" s="6">
        <f t="shared" si="174"/>
        <v>-33.599999999999994</v>
      </c>
      <c r="K1555" s="60"/>
      <c r="L1555" s="93"/>
    </row>
    <row r="1556" spans="1:12">
      <c r="A1556" s="59">
        <f>'Temperature Data'!A1556</f>
        <v>42097</v>
      </c>
      <c r="B1556" s="6" cm="1">
        <f t="array" ref="B1556">INDEX('Temperature Data'!$B1556:$G1556,1,TempDataCol)</f>
        <v>53.4</v>
      </c>
      <c r="C1556" s="6">
        <f t="shared" si="168"/>
        <v>3.1000000000000014</v>
      </c>
      <c r="D1556" s="6">
        <f t="shared" si="169"/>
        <v>4.1000000000000014</v>
      </c>
      <c r="E1556" s="6">
        <f t="shared" si="170"/>
        <v>5.1000000000000014</v>
      </c>
      <c r="F1556" s="6">
        <f t="shared" si="171"/>
        <v>3.1000000000000014</v>
      </c>
      <c r="G1556" s="6">
        <f t="shared" si="172"/>
        <v>4.1000000000000014</v>
      </c>
      <c r="H1556" s="6">
        <f t="shared" si="173"/>
        <v>5.1000000000000014</v>
      </c>
      <c r="I1556" s="162"/>
      <c r="J1556" s="6">
        <f t="shared" si="174"/>
        <v>-8.2000000000000028</v>
      </c>
      <c r="K1556" s="60"/>
      <c r="L1556" s="93"/>
    </row>
    <row r="1557" spans="1:12">
      <c r="A1557" s="59">
        <f>'Temperature Data'!A1557</f>
        <v>42098</v>
      </c>
      <c r="B1557" s="6" cm="1">
        <f t="array" ref="B1557">INDEX('Temperature Data'!$B1557:$G1557,1,TempDataCol)</f>
        <v>44.2</v>
      </c>
      <c r="C1557" s="6">
        <f t="shared" si="168"/>
        <v>12.299999999999997</v>
      </c>
      <c r="D1557" s="6">
        <f t="shared" si="169"/>
        <v>13.299999999999997</v>
      </c>
      <c r="E1557" s="6">
        <f t="shared" si="170"/>
        <v>14.299999999999997</v>
      </c>
      <c r="F1557" s="6">
        <f t="shared" si="171"/>
        <v>12.299999999999997</v>
      </c>
      <c r="G1557" s="6">
        <f t="shared" si="172"/>
        <v>13.299999999999997</v>
      </c>
      <c r="H1557" s="6">
        <f t="shared" si="173"/>
        <v>14.299999999999997</v>
      </c>
      <c r="I1557" s="162"/>
      <c r="J1557" s="6">
        <f t="shared" si="174"/>
        <v>-26.599999999999994</v>
      </c>
      <c r="K1557" s="60"/>
      <c r="L1557" s="93"/>
    </row>
    <row r="1558" spans="1:12">
      <c r="A1558" s="59">
        <f>'Temperature Data'!A1558</f>
        <v>42099</v>
      </c>
      <c r="B1558" s="6" cm="1">
        <f t="array" ref="B1558">INDEX('Temperature Data'!$B1558:$G1558,1,TempDataCol)</f>
        <v>37.5</v>
      </c>
      <c r="C1558" s="6">
        <f t="shared" si="168"/>
        <v>19</v>
      </c>
      <c r="D1558" s="6">
        <f t="shared" si="169"/>
        <v>20</v>
      </c>
      <c r="E1558" s="6">
        <f t="shared" si="170"/>
        <v>21</v>
      </c>
      <c r="F1558" s="6">
        <f t="shared" si="171"/>
        <v>19</v>
      </c>
      <c r="G1558" s="6">
        <f t="shared" si="172"/>
        <v>20</v>
      </c>
      <c r="H1558" s="6">
        <f t="shared" si="173"/>
        <v>21</v>
      </c>
      <c r="I1558" s="162"/>
      <c r="J1558" s="6">
        <f t="shared" si="174"/>
        <v>-40</v>
      </c>
      <c r="K1558" s="60"/>
      <c r="L1558" s="93"/>
    </row>
    <row r="1559" spans="1:12">
      <c r="A1559" s="59">
        <f>'Temperature Data'!A1559</f>
        <v>42100</v>
      </c>
      <c r="B1559" s="6" cm="1">
        <f t="array" ref="B1559">INDEX('Temperature Data'!$B1559:$G1559,1,TempDataCol)</f>
        <v>39.5</v>
      </c>
      <c r="C1559" s="6">
        <f t="shared" si="168"/>
        <v>17</v>
      </c>
      <c r="D1559" s="6">
        <f t="shared" si="169"/>
        <v>18</v>
      </c>
      <c r="E1559" s="6">
        <f t="shared" si="170"/>
        <v>19</v>
      </c>
      <c r="F1559" s="6">
        <f t="shared" si="171"/>
        <v>17</v>
      </c>
      <c r="G1559" s="6">
        <f t="shared" si="172"/>
        <v>18</v>
      </c>
      <c r="H1559" s="6">
        <f t="shared" si="173"/>
        <v>19</v>
      </c>
      <c r="I1559" s="162"/>
      <c r="J1559" s="6">
        <f t="shared" si="174"/>
        <v>-36</v>
      </c>
      <c r="K1559" s="60"/>
      <c r="L1559" s="93"/>
    </row>
    <row r="1560" spans="1:12">
      <c r="A1560" s="59">
        <f>'Temperature Data'!A1560</f>
        <v>42101</v>
      </c>
      <c r="B1560" s="6" cm="1">
        <f t="array" ref="B1560">INDEX('Temperature Data'!$B1560:$G1560,1,TempDataCol)</f>
        <v>38.700000000000003</v>
      </c>
      <c r="C1560" s="6">
        <f t="shared" si="168"/>
        <v>17.799999999999997</v>
      </c>
      <c r="D1560" s="6">
        <f t="shared" si="169"/>
        <v>18.799999999999997</v>
      </c>
      <c r="E1560" s="6">
        <f t="shared" si="170"/>
        <v>19.799999999999997</v>
      </c>
      <c r="F1560" s="6">
        <f t="shared" si="171"/>
        <v>17.799999999999997</v>
      </c>
      <c r="G1560" s="6">
        <f t="shared" si="172"/>
        <v>18.799999999999997</v>
      </c>
      <c r="H1560" s="6">
        <f t="shared" si="173"/>
        <v>19.799999999999997</v>
      </c>
      <c r="I1560" s="162"/>
      <c r="J1560" s="6">
        <f t="shared" si="174"/>
        <v>-37.599999999999994</v>
      </c>
      <c r="K1560" s="60"/>
      <c r="L1560" s="93"/>
    </row>
    <row r="1561" spans="1:12">
      <c r="A1561" s="59">
        <f>'Temperature Data'!A1561</f>
        <v>42102</v>
      </c>
      <c r="B1561" s="6" cm="1">
        <f t="array" ref="B1561">INDEX('Temperature Data'!$B1561:$G1561,1,TempDataCol)</f>
        <v>34.799999999999997</v>
      </c>
      <c r="C1561" s="6">
        <f t="shared" si="168"/>
        <v>21.700000000000003</v>
      </c>
      <c r="D1561" s="6">
        <f t="shared" si="169"/>
        <v>22.700000000000003</v>
      </c>
      <c r="E1561" s="6">
        <f t="shared" si="170"/>
        <v>23.700000000000003</v>
      </c>
      <c r="F1561" s="6">
        <f t="shared" si="171"/>
        <v>21.700000000000003</v>
      </c>
      <c r="G1561" s="6">
        <f t="shared" si="172"/>
        <v>22.700000000000003</v>
      </c>
      <c r="H1561" s="6">
        <f t="shared" si="173"/>
        <v>23.700000000000003</v>
      </c>
      <c r="I1561" s="162"/>
      <c r="J1561" s="6">
        <f t="shared" si="174"/>
        <v>-45.400000000000006</v>
      </c>
      <c r="K1561" s="60"/>
      <c r="L1561" s="93"/>
    </row>
    <row r="1562" spans="1:12">
      <c r="A1562" s="59">
        <f>'Temperature Data'!A1562</f>
        <v>42103</v>
      </c>
      <c r="B1562" s="6" cm="1">
        <f t="array" ref="B1562">INDEX('Temperature Data'!$B1562:$G1562,1,TempDataCol)</f>
        <v>34.4</v>
      </c>
      <c r="C1562" s="6">
        <f t="shared" si="168"/>
        <v>22.1</v>
      </c>
      <c r="D1562" s="6">
        <f t="shared" si="169"/>
        <v>23.1</v>
      </c>
      <c r="E1562" s="6">
        <f t="shared" si="170"/>
        <v>24.1</v>
      </c>
      <c r="F1562" s="6">
        <f t="shared" si="171"/>
        <v>22.1</v>
      </c>
      <c r="G1562" s="6">
        <f t="shared" si="172"/>
        <v>23.1</v>
      </c>
      <c r="H1562" s="6">
        <f t="shared" si="173"/>
        <v>24.1</v>
      </c>
      <c r="I1562" s="162"/>
      <c r="J1562" s="6">
        <f t="shared" si="174"/>
        <v>-46.20000000000001</v>
      </c>
      <c r="K1562" s="60"/>
      <c r="L1562" s="93"/>
    </row>
    <row r="1563" spans="1:12">
      <c r="A1563" s="59">
        <f>'Temperature Data'!A1563</f>
        <v>42104</v>
      </c>
      <c r="B1563" s="6" cm="1">
        <f t="array" ref="B1563">INDEX('Temperature Data'!$B1563:$G1563,1,TempDataCol)</f>
        <v>44.1</v>
      </c>
      <c r="C1563" s="6">
        <f t="shared" si="168"/>
        <v>12.399999999999999</v>
      </c>
      <c r="D1563" s="6">
        <f t="shared" si="169"/>
        <v>13.399999999999999</v>
      </c>
      <c r="E1563" s="6">
        <f t="shared" si="170"/>
        <v>14.399999999999999</v>
      </c>
      <c r="F1563" s="6">
        <f t="shared" si="171"/>
        <v>12.399999999999999</v>
      </c>
      <c r="G1563" s="6">
        <f t="shared" si="172"/>
        <v>13.399999999999999</v>
      </c>
      <c r="H1563" s="6">
        <f t="shared" si="173"/>
        <v>14.399999999999999</v>
      </c>
      <c r="I1563" s="162"/>
      <c r="J1563" s="6">
        <f t="shared" si="174"/>
        <v>-26.799999999999997</v>
      </c>
      <c r="K1563" s="60"/>
      <c r="L1563" s="93"/>
    </row>
    <row r="1564" spans="1:12">
      <c r="A1564" s="59">
        <f>'Temperature Data'!A1564</f>
        <v>42105</v>
      </c>
      <c r="B1564" s="6" cm="1">
        <f t="array" ref="B1564">INDEX('Temperature Data'!$B1564:$G1564,1,TempDataCol)</f>
        <v>49.4</v>
      </c>
      <c r="C1564" s="6">
        <f t="shared" si="168"/>
        <v>7.1000000000000014</v>
      </c>
      <c r="D1564" s="6">
        <f t="shared" si="169"/>
        <v>8.1000000000000014</v>
      </c>
      <c r="E1564" s="6">
        <f t="shared" si="170"/>
        <v>9.1000000000000014</v>
      </c>
      <c r="F1564" s="6">
        <f t="shared" si="171"/>
        <v>7.1000000000000014</v>
      </c>
      <c r="G1564" s="6">
        <f t="shared" si="172"/>
        <v>8.1000000000000014</v>
      </c>
      <c r="H1564" s="6">
        <f t="shared" si="173"/>
        <v>9.1000000000000014</v>
      </c>
      <c r="I1564" s="162"/>
      <c r="J1564" s="6">
        <f t="shared" si="174"/>
        <v>-16.200000000000003</v>
      </c>
      <c r="K1564" s="60"/>
      <c r="L1564" s="93"/>
    </row>
    <row r="1565" spans="1:12">
      <c r="A1565" s="59">
        <f>'Temperature Data'!A1565</f>
        <v>42106</v>
      </c>
      <c r="B1565" s="6" cm="1">
        <f t="array" ref="B1565">INDEX('Temperature Data'!$B1565:$G1565,1,TempDataCol)</f>
        <v>50.1</v>
      </c>
      <c r="C1565" s="6">
        <f t="shared" si="168"/>
        <v>6.3999999999999986</v>
      </c>
      <c r="D1565" s="6">
        <f t="shared" si="169"/>
        <v>7.3999999999999986</v>
      </c>
      <c r="E1565" s="6">
        <f t="shared" si="170"/>
        <v>8.3999999999999986</v>
      </c>
      <c r="F1565" s="6">
        <f t="shared" si="171"/>
        <v>6.3999999999999986</v>
      </c>
      <c r="G1565" s="6">
        <f t="shared" si="172"/>
        <v>7.3999999999999986</v>
      </c>
      <c r="H1565" s="6">
        <f t="shared" si="173"/>
        <v>8.3999999999999986</v>
      </c>
      <c r="I1565" s="162"/>
      <c r="J1565" s="6">
        <f t="shared" si="174"/>
        <v>-14.799999999999997</v>
      </c>
      <c r="K1565" s="60"/>
      <c r="L1565" s="93"/>
    </row>
    <row r="1566" spans="1:12">
      <c r="A1566" s="59">
        <f>'Temperature Data'!A1566</f>
        <v>42107</v>
      </c>
      <c r="B1566" s="6" cm="1">
        <f t="array" ref="B1566">INDEX('Temperature Data'!$B1566:$G1566,1,TempDataCol)</f>
        <v>54.6</v>
      </c>
      <c r="C1566" s="6">
        <f t="shared" si="168"/>
        <v>1.8999999999999986</v>
      </c>
      <c r="D1566" s="6">
        <f t="shared" si="169"/>
        <v>2.8999999999999986</v>
      </c>
      <c r="E1566" s="6">
        <f t="shared" si="170"/>
        <v>3.8999999999999986</v>
      </c>
      <c r="F1566" s="6">
        <f t="shared" si="171"/>
        <v>1.8999999999999986</v>
      </c>
      <c r="G1566" s="6">
        <f t="shared" si="172"/>
        <v>2.8999999999999986</v>
      </c>
      <c r="H1566" s="6">
        <f t="shared" si="173"/>
        <v>3.8999999999999986</v>
      </c>
      <c r="I1566" s="162"/>
      <c r="J1566" s="6">
        <f t="shared" si="174"/>
        <v>-5.7999999999999972</v>
      </c>
      <c r="K1566" s="60"/>
      <c r="L1566" s="93"/>
    </row>
    <row r="1567" spans="1:12">
      <c r="A1567" s="59">
        <f>'Temperature Data'!A1567</f>
        <v>42108</v>
      </c>
      <c r="B1567" s="6" cm="1">
        <f t="array" ref="B1567">INDEX('Temperature Data'!$B1567:$G1567,1,TempDataCol)</f>
        <v>57.6</v>
      </c>
      <c r="C1567" s="6">
        <f t="shared" si="168"/>
        <v>0</v>
      </c>
      <c r="D1567" s="6">
        <f t="shared" si="169"/>
        <v>0</v>
      </c>
      <c r="E1567" s="6">
        <f t="shared" si="170"/>
        <v>0.89999999999999858</v>
      </c>
      <c r="F1567" s="6">
        <f t="shared" si="171"/>
        <v>0</v>
      </c>
      <c r="G1567" s="6">
        <f t="shared" si="172"/>
        <v>0</v>
      </c>
      <c r="H1567" s="6">
        <f t="shared" si="173"/>
        <v>0.89999999999999858</v>
      </c>
      <c r="I1567" s="162"/>
      <c r="J1567" s="6">
        <f t="shared" si="174"/>
        <v>0</v>
      </c>
      <c r="K1567" s="60"/>
      <c r="L1567" s="93"/>
    </row>
    <row r="1568" spans="1:12">
      <c r="A1568" s="59">
        <f>'Temperature Data'!A1568</f>
        <v>42109</v>
      </c>
      <c r="B1568" s="6" cm="1">
        <f t="array" ref="B1568">INDEX('Temperature Data'!$B1568:$G1568,1,TempDataCol)</f>
        <v>52.1</v>
      </c>
      <c r="C1568" s="6">
        <f t="shared" si="168"/>
        <v>4.3999999999999986</v>
      </c>
      <c r="D1568" s="6">
        <f t="shared" si="169"/>
        <v>5.3999999999999986</v>
      </c>
      <c r="E1568" s="6">
        <f t="shared" si="170"/>
        <v>6.3999999999999986</v>
      </c>
      <c r="F1568" s="6">
        <f t="shared" si="171"/>
        <v>4.3999999999999986</v>
      </c>
      <c r="G1568" s="6">
        <f t="shared" si="172"/>
        <v>5.3999999999999986</v>
      </c>
      <c r="H1568" s="6">
        <f t="shared" si="173"/>
        <v>6.3999999999999986</v>
      </c>
      <c r="I1568" s="162"/>
      <c r="J1568" s="6">
        <f t="shared" si="174"/>
        <v>-10.799999999999997</v>
      </c>
      <c r="K1568" s="60"/>
      <c r="L1568" s="93"/>
    </row>
    <row r="1569" spans="1:12">
      <c r="A1569" s="59">
        <f>'Temperature Data'!A1569</f>
        <v>42110</v>
      </c>
      <c r="B1569" s="6" cm="1">
        <f t="array" ref="B1569">INDEX('Temperature Data'!$B1569:$G1569,1,TempDataCol)</f>
        <v>48.3</v>
      </c>
      <c r="C1569" s="6">
        <f t="shared" si="168"/>
        <v>8.2000000000000028</v>
      </c>
      <c r="D1569" s="6">
        <f t="shared" si="169"/>
        <v>9.2000000000000028</v>
      </c>
      <c r="E1569" s="6">
        <f t="shared" si="170"/>
        <v>10.200000000000003</v>
      </c>
      <c r="F1569" s="6">
        <f t="shared" si="171"/>
        <v>8.2000000000000028</v>
      </c>
      <c r="G1569" s="6">
        <f t="shared" si="172"/>
        <v>9.2000000000000028</v>
      </c>
      <c r="H1569" s="6">
        <f t="shared" si="173"/>
        <v>10.200000000000003</v>
      </c>
      <c r="I1569" s="162"/>
      <c r="J1569" s="6">
        <f t="shared" si="174"/>
        <v>-18.400000000000006</v>
      </c>
      <c r="K1569" s="60"/>
      <c r="L1569" s="93"/>
    </row>
    <row r="1570" spans="1:12">
      <c r="A1570" s="59">
        <f>'Temperature Data'!A1570</f>
        <v>42111</v>
      </c>
      <c r="B1570" s="6" cm="1">
        <f t="array" ref="B1570">INDEX('Temperature Data'!$B1570:$G1570,1,TempDataCol)</f>
        <v>54.1</v>
      </c>
      <c r="C1570" s="6">
        <f t="shared" si="168"/>
        <v>2.3999999999999986</v>
      </c>
      <c r="D1570" s="6">
        <f t="shared" si="169"/>
        <v>3.3999999999999986</v>
      </c>
      <c r="E1570" s="6">
        <f t="shared" si="170"/>
        <v>4.3999999999999986</v>
      </c>
      <c r="F1570" s="6">
        <f t="shared" si="171"/>
        <v>2.3999999999999986</v>
      </c>
      <c r="G1570" s="6">
        <f t="shared" si="172"/>
        <v>3.3999999999999986</v>
      </c>
      <c r="H1570" s="6">
        <f t="shared" si="173"/>
        <v>4.3999999999999986</v>
      </c>
      <c r="I1570" s="162"/>
      <c r="J1570" s="6">
        <f t="shared" si="174"/>
        <v>-6.7999999999999972</v>
      </c>
      <c r="K1570" s="60"/>
      <c r="L1570" s="93"/>
    </row>
    <row r="1571" spans="1:12">
      <c r="A1571" s="59">
        <f>'Temperature Data'!A1571</f>
        <v>42112</v>
      </c>
      <c r="B1571" s="6" cm="1">
        <f t="array" ref="B1571">INDEX('Temperature Data'!$B1571:$G1571,1,TempDataCol)</f>
        <v>51.4</v>
      </c>
      <c r="C1571" s="6">
        <f t="shared" si="168"/>
        <v>5.1000000000000014</v>
      </c>
      <c r="D1571" s="6">
        <f t="shared" si="169"/>
        <v>6.1000000000000014</v>
      </c>
      <c r="E1571" s="6">
        <f t="shared" si="170"/>
        <v>7.1000000000000014</v>
      </c>
      <c r="F1571" s="6">
        <f t="shared" si="171"/>
        <v>5.1000000000000014</v>
      </c>
      <c r="G1571" s="6">
        <f t="shared" si="172"/>
        <v>6.1000000000000014</v>
      </c>
      <c r="H1571" s="6">
        <f t="shared" si="173"/>
        <v>7.1000000000000014</v>
      </c>
      <c r="I1571" s="162"/>
      <c r="J1571" s="6">
        <f t="shared" si="174"/>
        <v>-12.200000000000003</v>
      </c>
      <c r="K1571" s="60"/>
      <c r="L1571" s="93"/>
    </row>
    <row r="1572" spans="1:12">
      <c r="A1572" s="59">
        <f>'Temperature Data'!A1572</f>
        <v>42113</v>
      </c>
      <c r="B1572" s="6" cm="1">
        <f t="array" ref="B1572">INDEX('Temperature Data'!$B1572:$G1572,1,TempDataCol)</f>
        <v>47.2</v>
      </c>
      <c r="C1572" s="6">
        <f t="shared" si="168"/>
        <v>9.2999999999999972</v>
      </c>
      <c r="D1572" s="6">
        <f t="shared" si="169"/>
        <v>10.299999999999997</v>
      </c>
      <c r="E1572" s="6">
        <f t="shared" si="170"/>
        <v>11.299999999999997</v>
      </c>
      <c r="F1572" s="6">
        <f t="shared" si="171"/>
        <v>9.2999999999999972</v>
      </c>
      <c r="G1572" s="6">
        <f t="shared" si="172"/>
        <v>10.299999999999997</v>
      </c>
      <c r="H1572" s="6">
        <f t="shared" si="173"/>
        <v>11.299999999999997</v>
      </c>
      <c r="I1572" s="162"/>
      <c r="J1572" s="6">
        <f t="shared" si="174"/>
        <v>-20.599999999999994</v>
      </c>
      <c r="K1572" s="60"/>
      <c r="L1572" s="93"/>
    </row>
    <row r="1573" spans="1:12">
      <c r="A1573" s="59">
        <f>'Temperature Data'!A1573</f>
        <v>42114</v>
      </c>
      <c r="B1573" s="6" cm="1">
        <f t="array" ref="B1573">INDEX('Temperature Data'!$B1573:$G1573,1,TempDataCol)</f>
        <v>43.7</v>
      </c>
      <c r="C1573" s="6">
        <f t="shared" si="168"/>
        <v>12.799999999999997</v>
      </c>
      <c r="D1573" s="6">
        <f t="shared" si="169"/>
        <v>13.799999999999997</v>
      </c>
      <c r="E1573" s="6">
        <f t="shared" si="170"/>
        <v>14.799999999999997</v>
      </c>
      <c r="F1573" s="6">
        <f t="shared" si="171"/>
        <v>12.799999999999997</v>
      </c>
      <c r="G1573" s="6">
        <f t="shared" si="172"/>
        <v>13.799999999999997</v>
      </c>
      <c r="H1573" s="6">
        <f t="shared" si="173"/>
        <v>14.799999999999997</v>
      </c>
      <c r="I1573" s="162"/>
      <c r="J1573" s="6">
        <f t="shared" si="174"/>
        <v>-27.599999999999994</v>
      </c>
      <c r="K1573" s="60"/>
      <c r="L1573" s="93"/>
    </row>
    <row r="1574" spans="1:12">
      <c r="A1574" s="59">
        <f>'Temperature Data'!A1574</f>
        <v>42115</v>
      </c>
      <c r="B1574" s="6" cm="1">
        <f t="array" ref="B1574">INDEX('Temperature Data'!$B1574:$G1574,1,TempDataCol)</f>
        <v>54.4</v>
      </c>
      <c r="C1574" s="6">
        <f t="shared" si="168"/>
        <v>2.1000000000000014</v>
      </c>
      <c r="D1574" s="6">
        <f t="shared" si="169"/>
        <v>3.1000000000000014</v>
      </c>
      <c r="E1574" s="6">
        <f t="shared" si="170"/>
        <v>4.1000000000000014</v>
      </c>
      <c r="F1574" s="6">
        <f t="shared" si="171"/>
        <v>2.1000000000000014</v>
      </c>
      <c r="G1574" s="6">
        <f t="shared" si="172"/>
        <v>3.1000000000000014</v>
      </c>
      <c r="H1574" s="6">
        <f t="shared" si="173"/>
        <v>4.1000000000000014</v>
      </c>
      <c r="I1574" s="162"/>
      <c r="J1574" s="6">
        <f t="shared" si="174"/>
        <v>-6.2000000000000028</v>
      </c>
      <c r="K1574" s="60"/>
      <c r="L1574" s="93"/>
    </row>
    <row r="1575" spans="1:12">
      <c r="A1575" s="59">
        <f>'Temperature Data'!A1575</f>
        <v>42116</v>
      </c>
      <c r="B1575" s="6" cm="1">
        <f t="array" ref="B1575">INDEX('Temperature Data'!$B1575:$G1575,1,TempDataCol)</f>
        <v>52.6</v>
      </c>
      <c r="C1575" s="6">
        <f t="shared" si="168"/>
        <v>3.8999999999999986</v>
      </c>
      <c r="D1575" s="6">
        <f t="shared" si="169"/>
        <v>4.8999999999999986</v>
      </c>
      <c r="E1575" s="6">
        <f t="shared" si="170"/>
        <v>5.8999999999999986</v>
      </c>
      <c r="F1575" s="6">
        <f t="shared" si="171"/>
        <v>3.8999999999999986</v>
      </c>
      <c r="G1575" s="6">
        <f t="shared" si="172"/>
        <v>4.8999999999999986</v>
      </c>
      <c r="H1575" s="6">
        <f t="shared" si="173"/>
        <v>5.8999999999999986</v>
      </c>
      <c r="I1575" s="162"/>
      <c r="J1575" s="6">
        <f t="shared" si="174"/>
        <v>-9.7999999999999972</v>
      </c>
      <c r="K1575" s="60"/>
      <c r="L1575" s="93"/>
    </row>
    <row r="1576" spans="1:12">
      <c r="A1576" s="59">
        <f>'Temperature Data'!A1576</f>
        <v>42117</v>
      </c>
      <c r="B1576" s="6" cm="1">
        <f t="array" ref="B1576">INDEX('Temperature Data'!$B1576:$G1576,1,TempDataCol)</f>
        <v>43.3</v>
      </c>
      <c r="C1576" s="6">
        <f t="shared" si="168"/>
        <v>13.200000000000003</v>
      </c>
      <c r="D1576" s="6">
        <f t="shared" si="169"/>
        <v>14.200000000000003</v>
      </c>
      <c r="E1576" s="6">
        <f t="shared" si="170"/>
        <v>15.200000000000003</v>
      </c>
      <c r="F1576" s="6">
        <f t="shared" si="171"/>
        <v>13.200000000000003</v>
      </c>
      <c r="G1576" s="6">
        <f t="shared" si="172"/>
        <v>14.200000000000003</v>
      </c>
      <c r="H1576" s="6">
        <f t="shared" si="173"/>
        <v>15.200000000000003</v>
      </c>
      <c r="I1576" s="162"/>
      <c r="J1576" s="6">
        <f t="shared" si="174"/>
        <v>-28.400000000000006</v>
      </c>
      <c r="K1576" s="60"/>
      <c r="L1576" s="93"/>
    </row>
    <row r="1577" spans="1:12">
      <c r="A1577" s="59">
        <f>'Temperature Data'!A1577</f>
        <v>42118</v>
      </c>
      <c r="B1577" s="6" cm="1">
        <f t="array" ref="B1577">INDEX('Temperature Data'!$B1577:$G1577,1,TempDataCol)</f>
        <v>41.4</v>
      </c>
      <c r="C1577" s="6">
        <f t="shared" si="168"/>
        <v>15.100000000000001</v>
      </c>
      <c r="D1577" s="6">
        <f t="shared" si="169"/>
        <v>16.100000000000001</v>
      </c>
      <c r="E1577" s="6">
        <f t="shared" si="170"/>
        <v>17.100000000000001</v>
      </c>
      <c r="F1577" s="6">
        <f t="shared" si="171"/>
        <v>15.100000000000001</v>
      </c>
      <c r="G1577" s="6">
        <f t="shared" si="172"/>
        <v>16.100000000000001</v>
      </c>
      <c r="H1577" s="6">
        <f t="shared" si="173"/>
        <v>17.100000000000001</v>
      </c>
      <c r="I1577" s="162"/>
      <c r="J1577" s="6">
        <f t="shared" si="174"/>
        <v>-32.200000000000003</v>
      </c>
      <c r="K1577" s="60"/>
      <c r="L1577" s="93"/>
    </row>
    <row r="1578" spans="1:12">
      <c r="A1578" s="59">
        <f>'Temperature Data'!A1578</f>
        <v>42119</v>
      </c>
      <c r="B1578" s="6" cm="1">
        <f t="array" ref="B1578">INDEX('Temperature Data'!$B1578:$G1578,1,TempDataCol)</f>
        <v>44.3</v>
      </c>
      <c r="C1578" s="6">
        <f t="shared" si="168"/>
        <v>12.200000000000003</v>
      </c>
      <c r="D1578" s="6">
        <f t="shared" si="169"/>
        <v>13.200000000000003</v>
      </c>
      <c r="E1578" s="6">
        <f t="shared" si="170"/>
        <v>14.200000000000003</v>
      </c>
      <c r="F1578" s="6">
        <f t="shared" si="171"/>
        <v>12.200000000000003</v>
      </c>
      <c r="G1578" s="6">
        <f t="shared" si="172"/>
        <v>13.200000000000003</v>
      </c>
      <c r="H1578" s="6">
        <f t="shared" si="173"/>
        <v>14.200000000000003</v>
      </c>
      <c r="I1578" s="162"/>
      <c r="J1578" s="6">
        <f t="shared" si="174"/>
        <v>-26.400000000000006</v>
      </c>
      <c r="K1578" s="60"/>
      <c r="L1578" s="93"/>
    </row>
    <row r="1579" spans="1:12">
      <c r="A1579" s="59">
        <f>'Temperature Data'!A1579</f>
        <v>42120</v>
      </c>
      <c r="B1579" s="6" cm="1">
        <f t="array" ref="B1579">INDEX('Temperature Data'!$B1579:$G1579,1,TempDataCol)</f>
        <v>48</v>
      </c>
      <c r="C1579" s="6">
        <f t="shared" si="168"/>
        <v>8.5</v>
      </c>
      <c r="D1579" s="6">
        <f t="shared" si="169"/>
        <v>9.5</v>
      </c>
      <c r="E1579" s="6">
        <f t="shared" si="170"/>
        <v>10.5</v>
      </c>
      <c r="F1579" s="6">
        <f t="shared" si="171"/>
        <v>8.5</v>
      </c>
      <c r="G1579" s="6">
        <f t="shared" si="172"/>
        <v>9.5</v>
      </c>
      <c r="H1579" s="6">
        <f t="shared" si="173"/>
        <v>10.5</v>
      </c>
      <c r="I1579" s="162"/>
      <c r="J1579" s="6">
        <f t="shared" si="174"/>
        <v>-19</v>
      </c>
      <c r="K1579" s="60"/>
      <c r="L1579" s="93"/>
    </row>
    <row r="1580" spans="1:12">
      <c r="A1580" s="59">
        <f>'Temperature Data'!A1580</f>
        <v>42121</v>
      </c>
      <c r="B1580" s="6" cm="1">
        <f t="array" ref="B1580">INDEX('Temperature Data'!$B1580:$G1580,1,TempDataCol)</f>
        <v>49.7</v>
      </c>
      <c r="C1580" s="6">
        <f t="shared" si="168"/>
        <v>6.7999999999999972</v>
      </c>
      <c r="D1580" s="6">
        <f t="shared" si="169"/>
        <v>7.7999999999999972</v>
      </c>
      <c r="E1580" s="6">
        <f t="shared" si="170"/>
        <v>8.7999999999999972</v>
      </c>
      <c r="F1580" s="6">
        <f t="shared" si="171"/>
        <v>6.7999999999999972</v>
      </c>
      <c r="G1580" s="6">
        <f t="shared" si="172"/>
        <v>7.7999999999999972</v>
      </c>
      <c r="H1580" s="6">
        <f t="shared" si="173"/>
        <v>8.7999999999999972</v>
      </c>
      <c r="I1580" s="162"/>
      <c r="J1580" s="6">
        <f t="shared" si="174"/>
        <v>-15.599999999999994</v>
      </c>
      <c r="K1580" s="60"/>
      <c r="L1580" s="93"/>
    </row>
    <row r="1581" spans="1:12">
      <c r="A1581" s="59">
        <f>'Temperature Data'!A1581</f>
        <v>42122</v>
      </c>
      <c r="B1581" s="6" cm="1">
        <f t="array" ref="B1581">INDEX('Temperature Data'!$B1581:$G1581,1,TempDataCol)</f>
        <v>51.7</v>
      </c>
      <c r="C1581" s="6">
        <f t="shared" si="168"/>
        <v>4.7999999999999972</v>
      </c>
      <c r="D1581" s="6">
        <f t="shared" si="169"/>
        <v>5.7999999999999972</v>
      </c>
      <c r="E1581" s="6">
        <f t="shared" si="170"/>
        <v>6.7999999999999972</v>
      </c>
      <c r="F1581" s="6">
        <f t="shared" si="171"/>
        <v>4.7999999999999972</v>
      </c>
      <c r="G1581" s="6">
        <f t="shared" si="172"/>
        <v>5.7999999999999972</v>
      </c>
      <c r="H1581" s="6">
        <f t="shared" si="173"/>
        <v>6.7999999999999972</v>
      </c>
      <c r="I1581" s="162"/>
      <c r="J1581" s="6">
        <f t="shared" si="174"/>
        <v>-11.599999999999994</v>
      </c>
      <c r="K1581" s="60"/>
      <c r="L1581" s="93"/>
    </row>
    <row r="1582" spans="1:12">
      <c r="A1582" s="59">
        <f>'Temperature Data'!A1582</f>
        <v>42123</v>
      </c>
      <c r="B1582" s="6" cm="1">
        <f t="array" ref="B1582">INDEX('Temperature Data'!$B1582:$G1582,1,TempDataCol)</f>
        <v>51.4</v>
      </c>
      <c r="C1582" s="6">
        <f t="shared" si="168"/>
        <v>5.1000000000000014</v>
      </c>
      <c r="D1582" s="6">
        <f t="shared" si="169"/>
        <v>6.1000000000000014</v>
      </c>
      <c r="E1582" s="6">
        <f t="shared" si="170"/>
        <v>7.1000000000000014</v>
      </c>
      <c r="F1582" s="6">
        <f t="shared" si="171"/>
        <v>5.1000000000000014</v>
      </c>
      <c r="G1582" s="6">
        <f t="shared" si="172"/>
        <v>6.1000000000000014</v>
      </c>
      <c r="H1582" s="6">
        <f t="shared" si="173"/>
        <v>7.1000000000000014</v>
      </c>
      <c r="I1582" s="162"/>
      <c r="J1582" s="6">
        <f t="shared" si="174"/>
        <v>-12.200000000000003</v>
      </c>
      <c r="K1582" s="60"/>
      <c r="L1582" s="93"/>
    </row>
    <row r="1583" spans="1:12">
      <c r="A1583" s="59">
        <f>'Temperature Data'!A1583</f>
        <v>42124</v>
      </c>
      <c r="B1583" s="6" cm="1">
        <f t="array" ref="B1583">INDEX('Temperature Data'!$B1583:$G1583,1,TempDataCol)</f>
        <v>50.3</v>
      </c>
      <c r="C1583" s="6">
        <f t="shared" si="168"/>
        <v>6.2000000000000028</v>
      </c>
      <c r="D1583" s="6">
        <f t="shared" si="169"/>
        <v>7.2000000000000028</v>
      </c>
      <c r="E1583" s="6">
        <f t="shared" si="170"/>
        <v>8.2000000000000028</v>
      </c>
      <c r="F1583" s="6">
        <f t="shared" si="171"/>
        <v>6.2000000000000028</v>
      </c>
      <c r="G1583" s="6">
        <f t="shared" si="172"/>
        <v>7.2000000000000028</v>
      </c>
      <c r="H1583" s="6">
        <f t="shared" si="173"/>
        <v>8.2000000000000028</v>
      </c>
      <c r="I1583" s="162"/>
      <c r="J1583" s="6">
        <f t="shared" si="174"/>
        <v>-14.400000000000006</v>
      </c>
      <c r="K1583" s="60"/>
      <c r="L1583" s="93"/>
    </row>
    <row r="1584" spans="1:12">
      <c r="A1584" s="59">
        <f>'Temperature Data'!A1584</f>
        <v>42125</v>
      </c>
      <c r="B1584" s="6" cm="1">
        <f t="array" ref="B1584">INDEX('Temperature Data'!$B1584:$G1584,1,TempDataCol)</f>
        <v>46.8</v>
      </c>
      <c r="C1584" s="6">
        <f t="shared" si="168"/>
        <v>9.7000000000000028</v>
      </c>
      <c r="D1584" s="6">
        <f t="shared" si="169"/>
        <v>10.700000000000003</v>
      </c>
      <c r="E1584" s="6">
        <f t="shared" si="170"/>
        <v>11.700000000000003</v>
      </c>
      <c r="F1584" s="6">
        <f t="shared" si="171"/>
        <v>9.7000000000000028</v>
      </c>
      <c r="G1584" s="6">
        <f t="shared" si="172"/>
        <v>10.700000000000003</v>
      </c>
      <c r="H1584" s="6">
        <f t="shared" si="173"/>
        <v>11.700000000000003</v>
      </c>
      <c r="I1584" s="162"/>
      <c r="J1584" s="6">
        <f t="shared" si="174"/>
        <v>-21.400000000000006</v>
      </c>
      <c r="K1584" s="60"/>
      <c r="L1584" s="93"/>
    </row>
    <row r="1585" spans="1:12">
      <c r="A1585" s="59">
        <f>'Temperature Data'!A1585</f>
        <v>42126</v>
      </c>
      <c r="B1585" s="6" cm="1">
        <f t="array" ref="B1585">INDEX('Temperature Data'!$B1585:$G1585,1,TempDataCol)</f>
        <v>47.6</v>
      </c>
      <c r="C1585" s="6">
        <f t="shared" si="168"/>
        <v>8.8999999999999986</v>
      </c>
      <c r="D1585" s="6">
        <f t="shared" si="169"/>
        <v>9.8999999999999986</v>
      </c>
      <c r="E1585" s="6">
        <f t="shared" si="170"/>
        <v>10.899999999999999</v>
      </c>
      <c r="F1585" s="6">
        <f t="shared" si="171"/>
        <v>8.8999999999999986</v>
      </c>
      <c r="G1585" s="6">
        <f t="shared" si="172"/>
        <v>9.8999999999999986</v>
      </c>
      <c r="H1585" s="6">
        <f t="shared" si="173"/>
        <v>10.899999999999999</v>
      </c>
      <c r="I1585" s="162"/>
      <c r="J1585" s="6">
        <f t="shared" si="174"/>
        <v>-19.799999999999997</v>
      </c>
      <c r="K1585" s="60"/>
      <c r="L1585" s="93"/>
    </row>
    <row r="1586" spans="1:12">
      <c r="A1586" s="59">
        <f>'Temperature Data'!A1586</f>
        <v>42127</v>
      </c>
      <c r="B1586" s="6" cm="1">
        <f t="array" ref="B1586">INDEX('Temperature Data'!$B1586:$G1586,1,TempDataCol)</f>
        <v>57</v>
      </c>
      <c r="C1586" s="6">
        <f t="shared" si="168"/>
        <v>0</v>
      </c>
      <c r="D1586" s="6">
        <f t="shared" si="169"/>
        <v>0.5</v>
      </c>
      <c r="E1586" s="6">
        <f t="shared" si="170"/>
        <v>1.5</v>
      </c>
      <c r="F1586" s="6">
        <f t="shared" si="171"/>
        <v>0</v>
      </c>
      <c r="G1586" s="6">
        <f t="shared" si="172"/>
        <v>0.5</v>
      </c>
      <c r="H1586" s="6">
        <f t="shared" si="173"/>
        <v>1.5</v>
      </c>
      <c r="I1586" s="162"/>
      <c r="J1586" s="6">
        <f t="shared" si="174"/>
        <v>-1.5</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v>
      </c>
      <c r="F1589" s="6">
        <f t="shared" si="171"/>
        <v>0</v>
      </c>
      <c r="G1589" s="6">
        <f t="shared" si="172"/>
        <v>0</v>
      </c>
      <c r="H1589" s="6">
        <f t="shared" si="173"/>
        <v>0</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0</v>
      </c>
      <c r="D1591" s="6">
        <f t="shared" si="169"/>
        <v>0.39999999999999858</v>
      </c>
      <c r="E1591" s="6">
        <f t="shared" si="170"/>
        <v>1.3999999999999986</v>
      </c>
      <c r="F1591" s="6">
        <f t="shared" si="171"/>
        <v>0</v>
      </c>
      <c r="G1591" s="6">
        <f t="shared" si="172"/>
        <v>0.39999999999999858</v>
      </c>
      <c r="H1591" s="6">
        <f t="shared" si="173"/>
        <v>1.3999999999999986</v>
      </c>
      <c r="I1591" s="162"/>
      <c r="J1591" s="6">
        <f t="shared" si="174"/>
        <v>-1.3999999999999986</v>
      </c>
      <c r="K1591" s="60"/>
      <c r="L1591" s="93"/>
    </row>
    <row r="1592" spans="1:12">
      <c r="A1592" s="59">
        <f>'Temperature Data'!A1592</f>
        <v>42133</v>
      </c>
      <c r="B1592" s="6" cm="1">
        <f t="array" ref="B1592">INDEX('Temperature Data'!$B1592:$G1592,1,TempDataCol)</f>
        <v>57.8</v>
      </c>
      <c r="C1592" s="6">
        <f t="shared" si="168"/>
        <v>0</v>
      </c>
      <c r="D1592" s="6">
        <f t="shared" si="169"/>
        <v>0</v>
      </c>
      <c r="E1592" s="6">
        <f t="shared" si="170"/>
        <v>0.70000000000000284</v>
      </c>
      <c r="F1592" s="6">
        <f t="shared" si="171"/>
        <v>0</v>
      </c>
      <c r="G1592" s="6">
        <f t="shared" si="172"/>
        <v>0</v>
      </c>
      <c r="H1592" s="6">
        <f t="shared" si="173"/>
        <v>0.70000000000000284</v>
      </c>
      <c r="I1592" s="162"/>
      <c r="J1592" s="6">
        <f t="shared" si="174"/>
        <v>0</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v>
      </c>
      <c r="D1596" s="6">
        <f t="shared" si="169"/>
        <v>0</v>
      </c>
      <c r="E1596" s="6">
        <f t="shared" si="170"/>
        <v>0</v>
      </c>
      <c r="F1596" s="6">
        <f t="shared" si="171"/>
        <v>0</v>
      </c>
      <c r="G1596" s="6">
        <f t="shared" si="172"/>
        <v>0</v>
      </c>
      <c r="H1596" s="6">
        <f t="shared" si="173"/>
        <v>0</v>
      </c>
      <c r="I1596" s="162"/>
      <c r="J1596" s="6">
        <f t="shared" si="174"/>
        <v>0</v>
      </c>
      <c r="K1596" s="60"/>
      <c r="L1596" s="93"/>
    </row>
    <row r="1597" spans="1:12">
      <c r="A1597" s="59">
        <f>'Temperature Data'!A1597</f>
        <v>42138</v>
      </c>
      <c r="B1597" s="6" cm="1">
        <f t="array" ref="B1597">INDEX('Temperature Data'!$B1597:$G1597,1,TempDataCol)</f>
        <v>55.6</v>
      </c>
      <c r="C1597" s="6">
        <f t="shared" si="168"/>
        <v>0.89999999999999858</v>
      </c>
      <c r="D1597" s="6">
        <f t="shared" si="169"/>
        <v>1.8999999999999986</v>
      </c>
      <c r="E1597" s="6">
        <f t="shared" si="170"/>
        <v>2.8999999999999986</v>
      </c>
      <c r="F1597" s="6">
        <f t="shared" si="171"/>
        <v>0.89999999999999858</v>
      </c>
      <c r="G1597" s="6">
        <f t="shared" si="172"/>
        <v>1.8999999999999986</v>
      </c>
      <c r="H1597" s="6">
        <f t="shared" si="173"/>
        <v>2.8999999999999986</v>
      </c>
      <c r="I1597" s="162"/>
      <c r="J1597" s="6">
        <f t="shared" si="174"/>
        <v>-3.7999999999999972</v>
      </c>
      <c r="K1597" s="60"/>
      <c r="L1597" s="93"/>
    </row>
    <row r="1598" spans="1:12">
      <c r="A1598" s="59">
        <f>'Temperature Data'!A1598</f>
        <v>42139</v>
      </c>
      <c r="B1598" s="6" cm="1">
        <f t="array" ref="B1598">INDEX('Temperature Data'!$B1598:$G1598,1,TempDataCol)</f>
        <v>57</v>
      </c>
      <c r="C1598" s="6">
        <f t="shared" si="168"/>
        <v>0</v>
      </c>
      <c r="D1598" s="6">
        <f t="shared" si="169"/>
        <v>0.5</v>
      </c>
      <c r="E1598" s="6">
        <f t="shared" si="170"/>
        <v>1.5</v>
      </c>
      <c r="F1598" s="6">
        <f t="shared" si="171"/>
        <v>0</v>
      </c>
      <c r="G1598" s="6">
        <f t="shared" si="172"/>
        <v>0.5</v>
      </c>
      <c r="H1598" s="6">
        <f t="shared" si="173"/>
        <v>1.5</v>
      </c>
      <c r="I1598" s="162"/>
      <c r="J1598" s="6">
        <f t="shared" si="174"/>
        <v>-1.5</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v>
      </c>
      <c r="F1599" s="6">
        <f t="shared" si="171"/>
        <v>0</v>
      </c>
      <c r="G1599" s="6">
        <f t="shared" si="172"/>
        <v>0</v>
      </c>
      <c r="H1599" s="6">
        <f t="shared" si="173"/>
        <v>0</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1.2999999999999972</v>
      </c>
      <c r="D1601" s="6">
        <f t="shared" si="169"/>
        <v>2.2999999999999972</v>
      </c>
      <c r="E1601" s="6">
        <f t="shared" si="170"/>
        <v>3.2999999999999972</v>
      </c>
      <c r="F1601" s="6">
        <f t="shared" si="171"/>
        <v>1.2999999999999972</v>
      </c>
      <c r="G1601" s="6">
        <f t="shared" si="172"/>
        <v>2.2999999999999972</v>
      </c>
      <c r="H1601" s="6">
        <f t="shared" si="173"/>
        <v>3.2999999999999972</v>
      </c>
      <c r="I1601" s="162"/>
      <c r="J1601" s="6">
        <f t="shared" si="174"/>
        <v>-4.5999999999999943</v>
      </c>
      <c r="K1601" s="60"/>
      <c r="L1601" s="93"/>
    </row>
    <row r="1602" spans="1:12">
      <c r="A1602" s="59">
        <f>'Temperature Data'!A1602</f>
        <v>42143</v>
      </c>
      <c r="B1602" s="6" cm="1">
        <f t="array" ref="B1602">INDEX('Temperature Data'!$B1602:$G1602,1,TempDataCol)</f>
        <v>59.8</v>
      </c>
      <c r="C1602" s="6">
        <f t="shared" si="168"/>
        <v>0</v>
      </c>
      <c r="D1602" s="6">
        <f t="shared" si="169"/>
        <v>0</v>
      </c>
      <c r="E1602" s="6">
        <f t="shared" si="170"/>
        <v>0</v>
      </c>
      <c r="F1602" s="6">
        <f t="shared" si="171"/>
        <v>0</v>
      </c>
      <c r="G1602" s="6">
        <f t="shared" si="172"/>
        <v>0</v>
      </c>
      <c r="H1602" s="6">
        <f t="shared" si="173"/>
        <v>0</v>
      </c>
      <c r="I1602" s="162"/>
      <c r="J1602" s="6">
        <f t="shared" si="174"/>
        <v>0</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0</v>
      </c>
      <c r="D1603" s="6">
        <f t="shared" ref="D1603:D1666" si="176">IF(ISNUMBER($B1603),IF($B1603&lt;BPmiddle,(BPmiddle-$B1603),0),"no data")</f>
        <v>0.29999999999999716</v>
      </c>
      <c r="E1603" s="6">
        <f t="shared" ref="E1603:E1666" si="177">IF(ISNUMBER($B1603),IF($B1603&lt;BPupper,(BPupper-$B1603),0),"no data")</f>
        <v>1.2999999999999972</v>
      </c>
      <c r="F1603" s="6">
        <f t="shared" ref="F1603:F1666" si="178">IF(ISNUMBER($B1603),IF($B1603&lt;BPlower,(BPlower-$B1603),0),"no data")</f>
        <v>0</v>
      </c>
      <c r="G1603" s="6">
        <f t="shared" ref="G1603:G1666" si="179">IF(ISNUMBER($B1603),IF($B1603&lt;BPmiddle,(BPmiddle-$B1603),0),"no data")</f>
        <v>0.29999999999999716</v>
      </c>
      <c r="H1603" s="6">
        <f t="shared" ref="H1603:H1666" si="180">IF(ISNUMBER($B1603),IF($B1603&lt;BPupper,(BPupper-$B1603),0),"no data")</f>
        <v>1.2999999999999972</v>
      </c>
      <c r="I1603" s="162"/>
      <c r="J1603" s="6">
        <f t="shared" ref="J1603:J1666" si="181">IF(ISNUMBER($B1603),IF($B1603&lt;BalancePoint,(BalancePoint-$B1603-SUM($D1603:$F1603)),0),"no data")</f>
        <v>-1.2999999999999972</v>
      </c>
      <c r="K1603" s="60"/>
      <c r="L1603" s="93"/>
    </row>
    <row r="1604" spans="1:12">
      <c r="A1604" s="59">
        <f>'Temperature Data'!A1604</f>
        <v>42145</v>
      </c>
      <c r="B1604" s="6" cm="1">
        <f t="array" ref="B1604">INDEX('Temperature Data'!$B1604:$G1604,1,TempDataCol)</f>
        <v>55.1</v>
      </c>
      <c r="C1604" s="6">
        <f t="shared" si="175"/>
        <v>1.3999999999999986</v>
      </c>
      <c r="D1604" s="6">
        <f t="shared" si="176"/>
        <v>2.3999999999999986</v>
      </c>
      <c r="E1604" s="6">
        <f t="shared" si="177"/>
        <v>3.3999999999999986</v>
      </c>
      <c r="F1604" s="6">
        <f t="shared" si="178"/>
        <v>1.3999999999999986</v>
      </c>
      <c r="G1604" s="6">
        <f t="shared" si="179"/>
        <v>2.3999999999999986</v>
      </c>
      <c r="H1604" s="6">
        <f t="shared" si="180"/>
        <v>3.3999999999999986</v>
      </c>
      <c r="I1604" s="162"/>
      <c r="J1604" s="6">
        <f t="shared" si="181"/>
        <v>-4.7999999999999972</v>
      </c>
      <c r="K1604" s="60"/>
      <c r="L1604" s="93"/>
    </row>
    <row r="1605" spans="1:12">
      <c r="A1605" s="59">
        <f>'Temperature Data'!A1605</f>
        <v>42146</v>
      </c>
      <c r="B1605" s="6" cm="1">
        <f t="array" ref="B1605">INDEX('Temperature Data'!$B1605:$G1605,1,TempDataCol)</f>
        <v>60.7</v>
      </c>
      <c r="C1605" s="6">
        <f t="shared" si="175"/>
        <v>0</v>
      </c>
      <c r="D1605" s="6">
        <f t="shared" si="176"/>
        <v>0</v>
      </c>
      <c r="E1605" s="6">
        <f t="shared" si="177"/>
        <v>0</v>
      </c>
      <c r="F1605" s="6">
        <f t="shared" si="178"/>
        <v>0</v>
      </c>
      <c r="G1605" s="6">
        <f t="shared" si="179"/>
        <v>0</v>
      </c>
      <c r="H1605" s="6">
        <f t="shared" si="180"/>
        <v>0</v>
      </c>
      <c r="I1605" s="162"/>
      <c r="J1605" s="6">
        <f t="shared" si="181"/>
        <v>0</v>
      </c>
      <c r="K1605" s="60"/>
      <c r="L1605" s="93"/>
    </row>
    <row r="1606" spans="1:12">
      <c r="A1606" s="59">
        <f>'Temperature Data'!A1606</f>
        <v>42147</v>
      </c>
      <c r="B1606" s="6" cm="1">
        <f t="array" ref="B1606">INDEX('Temperature Data'!$B1606:$G1606,1,TempDataCol)</f>
        <v>52</v>
      </c>
      <c r="C1606" s="6">
        <f t="shared" si="175"/>
        <v>4.5</v>
      </c>
      <c r="D1606" s="6">
        <f t="shared" si="176"/>
        <v>5.5</v>
      </c>
      <c r="E1606" s="6">
        <f t="shared" si="177"/>
        <v>6.5</v>
      </c>
      <c r="F1606" s="6">
        <f t="shared" si="178"/>
        <v>4.5</v>
      </c>
      <c r="G1606" s="6">
        <f t="shared" si="179"/>
        <v>5.5</v>
      </c>
      <c r="H1606" s="6">
        <f t="shared" si="180"/>
        <v>6.5</v>
      </c>
      <c r="I1606" s="162"/>
      <c r="J1606" s="6">
        <f t="shared" si="181"/>
        <v>-11</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0</v>
      </c>
      <c r="F1614" s="6">
        <f t="shared" si="178"/>
        <v>0</v>
      </c>
      <c r="G1614" s="6">
        <f t="shared" si="179"/>
        <v>0</v>
      </c>
      <c r="H1614" s="6">
        <f t="shared" si="180"/>
        <v>0</v>
      </c>
      <c r="I1614" s="162"/>
      <c r="J1614" s="6">
        <f t="shared" si="181"/>
        <v>0</v>
      </c>
      <c r="K1614" s="60"/>
      <c r="L1614" s="93"/>
    </row>
    <row r="1615" spans="1:12">
      <c r="A1615" s="59">
        <f>'Temperature Data'!A1615</f>
        <v>42156</v>
      </c>
      <c r="B1615" s="6" cm="1">
        <f t="array" ref="B1615">INDEX('Temperature Data'!$B1615:$G1615,1,TempDataCol)</f>
        <v>47.9</v>
      </c>
      <c r="C1615" s="6">
        <f t="shared" si="175"/>
        <v>8.6000000000000014</v>
      </c>
      <c r="D1615" s="6">
        <f t="shared" si="176"/>
        <v>9.6000000000000014</v>
      </c>
      <c r="E1615" s="6">
        <f t="shared" si="177"/>
        <v>10.600000000000001</v>
      </c>
      <c r="F1615" s="6">
        <f t="shared" si="178"/>
        <v>8.6000000000000014</v>
      </c>
      <c r="G1615" s="6">
        <f t="shared" si="179"/>
        <v>9.6000000000000014</v>
      </c>
      <c r="H1615" s="6">
        <f t="shared" si="180"/>
        <v>10.600000000000001</v>
      </c>
      <c r="I1615" s="162"/>
      <c r="J1615" s="6">
        <f t="shared" si="181"/>
        <v>-19.200000000000003</v>
      </c>
      <c r="K1615" s="60"/>
      <c r="L1615" s="93"/>
    </row>
    <row r="1616" spans="1:12">
      <c r="A1616" s="59">
        <f>'Temperature Data'!A1616</f>
        <v>42157</v>
      </c>
      <c r="B1616" s="6" cm="1">
        <f t="array" ref="B1616">INDEX('Temperature Data'!$B1616:$G1616,1,TempDataCol)</f>
        <v>47</v>
      </c>
      <c r="C1616" s="6">
        <f t="shared" si="175"/>
        <v>9.5</v>
      </c>
      <c r="D1616" s="6">
        <f t="shared" si="176"/>
        <v>10.5</v>
      </c>
      <c r="E1616" s="6">
        <f t="shared" si="177"/>
        <v>11.5</v>
      </c>
      <c r="F1616" s="6">
        <f t="shared" si="178"/>
        <v>9.5</v>
      </c>
      <c r="G1616" s="6">
        <f t="shared" si="179"/>
        <v>10.5</v>
      </c>
      <c r="H1616" s="6">
        <f t="shared" si="180"/>
        <v>11.5</v>
      </c>
      <c r="I1616" s="162"/>
      <c r="J1616" s="6">
        <f t="shared" si="181"/>
        <v>-21</v>
      </c>
      <c r="K1616" s="60"/>
      <c r="L1616" s="93"/>
    </row>
    <row r="1617" spans="1:12">
      <c r="A1617" s="59">
        <f>'Temperature Data'!A1617</f>
        <v>42158</v>
      </c>
      <c r="B1617" s="6" cm="1">
        <f t="array" ref="B1617">INDEX('Temperature Data'!$B1617:$G1617,1,TempDataCol)</f>
        <v>52</v>
      </c>
      <c r="C1617" s="6">
        <f t="shared" si="175"/>
        <v>4.5</v>
      </c>
      <c r="D1617" s="6">
        <f t="shared" si="176"/>
        <v>5.5</v>
      </c>
      <c r="E1617" s="6">
        <f t="shared" si="177"/>
        <v>6.5</v>
      </c>
      <c r="F1617" s="6">
        <f t="shared" si="178"/>
        <v>4.5</v>
      </c>
      <c r="G1617" s="6">
        <f t="shared" si="179"/>
        <v>5.5</v>
      </c>
      <c r="H1617" s="6">
        <f t="shared" si="180"/>
        <v>6.5</v>
      </c>
      <c r="I1617" s="162"/>
      <c r="J1617" s="6">
        <f t="shared" si="181"/>
        <v>-11</v>
      </c>
      <c r="K1617" s="60"/>
      <c r="L1617" s="93"/>
    </row>
    <row r="1618" spans="1:12">
      <c r="A1618" s="59">
        <f>'Temperature Data'!A1618</f>
        <v>42159</v>
      </c>
      <c r="B1618" s="6" cm="1">
        <f t="array" ref="B1618">INDEX('Temperature Data'!$B1618:$G1618,1,TempDataCol)</f>
        <v>54.6</v>
      </c>
      <c r="C1618" s="6">
        <f t="shared" si="175"/>
        <v>1.8999999999999986</v>
      </c>
      <c r="D1618" s="6">
        <f t="shared" si="176"/>
        <v>2.8999999999999986</v>
      </c>
      <c r="E1618" s="6">
        <f t="shared" si="177"/>
        <v>3.8999999999999986</v>
      </c>
      <c r="F1618" s="6">
        <f t="shared" si="178"/>
        <v>1.8999999999999986</v>
      </c>
      <c r="G1618" s="6">
        <f t="shared" si="179"/>
        <v>2.8999999999999986</v>
      </c>
      <c r="H1618" s="6">
        <f t="shared" si="180"/>
        <v>3.8999999999999986</v>
      </c>
      <c r="I1618" s="162"/>
      <c r="J1618" s="6">
        <f t="shared" si="181"/>
        <v>-5.7999999999999972</v>
      </c>
      <c r="K1618" s="60"/>
      <c r="L1618" s="93"/>
    </row>
    <row r="1619" spans="1:12">
      <c r="A1619" s="59">
        <f>'Temperature Data'!A1619</f>
        <v>42160</v>
      </c>
      <c r="B1619" s="6" cm="1">
        <f t="array" ref="B1619">INDEX('Temperature Data'!$B1619:$G1619,1,TempDataCol)</f>
        <v>58.3</v>
      </c>
      <c r="C1619" s="6">
        <f t="shared" si="175"/>
        <v>0</v>
      </c>
      <c r="D1619" s="6">
        <f t="shared" si="176"/>
        <v>0</v>
      </c>
      <c r="E1619" s="6">
        <f t="shared" si="177"/>
        <v>0.20000000000000284</v>
      </c>
      <c r="F1619" s="6">
        <f t="shared" si="178"/>
        <v>0</v>
      </c>
      <c r="G1619" s="6">
        <f t="shared" si="179"/>
        <v>0</v>
      </c>
      <c r="H1619" s="6">
        <f t="shared" si="180"/>
        <v>0.20000000000000284</v>
      </c>
      <c r="I1619" s="162"/>
      <c r="J1619" s="6">
        <f t="shared" si="181"/>
        <v>0</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0</v>
      </c>
      <c r="F1620" s="6">
        <f t="shared" si="178"/>
        <v>0</v>
      </c>
      <c r="G1620" s="6">
        <f t="shared" si="179"/>
        <v>0</v>
      </c>
      <c r="H1620" s="6">
        <f t="shared" si="180"/>
        <v>0</v>
      </c>
      <c r="I1620" s="162"/>
      <c r="J1620" s="6">
        <f t="shared" si="181"/>
        <v>0</v>
      </c>
      <c r="K1620" s="60"/>
      <c r="L1620" s="93"/>
    </row>
    <row r="1621" spans="1:12">
      <c r="A1621" s="59">
        <f>'Temperature Data'!A1621</f>
        <v>42162</v>
      </c>
      <c r="B1621" s="6" cm="1">
        <f t="array" ref="B1621">INDEX('Temperature Data'!$B1621:$G1621,1,TempDataCol)</f>
        <v>58.3</v>
      </c>
      <c r="C1621" s="6">
        <f t="shared" si="175"/>
        <v>0</v>
      </c>
      <c r="D1621" s="6">
        <f t="shared" si="176"/>
        <v>0</v>
      </c>
      <c r="E1621" s="6">
        <f t="shared" si="177"/>
        <v>0.20000000000000284</v>
      </c>
      <c r="F1621" s="6">
        <f t="shared" si="178"/>
        <v>0</v>
      </c>
      <c r="G1621" s="6">
        <f t="shared" si="179"/>
        <v>0</v>
      </c>
      <c r="H1621" s="6">
        <f t="shared" si="180"/>
        <v>0.20000000000000284</v>
      </c>
      <c r="I1621" s="162"/>
      <c r="J1621" s="6">
        <f t="shared" si="181"/>
        <v>0</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0</v>
      </c>
      <c r="D1629" s="6">
        <f t="shared" si="176"/>
        <v>0.39999999999999858</v>
      </c>
      <c r="E1629" s="6">
        <f t="shared" si="177"/>
        <v>1.3999999999999986</v>
      </c>
      <c r="F1629" s="6">
        <f t="shared" si="178"/>
        <v>0</v>
      </c>
      <c r="G1629" s="6">
        <f t="shared" si="179"/>
        <v>0.39999999999999858</v>
      </c>
      <c r="H1629" s="6">
        <f t="shared" si="180"/>
        <v>1.3999999999999986</v>
      </c>
      <c r="I1629" s="162"/>
      <c r="J1629" s="6">
        <f t="shared" si="181"/>
        <v>-1.3999999999999986</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0</v>
      </c>
      <c r="F1641" s="6">
        <f t="shared" si="178"/>
        <v>0</v>
      </c>
      <c r="G1641" s="6">
        <f t="shared" si="179"/>
        <v>0</v>
      </c>
      <c r="H1641" s="6">
        <f t="shared" si="180"/>
        <v>0</v>
      </c>
      <c r="I1641" s="162"/>
      <c r="J1641" s="6">
        <f t="shared" si="181"/>
        <v>0</v>
      </c>
      <c r="K1641" s="60"/>
      <c r="L1641" s="93"/>
    </row>
    <row r="1642" spans="1:12">
      <c r="A1642" s="59">
        <f>'Temperature Data'!A1642</f>
        <v>42183</v>
      </c>
      <c r="B1642" s="6" cm="1">
        <f t="array" ref="B1642">INDEX('Temperature Data'!$B1642:$G1642,1,TempDataCol)</f>
        <v>55.6</v>
      </c>
      <c r="C1642" s="6">
        <f t="shared" si="175"/>
        <v>0.89999999999999858</v>
      </c>
      <c r="D1642" s="6">
        <f t="shared" si="176"/>
        <v>1.8999999999999986</v>
      </c>
      <c r="E1642" s="6">
        <f t="shared" si="177"/>
        <v>2.8999999999999986</v>
      </c>
      <c r="F1642" s="6">
        <f t="shared" si="178"/>
        <v>0.89999999999999858</v>
      </c>
      <c r="G1642" s="6">
        <f t="shared" si="179"/>
        <v>1.8999999999999986</v>
      </c>
      <c r="H1642" s="6">
        <f t="shared" si="180"/>
        <v>2.8999999999999986</v>
      </c>
      <c r="I1642" s="162"/>
      <c r="J1642" s="6">
        <f t="shared" si="181"/>
        <v>-3.7999999999999972</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0</v>
      </c>
      <c r="F1643" s="6">
        <f t="shared" si="178"/>
        <v>0</v>
      </c>
      <c r="G1643" s="6">
        <f t="shared" si="179"/>
        <v>0</v>
      </c>
      <c r="H1643" s="6">
        <f t="shared" si="180"/>
        <v>0</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0</v>
      </c>
      <c r="F1711" s="6">
        <f t="shared" si="185"/>
        <v>0</v>
      </c>
      <c r="G1711" s="6">
        <f t="shared" si="186"/>
        <v>0</v>
      </c>
      <c r="H1711" s="6">
        <f t="shared" si="187"/>
        <v>0</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1.1000000000000014</v>
      </c>
      <c r="D1727" s="6">
        <f t="shared" si="183"/>
        <v>2.1000000000000014</v>
      </c>
      <c r="E1727" s="6">
        <f t="shared" si="184"/>
        <v>3.1000000000000014</v>
      </c>
      <c r="F1727" s="6">
        <f t="shared" si="185"/>
        <v>1.1000000000000014</v>
      </c>
      <c r="G1727" s="6">
        <f t="shared" si="186"/>
        <v>2.1000000000000014</v>
      </c>
      <c r="H1727" s="6">
        <f t="shared" si="187"/>
        <v>3.1000000000000014</v>
      </c>
      <c r="I1727" s="162"/>
      <c r="J1727" s="6">
        <f t="shared" si="188"/>
        <v>-4.2000000000000028</v>
      </c>
      <c r="K1727" s="60"/>
      <c r="L1727" s="93"/>
    </row>
    <row r="1728" spans="1:12">
      <c r="A1728" s="59">
        <f>'Temperature Data'!A1728</f>
        <v>42269</v>
      </c>
      <c r="B1728" s="6" cm="1">
        <f t="array" ref="B1728">INDEX('Temperature Data'!$B1728:$G1728,1,TempDataCol)</f>
        <v>57.8</v>
      </c>
      <c r="C1728" s="6">
        <f t="shared" si="182"/>
        <v>0</v>
      </c>
      <c r="D1728" s="6">
        <f t="shared" si="183"/>
        <v>0</v>
      </c>
      <c r="E1728" s="6">
        <f t="shared" si="184"/>
        <v>0.70000000000000284</v>
      </c>
      <c r="F1728" s="6">
        <f t="shared" si="185"/>
        <v>0</v>
      </c>
      <c r="G1728" s="6">
        <f t="shared" si="186"/>
        <v>0</v>
      </c>
      <c r="H1728" s="6">
        <f t="shared" si="187"/>
        <v>0.70000000000000284</v>
      </c>
      <c r="I1728" s="162"/>
      <c r="J1728" s="6">
        <f t="shared" si="188"/>
        <v>0</v>
      </c>
      <c r="K1728" s="60"/>
      <c r="L1728" s="93"/>
    </row>
    <row r="1729" spans="1:12">
      <c r="A1729" s="59">
        <f>'Temperature Data'!A1729</f>
        <v>42270</v>
      </c>
      <c r="B1729" s="6" cm="1">
        <f t="array" ref="B1729">INDEX('Temperature Data'!$B1729:$G1729,1,TempDataCol)</f>
        <v>57</v>
      </c>
      <c r="C1729" s="6">
        <f t="shared" si="182"/>
        <v>0</v>
      </c>
      <c r="D1729" s="6">
        <f t="shared" si="183"/>
        <v>0.5</v>
      </c>
      <c r="E1729" s="6">
        <f t="shared" si="184"/>
        <v>1.5</v>
      </c>
      <c r="F1729" s="6">
        <f t="shared" si="185"/>
        <v>0</v>
      </c>
      <c r="G1729" s="6">
        <f t="shared" si="186"/>
        <v>0.5</v>
      </c>
      <c r="H1729" s="6">
        <f t="shared" si="187"/>
        <v>1.5</v>
      </c>
      <c r="I1729" s="162"/>
      <c r="J1729" s="6">
        <f t="shared" si="188"/>
        <v>-1.5</v>
      </c>
      <c r="K1729" s="60"/>
      <c r="L1729" s="93"/>
    </row>
    <row r="1730" spans="1:12">
      <c r="A1730" s="59">
        <f>'Temperature Data'!A1730</f>
        <v>42271</v>
      </c>
      <c r="B1730" s="6" cm="1">
        <f t="array" ref="B1730">INDEX('Temperature Data'!$B1730:$G1730,1,TempDataCol)</f>
        <v>58.5</v>
      </c>
      <c r="C1730" s="6">
        <f t="shared" si="182"/>
        <v>0</v>
      </c>
      <c r="D1730" s="6">
        <f t="shared" si="183"/>
        <v>0</v>
      </c>
      <c r="E1730" s="6">
        <f t="shared" si="184"/>
        <v>0</v>
      </c>
      <c r="F1730" s="6">
        <f t="shared" si="185"/>
        <v>0</v>
      </c>
      <c r="G1730" s="6">
        <f t="shared" si="186"/>
        <v>0</v>
      </c>
      <c r="H1730" s="6">
        <f t="shared" si="187"/>
        <v>0</v>
      </c>
      <c r="I1730" s="162"/>
      <c r="J1730" s="6">
        <f t="shared" si="188"/>
        <v>0</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1</v>
      </c>
      <c r="D1731" s="6">
        <f t="shared" ref="D1731:D1794" si="190">IF(ISNUMBER($B1731),IF($B1731&lt;BPmiddle,(BPmiddle-$B1731),0),"no data")</f>
        <v>2</v>
      </c>
      <c r="E1731" s="6">
        <f t="shared" ref="E1731:E1794" si="191">IF(ISNUMBER($B1731),IF($B1731&lt;BPupper,(BPupper-$B1731),0),"no data")</f>
        <v>3</v>
      </c>
      <c r="F1731" s="6">
        <f t="shared" ref="F1731:F1794" si="192">IF(ISNUMBER($B1731),IF($B1731&lt;BPlower,(BPlower-$B1731),0),"no data")</f>
        <v>1</v>
      </c>
      <c r="G1731" s="6">
        <f t="shared" ref="G1731:G1794" si="193">IF(ISNUMBER($B1731),IF($B1731&lt;BPmiddle,(BPmiddle-$B1731),0),"no data")</f>
        <v>2</v>
      </c>
      <c r="H1731" s="6">
        <f t="shared" ref="H1731:H1794" si="194">IF(ISNUMBER($B1731),IF($B1731&lt;BPupper,(BPupper-$B1731),0),"no data")</f>
        <v>3</v>
      </c>
      <c r="I1731" s="162"/>
      <c r="J1731" s="6">
        <f t="shared" ref="J1731:J1794" si="195">IF(ISNUMBER($B1731),IF($B1731&lt;BalancePoint,(BalancePoint-$B1731-SUM($D1731:$F1731)),0),"no data")</f>
        <v>-4</v>
      </c>
      <c r="K1731" s="60"/>
      <c r="L1731" s="93"/>
    </row>
    <row r="1732" spans="1:12">
      <c r="A1732" s="59">
        <f>'Temperature Data'!A1732</f>
        <v>42273</v>
      </c>
      <c r="B1732" s="6" cm="1">
        <f t="array" ref="B1732">INDEX('Temperature Data'!$B1732:$G1732,1,TempDataCol)</f>
        <v>51.4</v>
      </c>
      <c r="C1732" s="6">
        <f t="shared" si="189"/>
        <v>5.1000000000000014</v>
      </c>
      <c r="D1732" s="6">
        <f t="shared" si="190"/>
        <v>6.1000000000000014</v>
      </c>
      <c r="E1732" s="6">
        <f t="shared" si="191"/>
        <v>7.1000000000000014</v>
      </c>
      <c r="F1732" s="6">
        <f t="shared" si="192"/>
        <v>5.1000000000000014</v>
      </c>
      <c r="G1732" s="6">
        <f t="shared" si="193"/>
        <v>6.1000000000000014</v>
      </c>
      <c r="H1732" s="6">
        <f t="shared" si="194"/>
        <v>7.1000000000000014</v>
      </c>
      <c r="I1732" s="162"/>
      <c r="J1732" s="6">
        <f t="shared" si="195"/>
        <v>-12.200000000000003</v>
      </c>
      <c r="K1732" s="60"/>
      <c r="L1732" s="93"/>
    </row>
    <row r="1733" spans="1:12">
      <c r="A1733" s="59">
        <f>'Temperature Data'!A1733</f>
        <v>42274</v>
      </c>
      <c r="B1733" s="6" cm="1">
        <f t="array" ref="B1733">INDEX('Temperature Data'!$B1733:$G1733,1,TempDataCol)</f>
        <v>51.7</v>
      </c>
      <c r="C1733" s="6">
        <f t="shared" si="189"/>
        <v>4.7999999999999972</v>
      </c>
      <c r="D1733" s="6">
        <f t="shared" si="190"/>
        <v>5.7999999999999972</v>
      </c>
      <c r="E1733" s="6">
        <f t="shared" si="191"/>
        <v>6.7999999999999972</v>
      </c>
      <c r="F1733" s="6">
        <f t="shared" si="192"/>
        <v>4.7999999999999972</v>
      </c>
      <c r="G1733" s="6">
        <f t="shared" si="193"/>
        <v>5.7999999999999972</v>
      </c>
      <c r="H1733" s="6">
        <f t="shared" si="194"/>
        <v>6.7999999999999972</v>
      </c>
      <c r="I1733" s="162"/>
      <c r="J1733" s="6">
        <f t="shared" si="195"/>
        <v>-11.599999999999994</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0</v>
      </c>
      <c r="F1734" s="6">
        <f t="shared" si="192"/>
        <v>0</v>
      </c>
      <c r="G1734" s="6">
        <f t="shared" si="193"/>
        <v>0</v>
      </c>
      <c r="H1734" s="6">
        <f t="shared" si="194"/>
        <v>0</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1.3999999999999986</v>
      </c>
      <c r="D1737" s="6">
        <f t="shared" si="190"/>
        <v>2.3999999999999986</v>
      </c>
      <c r="E1737" s="6">
        <f t="shared" si="191"/>
        <v>3.3999999999999986</v>
      </c>
      <c r="F1737" s="6">
        <f t="shared" si="192"/>
        <v>1.3999999999999986</v>
      </c>
      <c r="G1737" s="6">
        <f t="shared" si="193"/>
        <v>2.3999999999999986</v>
      </c>
      <c r="H1737" s="6">
        <f t="shared" si="194"/>
        <v>3.3999999999999986</v>
      </c>
      <c r="I1737" s="162"/>
      <c r="J1737" s="6">
        <f t="shared" si="195"/>
        <v>-4.7999999999999972</v>
      </c>
      <c r="K1737" s="60"/>
      <c r="L1737" s="93"/>
    </row>
    <row r="1738" spans="1:12">
      <c r="A1738" s="59">
        <f>'Temperature Data'!A1738</f>
        <v>42279</v>
      </c>
      <c r="B1738" s="6" cm="1">
        <f t="array" ref="B1738">INDEX('Temperature Data'!$B1738:$G1738,1,TempDataCol)</f>
        <v>49</v>
      </c>
      <c r="C1738" s="6">
        <f t="shared" si="189"/>
        <v>7.5</v>
      </c>
      <c r="D1738" s="6">
        <f t="shared" si="190"/>
        <v>8.5</v>
      </c>
      <c r="E1738" s="6">
        <f t="shared" si="191"/>
        <v>9.5</v>
      </c>
      <c r="F1738" s="6">
        <f t="shared" si="192"/>
        <v>7.5</v>
      </c>
      <c r="G1738" s="6">
        <f t="shared" si="193"/>
        <v>8.5</v>
      </c>
      <c r="H1738" s="6">
        <f t="shared" si="194"/>
        <v>9.5</v>
      </c>
      <c r="I1738" s="162"/>
      <c r="J1738" s="6">
        <f t="shared" si="195"/>
        <v>-17</v>
      </c>
      <c r="K1738" s="60"/>
      <c r="L1738" s="93"/>
    </row>
    <row r="1739" spans="1:12">
      <c r="A1739" s="59">
        <f>'Temperature Data'!A1739</f>
        <v>42280</v>
      </c>
      <c r="B1739" s="6" cm="1">
        <f t="array" ref="B1739">INDEX('Temperature Data'!$B1739:$G1739,1,TempDataCol)</f>
        <v>49.3</v>
      </c>
      <c r="C1739" s="6">
        <f t="shared" si="189"/>
        <v>7.2000000000000028</v>
      </c>
      <c r="D1739" s="6">
        <f t="shared" si="190"/>
        <v>8.2000000000000028</v>
      </c>
      <c r="E1739" s="6">
        <f t="shared" si="191"/>
        <v>9.2000000000000028</v>
      </c>
      <c r="F1739" s="6">
        <f t="shared" si="192"/>
        <v>7.2000000000000028</v>
      </c>
      <c r="G1739" s="6">
        <f t="shared" si="193"/>
        <v>8.2000000000000028</v>
      </c>
      <c r="H1739" s="6">
        <f t="shared" si="194"/>
        <v>9.2000000000000028</v>
      </c>
      <c r="I1739" s="162"/>
      <c r="J1739" s="6">
        <f t="shared" si="195"/>
        <v>-16.400000000000006</v>
      </c>
      <c r="K1739" s="60"/>
      <c r="L1739" s="93"/>
    </row>
    <row r="1740" spans="1:12">
      <c r="A1740" s="59">
        <f>'Temperature Data'!A1740</f>
        <v>42281</v>
      </c>
      <c r="B1740" s="6" cm="1">
        <f t="array" ref="B1740">INDEX('Temperature Data'!$B1740:$G1740,1,TempDataCol)</f>
        <v>48.9</v>
      </c>
      <c r="C1740" s="6">
        <f t="shared" si="189"/>
        <v>7.6000000000000014</v>
      </c>
      <c r="D1740" s="6">
        <f t="shared" si="190"/>
        <v>8.6000000000000014</v>
      </c>
      <c r="E1740" s="6">
        <f t="shared" si="191"/>
        <v>9.6000000000000014</v>
      </c>
      <c r="F1740" s="6">
        <f t="shared" si="192"/>
        <v>7.6000000000000014</v>
      </c>
      <c r="G1740" s="6">
        <f t="shared" si="193"/>
        <v>8.6000000000000014</v>
      </c>
      <c r="H1740" s="6">
        <f t="shared" si="194"/>
        <v>9.6000000000000014</v>
      </c>
      <c r="I1740" s="162"/>
      <c r="J1740" s="6">
        <f t="shared" si="195"/>
        <v>-17.200000000000003</v>
      </c>
      <c r="K1740" s="60"/>
      <c r="L1740" s="93"/>
    </row>
    <row r="1741" spans="1:12">
      <c r="A1741" s="59">
        <f>'Temperature Data'!A1741</f>
        <v>42282</v>
      </c>
      <c r="B1741" s="6" cm="1">
        <f t="array" ref="B1741">INDEX('Temperature Data'!$B1741:$G1741,1,TempDataCol)</f>
        <v>50.3</v>
      </c>
      <c r="C1741" s="6">
        <f t="shared" si="189"/>
        <v>6.2000000000000028</v>
      </c>
      <c r="D1741" s="6">
        <f t="shared" si="190"/>
        <v>7.2000000000000028</v>
      </c>
      <c r="E1741" s="6">
        <f t="shared" si="191"/>
        <v>8.2000000000000028</v>
      </c>
      <c r="F1741" s="6">
        <f t="shared" si="192"/>
        <v>6.2000000000000028</v>
      </c>
      <c r="G1741" s="6">
        <f t="shared" si="193"/>
        <v>7.2000000000000028</v>
      </c>
      <c r="H1741" s="6">
        <f t="shared" si="194"/>
        <v>8.2000000000000028</v>
      </c>
      <c r="I1741" s="162"/>
      <c r="J1741" s="6">
        <f t="shared" si="195"/>
        <v>-14.400000000000006</v>
      </c>
      <c r="K1741" s="60"/>
      <c r="L1741" s="93"/>
    </row>
    <row r="1742" spans="1:12">
      <c r="A1742" s="59">
        <f>'Temperature Data'!A1742</f>
        <v>42283</v>
      </c>
      <c r="B1742" s="6" cm="1">
        <f t="array" ref="B1742">INDEX('Temperature Data'!$B1742:$G1742,1,TempDataCol)</f>
        <v>51</v>
      </c>
      <c r="C1742" s="6">
        <f t="shared" si="189"/>
        <v>5.5</v>
      </c>
      <c r="D1742" s="6">
        <f t="shared" si="190"/>
        <v>6.5</v>
      </c>
      <c r="E1742" s="6">
        <f t="shared" si="191"/>
        <v>7.5</v>
      </c>
      <c r="F1742" s="6">
        <f t="shared" si="192"/>
        <v>5.5</v>
      </c>
      <c r="G1742" s="6">
        <f t="shared" si="193"/>
        <v>6.5</v>
      </c>
      <c r="H1742" s="6">
        <f t="shared" si="194"/>
        <v>7.5</v>
      </c>
      <c r="I1742" s="162"/>
      <c r="J1742" s="6">
        <f t="shared" si="195"/>
        <v>-13</v>
      </c>
      <c r="K1742" s="60"/>
      <c r="L1742" s="93"/>
    </row>
    <row r="1743" spans="1:12">
      <c r="A1743" s="59">
        <f>'Temperature Data'!A1743</f>
        <v>42284</v>
      </c>
      <c r="B1743" s="6" cm="1">
        <f t="array" ref="B1743">INDEX('Temperature Data'!$B1743:$G1743,1,TempDataCol)</f>
        <v>54.8</v>
      </c>
      <c r="C1743" s="6">
        <f t="shared" si="189"/>
        <v>1.7000000000000028</v>
      </c>
      <c r="D1743" s="6">
        <f t="shared" si="190"/>
        <v>2.7000000000000028</v>
      </c>
      <c r="E1743" s="6">
        <f t="shared" si="191"/>
        <v>3.7000000000000028</v>
      </c>
      <c r="F1743" s="6">
        <f t="shared" si="192"/>
        <v>1.7000000000000028</v>
      </c>
      <c r="G1743" s="6">
        <f t="shared" si="193"/>
        <v>2.7000000000000028</v>
      </c>
      <c r="H1743" s="6">
        <f t="shared" si="194"/>
        <v>3.7000000000000028</v>
      </c>
      <c r="I1743" s="162"/>
      <c r="J1743" s="6">
        <f t="shared" si="195"/>
        <v>-5.4000000000000057</v>
      </c>
      <c r="K1743" s="60"/>
      <c r="L1743" s="93"/>
    </row>
    <row r="1744" spans="1:12">
      <c r="A1744" s="59">
        <f>'Temperature Data'!A1744</f>
        <v>42285</v>
      </c>
      <c r="B1744" s="6" cm="1">
        <f t="array" ref="B1744">INDEX('Temperature Data'!$B1744:$G1744,1,TempDataCol)</f>
        <v>52.6</v>
      </c>
      <c r="C1744" s="6">
        <f t="shared" si="189"/>
        <v>3.8999999999999986</v>
      </c>
      <c r="D1744" s="6">
        <f t="shared" si="190"/>
        <v>4.8999999999999986</v>
      </c>
      <c r="E1744" s="6">
        <f t="shared" si="191"/>
        <v>5.8999999999999986</v>
      </c>
      <c r="F1744" s="6">
        <f t="shared" si="192"/>
        <v>3.8999999999999986</v>
      </c>
      <c r="G1744" s="6">
        <f t="shared" si="193"/>
        <v>4.8999999999999986</v>
      </c>
      <c r="H1744" s="6">
        <f t="shared" si="194"/>
        <v>5.8999999999999986</v>
      </c>
      <c r="I1744" s="162"/>
      <c r="J1744" s="6">
        <f t="shared" si="195"/>
        <v>-9.7999999999999972</v>
      </c>
      <c r="K1744" s="60"/>
      <c r="L1744" s="93"/>
    </row>
    <row r="1745" spans="1:12">
      <c r="A1745" s="59">
        <f>'Temperature Data'!A1745</f>
        <v>42286</v>
      </c>
      <c r="B1745" s="6" cm="1">
        <f t="array" ref="B1745">INDEX('Temperature Data'!$B1745:$G1745,1,TempDataCol)</f>
        <v>58.6</v>
      </c>
      <c r="C1745" s="6">
        <f t="shared" si="189"/>
        <v>0</v>
      </c>
      <c r="D1745" s="6">
        <f t="shared" si="190"/>
        <v>0</v>
      </c>
      <c r="E1745" s="6">
        <f t="shared" si="191"/>
        <v>0</v>
      </c>
      <c r="F1745" s="6">
        <f t="shared" si="192"/>
        <v>0</v>
      </c>
      <c r="G1745" s="6">
        <f t="shared" si="193"/>
        <v>0</v>
      </c>
      <c r="H1745" s="6">
        <f t="shared" si="194"/>
        <v>0</v>
      </c>
      <c r="I1745" s="162"/>
      <c r="J1745" s="6">
        <f t="shared" si="195"/>
        <v>0</v>
      </c>
      <c r="K1745" s="60"/>
      <c r="L1745" s="93"/>
    </row>
    <row r="1746" spans="1:12">
      <c r="A1746" s="59">
        <f>'Temperature Data'!A1746</f>
        <v>42287</v>
      </c>
      <c r="B1746" s="6" cm="1">
        <f t="array" ref="B1746">INDEX('Temperature Data'!$B1746:$G1746,1,TempDataCol)</f>
        <v>50.1</v>
      </c>
      <c r="C1746" s="6">
        <f t="shared" si="189"/>
        <v>6.3999999999999986</v>
      </c>
      <c r="D1746" s="6">
        <f t="shared" si="190"/>
        <v>7.3999999999999986</v>
      </c>
      <c r="E1746" s="6">
        <f t="shared" si="191"/>
        <v>8.3999999999999986</v>
      </c>
      <c r="F1746" s="6">
        <f t="shared" si="192"/>
        <v>6.3999999999999986</v>
      </c>
      <c r="G1746" s="6">
        <f t="shared" si="193"/>
        <v>7.3999999999999986</v>
      </c>
      <c r="H1746" s="6">
        <f t="shared" si="194"/>
        <v>8.3999999999999986</v>
      </c>
      <c r="I1746" s="162"/>
      <c r="J1746" s="6">
        <f t="shared" si="195"/>
        <v>-14.799999999999997</v>
      </c>
      <c r="K1746" s="60"/>
      <c r="L1746" s="93"/>
    </row>
    <row r="1747" spans="1:12">
      <c r="A1747" s="59">
        <f>'Temperature Data'!A1747</f>
        <v>42288</v>
      </c>
      <c r="B1747" s="6" cm="1">
        <f t="array" ref="B1747">INDEX('Temperature Data'!$B1747:$G1747,1,TempDataCol)</f>
        <v>53.4</v>
      </c>
      <c r="C1747" s="6">
        <f t="shared" si="189"/>
        <v>3.1000000000000014</v>
      </c>
      <c r="D1747" s="6">
        <f t="shared" si="190"/>
        <v>4.1000000000000014</v>
      </c>
      <c r="E1747" s="6">
        <f t="shared" si="191"/>
        <v>5.1000000000000014</v>
      </c>
      <c r="F1747" s="6">
        <f t="shared" si="192"/>
        <v>3.1000000000000014</v>
      </c>
      <c r="G1747" s="6">
        <f t="shared" si="193"/>
        <v>4.1000000000000014</v>
      </c>
      <c r="H1747" s="6">
        <f t="shared" si="194"/>
        <v>5.1000000000000014</v>
      </c>
      <c r="I1747" s="162"/>
      <c r="J1747" s="6">
        <f t="shared" si="195"/>
        <v>-8.2000000000000028</v>
      </c>
      <c r="K1747" s="60"/>
      <c r="L1747" s="93"/>
    </row>
    <row r="1748" spans="1:12">
      <c r="A1748" s="59">
        <f>'Temperature Data'!A1748</f>
        <v>42289</v>
      </c>
      <c r="B1748" s="6" cm="1">
        <f t="array" ref="B1748">INDEX('Temperature Data'!$B1748:$G1748,1,TempDataCol)</f>
        <v>58.2</v>
      </c>
      <c r="C1748" s="6">
        <f t="shared" si="189"/>
        <v>0</v>
      </c>
      <c r="D1748" s="6">
        <f t="shared" si="190"/>
        <v>0</v>
      </c>
      <c r="E1748" s="6">
        <f t="shared" si="191"/>
        <v>0.29999999999999716</v>
      </c>
      <c r="F1748" s="6">
        <f t="shared" si="192"/>
        <v>0</v>
      </c>
      <c r="G1748" s="6">
        <f t="shared" si="193"/>
        <v>0</v>
      </c>
      <c r="H1748" s="6">
        <f t="shared" si="194"/>
        <v>0.29999999999999716</v>
      </c>
      <c r="I1748" s="162"/>
      <c r="J1748" s="6">
        <f t="shared" si="195"/>
        <v>0</v>
      </c>
      <c r="K1748" s="60"/>
      <c r="L1748" s="93"/>
    </row>
    <row r="1749" spans="1:12">
      <c r="A1749" s="59">
        <f>'Temperature Data'!A1749</f>
        <v>42290</v>
      </c>
      <c r="B1749" s="6" cm="1">
        <f t="array" ref="B1749">INDEX('Temperature Data'!$B1749:$G1749,1,TempDataCol)</f>
        <v>59.3</v>
      </c>
      <c r="C1749" s="6">
        <f t="shared" si="189"/>
        <v>0</v>
      </c>
      <c r="D1749" s="6">
        <f t="shared" si="190"/>
        <v>0</v>
      </c>
      <c r="E1749" s="6">
        <f t="shared" si="191"/>
        <v>0</v>
      </c>
      <c r="F1749" s="6">
        <f t="shared" si="192"/>
        <v>0</v>
      </c>
      <c r="G1749" s="6">
        <f t="shared" si="193"/>
        <v>0</v>
      </c>
      <c r="H1749" s="6">
        <f t="shared" si="194"/>
        <v>0</v>
      </c>
      <c r="I1749" s="162"/>
      <c r="J1749" s="6">
        <f t="shared" si="195"/>
        <v>0</v>
      </c>
      <c r="K1749" s="60"/>
      <c r="L1749" s="93"/>
    </row>
    <row r="1750" spans="1:12">
      <c r="A1750" s="59">
        <f>'Temperature Data'!A1750</f>
        <v>42291</v>
      </c>
      <c r="B1750" s="6" cm="1">
        <f t="array" ref="B1750">INDEX('Temperature Data'!$B1750:$G1750,1,TempDataCol)</f>
        <v>57.6</v>
      </c>
      <c r="C1750" s="6">
        <f t="shared" si="189"/>
        <v>0</v>
      </c>
      <c r="D1750" s="6">
        <f t="shared" si="190"/>
        <v>0</v>
      </c>
      <c r="E1750" s="6">
        <f t="shared" si="191"/>
        <v>0.89999999999999858</v>
      </c>
      <c r="F1750" s="6">
        <f t="shared" si="192"/>
        <v>0</v>
      </c>
      <c r="G1750" s="6">
        <f t="shared" si="193"/>
        <v>0</v>
      </c>
      <c r="H1750" s="6">
        <f t="shared" si="194"/>
        <v>0.89999999999999858</v>
      </c>
      <c r="I1750" s="162"/>
      <c r="J1750" s="6">
        <f t="shared" si="195"/>
        <v>0</v>
      </c>
      <c r="K1750" s="60"/>
      <c r="L1750" s="93"/>
    </row>
    <row r="1751" spans="1:12">
      <c r="A1751" s="59">
        <f>'Temperature Data'!A1751</f>
        <v>42292</v>
      </c>
      <c r="B1751" s="6" cm="1">
        <f t="array" ref="B1751">INDEX('Temperature Data'!$B1751:$G1751,1,TempDataCol)</f>
        <v>48.3</v>
      </c>
      <c r="C1751" s="6">
        <f t="shared" si="189"/>
        <v>8.2000000000000028</v>
      </c>
      <c r="D1751" s="6">
        <f t="shared" si="190"/>
        <v>9.2000000000000028</v>
      </c>
      <c r="E1751" s="6">
        <f t="shared" si="191"/>
        <v>10.200000000000003</v>
      </c>
      <c r="F1751" s="6">
        <f t="shared" si="192"/>
        <v>8.2000000000000028</v>
      </c>
      <c r="G1751" s="6">
        <f t="shared" si="193"/>
        <v>9.2000000000000028</v>
      </c>
      <c r="H1751" s="6">
        <f t="shared" si="194"/>
        <v>10.200000000000003</v>
      </c>
      <c r="I1751" s="162"/>
      <c r="J1751" s="6">
        <f t="shared" si="195"/>
        <v>-18.400000000000006</v>
      </c>
      <c r="K1751" s="60"/>
      <c r="L1751" s="93"/>
    </row>
    <row r="1752" spans="1:12">
      <c r="A1752" s="59">
        <f>'Temperature Data'!A1752</f>
        <v>42293</v>
      </c>
      <c r="B1752" s="6" cm="1">
        <f t="array" ref="B1752">INDEX('Temperature Data'!$B1752:$G1752,1,TempDataCol)</f>
        <v>49.3</v>
      </c>
      <c r="C1752" s="6">
        <f t="shared" si="189"/>
        <v>7.2000000000000028</v>
      </c>
      <c r="D1752" s="6">
        <f t="shared" si="190"/>
        <v>8.2000000000000028</v>
      </c>
      <c r="E1752" s="6">
        <f t="shared" si="191"/>
        <v>9.2000000000000028</v>
      </c>
      <c r="F1752" s="6">
        <f t="shared" si="192"/>
        <v>7.2000000000000028</v>
      </c>
      <c r="G1752" s="6">
        <f t="shared" si="193"/>
        <v>8.2000000000000028</v>
      </c>
      <c r="H1752" s="6">
        <f t="shared" si="194"/>
        <v>9.2000000000000028</v>
      </c>
      <c r="I1752" s="162"/>
      <c r="J1752" s="6">
        <f t="shared" si="195"/>
        <v>-16.400000000000006</v>
      </c>
      <c r="K1752" s="60"/>
      <c r="L1752" s="93"/>
    </row>
    <row r="1753" spans="1:12">
      <c r="A1753" s="59">
        <f>'Temperature Data'!A1753</f>
        <v>42294</v>
      </c>
      <c r="B1753" s="6" cm="1">
        <f t="array" ref="B1753">INDEX('Temperature Data'!$B1753:$G1753,1,TempDataCol)</f>
        <v>43.5</v>
      </c>
      <c r="C1753" s="6">
        <f t="shared" si="189"/>
        <v>13</v>
      </c>
      <c r="D1753" s="6">
        <f t="shared" si="190"/>
        <v>14</v>
      </c>
      <c r="E1753" s="6">
        <f t="shared" si="191"/>
        <v>15</v>
      </c>
      <c r="F1753" s="6">
        <f t="shared" si="192"/>
        <v>13</v>
      </c>
      <c r="G1753" s="6">
        <f t="shared" si="193"/>
        <v>14</v>
      </c>
      <c r="H1753" s="6">
        <f t="shared" si="194"/>
        <v>15</v>
      </c>
      <c r="I1753" s="162"/>
      <c r="J1753" s="6">
        <f t="shared" si="195"/>
        <v>-28</v>
      </c>
      <c r="K1753" s="60"/>
      <c r="L1753" s="93"/>
    </row>
    <row r="1754" spans="1:12">
      <c r="A1754" s="59">
        <f>'Temperature Data'!A1754</f>
        <v>42295</v>
      </c>
      <c r="B1754" s="6" cm="1">
        <f t="array" ref="B1754">INDEX('Temperature Data'!$B1754:$G1754,1,TempDataCol)</f>
        <v>35</v>
      </c>
      <c r="C1754" s="6">
        <f t="shared" si="189"/>
        <v>21.5</v>
      </c>
      <c r="D1754" s="6">
        <f t="shared" si="190"/>
        <v>22.5</v>
      </c>
      <c r="E1754" s="6">
        <f t="shared" si="191"/>
        <v>23.5</v>
      </c>
      <c r="F1754" s="6">
        <f t="shared" si="192"/>
        <v>21.5</v>
      </c>
      <c r="G1754" s="6">
        <f t="shared" si="193"/>
        <v>22.5</v>
      </c>
      <c r="H1754" s="6">
        <f t="shared" si="194"/>
        <v>23.5</v>
      </c>
      <c r="I1754" s="162"/>
      <c r="J1754" s="6">
        <f t="shared" si="195"/>
        <v>-45</v>
      </c>
      <c r="K1754" s="60"/>
      <c r="L1754" s="93"/>
    </row>
    <row r="1755" spans="1:12">
      <c r="A1755" s="59">
        <f>'Temperature Data'!A1755</f>
        <v>42296</v>
      </c>
      <c r="B1755" s="6" cm="1">
        <f t="array" ref="B1755">INDEX('Temperature Data'!$B1755:$G1755,1,TempDataCol)</f>
        <v>36.200000000000003</v>
      </c>
      <c r="C1755" s="6">
        <f t="shared" si="189"/>
        <v>20.299999999999997</v>
      </c>
      <c r="D1755" s="6">
        <f t="shared" si="190"/>
        <v>21.299999999999997</v>
      </c>
      <c r="E1755" s="6">
        <f t="shared" si="191"/>
        <v>22.299999999999997</v>
      </c>
      <c r="F1755" s="6">
        <f t="shared" si="192"/>
        <v>20.299999999999997</v>
      </c>
      <c r="G1755" s="6">
        <f t="shared" si="193"/>
        <v>21.299999999999997</v>
      </c>
      <c r="H1755" s="6">
        <f t="shared" si="194"/>
        <v>22.299999999999997</v>
      </c>
      <c r="I1755" s="162"/>
      <c r="J1755" s="6">
        <f t="shared" si="195"/>
        <v>-42.599999999999994</v>
      </c>
      <c r="K1755" s="60"/>
      <c r="L1755" s="93"/>
    </row>
    <row r="1756" spans="1:12">
      <c r="A1756" s="59">
        <f>'Temperature Data'!A1756</f>
        <v>42297</v>
      </c>
      <c r="B1756" s="6" cm="1">
        <f t="array" ref="B1756">INDEX('Temperature Data'!$B1756:$G1756,1,TempDataCol)</f>
        <v>53.2</v>
      </c>
      <c r="C1756" s="6">
        <f t="shared" si="189"/>
        <v>3.2999999999999972</v>
      </c>
      <c r="D1756" s="6">
        <f t="shared" si="190"/>
        <v>4.2999999999999972</v>
      </c>
      <c r="E1756" s="6">
        <f t="shared" si="191"/>
        <v>5.2999999999999972</v>
      </c>
      <c r="F1756" s="6">
        <f t="shared" si="192"/>
        <v>3.2999999999999972</v>
      </c>
      <c r="G1756" s="6">
        <f t="shared" si="193"/>
        <v>4.2999999999999972</v>
      </c>
      <c r="H1756" s="6">
        <f t="shared" si="194"/>
        <v>5.2999999999999972</v>
      </c>
      <c r="I1756" s="162"/>
      <c r="J1756" s="6">
        <f t="shared" si="195"/>
        <v>-8.5999999999999943</v>
      </c>
      <c r="K1756" s="60"/>
      <c r="L1756" s="93"/>
    </row>
    <row r="1757" spans="1:12">
      <c r="A1757" s="59">
        <f>'Temperature Data'!A1757</f>
        <v>42298</v>
      </c>
      <c r="B1757" s="6" cm="1">
        <f t="array" ref="B1757">INDEX('Temperature Data'!$B1757:$G1757,1,TempDataCol)</f>
        <v>53.5</v>
      </c>
      <c r="C1757" s="6">
        <f t="shared" si="189"/>
        <v>3</v>
      </c>
      <c r="D1757" s="6">
        <f t="shared" si="190"/>
        <v>4</v>
      </c>
      <c r="E1757" s="6">
        <f t="shared" si="191"/>
        <v>5</v>
      </c>
      <c r="F1757" s="6">
        <f t="shared" si="192"/>
        <v>3</v>
      </c>
      <c r="G1757" s="6">
        <f t="shared" si="193"/>
        <v>4</v>
      </c>
      <c r="H1757" s="6">
        <f t="shared" si="194"/>
        <v>5</v>
      </c>
      <c r="I1757" s="162"/>
      <c r="J1757" s="6">
        <f t="shared" si="195"/>
        <v>-8</v>
      </c>
      <c r="K1757" s="60"/>
      <c r="L1757" s="93"/>
    </row>
    <row r="1758" spans="1:12">
      <c r="A1758" s="59">
        <f>'Temperature Data'!A1758</f>
        <v>42299</v>
      </c>
      <c r="B1758" s="6" cm="1">
        <f t="array" ref="B1758">INDEX('Temperature Data'!$B1758:$G1758,1,TempDataCol)</f>
        <v>60.8</v>
      </c>
      <c r="C1758" s="6">
        <f t="shared" si="189"/>
        <v>0</v>
      </c>
      <c r="D1758" s="6">
        <f t="shared" si="190"/>
        <v>0</v>
      </c>
      <c r="E1758" s="6">
        <f t="shared" si="191"/>
        <v>0</v>
      </c>
      <c r="F1758" s="6">
        <f t="shared" si="192"/>
        <v>0</v>
      </c>
      <c r="G1758" s="6">
        <f t="shared" si="193"/>
        <v>0</v>
      </c>
      <c r="H1758" s="6">
        <f t="shared" si="194"/>
        <v>0</v>
      </c>
      <c r="I1758" s="162"/>
      <c r="J1758" s="6">
        <f t="shared" si="195"/>
        <v>0</v>
      </c>
      <c r="K1758" s="60"/>
      <c r="L1758" s="93"/>
    </row>
    <row r="1759" spans="1:12">
      <c r="A1759" s="59">
        <f>'Temperature Data'!A1759</f>
        <v>42300</v>
      </c>
      <c r="B1759" s="6" cm="1">
        <f t="array" ref="B1759">INDEX('Temperature Data'!$B1759:$G1759,1,TempDataCol)</f>
        <v>45.2</v>
      </c>
      <c r="C1759" s="6">
        <f t="shared" si="189"/>
        <v>11.299999999999997</v>
      </c>
      <c r="D1759" s="6">
        <f t="shared" si="190"/>
        <v>12.299999999999997</v>
      </c>
      <c r="E1759" s="6">
        <f t="shared" si="191"/>
        <v>13.299999999999997</v>
      </c>
      <c r="F1759" s="6">
        <f t="shared" si="192"/>
        <v>11.299999999999997</v>
      </c>
      <c r="G1759" s="6">
        <f t="shared" si="193"/>
        <v>12.299999999999997</v>
      </c>
      <c r="H1759" s="6">
        <f t="shared" si="194"/>
        <v>13.299999999999997</v>
      </c>
      <c r="I1759" s="162"/>
      <c r="J1759" s="6">
        <f t="shared" si="195"/>
        <v>-24.599999999999994</v>
      </c>
      <c r="K1759" s="60"/>
      <c r="L1759" s="93"/>
    </row>
    <row r="1760" spans="1:12">
      <c r="A1760" s="59">
        <f>'Temperature Data'!A1760</f>
        <v>42301</v>
      </c>
      <c r="B1760" s="6" cm="1">
        <f t="array" ref="B1760">INDEX('Temperature Data'!$B1760:$G1760,1,TempDataCol)</f>
        <v>38.6</v>
      </c>
      <c r="C1760" s="6">
        <f t="shared" si="189"/>
        <v>17.899999999999999</v>
      </c>
      <c r="D1760" s="6">
        <f t="shared" si="190"/>
        <v>18.899999999999999</v>
      </c>
      <c r="E1760" s="6">
        <f t="shared" si="191"/>
        <v>19.899999999999999</v>
      </c>
      <c r="F1760" s="6">
        <f t="shared" si="192"/>
        <v>17.899999999999999</v>
      </c>
      <c r="G1760" s="6">
        <f t="shared" si="193"/>
        <v>18.899999999999999</v>
      </c>
      <c r="H1760" s="6">
        <f t="shared" si="194"/>
        <v>19.899999999999999</v>
      </c>
      <c r="I1760" s="162"/>
      <c r="J1760" s="6">
        <f t="shared" si="195"/>
        <v>-37.799999999999997</v>
      </c>
      <c r="K1760" s="60"/>
      <c r="L1760" s="93"/>
    </row>
    <row r="1761" spans="1:12">
      <c r="A1761" s="59">
        <f>'Temperature Data'!A1761</f>
        <v>42302</v>
      </c>
      <c r="B1761" s="6" cm="1">
        <f t="array" ref="B1761">INDEX('Temperature Data'!$B1761:$G1761,1,TempDataCol)</f>
        <v>52</v>
      </c>
      <c r="C1761" s="6">
        <f t="shared" si="189"/>
        <v>4.5</v>
      </c>
      <c r="D1761" s="6">
        <f t="shared" si="190"/>
        <v>5.5</v>
      </c>
      <c r="E1761" s="6">
        <f t="shared" si="191"/>
        <v>6.5</v>
      </c>
      <c r="F1761" s="6">
        <f t="shared" si="192"/>
        <v>4.5</v>
      </c>
      <c r="G1761" s="6">
        <f t="shared" si="193"/>
        <v>5.5</v>
      </c>
      <c r="H1761" s="6">
        <f t="shared" si="194"/>
        <v>6.5</v>
      </c>
      <c r="I1761" s="162"/>
      <c r="J1761" s="6">
        <f t="shared" si="195"/>
        <v>-11</v>
      </c>
      <c r="K1761" s="60"/>
      <c r="L1761" s="93"/>
    </row>
    <row r="1762" spans="1:12">
      <c r="A1762" s="59">
        <f>'Temperature Data'!A1762</f>
        <v>42303</v>
      </c>
      <c r="B1762" s="6" cm="1">
        <f t="array" ref="B1762">INDEX('Temperature Data'!$B1762:$G1762,1,TempDataCol)</f>
        <v>41.8</v>
      </c>
      <c r="C1762" s="6">
        <f t="shared" si="189"/>
        <v>14.700000000000003</v>
      </c>
      <c r="D1762" s="6">
        <f t="shared" si="190"/>
        <v>15.700000000000003</v>
      </c>
      <c r="E1762" s="6">
        <f t="shared" si="191"/>
        <v>16.700000000000003</v>
      </c>
      <c r="F1762" s="6">
        <f t="shared" si="192"/>
        <v>14.700000000000003</v>
      </c>
      <c r="G1762" s="6">
        <f t="shared" si="193"/>
        <v>15.700000000000003</v>
      </c>
      <c r="H1762" s="6">
        <f t="shared" si="194"/>
        <v>16.700000000000003</v>
      </c>
      <c r="I1762" s="162"/>
      <c r="J1762" s="6">
        <f t="shared" si="195"/>
        <v>-31.400000000000006</v>
      </c>
      <c r="K1762" s="60"/>
      <c r="L1762" s="93"/>
    </row>
    <row r="1763" spans="1:12">
      <c r="A1763" s="59">
        <f>'Temperature Data'!A1763</f>
        <v>42304</v>
      </c>
      <c r="B1763" s="6" cm="1">
        <f t="array" ref="B1763">INDEX('Temperature Data'!$B1763:$G1763,1,TempDataCol)</f>
        <v>38.200000000000003</v>
      </c>
      <c r="C1763" s="6">
        <f t="shared" si="189"/>
        <v>18.299999999999997</v>
      </c>
      <c r="D1763" s="6">
        <f t="shared" si="190"/>
        <v>19.299999999999997</v>
      </c>
      <c r="E1763" s="6">
        <f t="shared" si="191"/>
        <v>20.299999999999997</v>
      </c>
      <c r="F1763" s="6">
        <f t="shared" si="192"/>
        <v>18.299999999999997</v>
      </c>
      <c r="G1763" s="6">
        <f t="shared" si="193"/>
        <v>19.299999999999997</v>
      </c>
      <c r="H1763" s="6">
        <f t="shared" si="194"/>
        <v>20.299999999999997</v>
      </c>
      <c r="I1763" s="162"/>
      <c r="J1763" s="6">
        <f t="shared" si="195"/>
        <v>-38.599999999999994</v>
      </c>
      <c r="K1763" s="60"/>
      <c r="L1763" s="93"/>
    </row>
    <row r="1764" spans="1:12">
      <c r="A1764" s="59">
        <f>'Temperature Data'!A1764</f>
        <v>42305</v>
      </c>
      <c r="B1764" s="6" cm="1">
        <f t="array" ref="B1764">INDEX('Temperature Data'!$B1764:$G1764,1,TempDataCol)</f>
        <v>45.5</v>
      </c>
      <c r="C1764" s="6">
        <f t="shared" si="189"/>
        <v>11</v>
      </c>
      <c r="D1764" s="6">
        <f t="shared" si="190"/>
        <v>12</v>
      </c>
      <c r="E1764" s="6">
        <f t="shared" si="191"/>
        <v>13</v>
      </c>
      <c r="F1764" s="6">
        <f t="shared" si="192"/>
        <v>11</v>
      </c>
      <c r="G1764" s="6">
        <f t="shared" si="193"/>
        <v>12</v>
      </c>
      <c r="H1764" s="6">
        <f t="shared" si="194"/>
        <v>13</v>
      </c>
      <c r="I1764" s="162"/>
      <c r="J1764" s="6">
        <f t="shared" si="195"/>
        <v>-24</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7</v>
      </c>
      <c r="D1766" s="6">
        <f t="shared" si="190"/>
        <v>8</v>
      </c>
      <c r="E1766" s="6">
        <f t="shared" si="191"/>
        <v>9</v>
      </c>
      <c r="F1766" s="6">
        <f t="shared" si="192"/>
        <v>7</v>
      </c>
      <c r="G1766" s="6">
        <f t="shared" si="193"/>
        <v>8</v>
      </c>
      <c r="H1766" s="6">
        <f t="shared" si="194"/>
        <v>9</v>
      </c>
      <c r="I1766" s="162"/>
      <c r="J1766" s="6">
        <f t="shared" si="195"/>
        <v>-16</v>
      </c>
      <c r="K1766" s="60"/>
      <c r="L1766" s="93"/>
    </row>
    <row r="1767" spans="1:12">
      <c r="A1767" s="59">
        <f>'Temperature Data'!A1767</f>
        <v>42308</v>
      </c>
      <c r="B1767" s="6" cm="1">
        <f t="array" ref="B1767">INDEX('Temperature Data'!$B1767:$G1767,1,TempDataCol)</f>
        <v>41.8</v>
      </c>
      <c r="C1767" s="6">
        <f t="shared" si="189"/>
        <v>14.700000000000003</v>
      </c>
      <c r="D1767" s="6">
        <f t="shared" si="190"/>
        <v>15.700000000000003</v>
      </c>
      <c r="E1767" s="6">
        <f t="shared" si="191"/>
        <v>16.700000000000003</v>
      </c>
      <c r="F1767" s="6">
        <f t="shared" si="192"/>
        <v>14.700000000000003</v>
      </c>
      <c r="G1767" s="6">
        <f t="shared" si="193"/>
        <v>15.700000000000003</v>
      </c>
      <c r="H1767" s="6">
        <f t="shared" si="194"/>
        <v>16.700000000000003</v>
      </c>
      <c r="I1767" s="162"/>
      <c r="J1767" s="6">
        <f t="shared" si="195"/>
        <v>-31.400000000000006</v>
      </c>
      <c r="K1767" s="60"/>
      <c r="L1767" s="93"/>
    </row>
    <row r="1768" spans="1:12">
      <c r="A1768" s="59">
        <f>'Temperature Data'!A1768</f>
        <v>42309</v>
      </c>
      <c r="B1768" s="6" cm="1">
        <f t="array" ref="B1768">INDEX('Temperature Data'!$B1768:$G1768,1,TempDataCol)</f>
        <v>51.1</v>
      </c>
      <c r="C1768" s="6">
        <f t="shared" si="189"/>
        <v>5.3999999999999986</v>
      </c>
      <c r="D1768" s="6">
        <f t="shared" si="190"/>
        <v>6.3999999999999986</v>
      </c>
      <c r="E1768" s="6">
        <f t="shared" si="191"/>
        <v>7.3999999999999986</v>
      </c>
      <c r="F1768" s="6">
        <f t="shared" si="192"/>
        <v>5.3999999999999986</v>
      </c>
      <c r="G1768" s="6">
        <f t="shared" si="193"/>
        <v>6.3999999999999986</v>
      </c>
      <c r="H1768" s="6">
        <f t="shared" si="194"/>
        <v>7.3999999999999986</v>
      </c>
      <c r="I1768" s="162"/>
      <c r="J1768" s="6">
        <f t="shared" si="195"/>
        <v>-12.799999999999997</v>
      </c>
      <c r="K1768" s="60"/>
      <c r="L1768" s="93"/>
    </row>
    <row r="1769" spans="1:12">
      <c r="A1769" s="59">
        <f>'Temperature Data'!A1769</f>
        <v>42310</v>
      </c>
      <c r="B1769" s="6" cm="1">
        <f t="array" ref="B1769">INDEX('Temperature Data'!$B1769:$G1769,1,TempDataCol)</f>
        <v>51</v>
      </c>
      <c r="C1769" s="6">
        <f t="shared" si="189"/>
        <v>5.5</v>
      </c>
      <c r="D1769" s="6">
        <f t="shared" si="190"/>
        <v>6.5</v>
      </c>
      <c r="E1769" s="6">
        <f t="shared" si="191"/>
        <v>7.5</v>
      </c>
      <c r="F1769" s="6">
        <f t="shared" si="192"/>
        <v>5.5</v>
      </c>
      <c r="G1769" s="6">
        <f t="shared" si="193"/>
        <v>6.5</v>
      </c>
      <c r="H1769" s="6">
        <f t="shared" si="194"/>
        <v>7.5</v>
      </c>
      <c r="I1769" s="162"/>
      <c r="J1769" s="6">
        <f t="shared" si="195"/>
        <v>-13</v>
      </c>
      <c r="K1769" s="60"/>
      <c r="L1769" s="93"/>
    </row>
    <row r="1770" spans="1:12">
      <c r="A1770" s="59">
        <f>'Temperature Data'!A1770</f>
        <v>42311</v>
      </c>
      <c r="B1770" s="6" cm="1">
        <f t="array" ref="B1770">INDEX('Temperature Data'!$B1770:$G1770,1,TempDataCol)</f>
        <v>50.7</v>
      </c>
      <c r="C1770" s="6">
        <f t="shared" si="189"/>
        <v>5.7999999999999972</v>
      </c>
      <c r="D1770" s="6">
        <f t="shared" si="190"/>
        <v>6.7999999999999972</v>
      </c>
      <c r="E1770" s="6">
        <f t="shared" si="191"/>
        <v>7.7999999999999972</v>
      </c>
      <c r="F1770" s="6">
        <f t="shared" si="192"/>
        <v>5.7999999999999972</v>
      </c>
      <c r="G1770" s="6">
        <f t="shared" si="193"/>
        <v>6.7999999999999972</v>
      </c>
      <c r="H1770" s="6">
        <f t="shared" si="194"/>
        <v>7.7999999999999972</v>
      </c>
      <c r="I1770" s="162"/>
      <c r="J1770" s="6">
        <f t="shared" si="195"/>
        <v>-13.599999999999994</v>
      </c>
      <c r="K1770" s="60"/>
      <c r="L1770" s="93"/>
    </row>
    <row r="1771" spans="1:12">
      <c r="A1771" s="59">
        <f>'Temperature Data'!A1771</f>
        <v>42312</v>
      </c>
      <c r="B1771" s="6" cm="1">
        <f t="array" ref="B1771">INDEX('Temperature Data'!$B1771:$G1771,1,TempDataCol)</f>
        <v>50.6</v>
      </c>
      <c r="C1771" s="6">
        <f t="shared" si="189"/>
        <v>5.8999999999999986</v>
      </c>
      <c r="D1771" s="6">
        <f t="shared" si="190"/>
        <v>6.8999999999999986</v>
      </c>
      <c r="E1771" s="6">
        <f t="shared" si="191"/>
        <v>7.8999999999999986</v>
      </c>
      <c r="F1771" s="6">
        <f t="shared" si="192"/>
        <v>5.8999999999999986</v>
      </c>
      <c r="G1771" s="6">
        <f t="shared" si="193"/>
        <v>6.8999999999999986</v>
      </c>
      <c r="H1771" s="6">
        <f t="shared" si="194"/>
        <v>7.8999999999999986</v>
      </c>
      <c r="I1771" s="162"/>
      <c r="J1771" s="6">
        <f t="shared" si="195"/>
        <v>-13.799999999999997</v>
      </c>
      <c r="K1771" s="60"/>
      <c r="L1771" s="93"/>
    </row>
    <row r="1772" spans="1:12">
      <c r="A1772" s="59">
        <f>'Temperature Data'!A1772</f>
        <v>42313</v>
      </c>
      <c r="B1772" s="6" cm="1">
        <f t="array" ref="B1772">INDEX('Temperature Data'!$B1772:$G1772,1,TempDataCol)</f>
        <v>60.5</v>
      </c>
      <c r="C1772" s="6">
        <f t="shared" si="189"/>
        <v>0</v>
      </c>
      <c r="D1772" s="6">
        <f t="shared" si="190"/>
        <v>0</v>
      </c>
      <c r="E1772" s="6">
        <f t="shared" si="191"/>
        <v>0</v>
      </c>
      <c r="F1772" s="6">
        <f t="shared" si="192"/>
        <v>0</v>
      </c>
      <c r="G1772" s="6">
        <f t="shared" si="193"/>
        <v>0</v>
      </c>
      <c r="H1772" s="6">
        <f t="shared" si="194"/>
        <v>0</v>
      </c>
      <c r="I1772" s="162"/>
      <c r="J1772" s="6">
        <f t="shared" si="195"/>
        <v>0</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0.60000000000000142</v>
      </c>
      <c r="D1774" s="6">
        <f t="shared" si="190"/>
        <v>1.6000000000000014</v>
      </c>
      <c r="E1774" s="6">
        <f t="shared" si="191"/>
        <v>2.6000000000000014</v>
      </c>
      <c r="F1774" s="6">
        <f t="shared" si="192"/>
        <v>0.60000000000000142</v>
      </c>
      <c r="G1774" s="6">
        <f t="shared" si="193"/>
        <v>1.6000000000000014</v>
      </c>
      <c r="H1774" s="6">
        <f t="shared" si="194"/>
        <v>2.6000000000000014</v>
      </c>
      <c r="I1774" s="162"/>
      <c r="J1774" s="6">
        <f t="shared" si="195"/>
        <v>-3.2000000000000028</v>
      </c>
      <c r="K1774" s="60"/>
      <c r="L1774" s="93"/>
    </row>
    <row r="1775" spans="1:12">
      <c r="A1775" s="59">
        <f>'Temperature Data'!A1775</f>
        <v>42316</v>
      </c>
      <c r="B1775" s="6" cm="1">
        <f t="array" ref="B1775">INDEX('Temperature Data'!$B1775:$G1775,1,TempDataCol)</f>
        <v>45.4</v>
      </c>
      <c r="C1775" s="6">
        <f t="shared" si="189"/>
        <v>11.100000000000001</v>
      </c>
      <c r="D1775" s="6">
        <f t="shared" si="190"/>
        <v>12.100000000000001</v>
      </c>
      <c r="E1775" s="6">
        <f t="shared" si="191"/>
        <v>13.100000000000001</v>
      </c>
      <c r="F1775" s="6">
        <f t="shared" si="192"/>
        <v>11.100000000000001</v>
      </c>
      <c r="G1775" s="6">
        <f t="shared" si="193"/>
        <v>12.100000000000001</v>
      </c>
      <c r="H1775" s="6">
        <f t="shared" si="194"/>
        <v>13.100000000000001</v>
      </c>
      <c r="I1775" s="162"/>
      <c r="J1775" s="6">
        <f t="shared" si="195"/>
        <v>-24.200000000000003</v>
      </c>
      <c r="K1775" s="60"/>
      <c r="L1775" s="93"/>
    </row>
    <row r="1776" spans="1:12">
      <c r="A1776" s="59">
        <f>'Temperature Data'!A1776</f>
        <v>42317</v>
      </c>
      <c r="B1776" s="6" cm="1">
        <f t="array" ref="B1776">INDEX('Temperature Data'!$B1776:$G1776,1,TempDataCol)</f>
        <v>41.2</v>
      </c>
      <c r="C1776" s="6">
        <f t="shared" si="189"/>
        <v>15.299999999999997</v>
      </c>
      <c r="D1776" s="6">
        <f t="shared" si="190"/>
        <v>16.299999999999997</v>
      </c>
      <c r="E1776" s="6">
        <f t="shared" si="191"/>
        <v>17.299999999999997</v>
      </c>
      <c r="F1776" s="6">
        <f t="shared" si="192"/>
        <v>15.299999999999997</v>
      </c>
      <c r="G1776" s="6">
        <f t="shared" si="193"/>
        <v>16.299999999999997</v>
      </c>
      <c r="H1776" s="6">
        <f t="shared" si="194"/>
        <v>17.299999999999997</v>
      </c>
      <c r="I1776" s="162"/>
      <c r="J1776" s="6">
        <f t="shared" si="195"/>
        <v>-32.599999999999994</v>
      </c>
      <c r="K1776" s="60"/>
      <c r="L1776" s="93"/>
    </row>
    <row r="1777" spans="1:12">
      <c r="A1777" s="59">
        <f>'Temperature Data'!A1777</f>
        <v>42318</v>
      </c>
      <c r="B1777" s="6" cm="1">
        <f t="array" ref="B1777">INDEX('Temperature Data'!$B1777:$G1777,1,TempDataCol)</f>
        <v>43.3</v>
      </c>
      <c r="C1777" s="6">
        <f t="shared" si="189"/>
        <v>13.200000000000003</v>
      </c>
      <c r="D1777" s="6">
        <f t="shared" si="190"/>
        <v>14.200000000000003</v>
      </c>
      <c r="E1777" s="6">
        <f t="shared" si="191"/>
        <v>15.200000000000003</v>
      </c>
      <c r="F1777" s="6">
        <f t="shared" si="192"/>
        <v>13.200000000000003</v>
      </c>
      <c r="G1777" s="6">
        <f t="shared" si="193"/>
        <v>14.200000000000003</v>
      </c>
      <c r="H1777" s="6">
        <f t="shared" si="194"/>
        <v>15.200000000000003</v>
      </c>
      <c r="I1777" s="162"/>
      <c r="J1777" s="6">
        <f t="shared" si="195"/>
        <v>-28.400000000000006</v>
      </c>
      <c r="K1777" s="60"/>
      <c r="L1777" s="93"/>
    </row>
    <row r="1778" spans="1:12">
      <c r="A1778" s="59">
        <f>'Temperature Data'!A1778</f>
        <v>42319</v>
      </c>
      <c r="B1778" s="6" cm="1">
        <f t="array" ref="B1778">INDEX('Temperature Data'!$B1778:$G1778,1,TempDataCol)</f>
        <v>45.8</v>
      </c>
      <c r="C1778" s="6">
        <f t="shared" si="189"/>
        <v>10.700000000000003</v>
      </c>
      <c r="D1778" s="6">
        <f t="shared" si="190"/>
        <v>11.700000000000003</v>
      </c>
      <c r="E1778" s="6">
        <f t="shared" si="191"/>
        <v>12.700000000000003</v>
      </c>
      <c r="F1778" s="6">
        <f t="shared" si="192"/>
        <v>10.700000000000003</v>
      </c>
      <c r="G1778" s="6">
        <f t="shared" si="193"/>
        <v>11.700000000000003</v>
      </c>
      <c r="H1778" s="6">
        <f t="shared" si="194"/>
        <v>12.700000000000003</v>
      </c>
      <c r="I1778" s="162"/>
      <c r="J1778" s="6">
        <f t="shared" si="195"/>
        <v>-23.400000000000006</v>
      </c>
      <c r="K1778" s="60"/>
      <c r="L1778" s="93"/>
    </row>
    <row r="1779" spans="1:12">
      <c r="A1779" s="59">
        <f>'Temperature Data'!A1779</f>
        <v>42320</v>
      </c>
      <c r="B1779" s="6" cm="1">
        <f t="array" ref="B1779">INDEX('Temperature Data'!$B1779:$G1779,1,TempDataCol)</f>
        <v>47.5</v>
      </c>
      <c r="C1779" s="6">
        <f t="shared" si="189"/>
        <v>9</v>
      </c>
      <c r="D1779" s="6">
        <f t="shared" si="190"/>
        <v>10</v>
      </c>
      <c r="E1779" s="6">
        <f t="shared" si="191"/>
        <v>11</v>
      </c>
      <c r="F1779" s="6">
        <f t="shared" si="192"/>
        <v>9</v>
      </c>
      <c r="G1779" s="6">
        <f t="shared" si="193"/>
        <v>10</v>
      </c>
      <c r="H1779" s="6">
        <f t="shared" si="194"/>
        <v>11</v>
      </c>
      <c r="I1779" s="162"/>
      <c r="J1779" s="6">
        <f t="shared" si="195"/>
        <v>-20</v>
      </c>
      <c r="K1779" s="60"/>
      <c r="L1779" s="93"/>
    </row>
    <row r="1780" spans="1:12">
      <c r="A1780" s="59">
        <f>'Temperature Data'!A1780</f>
        <v>42321</v>
      </c>
      <c r="B1780" s="6" cm="1">
        <f t="array" ref="B1780">INDEX('Temperature Data'!$B1780:$G1780,1,TempDataCol)</f>
        <v>50.2</v>
      </c>
      <c r="C1780" s="6">
        <f t="shared" si="189"/>
        <v>6.2999999999999972</v>
      </c>
      <c r="D1780" s="6">
        <f t="shared" si="190"/>
        <v>7.2999999999999972</v>
      </c>
      <c r="E1780" s="6">
        <f t="shared" si="191"/>
        <v>8.2999999999999972</v>
      </c>
      <c r="F1780" s="6">
        <f t="shared" si="192"/>
        <v>6.2999999999999972</v>
      </c>
      <c r="G1780" s="6">
        <f t="shared" si="193"/>
        <v>7.2999999999999972</v>
      </c>
      <c r="H1780" s="6">
        <f t="shared" si="194"/>
        <v>8.2999999999999972</v>
      </c>
      <c r="I1780" s="162"/>
      <c r="J1780" s="6">
        <f t="shared" si="195"/>
        <v>-14.599999999999994</v>
      </c>
      <c r="K1780" s="60"/>
      <c r="L1780" s="93"/>
    </row>
    <row r="1781" spans="1:12">
      <c r="A1781" s="59">
        <f>'Temperature Data'!A1781</f>
        <v>42322</v>
      </c>
      <c r="B1781" s="6" cm="1">
        <f t="array" ref="B1781">INDEX('Temperature Data'!$B1781:$G1781,1,TempDataCol)</f>
        <v>40</v>
      </c>
      <c r="C1781" s="6">
        <f t="shared" si="189"/>
        <v>16.5</v>
      </c>
      <c r="D1781" s="6">
        <f t="shared" si="190"/>
        <v>17.5</v>
      </c>
      <c r="E1781" s="6">
        <f t="shared" si="191"/>
        <v>18.5</v>
      </c>
      <c r="F1781" s="6">
        <f t="shared" si="192"/>
        <v>16.5</v>
      </c>
      <c r="G1781" s="6">
        <f t="shared" si="193"/>
        <v>17.5</v>
      </c>
      <c r="H1781" s="6">
        <f t="shared" si="194"/>
        <v>18.5</v>
      </c>
      <c r="I1781" s="162"/>
      <c r="J1781" s="6">
        <f t="shared" si="195"/>
        <v>-35</v>
      </c>
      <c r="K1781" s="60"/>
      <c r="L1781" s="93"/>
    </row>
    <row r="1782" spans="1:12">
      <c r="A1782" s="59">
        <f>'Temperature Data'!A1782</f>
        <v>42323</v>
      </c>
      <c r="B1782" s="6" cm="1">
        <f t="array" ref="B1782">INDEX('Temperature Data'!$B1782:$G1782,1,TempDataCol)</f>
        <v>40.5</v>
      </c>
      <c r="C1782" s="6">
        <f t="shared" si="189"/>
        <v>16</v>
      </c>
      <c r="D1782" s="6">
        <f t="shared" si="190"/>
        <v>17</v>
      </c>
      <c r="E1782" s="6">
        <f t="shared" si="191"/>
        <v>18</v>
      </c>
      <c r="F1782" s="6">
        <f t="shared" si="192"/>
        <v>16</v>
      </c>
      <c r="G1782" s="6">
        <f t="shared" si="193"/>
        <v>17</v>
      </c>
      <c r="H1782" s="6">
        <f t="shared" si="194"/>
        <v>18</v>
      </c>
      <c r="I1782" s="162"/>
      <c r="J1782" s="6">
        <f t="shared" si="195"/>
        <v>-34</v>
      </c>
      <c r="K1782" s="60"/>
      <c r="L1782" s="93"/>
    </row>
    <row r="1783" spans="1:12">
      <c r="A1783" s="59">
        <f>'Temperature Data'!A1783</f>
        <v>42324</v>
      </c>
      <c r="B1783" s="6" cm="1">
        <f t="array" ref="B1783">INDEX('Temperature Data'!$B1783:$G1783,1,TempDataCol)</f>
        <v>44.3</v>
      </c>
      <c r="C1783" s="6">
        <f t="shared" si="189"/>
        <v>12.200000000000003</v>
      </c>
      <c r="D1783" s="6">
        <f t="shared" si="190"/>
        <v>13.200000000000003</v>
      </c>
      <c r="E1783" s="6">
        <f t="shared" si="191"/>
        <v>14.200000000000003</v>
      </c>
      <c r="F1783" s="6">
        <f t="shared" si="192"/>
        <v>12.200000000000003</v>
      </c>
      <c r="G1783" s="6">
        <f t="shared" si="193"/>
        <v>13.200000000000003</v>
      </c>
      <c r="H1783" s="6">
        <f t="shared" si="194"/>
        <v>14.200000000000003</v>
      </c>
      <c r="I1783" s="162"/>
      <c r="J1783" s="6">
        <f t="shared" si="195"/>
        <v>-26.400000000000006</v>
      </c>
      <c r="K1783" s="60"/>
      <c r="L1783" s="93"/>
    </row>
    <row r="1784" spans="1:12">
      <c r="A1784" s="59">
        <f>'Temperature Data'!A1784</f>
        <v>42325</v>
      </c>
      <c r="B1784" s="6" cm="1">
        <f t="array" ref="B1784">INDEX('Temperature Data'!$B1784:$G1784,1,TempDataCol)</f>
        <v>33.200000000000003</v>
      </c>
      <c r="C1784" s="6">
        <f t="shared" si="189"/>
        <v>23.299999999999997</v>
      </c>
      <c r="D1784" s="6">
        <f t="shared" si="190"/>
        <v>24.299999999999997</v>
      </c>
      <c r="E1784" s="6">
        <f t="shared" si="191"/>
        <v>25.299999999999997</v>
      </c>
      <c r="F1784" s="6">
        <f t="shared" si="192"/>
        <v>23.299999999999997</v>
      </c>
      <c r="G1784" s="6">
        <f t="shared" si="193"/>
        <v>24.299999999999997</v>
      </c>
      <c r="H1784" s="6">
        <f t="shared" si="194"/>
        <v>25.299999999999997</v>
      </c>
      <c r="I1784" s="162"/>
      <c r="J1784" s="6">
        <f t="shared" si="195"/>
        <v>-48.599999999999994</v>
      </c>
      <c r="K1784" s="60"/>
      <c r="L1784" s="93"/>
    </row>
    <row r="1785" spans="1:12">
      <c r="A1785" s="59">
        <f>'Temperature Data'!A1785</f>
        <v>42326</v>
      </c>
      <c r="B1785" s="6" cm="1">
        <f t="array" ref="B1785">INDEX('Temperature Data'!$B1785:$G1785,1,TempDataCol)</f>
        <v>34.4</v>
      </c>
      <c r="C1785" s="6">
        <f t="shared" si="189"/>
        <v>22.1</v>
      </c>
      <c r="D1785" s="6">
        <f t="shared" si="190"/>
        <v>23.1</v>
      </c>
      <c r="E1785" s="6">
        <f t="shared" si="191"/>
        <v>24.1</v>
      </c>
      <c r="F1785" s="6">
        <f t="shared" si="192"/>
        <v>22.1</v>
      </c>
      <c r="G1785" s="6">
        <f t="shared" si="193"/>
        <v>23.1</v>
      </c>
      <c r="H1785" s="6">
        <f t="shared" si="194"/>
        <v>24.1</v>
      </c>
      <c r="I1785" s="162"/>
      <c r="J1785" s="6">
        <f t="shared" si="195"/>
        <v>-46.20000000000001</v>
      </c>
      <c r="K1785" s="60"/>
      <c r="L1785" s="93"/>
    </row>
    <row r="1786" spans="1:12">
      <c r="A1786" s="59">
        <f>'Temperature Data'!A1786</f>
        <v>42327</v>
      </c>
      <c r="B1786" s="6" cm="1">
        <f t="array" ref="B1786">INDEX('Temperature Data'!$B1786:$G1786,1,TempDataCol)</f>
        <v>49.8</v>
      </c>
      <c r="C1786" s="6">
        <f t="shared" si="189"/>
        <v>6.7000000000000028</v>
      </c>
      <c r="D1786" s="6">
        <f t="shared" si="190"/>
        <v>7.7000000000000028</v>
      </c>
      <c r="E1786" s="6">
        <f t="shared" si="191"/>
        <v>8.7000000000000028</v>
      </c>
      <c r="F1786" s="6">
        <f t="shared" si="192"/>
        <v>6.7000000000000028</v>
      </c>
      <c r="G1786" s="6">
        <f t="shared" si="193"/>
        <v>7.7000000000000028</v>
      </c>
      <c r="H1786" s="6">
        <f t="shared" si="194"/>
        <v>8.7000000000000028</v>
      </c>
      <c r="I1786" s="162"/>
      <c r="J1786" s="6">
        <f t="shared" si="195"/>
        <v>-15.400000000000006</v>
      </c>
      <c r="K1786" s="60"/>
      <c r="L1786" s="93"/>
    </row>
    <row r="1787" spans="1:12">
      <c r="A1787" s="59">
        <f>'Temperature Data'!A1787</f>
        <v>42328</v>
      </c>
      <c r="B1787" s="6" cm="1">
        <f t="array" ref="B1787">INDEX('Temperature Data'!$B1787:$G1787,1,TempDataCol)</f>
        <v>52.8</v>
      </c>
      <c r="C1787" s="6">
        <f t="shared" si="189"/>
        <v>3.7000000000000028</v>
      </c>
      <c r="D1787" s="6">
        <f t="shared" si="190"/>
        <v>4.7000000000000028</v>
      </c>
      <c r="E1787" s="6">
        <f t="shared" si="191"/>
        <v>5.7000000000000028</v>
      </c>
      <c r="F1787" s="6">
        <f t="shared" si="192"/>
        <v>3.7000000000000028</v>
      </c>
      <c r="G1787" s="6">
        <f t="shared" si="193"/>
        <v>4.7000000000000028</v>
      </c>
      <c r="H1787" s="6">
        <f t="shared" si="194"/>
        <v>5.7000000000000028</v>
      </c>
      <c r="I1787" s="162"/>
      <c r="J1787" s="6">
        <f t="shared" si="195"/>
        <v>-9.4000000000000057</v>
      </c>
      <c r="K1787" s="60"/>
      <c r="L1787" s="93"/>
    </row>
    <row r="1788" spans="1:12">
      <c r="A1788" s="59">
        <f>'Temperature Data'!A1788</f>
        <v>42329</v>
      </c>
      <c r="B1788" s="6" cm="1">
        <f t="array" ref="B1788">INDEX('Temperature Data'!$B1788:$G1788,1,TempDataCol)</f>
        <v>37.700000000000003</v>
      </c>
      <c r="C1788" s="6">
        <f t="shared" si="189"/>
        <v>18.799999999999997</v>
      </c>
      <c r="D1788" s="6">
        <f t="shared" si="190"/>
        <v>19.799999999999997</v>
      </c>
      <c r="E1788" s="6">
        <f t="shared" si="191"/>
        <v>20.799999999999997</v>
      </c>
      <c r="F1788" s="6">
        <f t="shared" si="192"/>
        <v>18.799999999999997</v>
      </c>
      <c r="G1788" s="6">
        <f t="shared" si="193"/>
        <v>19.799999999999997</v>
      </c>
      <c r="H1788" s="6">
        <f t="shared" si="194"/>
        <v>20.799999999999997</v>
      </c>
      <c r="I1788" s="162"/>
      <c r="J1788" s="6">
        <f t="shared" si="195"/>
        <v>-39.599999999999994</v>
      </c>
      <c r="K1788" s="60"/>
      <c r="L1788" s="93"/>
    </row>
    <row r="1789" spans="1:12">
      <c r="A1789" s="59">
        <f>'Temperature Data'!A1789</f>
        <v>42330</v>
      </c>
      <c r="B1789" s="6" cm="1">
        <f t="array" ref="B1789">INDEX('Temperature Data'!$B1789:$G1789,1,TempDataCol)</f>
        <v>37.5</v>
      </c>
      <c r="C1789" s="6">
        <f t="shared" si="189"/>
        <v>19</v>
      </c>
      <c r="D1789" s="6">
        <f t="shared" si="190"/>
        <v>20</v>
      </c>
      <c r="E1789" s="6">
        <f t="shared" si="191"/>
        <v>21</v>
      </c>
      <c r="F1789" s="6">
        <f t="shared" si="192"/>
        <v>19</v>
      </c>
      <c r="G1789" s="6">
        <f t="shared" si="193"/>
        <v>20</v>
      </c>
      <c r="H1789" s="6">
        <f t="shared" si="194"/>
        <v>21</v>
      </c>
      <c r="I1789" s="162"/>
      <c r="J1789" s="6">
        <f t="shared" si="195"/>
        <v>-40</v>
      </c>
      <c r="K1789" s="60"/>
      <c r="L1789" s="93"/>
    </row>
    <row r="1790" spans="1:12">
      <c r="A1790" s="59">
        <f>'Temperature Data'!A1790</f>
        <v>42331</v>
      </c>
      <c r="B1790" s="6" cm="1">
        <f t="array" ref="B1790">INDEX('Temperature Data'!$B1790:$G1790,1,TempDataCol)</f>
        <v>34.4</v>
      </c>
      <c r="C1790" s="6">
        <f t="shared" si="189"/>
        <v>22.1</v>
      </c>
      <c r="D1790" s="6">
        <f t="shared" si="190"/>
        <v>23.1</v>
      </c>
      <c r="E1790" s="6">
        <f t="shared" si="191"/>
        <v>24.1</v>
      </c>
      <c r="F1790" s="6">
        <f t="shared" si="192"/>
        <v>22.1</v>
      </c>
      <c r="G1790" s="6">
        <f t="shared" si="193"/>
        <v>23.1</v>
      </c>
      <c r="H1790" s="6">
        <f t="shared" si="194"/>
        <v>24.1</v>
      </c>
      <c r="I1790" s="162"/>
      <c r="J1790" s="6">
        <f t="shared" si="195"/>
        <v>-46.20000000000001</v>
      </c>
      <c r="K1790" s="60"/>
      <c r="L1790" s="93"/>
    </row>
    <row r="1791" spans="1:12">
      <c r="A1791" s="59">
        <f>'Temperature Data'!A1791</f>
        <v>42332</v>
      </c>
      <c r="B1791" s="6" cm="1">
        <f t="array" ref="B1791">INDEX('Temperature Data'!$B1791:$G1791,1,TempDataCol)</f>
        <v>29.6</v>
      </c>
      <c r="C1791" s="6">
        <f t="shared" si="189"/>
        <v>26.9</v>
      </c>
      <c r="D1791" s="6">
        <f t="shared" si="190"/>
        <v>27.9</v>
      </c>
      <c r="E1791" s="6">
        <f t="shared" si="191"/>
        <v>28.9</v>
      </c>
      <c r="F1791" s="6">
        <f t="shared" si="192"/>
        <v>26.9</v>
      </c>
      <c r="G1791" s="6">
        <f t="shared" si="193"/>
        <v>27.9</v>
      </c>
      <c r="H1791" s="6">
        <f t="shared" si="194"/>
        <v>28.9</v>
      </c>
      <c r="I1791" s="162"/>
      <c r="J1791" s="6">
        <f t="shared" si="195"/>
        <v>-55.79999999999999</v>
      </c>
      <c r="K1791" s="60"/>
      <c r="L1791" s="93"/>
    </row>
    <row r="1792" spans="1:12">
      <c r="A1792" s="59">
        <f>'Temperature Data'!A1792</f>
        <v>42333</v>
      </c>
      <c r="B1792" s="6" cm="1">
        <f t="array" ref="B1792">INDEX('Temperature Data'!$B1792:$G1792,1,TempDataCol)</f>
        <v>30.700000000000003</v>
      </c>
      <c r="C1792" s="6">
        <f t="shared" si="189"/>
        <v>25.799999999999997</v>
      </c>
      <c r="D1792" s="6">
        <f t="shared" si="190"/>
        <v>26.799999999999997</v>
      </c>
      <c r="E1792" s="6">
        <f t="shared" si="191"/>
        <v>27.799999999999997</v>
      </c>
      <c r="F1792" s="6">
        <f t="shared" si="192"/>
        <v>25.799999999999997</v>
      </c>
      <c r="G1792" s="6">
        <f t="shared" si="193"/>
        <v>26.799999999999997</v>
      </c>
      <c r="H1792" s="6">
        <f t="shared" si="194"/>
        <v>27.799999999999997</v>
      </c>
      <c r="I1792" s="162"/>
      <c r="J1792" s="6">
        <f t="shared" si="195"/>
        <v>-53.599999999999994</v>
      </c>
      <c r="K1792" s="60"/>
      <c r="L1792" s="93"/>
    </row>
    <row r="1793" spans="1:12">
      <c r="A1793" s="59">
        <f>'Temperature Data'!A1793</f>
        <v>42334</v>
      </c>
      <c r="B1793" s="6" cm="1">
        <f t="array" ref="B1793">INDEX('Temperature Data'!$B1793:$G1793,1,TempDataCol)</f>
        <v>43.9</v>
      </c>
      <c r="C1793" s="6">
        <f t="shared" si="189"/>
        <v>12.600000000000001</v>
      </c>
      <c r="D1793" s="6">
        <f t="shared" si="190"/>
        <v>13.600000000000001</v>
      </c>
      <c r="E1793" s="6">
        <f t="shared" si="191"/>
        <v>14.600000000000001</v>
      </c>
      <c r="F1793" s="6">
        <f t="shared" si="192"/>
        <v>12.600000000000001</v>
      </c>
      <c r="G1793" s="6">
        <f t="shared" si="193"/>
        <v>13.600000000000001</v>
      </c>
      <c r="H1793" s="6">
        <f t="shared" si="194"/>
        <v>14.600000000000001</v>
      </c>
      <c r="I1793" s="162"/>
      <c r="J1793" s="6">
        <f t="shared" si="195"/>
        <v>-27.200000000000003</v>
      </c>
      <c r="K1793" s="60"/>
      <c r="L1793" s="93"/>
    </row>
    <row r="1794" spans="1:12">
      <c r="A1794" s="59">
        <f>'Temperature Data'!A1794</f>
        <v>42335</v>
      </c>
      <c r="B1794" s="6" cm="1">
        <f t="array" ref="B1794">INDEX('Temperature Data'!$B1794:$G1794,1,TempDataCol)</f>
        <v>55.7</v>
      </c>
      <c r="C1794" s="6">
        <f t="shared" si="189"/>
        <v>0.79999999999999716</v>
      </c>
      <c r="D1794" s="6">
        <f t="shared" si="190"/>
        <v>1.7999999999999972</v>
      </c>
      <c r="E1794" s="6">
        <f t="shared" si="191"/>
        <v>2.7999999999999972</v>
      </c>
      <c r="F1794" s="6">
        <f t="shared" si="192"/>
        <v>0.79999999999999716</v>
      </c>
      <c r="G1794" s="6">
        <f t="shared" si="193"/>
        <v>1.7999999999999972</v>
      </c>
      <c r="H1794" s="6">
        <f t="shared" si="194"/>
        <v>2.7999999999999972</v>
      </c>
      <c r="I1794" s="162"/>
      <c r="J1794" s="6">
        <f t="shared" si="195"/>
        <v>-3.5999999999999943</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9.7999999999999972</v>
      </c>
      <c r="D1795" s="6">
        <f t="shared" ref="D1795:D1858" si="197">IF(ISNUMBER($B1795),IF($B1795&lt;BPmiddle,(BPmiddle-$B1795),0),"no data")</f>
        <v>10.799999999999997</v>
      </c>
      <c r="E1795" s="6">
        <f t="shared" ref="E1795:E1858" si="198">IF(ISNUMBER($B1795),IF($B1795&lt;BPupper,(BPupper-$B1795),0),"no data")</f>
        <v>11.799999999999997</v>
      </c>
      <c r="F1795" s="6">
        <f t="shared" ref="F1795:F1858" si="199">IF(ISNUMBER($B1795),IF($B1795&lt;BPlower,(BPlower-$B1795),0),"no data")</f>
        <v>9.7999999999999972</v>
      </c>
      <c r="G1795" s="6">
        <f t="shared" ref="G1795:G1858" si="200">IF(ISNUMBER($B1795),IF($B1795&lt;BPmiddle,(BPmiddle-$B1795),0),"no data")</f>
        <v>10.799999999999997</v>
      </c>
      <c r="H1795" s="6">
        <f t="shared" ref="H1795:H1858" si="201">IF(ISNUMBER($B1795),IF($B1795&lt;BPupper,(BPupper-$B1795),0),"no data")</f>
        <v>11.799999999999997</v>
      </c>
      <c r="I1795" s="162"/>
      <c r="J1795" s="6">
        <f t="shared" ref="J1795:J1858" si="202">IF(ISNUMBER($B1795),IF($B1795&lt;BalancePoint,(BalancePoint-$B1795-SUM($D1795:$F1795)),0),"no data")</f>
        <v>-21.599999999999994</v>
      </c>
      <c r="K1795" s="60"/>
      <c r="L1795" s="93"/>
    </row>
    <row r="1796" spans="1:12">
      <c r="A1796" s="59">
        <f>'Temperature Data'!A1796</f>
        <v>42337</v>
      </c>
      <c r="B1796" s="6" cm="1">
        <f t="array" ref="B1796">INDEX('Temperature Data'!$B1796:$G1796,1,TempDataCol)</f>
        <v>32.700000000000003</v>
      </c>
      <c r="C1796" s="6">
        <f t="shared" si="196"/>
        <v>23.799999999999997</v>
      </c>
      <c r="D1796" s="6">
        <f t="shared" si="197"/>
        <v>24.799999999999997</v>
      </c>
      <c r="E1796" s="6">
        <f t="shared" si="198"/>
        <v>25.799999999999997</v>
      </c>
      <c r="F1796" s="6">
        <f t="shared" si="199"/>
        <v>23.799999999999997</v>
      </c>
      <c r="G1796" s="6">
        <f t="shared" si="200"/>
        <v>24.799999999999997</v>
      </c>
      <c r="H1796" s="6">
        <f t="shared" si="201"/>
        <v>25.799999999999997</v>
      </c>
      <c r="I1796" s="162"/>
      <c r="J1796" s="6">
        <f t="shared" si="202"/>
        <v>-49.599999999999994</v>
      </c>
      <c r="K1796" s="60"/>
      <c r="L1796" s="93"/>
    </row>
    <row r="1797" spans="1:12">
      <c r="A1797" s="59">
        <f>'Temperature Data'!A1797</f>
        <v>42338</v>
      </c>
      <c r="B1797" s="6" cm="1">
        <f t="array" ref="B1797">INDEX('Temperature Data'!$B1797:$G1797,1,TempDataCol)</f>
        <v>30.4</v>
      </c>
      <c r="C1797" s="6">
        <f t="shared" si="196"/>
        <v>26.1</v>
      </c>
      <c r="D1797" s="6">
        <f t="shared" si="197"/>
        <v>27.1</v>
      </c>
      <c r="E1797" s="6">
        <f t="shared" si="198"/>
        <v>28.1</v>
      </c>
      <c r="F1797" s="6">
        <f t="shared" si="199"/>
        <v>26.1</v>
      </c>
      <c r="G1797" s="6">
        <f t="shared" si="200"/>
        <v>27.1</v>
      </c>
      <c r="H1797" s="6">
        <f t="shared" si="201"/>
        <v>28.1</v>
      </c>
      <c r="I1797" s="162"/>
      <c r="J1797" s="6">
        <f t="shared" si="202"/>
        <v>-54.20000000000001</v>
      </c>
      <c r="K1797" s="60"/>
      <c r="L1797" s="93"/>
    </row>
    <row r="1798" spans="1:12">
      <c r="A1798" s="59">
        <f>'Temperature Data'!A1798</f>
        <v>42339</v>
      </c>
      <c r="B1798" s="6" cm="1">
        <f t="array" ref="B1798">INDEX('Temperature Data'!$B1798:$G1798,1,TempDataCol)</f>
        <v>30.4</v>
      </c>
      <c r="C1798" s="6">
        <f t="shared" si="196"/>
        <v>26.1</v>
      </c>
      <c r="D1798" s="6">
        <f t="shared" si="197"/>
        <v>27.1</v>
      </c>
      <c r="E1798" s="6">
        <f t="shared" si="198"/>
        <v>28.1</v>
      </c>
      <c r="F1798" s="6">
        <f t="shared" si="199"/>
        <v>26.1</v>
      </c>
      <c r="G1798" s="6">
        <f t="shared" si="200"/>
        <v>27.1</v>
      </c>
      <c r="H1798" s="6">
        <f t="shared" si="201"/>
        <v>28.1</v>
      </c>
      <c r="I1798" s="162"/>
      <c r="J1798" s="6">
        <f t="shared" si="202"/>
        <v>-54.20000000000001</v>
      </c>
      <c r="K1798" s="60"/>
      <c r="L1798" s="93"/>
    </row>
    <row r="1799" spans="1:12">
      <c r="A1799" s="59">
        <f>'Temperature Data'!A1799</f>
        <v>42340</v>
      </c>
      <c r="B1799" s="6" cm="1">
        <f t="array" ref="B1799">INDEX('Temperature Data'!$B1799:$G1799,1,TempDataCol)</f>
        <v>41.2</v>
      </c>
      <c r="C1799" s="6">
        <f t="shared" si="196"/>
        <v>15.299999999999997</v>
      </c>
      <c r="D1799" s="6">
        <f t="shared" si="197"/>
        <v>16.299999999999997</v>
      </c>
      <c r="E1799" s="6">
        <f t="shared" si="198"/>
        <v>17.299999999999997</v>
      </c>
      <c r="F1799" s="6">
        <f t="shared" si="199"/>
        <v>15.299999999999997</v>
      </c>
      <c r="G1799" s="6">
        <f t="shared" si="200"/>
        <v>16.299999999999997</v>
      </c>
      <c r="H1799" s="6">
        <f t="shared" si="201"/>
        <v>17.299999999999997</v>
      </c>
      <c r="I1799" s="162"/>
      <c r="J1799" s="6">
        <f t="shared" si="202"/>
        <v>-32.599999999999994</v>
      </c>
      <c r="K1799" s="60"/>
      <c r="L1799" s="93"/>
    </row>
    <row r="1800" spans="1:12">
      <c r="A1800" s="59">
        <f>'Temperature Data'!A1800</f>
        <v>42341</v>
      </c>
      <c r="B1800" s="6" cm="1">
        <f t="array" ref="B1800">INDEX('Temperature Data'!$B1800:$G1800,1,TempDataCol)</f>
        <v>43.1</v>
      </c>
      <c r="C1800" s="6">
        <f t="shared" si="196"/>
        <v>13.399999999999999</v>
      </c>
      <c r="D1800" s="6">
        <f t="shared" si="197"/>
        <v>14.399999999999999</v>
      </c>
      <c r="E1800" s="6">
        <f t="shared" si="198"/>
        <v>15.399999999999999</v>
      </c>
      <c r="F1800" s="6">
        <f t="shared" si="199"/>
        <v>13.399999999999999</v>
      </c>
      <c r="G1800" s="6">
        <f t="shared" si="200"/>
        <v>14.399999999999999</v>
      </c>
      <c r="H1800" s="6">
        <f t="shared" si="201"/>
        <v>15.399999999999999</v>
      </c>
      <c r="I1800" s="162"/>
      <c r="J1800" s="6">
        <f t="shared" si="202"/>
        <v>-28.799999999999997</v>
      </c>
      <c r="K1800" s="60"/>
      <c r="L1800" s="93"/>
    </row>
    <row r="1801" spans="1:12">
      <c r="A1801" s="59">
        <f>'Temperature Data'!A1801</f>
        <v>42342</v>
      </c>
      <c r="B1801" s="6" cm="1">
        <f t="array" ref="B1801">INDEX('Temperature Data'!$B1801:$G1801,1,TempDataCol)</f>
        <v>38.1</v>
      </c>
      <c r="C1801" s="6">
        <f t="shared" si="196"/>
        <v>18.399999999999999</v>
      </c>
      <c r="D1801" s="6">
        <f t="shared" si="197"/>
        <v>19.399999999999999</v>
      </c>
      <c r="E1801" s="6">
        <f t="shared" si="198"/>
        <v>20.399999999999999</v>
      </c>
      <c r="F1801" s="6">
        <f t="shared" si="199"/>
        <v>18.399999999999999</v>
      </c>
      <c r="G1801" s="6">
        <f t="shared" si="200"/>
        <v>19.399999999999999</v>
      </c>
      <c r="H1801" s="6">
        <f t="shared" si="201"/>
        <v>20.399999999999999</v>
      </c>
      <c r="I1801" s="162"/>
      <c r="J1801" s="6">
        <f t="shared" si="202"/>
        <v>-38.799999999999997</v>
      </c>
      <c r="K1801" s="60"/>
      <c r="L1801" s="93"/>
    </row>
    <row r="1802" spans="1:12">
      <c r="A1802" s="59">
        <f>'Temperature Data'!A1802</f>
        <v>42343</v>
      </c>
      <c r="B1802" s="6" cm="1">
        <f t="array" ref="B1802">INDEX('Temperature Data'!$B1802:$G1802,1,TempDataCol)</f>
        <v>36.6</v>
      </c>
      <c r="C1802" s="6">
        <f t="shared" si="196"/>
        <v>19.899999999999999</v>
      </c>
      <c r="D1802" s="6">
        <f t="shared" si="197"/>
        <v>20.9</v>
      </c>
      <c r="E1802" s="6">
        <f t="shared" si="198"/>
        <v>21.9</v>
      </c>
      <c r="F1802" s="6">
        <f t="shared" si="199"/>
        <v>19.899999999999999</v>
      </c>
      <c r="G1802" s="6">
        <f t="shared" si="200"/>
        <v>20.9</v>
      </c>
      <c r="H1802" s="6">
        <f t="shared" si="201"/>
        <v>21.9</v>
      </c>
      <c r="I1802" s="162"/>
      <c r="J1802" s="6">
        <f t="shared" si="202"/>
        <v>-41.8</v>
      </c>
      <c r="K1802" s="60"/>
      <c r="L1802" s="93"/>
    </row>
    <row r="1803" spans="1:12">
      <c r="A1803" s="59">
        <f>'Temperature Data'!A1803</f>
        <v>42344</v>
      </c>
      <c r="B1803" s="6" cm="1">
        <f t="array" ref="B1803">INDEX('Temperature Data'!$B1803:$G1803,1,TempDataCol)</f>
        <v>37.299999999999997</v>
      </c>
      <c r="C1803" s="6">
        <f t="shared" si="196"/>
        <v>19.200000000000003</v>
      </c>
      <c r="D1803" s="6">
        <f t="shared" si="197"/>
        <v>20.200000000000003</v>
      </c>
      <c r="E1803" s="6">
        <f t="shared" si="198"/>
        <v>21.200000000000003</v>
      </c>
      <c r="F1803" s="6">
        <f t="shared" si="199"/>
        <v>19.200000000000003</v>
      </c>
      <c r="G1803" s="6">
        <f t="shared" si="200"/>
        <v>20.200000000000003</v>
      </c>
      <c r="H1803" s="6">
        <f t="shared" si="201"/>
        <v>21.200000000000003</v>
      </c>
      <c r="I1803" s="162"/>
      <c r="J1803" s="6">
        <f t="shared" si="202"/>
        <v>-40.400000000000006</v>
      </c>
      <c r="K1803" s="60"/>
      <c r="L1803" s="93"/>
    </row>
    <row r="1804" spans="1:12">
      <c r="A1804" s="59">
        <f>'Temperature Data'!A1804</f>
        <v>42345</v>
      </c>
      <c r="B1804" s="6" cm="1">
        <f t="array" ref="B1804">INDEX('Temperature Data'!$B1804:$G1804,1,TempDataCol)</f>
        <v>40</v>
      </c>
      <c r="C1804" s="6">
        <f t="shared" si="196"/>
        <v>16.5</v>
      </c>
      <c r="D1804" s="6">
        <f t="shared" si="197"/>
        <v>17.5</v>
      </c>
      <c r="E1804" s="6">
        <f t="shared" si="198"/>
        <v>18.5</v>
      </c>
      <c r="F1804" s="6">
        <f t="shared" si="199"/>
        <v>16.5</v>
      </c>
      <c r="G1804" s="6">
        <f t="shared" si="200"/>
        <v>17.5</v>
      </c>
      <c r="H1804" s="6">
        <f t="shared" si="201"/>
        <v>18.5</v>
      </c>
      <c r="I1804" s="162"/>
      <c r="J1804" s="6">
        <f t="shared" si="202"/>
        <v>-35</v>
      </c>
      <c r="K1804" s="60"/>
      <c r="L1804" s="93"/>
    </row>
    <row r="1805" spans="1:12">
      <c r="A1805" s="59">
        <f>'Temperature Data'!A1805</f>
        <v>42346</v>
      </c>
      <c r="B1805" s="6" cm="1">
        <f t="array" ref="B1805">INDEX('Temperature Data'!$B1805:$G1805,1,TempDataCol)</f>
        <v>37.799999999999997</v>
      </c>
      <c r="C1805" s="6">
        <f t="shared" si="196"/>
        <v>18.700000000000003</v>
      </c>
      <c r="D1805" s="6">
        <f t="shared" si="197"/>
        <v>19.700000000000003</v>
      </c>
      <c r="E1805" s="6">
        <f t="shared" si="198"/>
        <v>20.700000000000003</v>
      </c>
      <c r="F1805" s="6">
        <f t="shared" si="199"/>
        <v>18.700000000000003</v>
      </c>
      <c r="G1805" s="6">
        <f t="shared" si="200"/>
        <v>19.700000000000003</v>
      </c>
      <c r="H1805" s="6">
        <f t="shared" si="201"/>
        <v>20.700000000000003</v>
      </c>
      <c r="I1805" s="162"/>
      <c r="J1805" s="6">
        <f t="shared" si="202"/>
        <v>-39.400000000000006</v>
      </c>
      <c r="K1805" s="60"/>
      <c r="L1805" s="93"/>
    </row>
    <row r="1806" spans="1:12">
      <c r="A1806" s="59">
        <f>'Temperature Data'!A1806</f>
        <v>42347</v>
      </c>
      <c r="B1806" s="6" cm="1">
        <f t="array" ref="B1806">INDEX('Temperature Data'!$B1806:$G1806,1,TempDataCol)</f>
        <v>39.799999999999997</v>
      </c>
      <c r="C1806" s="6">
        <f t="shared" si="196"/>
        <v>16.700000000000003</v>
      </c>
      <c r="D1806" s="6">
        <f t="shared" si="197"/>
        <v>17.700000000000003</v>
      </c>
      <c r="E1806" s="6">
        <f t="shared" si="198"/>
        <v>18.700000000000003</v>
      </c>
      <c r="F1806" s="6">
        <f t="shared" si="199"/>
        <v>16.700000000000003</v>
      </c>
      <c r="G1806" s="6">
        <f t="shared" si="200"/>
        <v>17.700000000000003</v>
      </c>
      <c r="H1806" s="6">
        <f t="shared" si="201"/>
        <v>18.700000000000003</v>
      </c>
      <c r="I1806" s="162"/>
      <c r="J1806" s="6">
        <f t="shared" si="202"/>
        <v>-35.400000000000006</v>
      </c>
      <c r="K1806" s="60"/>
      <c r="L1806" s="93"/>
    </row>
    <row r="1807" spans="1:12">
      <c r="A1807" s="59">
        <f>'Temperature Data'!A1807</f>
        <v>42348</v>
      </c>
      <c r="B1807" s="6" cm="1">
        <f t="array" ref="B1807">INDEX('Temperature Data'!$B1807:$G1807,1,TempDataCol)</f>
        <v>46</v>
      </c>
      <c r="C1807" s="6">
        <f t="shared" si="196"/>
        <v>10.5</v>
      </c>
      <c r="D1807" s="6">
        <f t="shared" si="197"/>
        <v>11.5</v>
      </c>
      <c r="E1807" s="6">
        <f t="shared" si="198"/>
        <v>12.5</v>
      </c>
      <c r="F1807" s="6">
        <f t="shared" si="199"/>
        <v>10.5</v>
      </c>
      <c r="G1807" s="6">
        <f t="shared" si="200"/>
        <v>11.5</v>
      </c>
      <c r="H1807" s="6">
        <f t="shared" si="201"/>
        <v>12.5</v>
      </c>
      <c r="I1807" s="162"/>
      <c r="J1807" s="6">
        <f t="shared" si="202"/>
        <v>-23</v>
      </c>
      <c r="K1807" s="60"/>
      <c r="L1807" s="93"/>
    </row>
    <row r="1808" spans="1:12">
      <c r="A1808" s="59">
        <f>'Temperature Data'!A1808</f>
        <v>42349</v>
      </c>
      <c r="B1808" s="6" cm="1">
        <f t="array" ref="B1808">INDEX('Temperature Data'!$B1808:$G1808,1,TempDataCol)</f>
        <v>45.3</v>
      </c>
      <c r="C1808" s="6">
        <f t="shared" si="196"/>
        <v>11.200000000000003</v>
      </c>
      <c r="D1808" s="6">
        <f t="shared" si="197"/>
        <v>12.200000000000003</v>
      </c>
      <c r="E1808" s="6">
        <f t="shared" si="198"/>
        <v>13.200000000000003</v>
      </c>
      <c r="F1808" s="6">
        <f t="shared" si="199"/>
        <v>11.200000000000003</v>
      </c>
      <c r="G1808" s="6">
        <f t="shared" si="200"/>
        <v>12.200000000000003</v>
      </c>
      <c r="H1808" s="6">
        <f t="shared" si="201"/>
        <v>13.200000000000003</v>
      </c>
      <c r="I1808" s="162"/>
      <c r="J1808" s="6">
        <f t="shared" si="202"/>
        <v>-24.400000000000006</v>
      </c>
      <c r="K1808" s="60"/>
      <c r="L1808" s="93"/>
    </row>
    <row r="1809" spans="1:12">
      <c r="A1809" s="59">
        <f>'Temperature Data'!A1809</f>
        <v>42350</v>
      </c>
      <c r="B1809" s="6" cm="1">
        <f t="array" ref="B1809">INDEX('Temperature Data'!$B1809:$G1809,1,TempDataCol)</f>
        <v>48.2</v>
      </c>
      <c r="C1809" s="6">
        <f t="shared" si="196"/>
        <v>8.2999999999999972</v>
      </c>
      <c r="D1809" s="6">
        <f t="shared" si="197"/>
        <v>9.2999999999999972</v>
      </c>
      <c r="E1809" s="6">
        <f t="shared" si="198"/>
        <v>10.299999999999997</v>
      </c>
      <c r="F1809" s="6">
        <f t="shared" si="199"/>
        <v>8.2999999999999972</v>
      </c>
      <c r="G1809" s="6">
        <f t="shared" si="200"/>
        <v>9.2999999999999972</v>
      </c>
      <c r="H1809" s="6">
        <f t="shared" si="201"/>
        <v>10.299999999999997</v>
      </c>
      <c r="I1809" s="162"/>
      <c r="J1809" s="6">
        <f t="shared" si="202"/>
        <v>-18.599999999999994</v>
      </c>
      <c r="K1809" s="60"/>
      <c r="L1809" s="93"/>
    </row>
    <row r="1810" spans="1:12">
      <c r="A1810" s="59">
        <f>'Temperature Data'!A1810</f>
        <v>42351</v>
      </c>
      <c r="B1810" s="6" cm="1">
        <f t="array" ref="B1810">INDEX('Temperature Data'!$B1810:$G1810,1,TempDataCol)</f>
        <v>48.1</v>
      </c>
      <c r="C1810" s="6">
        <f t="shared" si="196"/>
        <v>8.3999999999999986</v>
      </c>
      <c r="D1810" s="6">
        <f t="shared" si="197"/>
        <v>9.3999999999999986</v>
      </c>
      <c r="E1810" s="6">
        <f t="shared" si="198"/>
        <v>10.399999999999999</v>
      </c>
      <c r="F1810" s="6">
        <f t="shared" si="199"/>
        <v>8.3999999999999986</v>
      </c>
      <c r="G1810" s="6">
        <f t="shared" si="200"/>
        <v>9.3999999999999986</v>
      </c>
      <c r="H1810" s="6">
        <f t="shared" si="201"/>
        <v>10.399999999999999</v>
      </c>
      <c r="I1810" s="162"/>
      <c r="J1810" s="6">
        <f t="shared" si="202"/>
        <v>-18.799999999999997</v>
      </c>
      <c r="K1810" s="60"/>
      <c r="L1810" s="93"/>
    </row>
    <row r="1811" spans="1:12">
      <c r="A1811" s="59">
        <f>'Temperature Data'!A1811</f>
        <v>42352</v>
      </c>
      <c r="B1811" s="6" cm="1">
        <f t="array" ref="B1811">INDEX('Temperature Data'!$B1811:$G1811,1,TempDataCol)</f>
        <v>47.1</v>
      </c>
      <c r="C1811" s="6">
        <f t="shared" si="196"/>
        <v>9.3999999999999986</v>
      </c>
      <c r="D1811" s="6">
        <f t="shared" si="197"/>
        <v>10.399999999999999</v>
      </c>
      <c r="E1811" s="6">
        <f t="shared" si="198"/>
        <v>11.399999999999999</v>
      </c>
      <c r="F1811" s="6">
        <f t="shared" si="199"/>
        <v>9.3999999999999986</v>
      </c>
      <c r="G1811" s="6">
        <f t="shared" si="200"/>
        <v>10.399999999999999</v>
      </c>
      <c r="H1811" s="6">
        <f t="shared" si="201"/>
        <v>11.399999999999999</v>
      </c>
      <c r="I1811" s="162"/>
      <c r="J1811" s="6">
        <f t="shared" si="202"/>
        <v>-20.799999999999997</v>
      </c>
      <c r="K1811" s="60"/>
      <c r="L1811" s="93"/>
    </row>
    <row r="1812" spans="1:12">
      <c r="A1812" s="59">
        <f>'Temperature Data'!A1812</f>
        <v>42353</v>
      </c>
      <c r="B1812" s="6" cm="1">
        <f t="array" ref="B1812">INDEX('Temperature Data'!$B1812:$G1812,1,TempDataCol)</f>
        <v>50.7</v>
      </c>
      <c r="C1812" s="6">
        <f t="shared" si="196"/>
        <v>5.7999999999999972</v>
      </c>
      <c r="D1812" s="6">
        <f t="shared" si="197"/>
        <v>6.7999999999999972</v>
      </c>
      <c r="E1812" s="6">
        <f t="shared" si="198"/>
        <v>7.7999999999999972</v>
      </c>
      <c r="F1812" s="6">
        <f t="shared" si="199"/>
        <v>5.7999999999999972</v>
      </c>
      <c r="G1812" s="6">
        <f t="shared" si="200"/>
        <v>6.7999999999999972</v>
      </c>
      <c r="H1812" s="6">
        <f t="shared" si="201"/>
        <v>7.7999999999999972</v>
      </c>
      <c r="I1812" s="162"/>
      <c r="J1812" s="6">
        <f t="shared" si="202"/>
        <v>-13.599999999999994</v>
      </c>
      <c r="K1812" s="60"/>
      <c r="L1812" s="93"/>
    </row>
    <row r="1813" spans="1:12">
      <c r="A1813" s="59">
        <f>'Temperature Data'!A1813</f>
        <v>42354</v>
      </c>
      <c r="B1813" s="6" cm="1">
        <f t="array" ref="B1813">INDEX('Temperature Data'!$B1813:$G1813,1,TempDataCol)</f>
        <v>39.4</v>
      </c>
      <c r="C1813" s="6">
        <f t="shared" si="196"/>
        <v>17.100000000000001</v>
      </c>
      <c r="D1813" s="6">
        <f t="shared" si="197"/>
        <v>18.100000000000001</v>
      </c>
      <c r="E1813" s="6">
        <f t="shared" si="198"/>
        <v>19.100000000000001</v>
      </c>
      <c r="F1813" s="6">
        <f t="shared" si="199"/>
        <v>17.100000000000001</v>
      </c>
      <c r="G1813" s="6">
        <f t="shared" si="200"/>
        <v>18.100000000000001</v>
      </c>
      <c r="H1813" s="6">
        <f t="shared" si="201"/>
        <v>19.100000000000001</v>
      </c>
      <c r="I1813" s="162"/>
      <c r="J1813" s="6">
        <f t="shared" si="202"/>
        <v>-36.200000000000003</v>
      </c>
      <c r="K1813" s="60"/>
      <c r="L1813" s="93"/>
    </row>
    <row r="1814" spans="1:12">
      <c r="A1814" s="59">
        <f>'Temperature Data'!A1814</f>
        <v>42355</v>
      </c>
      <c r="B1814" s="6" cm="1">
        <f t="array" ref="B1814">INDEX('Temperature Data'!$B1814:$G1814,1,TempDataCol)</f>
        <v>44.2</v>
      </c>
      <c r="C1814" s="6">
        <f t="shared" si="196"/>
        <v>12.299999999999997</v>
      </c>
      <c r="D1814" s="6">
        <f t="shared" si="197"/>
        <v>13.299999999999997</v>
      </c>
      <c r="E1814" s="6">
        <f t="shared" si="198"/>
        <v>14.299999999999997</v>
      </c>
      <c r="F1814" s="6">
        <f t="shared" si="199"/>
        <v>12.299999999999997</v>
      </c>
      <c r="G1814" s="6">
        <f t="shared" si="200"/>
        <v>13.299999999999997</v>
      </c>
      <c r="H1814" s="6">
        <f t="shared" si="201"/>
        <v>14.299999999999997</v>
      </c>
      <c r="I1814" s="162"/>
      <c r="J1814" s="6">
        <f t="shared" si="202"/>
        <v>-26.599999999999994</v>
      </c>
      <c r="K1814" s="60"/>
      <c r="L1814" s="93"/>
    </row>
    <row r="1815" spans="1:12">
      <c r="A1815" s="59">
        <f>'Temperature Data'!A1815</f>
        <v>42356</v>
      </c>
      <c r="B1815" s="6" cm="1">
        <f t="array" ref="B1815">INDEX('Temperature Data'!$B1815:$G1815,1,TempDataCol)</f>
        <v>43.7</v>
      </c>
      <c r="C1815" s="6">
        <f t="shared" si="196"/>
        <v>12.799999999999997</v>
      </c>
      <c r="D1815" s="6">
        <f t="shared" si="197"/>
        <v>13.799999999999997</v>
      </c>
      <c r="E1815" s="6">
        <f t="shared" si="198"/>
        <v>14.799999999999997</v>
      </c>
      <c r="F1815" s="6">
        <f t="shared" si="199"/>
        <v>12.799999999999997</v>
      </c>
      <c r="G1815" s="6">
        <f t="shared" si="200"/>
        <v>13.799999999999997</v>
      </c>
      <c r="H1815" s="6">
        <f t="shared" si="201"/>
        <v>14.799999999999997</v>
      </c>
      <c r="I1815" s="162"/>
      <c r="J1815" s="6">
        <f t="shared" si="202"/>
        <v>-27.599999999999994</v>
      </c>
      <c r="K1815" s="60"/>
      <c r="L1815" s="93"/>
    </row>
    <row r="1816" spans="1:12">
      <c r="A1816" s="59">
        <f>'Temperature Data'!A1816</f>
        <v>42357</v>
      </c>
      <c r="B1816" s="6" cm="1">
        <f t="array" ref="B1816">INDEX('Temperature Data'!$B1816:$G1816,1,TempDataCol)</f>
        <v>34.4</v>
      </c>
      <c r="C1816" s="6">
        <f t="shared" si="196"/>
        <v>22.1</v>
      </c>
      <c r="D1816" s="6">
        <f t="shared" si="197"/>
        <v>23.1</v>
      </c>
      <c r="E1816" s="6">
        <f t="shared" si="198"/>
        <v>24.1</v>
      </c>
      <c r="F1816" s="6">
        <f t="shared" si="199"/>
        <v>22.1</v>
      </c>
      <c r="G1816" s="6">
        <f t="shared" si="200"/>
        <v>23.1</v>
      </c>
      <c r="H1816" s="6">
        <f t="shared" si="201"/>
        <v>24.1</v>
      </c>
      <c r="I1816" s="162"/>
      <c r="J1816" s="6">
        <f t="shared" si="202"/>
        <v>-46.20000000000001</v>
      </c>
      <c r="K1816" s="60"/>
      <c r="L1816" s="93"/>
    </row>
    <row r="1817" spans="1:12">
      <c r="A1817" s="59">
        <f>'Temperature Data'!A1817</f>
        <v>42358</v>
      </c>
      <c r="B1817" s="6" cm="1">
        <f t="array" ref="B1817">INDEX('Temperature Data'!$B1817:$G1817,1,TempDataCol)</f>
        <v>33</v>
      </c>
      <c r="C1817" s="6">
        <f t="shared" si="196"/>
        <v>23.5</v>
      </c>
      <c r="D1817" s="6">
        <f t="shared" si="197"/>
        <v>24.5</v>
      </c>
      <c r="E1817" s="6">
        <f t="shared" si="198"/>
        <v>25.5</v>
      </c>
      <c r="F1817" s="6">
        <f t="shared" si="199"/>
        <v>23.5</v>
      </c>
      <c r="G1817" s="6">
        <f t="shared" si="200"/>
        <v>24.5</v>
      </c>
      <c r="H1817" s="6">
        <f t="shared" si="201"/>
        <v>25.5</v>
      </c>
      <c r="I1817" s="162"/>
      <c r="J1817" s="6">
        <f t="shared" si="202"/>
        <v>-49</v>
      </c>
      <c r="K1817" s="60"/>
      <c r="L1817" s="93"/>
    </row>
    <row r="1818" spans="1:12">
      <c r="A1818" s="59">
        <f>'Temperature Data'!A1818</f>
        <v>42359</v>
      </c>
      <c r="B1818" s="6" cm="1">
        <f t="array" ref="B1818">INDEX('Temperature Data'!$B1818:$G1818,1,TempDataCol)</f>
        <v>42.7</v>
      </c>
      <c r="C1818" s="6">
        <f t="shared" si="196"/>
        <v>13.799999999999997</v>
      </c>
      <c r="D1818" s="6">
        <f t="shared" si="197"/>
        <v>14.799999999999997</v>
      </c>
      <c r="E1818" s="6">
        <f t="shared" si="198"/>
        <v>15.799999999999997</v>
      </c>
      <c r="F1818" s="6">
        <f t="shared" si="199"/>
        <v>13.799999999999997</v>
      </c>
      <c r="G1818" s="6">
        <f t="shared" si="200"/>
        <v>14.799999999999997</v>
      </c>
      <c r="H1818" s="6">
        <f t="shared" si="201"/>
        <v>15.799999999999997</v>
      </c>
      <c r="I1818" s="162"/>
      <c r="J1818" s="6">
        <f t="shared" si="202"/>
        <v>-29.599999999999994</v>
      </c>
      <c r="K1818" s="60"/>
      <c r="L1818" s="93"/>
    </row>
    <row r="1819" spans="1:12">
      <c r="A1819" s="59">
        <f>'Temperature Data'!A1819</f>
        <v>42360</v>
      </c>
      <c r="B1819" s="6" cm="1">
        <f t="array" ref="B1819">INDEX('Temperature Data'!$B1819:$G1819,1,TempDataCol)</f>
        <v>51.8</v>
      </c>
      <c r="C1819" s="6">
        <f t="shared" si="196"/>
        <v>4.7000000000000028</v>
      </c>
      <c r="D1819" s="6">
        <f t="shared" si="197"/>
        <v>5.7000000000000028</v>
      </c>
      <c r="E1819" s="6">
        <f t="shared" si="198"/>
        <v>6.7000000000000028</v>
      </c>
      <c r="F1819" s="6">
        <f t="shared" si="199"/>
        <v>4.7000000000000028</v>
      </c>
      <c r="G1819" s="6">
        <f t="shared" si="200"/>
        <v>5.7000000000000028</v>
      </c>
      <c r="H1819" s="6">
        <f t="shared" si="201"/>
        <v>6.7000000000000028</v>
      </c>
      <c r="I1819" s="162"/>
      <c r="J1819" s="6">
        <f t="shared" si="202"/>
        <v>-11.400000000000006</v>
      </c>
      <c r="K1819" s="60"/>
      <c r="L1819" s="93"/>
    </row>
    <row r="1820" spans="1:12">
      <c r="A1820" s="59">
        <f>'Temperature Data'!A1820</f>
        <v>42361</v>
      </c>
      <c r="B1820" s="6" cm="1">
        <f t="array" ref="B1820">INDEX('Temperature Data'!$B1820:$G1820,1,TempDataCol)</f>
        <v>46.3</v>
      </c>
      <c r="C1820" s="6">
        <f t="shared" si="196"/>
        <v>10.200000000000003</v>
      </c>
      <c r="D1820" s="6">
        <f t="shared" si="197"/>
        <v>11.200000000000003</v>
      </c>
      <c r="E1820" s="6">
        <f t="shared" si="198"/>
        <v>12.200000000000003</v>
      </c>
      <c r="F1820" s="6">
        <f t="shared" si="199"/>
        <v>10.200000000000003</v>
      </c>
      <c r="G1820" s="6">
        <f t="shared" si="200"/>
        <v>11.200000000000003</v>
      </c>
      <c r="H1820" s="6">
        <f t="shared" si="201"/>
        <v>12.200000000000003</v>
      </c>
      <c r="I1820" s="162"/>
      <c r="J1820" s="6">
        <f t="shared" si="202"/>
        <v>-22.400000000000006</v>
      </c>
      <c r="K1820" s="60"/>
      <c r="L1820" s="93"/>
    </row>
    <row r="1821" spans="1:12">
      <c r="A1821" s="59">
        <f>'Temperature Data'!A1821</f>
        <v>42362</v>
      </c>
      <c r="B1821" s="6" cm="1">
        <f t="array" ref="B1821">INDEX('Temperature Data'!$B1821:$G1821,1,TempDataCol)</f>
        <v>55.8</v>
      </c>
      <c r="C1821" s="6">
        <f t="shared" si="196"/>
        <v>0.70000000000000284</v>
      </c>
      <c r="D1821" s="6">
        <f t="shared" si="197"/>
        <v>1.7000000000000028</v>
      </c>
      <c r="E1821" s="6">
        <f t="shared" si="198"/>
        <v>2.7000000000000028</v>
      </c>
      <c r="F1821" s="6">
        <f t="shared" si="199"/>
        <v>0.70000000000000284</v>
      </c>
      <c r="G1821" s="6">
        <f t="shared" si="200"/>
        <v>1.7000000000000028</v>
      </c>
      <c r="H1821" s="6">
        <f t="shared" si="201"/>
        <v>2.7000000000000028</v>
      </c>
      <c r="I1821" s="162"/>
      <c r="J1821" s="6">
        <f t="shared" si="202"/>
        <v>-3.4000000000000057</v>
      </c>
      <c r="K1821" s="60"/>
      <c r="L1821" s="93"/>
    </row>
    <row r="1822" spans="1:12">
      <c r="A1822" s="59">
        <f>'Temperature Data'!A1822</f>
        <v>42363</v>
      </c>
      <c r="B1822" s="6" cm="1">
        <f t="array" ref="B1822">INDEX('Temperature Data'!$B1822:$G1822,1,TempDataCol)</f>
        <v>50.5</v>
      </c>
      <c r="C1822" s="6">
        <f t="shared" si="196"/>
        <v>6</v>
      </c>
      <c r="D1822" s="6">
        <f t="shared" si="197"/>
        <v>7</v>
      </c>
      <c r="E1822" s="6">
        <f t="shared" si="198"/>
        <v>8</v>
      </c>
      <c r="F1822" s="6">
        <f t="shared" si="199"/>
        <v>6</v>
      </c>
      <c r="G1822" s="6">
        <f t="shared" si="200"/>
        <v>7</v>
      </c>
      <c r="H1822" s="6">
        <f t="shared" si="201"/>
        <v>8</v>
      </c>
      <c r="I1822" s="162"/>
      <c r="J1822" s="6">
        <f t="shared" si="202"/>
        <v>-14</v>
      </c>
      <c r="K1822" s="60"/>
      <c r="L1822" s="93"/>
    </row>
    <row r="1823" spans="1:12">
      <c r="A1823" s="59">
        <f>'Temperature Data'!A1823</f>
        <v>42364</v>
      </c>
      <c r="B1823" s="6" cm="1">
        <f t="array" ref="B1823">INDEX('Temperature Data'!$B1823:$G1823,1,TempDataCol)</f>
        <v>45.2</v>
      </c>
      <c r="C1823" s="6">
        <f t="shared" si="196"/>
        <v>11.299999999999997</v>
      </c>
      <c r="D1823" s="6">
        <f t="shared" si="197"/>
        <v>12.299999999999997</v>
      </c>
      <c r="E1823" s="6">
        <f t="shared" si="198"/>
        <v>13.299999999999997</v>
      </c>
      <c r="F1823" s="6">
        <f t="shared" si="199"/>
        <v>11.299999999999997</v>
      </c>
      <c r="G1823" s="6">
        <f t="shared" si="200"/>
        <v>12.299999999999997</v>
      </c>
      <c r="H1823" s="6">
        <f t="shared" si="201"/>
        <v>13.299999999999997</v>
      </c>
      <c r="I1823" s="162"/>
      <c r="J1823" s="6">
        <f t="shared" si="202"/>
        <v>-24.599999999999994</v>
      </c>
      <c r="K1823" s="60"/>
      <c r="L1823" s="93"/>
    </row>
    <row r="1824" spans="1:12">
      <c r="A1824" s="59">
        <f>'Temperature Data'!A1824</f>
        <v>42365</v>
      </c>
      <c r="B1824" s="6" cm="1">
        <f t="array" ref="B1824">INDEX('Temperature Data'!$B1824:$G1824,1,TempDataCol)</f>
        <v>43.6</v>
      </c>
      <c r="C1824" s="6">
        <f t="shared" si="196"/>
        <v>12.899999999999999</v>
      </c>
      <c r="D1824" s="6">
        <f t="shared" si="197"/>
        <v>13.899999999999999</v>
      </c>
      <c r="E1824" s="6">
        <f t="shared" si="198"/>
        <v>14.899999999999999</v>
      </c>
      <c r="F1824" s="6">
        <f t="shared" si="199"/>
        <v>12.899999999999999</v>
      </c>
      <c r="G1824" s="6">
        <f t="shared" si="200"/>
        <v>13.899999999999999</v>
      </c>
      <c r="H1824" s="6">
        <f t="shared" si="201"/>
        <v>14.899999999999999</v>
      </c>
      <c r="I1824" s="162"/>
      <c r="J1824" s="6">
        <f t="shared" si="202"/>
        <v>-27.799999999999997</v>
      </c>
      <c r="K1824" s="60"/>
      <c r="L1824" s="93"/>
    </row>
    <row r="1825" spans="1:12">
      <c r="A1825" s="59">
        <f>'Temperature Data'!A1825</f>
        <v>42366</v>
      </c>
      <c r="B1825" s="6" cm="1">
        <f t="array" ref="B1825">INDEX('Temperature Data'!$B1825:$G1825,1,TempDataCol)</f>
        <v>30</v>
      </c>
      <c r="C1825" s="6">
        <f t="shared" si="196"/>
        <v>26.5</v>
      </c>
      <c r="D1825" s="6">
        <f t="shared" si="197"/>
        <v>27.5</v>
      </c>
      <c r="E1825" s="6">
        <f t="shared" si="198"/>
        <v>28.5</v>
      </c>
      <c r="F1825" s="6">
        <f t="shared" si="199"/>
        <v>26.5</v>
      </c>
      <c r="G1825" s="6">
        <f t="shared" si="200"/>
        <v>27.5</v>
      </c>
      <c r="H1825" s="6">
        <f t="shared" si="201"/>
        <v>28.5</v>
      </c>
      <c r="I1825" s="162"/>
      <c r="J1825" s="6">
        <f t="shared" si="202"/>
        <v>-55</v>
      </c>
      <c r="K1825" s="60"/>
      <c r="L1825" s="93"/>
    </row>
    <row r="1826" spans="1:12">
      <c r="A1826" s="59">
        <f>'Temperature Data'!A1826</f>
        <v>42367</v>
      </c>
      <c r="B1826" s="6" cm="1">
        <f t="array" ref="B1826">INDEX('Temperature Data'!$B1826:$G1826,1,TempDataCol)</f>
        <v>27.6</v>
      </c>
      <c r="C1826" s="6">
        <f t="shared" si="196"/>
        <v>28.9</v>
      </c>
      <c r="D1826" s="6">
        <f t="shared" si="197"/>
        <v>29.9</v>
      </c>
      <c r="E1826" s="6">
        <f t="shared" si="198"/>
        <v>30.9</v>
      </c>
      <c r="F1826" s="6">
        <f t="shared" si="199"/>
        <v>28.9</v>
      </c>
      <c r="G1826" s="6">
        <f t="shared" si="200"/>
        <v>29.9</v>
      </c>
      <c r="H1826" s="6">
        <f t="shared" si="201"/>
        <v>30.9</v>
      </c>
      <c r="I1826" s="162"/>
      <c r="J1826" s="6">
        <f t="shared" si="202"/>
        <v>-59.79999999999999</v>
      </c>
      <c r="K1826" s="60"/>
      <c r="L1826" s="93"/>
    </row>
    <row r="1827" spans="1:12">
      <c r="A1827" s="59">
        <f>'Temperature Data'!A1827</f>
        <v>42368</v>
      </c>
      <c r="B1827" s="6" cm="1">
        <f t="array" ref="B1827">INDEX('Temperature Data'!$B1827:$G1827,1,TempDataCol)</f>
        <v>25.9</v>
      </c>
      <c r="C1827" s="6">
        <f t="shared" si="196"/>
        <v>30.6</v>
      </c>
      <c r="D1827" s="6">
        <f t="shared" si="197"/>
        <v>31.6</v>
      </c>
      <c r="E1827" s="6">
        <f t="shared" si="198"/>
        <v>32.6</v>
      </c>
      <c r="F1827" s="6">
        <f t="shared" si="199"/>
        <v>30.6</v>
      </c>
      <c r="G1827" s="6">
        <f t="shared" si="200"/>
        <v>31.6</v>
      </c>
      <c r="H1827" s="6">
        <f t="shared" si="201"/>
        <v>32.6</v>
      </c>
      <c r="I1827" s="162"/>
      <c r="J1827" s="6">
        <f t="shared" si="202"/>
        <v>-63.20000000000001</v>
      </c>
      <c r="K1827" s="60"/>
      <c r="L1827" s="93"/>
    </row>
    <row r="1828" spans="1:12">
      <c r="A1828" s="59">
        <f>'Temperature Data'!A1828</f>
        <v>42369</v>
      </c>
      <c r="B1828" s="6" cm="1">
        <f t="array" ref="B1828">INDEX('Temperature Data'!$B1828:$G1828,1,TempDataCol)</f>
        <v>36.1</v>
      </c>
      <c r="C1828" s="6">
        <f t="shared" si="196"/>
        <v>20.399999999999999</v>
      </c>
      <c r="D1828" s="6">
        <f t="shared" si="197"/>
        <v>21.4</v>
      </c>
      <c r="E1828" s="6">
        <f t="shared" si="198"/>
        <v>22.4</v>
      </c>
      <c r="F1828" s="6">
        <f t="shared" si="199"/>
        <v>20.399999999999999</v>
      </c>
      <c r="G1828" s="6">
        <f t="shared" si="200"/>
        <v>21.4</v>
      </c>
      <c r="H1828" s="6">
        <f t="shared" si="201"/>
        <v>22.4</v>
      </c>
      <c r="I1828" s="162"/>
      <c r="J1828" s="6">
        <f t="shared" si="202"/>
        <v>-42.79999999999999</v>
      </c>
      <c r="K1828" s="60"/>
      <c r="L1828" s="93"/>
    </row>
    <row r="1829" spans="1:12">
      <c r="A1829" s="59">
        <f>'Temperature Data'!A1829</f>
        <v>42370</v>
      </c>
      <c r="B1829" s="6" cm="1">
        <f t="array" ref="B1829">INDEX('Temperature Data'!$B1829:$G1829,1,TempDataCol)</f>
        <v>35.299999999999997</v>
      </c>
      <c r="C1829" s="6">
        <f t="shared" si="196"/>
        <v>21.200000000000003</v>
      </c>
      <c r="D1829" s="6">
        <f t="shared" si="197"/>
        <v>22.200000000000003</v>
      </c>
      <c r="E1829" s="6">
        <f t="shared" si="198"/>
        <v>23.200000000000003</v>
      </c>
      <c r="F1829" s="6">
        <f t="shared" si="199"/>
        <v>21.200000000000003</v>
      </c>
      <c r="G1829" s="6">
        <f t="shared" si="200"/>
        <v>22.200000000000003</v>
      </c>
      <c r="H1829" s="6">
        <f t="shared" si="201"/>
        <v>23.200000000000003</v>
      </c>
      <c r="I1829" s="162"/>
      <c r="J1829" s="6">
        <f t="shared" si="202"/>
        <v>-44.400000000000006</v>
      </c>
      <c r="K1829" s="60"/>
      <c r="L1829" s="93"/>
    </row>
    <row r="1830" spans="1:12">
      <c r="A1830" s="59">
        <f>'Temperature Data'!A1830</f>
        <v>42371</v>
      </c>
      <c r="B1830" s="6" cm="1">
        <f t="array" ref="B1830">INDEX('Temperature Data'!$B1830:$G1830,1,TempDataCol)</f>
        <v>32.799999999999997</v>
      </c>
      <c r="C1830" s="6">
        <f t="shared" si="196"/>
        <v>23.700000000000003</v>
      </c>
      <c r="D1830" s="6">
        <f t="shared" si="197"/>
        <v>24.700000000000003</v>
      </c>
      <c r="E1830" s="6">
        <f t="shared" si="198"/>
        <v>25.700000000000003</v>
      </c>
      <c r="F1830" s="6">
        <f t="shared" si="199"/>
        <v>23.700000000000003</v>
      </c>
      <c r="G1830" s="6">
        <f t="shared" si="200"/>
        <v>24.700000000000003</v>
      </c>
      <c r="H1830" s="6">
        <f t="shared" si="201"/>
        <v>25.700000000000003</v>
      </c>
      <c r="I1830" s="162"/>
      <c r="J1830" s="6">
        <f t="shared" si="202"/>
        <v>-49.400000000000006</v>
      </c>
      <c r="K1830" s="60"/>
      <c r="L1830" s="93"/>
    </row>
    <row r="1831" spans="1:12">
      <c r="A1831" s="59">
        <f>'Temperature Data'!A1831</f>
        <v>42372</v>
      </c>
      <c r="B1831" s="6" cm="1">
        <f t="array" ref="B1831">INDEX('Temperature Data'!$B1831:$G1831,1,TempDataCol)</f>
        <v>33.799999999999997</v>
      </c>
      <c r="C1831" s="6">
        <f t="shared" si="196"/>
        <v>22.700000000000003</v>
      </c>
      <c r="D1831" s="6">
        <f t="shared" si="197"/>
        <v>23.700000000000003</v>
      </c>
      <c r="E1831" s="6">
        <f t="shared" si="198"/>
        <v>24.700000000000003</v>
      </c>
      <c r="F1831" s="6">
        <f t="shared" si="199"/>
        <v>22.700000000000003</v>
      </c>
      <c r="G1831" s="6">
        <f t="shared" si="200"/>
        <v>23.700000000000003</v>
      </c>
      <c r="H1831" s="6">
        <f t="shared" si="201"/>
        <v>24.700000000000003</v>
      </c>
      <c r="I1831" s="162"/>
      <c r="J1831" s="6">
        <f t="shared" si="202"/>
        <v>-47.400000000000006</v>
      </c>
      <c r="K1831" s="60"/>
      <c r="L1831" s="93"/>
    </row>
    <row r="1832" spans="1:12">
      <c r="A1832" s="59">
        <f>'Temperature Data'!A1832</f>
        <v>42373</v>
      </c>
      <c r="B1832" s="6" cm="1">
        <f t="array" ref="B1832">INDEX('Temperature Data'!$B1832:$G1832,1,TempDataCol)</f>
        <v>21.200000000000003</v>
      </c>
      <c r="C1832" s="6">
        <f t="shared" si="196"/>
        <v>35.299999999999997</v>
      </c>
      <c r="D1832" s="6">
        <f t="shared" si="197"/>
        <v>36.299999999999997</v>
      </c>
      <c r="E1832" s="6">
        <f t="shared" si="198"/>
        <v>37.299999999999997</v>
      </c>
      <c r="F1832" s="6">
        <f t="shared" si="199"/>
        <v>35.299999999999997</v>
      </c>
      <c r="G1832" s="6">
        <f t="shared" si="200"/>
        <v>36.299999999999997</v>
      </c>
      <c r="H1832" s="6">
        <f t="shared" si="201"/>
        <v>37.299999999999997</v>
      </c>
      <c r="I1832" s="162"/>
      <c r="J1832" s="6">
        <f t="shared" si="202"/>
        <v>-72.599999999999994</v>
      </c>
      <c r="K1832" s="60"/>
      <c r="L1832" s="93"/>
    </row>
    <row r="1833" spans="1:12">
      <c r="A1833" s="59">
        <f>'Temperature Data'!A1833</f>
        <v>42374</v>
      </c>
      <c r="B1833" s="6" cm="1">
        <f t="array" ref="B1833">INDEX('Temperature Data'!$B1833:$G1833,1,TempDataCol)</f>
        <v>14</v>
      </c>
      <c r="C1833" s="6">
        <f t="shared" si="196"/>
        <v>42.5</v>
      </c>
      <c r="D1833" s="6">
        <f t="shared" si="197"/>
        <v>43.5</v>
      </c>
      <c r="E1833" s="6">
        <f t="shared" si="198"/>
        <v>44.5</v>
      </c>
      <c r="F1833" s="6">
        <f t="shared" si="199"/>
        <v>42.5</v>
      </c>
      <c r="G1833" s="6">
        <f t="shared" si="200"/>
        <v>43.5</v>
      </c>
      <c r="H1833" s="6">
        <f t="shared" si="201"/>
        <v>44.5</v>
      </c>
      <c r="I1833" s="162"/>
      <c r="J1833" s="6">
        <f t="shared" si="202"/>
        <v>-87</v>
      </c>
      <c r="K1833" s="60"/>
      <c r="L1833" s="93"/>
    </row>
    <row r="1834" spans="1:12">
      <c r="A1834" s="59">
        <f>'Temperature Data'!A1834</f>
        <v>42375</v>
      </c>
      <c r="B1834" s="6" cm="1">
        <f t="array" ref="B1834">INDEX('Temperature Data'!$B1834:$G1834,1,TempDataCol)</f>
        <v>26.700000000000003</v>
      </c>
      <c r="C1834" s="6">
        <f t="shared" si="196"/>
        <v>29.799999999999997</v>
      </c>
      <c r="D1834" s="6">
        <f t="shared" si="197"/>
        <v>30.799999999999997</v>
      </c>
      <c r="E1834" s="6">
        <f t="shared" si="198"/>
        <v>31.799999999999997</v>
      </c>
      <c r="F1834" s="6">
        <f t="shared" si="199"/>
        <v>29.799999999999997</v>
      </c>
      <c r="G1834" s="6">
        <f t="shared" si="200"/>
        <v>30.799999999999997</v>
      </c>
      <c r="H1834" s="6">
        <f t="shared" si="201"/>
        <v>31.799999999999997</v>
      </c>
      <c r="I1834" s="162"/>
      <c r="J1834" s="6">
        <f t="shared" si="202"/>
        <v>-61.599999999999994</v>
      </c>
      <c r="K1834" s="60"/>
      <c r="L1834" s="93"/>
    </row>
    <row r="1835" spans="1:12">
      <c r="A1835" s="59">
        <f>'Temperature Data'!A1835</f>
        <v>42376</v>
      </c>
      <c r="B1835" s="6" cm="1">
        <f t="array" ref="B1835">INDEX('Temperature Data'!$B1835:$G1835,1,TempDataCol)</f>
        <v>25.1</v>
      </c>
      <c r="C1835" s="6">
        <f t="shared" si="196"/>
        <v>31.4</v>
      </c>
      <c r="D1835" s="6">
        <f t="shared" si="197"/>
        <v>32.4</v>
      </c>
      <c r="E1835" s="6">
        <f t="shared" si="198"/>
        <v>33.4</v>
      </c>
      <c r="F1835" s="6">
        <f t="shared" si="199"/>
        <v>31.4</v>
      </c>
      <c r="G1835" s="6">
        <f t="shared" si="200"/>
        <v>32.4</v>
      </c>
      <c r="H1835" s="6">
        <f t="shared" si="201"/>
        <v>33.4</v>
      </c>
      <c r="I1835" s="162"/>
      <c r="J1835" s="6">
        <f t="shared" si="202"/>
        <v>-64.799999999999983</v>
      </c>
      <c r="K1835" s="60"/>
      <c r="L1835" s="93"/>
    </row>
    <row r="1836" spans="1:12">
      <c r="A1836" s="59">
        <f>'Temperature Data'!A1836</f>
        <v>42377</v>
      </c>
      <c r="B1836" s="6" cm="1">
        <f t="array" ref="B1836">INDEX('Temperature Data'!$B1836:$G1836,1,TempDataCol)</f>
        <v>30</v>
      </c>
      <c r="C1836" s="6">
        <f t="shared" si="196"/>
        <v>26.5</v>
      </c>
      <c r="D1836" s="6">
        <f t="shared" si="197"/>
        <v>27.5</v>
      </c>
      <c r="E1836" s="6">
        <f t="shared" si="198"/>
        <v>28.5</v>
      </c>
      <c r="F1836" s="6">
        <f t="shared" si="199"/>
        <v>26.5</v>
      </c>
      <c r="G1836" s="6">
        <f t="shared" si="200"/>
        <v>27.5</v>
      </c>
      <c r="H1836" s="6">
        <f t="shared" si="201"/>
        <v>28.5</v>
      </c>
      <c r="I1836" s="162"/>
      <c r="J1836" s="6">
        <f t="shared" si="202"/>
        <v>-55</v>
      </c>
      <c r="K1836" s="60"/>
      <c r="L1836" s="93"/>
    </row>
    <row r="1837" spans="1:12">
      <c r="A1837" s="59">
        <f>'Temperature Data'!A1837</f>
        <v>42378</v>
      </c>
      <c r="B1837" s="6" cm="1">
        <f t="array" ref="B1837">INDEX('Temperature Data'!$B1837:$G1837,1,TempDataCol)</f>
        <v>35.799999999999997</v>
      </c>
      <c r="C1837" s="6">
        <f t="shared" si="196"/>
        <v>20.700000000000003</v>
      </c>
      <c r="D1837" s="6">
        <f t="shared" si="197"/>
        <v>21.700000000000003</v>
      </c>
      <c r="E1837" s="6">
        <f t="shared" si="198"/>
        <v>22.700000000000003</v>
      </c>
      <c r="F1837" s="6">
        <f t="shared" si="199"/>
        <v>20.700000000000003</v>
      </c>
      <c r="G1837" s="6">
        <f t="shared" si="200"/>
        <v>21.700000000000003</v>
      </c>
      <c r="H1837" s="6">
        <f t="shared" si="201"/>
        <v>22.700000000000003</v>
      </c>
      <c r="I1837" s="162"/>
      <c r="J1837" s="6">
        <f t="shared" si="202"/>
        <v>-43.400000000000006</v>
      </c>
      <c r="K1837" s="60"/>
      <c r="L1837" s="93"/>
    </row>
    <row r="1838" spans="1:12">
      <c r="A1838" s="59">
        <f>'Temperature Data'!A1838</f>
        <v>42379</v>
      </c>
      <c r="B1838" s="6" cm="1">
        <f t="array" ref="B1838">INDEX('Temperature Data'!$B1838:$G1838,1,TempDataCol)</f>
        <v>47.5</v>
      </c>
      <c r="C1838" s="6">
        <f t="shared" si="196"/>
        <v>9</v>
      </c>
      <c r="D1838" s="6">
        <f t="shared" si="197"/>
        <v>10</v>
      </c>
      <c r="E1838" s="6">
        <f t="shared" si="198"/>
        <v>11</v>
      </c>
      <c r="F1838" s="6">
        <f t="shared" si="199"/>
        <v>9</v>
      </c>
      <c r="G1838" s="6">
        <f t="shared" si="200"/>
        <v>10</v>
      </c>
      <c r="H1838" s="6">
        <f t="shared" si="201"/>
        <v>11</v>
      </c>
      <c r="I1838" s="162"/>
      <c r="J1838" s="6">
        <f t="shared" si="202"/>
        <v>-20</v>
      </c>
      <c r="K1838" s="60"/>
      <c r="L1838" s="93"/>
    </row>
    <row r="1839" spans="1:12">
      <c r="A1839" s="59">
        <f>'Temperature Data'!A1839</f>
        <v>42380</v>
      </c>
      <c r="B1839" s="6" cm="1">
        <f t="array" ref="B1839">INDEX('Temperature Data'!$B1839:$G1839,1,TempDataCol)</f>
        <v>30.700000000000003</v>
      </c>
      <c r="C1839" s="6">
        <f t="shared" si="196"/>
        <v>25.799999999999997</v>
      </c>
      <c r="D1839" s="6">
        <f t="shared" si="197"/>
        <v>26.799999999999997</v>
      </c>
      <c r="E1839" s="6">
        <f t="shared" si="198"/>
        <v>27.799999999999997</v>
      </c>
      <c r="F1839" s="6">
        <f t="shared" si="199"/>
        <v>25.799999999999997</v>
      </c>
      <c r="G1839" s="6">
        <f t="shared" si="200"/>
        <v>26.799999999999997</v>
      </c>
      <c r="H1839" s="6">
        <f t="shared" si="201"/>
        <v>27.799999999999997</v>
      </c>
      <c r="I1839" s="162"/>
      <c r="J1839" s="6">
        <f t="shared" si="202"/>
        <v>-53.599999999999994</v>
      </c>
      <c r="K1839" s="60"/>
      <c r="L1839" s="93"/>
    </row>
    <row r="1840" spans="1:12">
      <c r="A1840" s="59">
        <f>'Temperature Data'!A1840</f>
        <v>42381</v>
      </c>
      <c r="B1840" s="6" cm="1">
        <f t="array" ref="B1840">INDEX('Temperature Data'!$B1840:$G1840,1,TempDataCol)</f>
        <v>26</v>
      </c>
      <c r="C1840" s="6">
        <f t="shared" si="196"/>
        <v>30.5</v>
      </c>
      <c r="D1840" s="6">
        <f t="shared" si="197"/>
        <v>31.5</v>
      </c>
      <c r="E1840" s="6">
        <f t="shared" si="198"/>
        <v>32.5</v>
      </c>
      <c r="F1840" s="6">
        <f t="shared" si="199"/>
        <v>30.5</v>
      </c>
      <c r="G1840" s="6">
        <f t="shared" si="200"/>
        <v>31.5</v>
      </c>
      <c r="H1840" s="6">
        <f t="shared" si="201"/>
        <v>32.5</v>
      </c>
      <c r="I1840" s="162"/>
      <c r="J1840" s="6">
        <f t="shared" si="202"/>
        <v>-63</v>
      </c>
      <c r="K1840" s="60"/>
      <c r="L1840" s="93"/>
    </row>
    <row r="1841" spans="1:12">
      <c r="A1841" s="59">
        <f>'Temperature Data'!A1841</f>
        <v>42382</v>
      </c>
      <c r="B1841" s="6" cm="1">
        <f t="array" ref="B1841">INDEX('Temperature Data'!$B1841:$G1841,1,TempDataCol)</f>
        <v>23.200000000000003</v>
      </c>
      <c r="C1841" s="6">
        <f t="shared" si="196"/>
        <v>33.299999999999997</v>
      </c>
      <c r="D1841" s="6">
        <f t="shared" si="197"/>
        <v>34.299999999999997</v>
      </c>
      <c r="E1841" s="6">
        <f t="shared" si="198"/>
        <v>35.299999999999997</v>
      </c>
      <c r="F1841" s="6">
        <f t="shared" si="199"/>
        <v>33.299999999999997</v>
      </c>
      <c r="G1841" s="6">
        <f t="shared" si="200"/>
        <v>34.299999999999997</v>
      </c>
      <c r="H1841" s="6">
        <f t="shared" si="201"/>
        <v>35.299999999999997</v>
      </c>
      <c r="I1841" s="162"/>
      <c r="J1841" s="6">
        <f t="shared" si="202"/>
        <v>-68.599999999999994</v>
      </c>
      <c r="K1841" s="60"/>
      <c r="L1841" s="93"/>
    </row>
    <row r="1842" spans="1:12">
      <c r="A1842" s="59">
        <f>'Temperature Data'!A1842</f>
        <v>42383</v>
      </c>
      <c r="B1842" s="6" cm="1">
        <f t="array" ref="B1842">INDEX('Temperature Data'!$B1842:$G1842,1,TempDataCol)</f>
        <v>21.1</v>
      </c>
      <c r="C1842" s="6">
        <f t="shared" si="196"/>
        <v>35.4</v>
      </c>
      <c r="D1842" s="6">
        <f t="shared" si="197"/>
        <v>36.4</v>
      </c>
      <c r="E1842" s="6">
        <f t="shared" si="198"/>
        <v>37.4</v>
      </c>
      <c r="F1842" s="6">
        <f t="shared" si="199"/>
        <v>35.4</v>
      </c>
      <c r="G1842" s="6">
        <f t="shared" si="200"/>
        <v>36.4</v>
      </c>
      <c r="H1842" s="6">
        <f t="shared" si="201"/>
        <v>37.4</v>
      </c>
      <c r="I1842" s="162"/>
      <c r="J1842" s="6">
        <f t="shared" si="202"/>
        <v>-72.799999999999983</v>
      </c>
      <c r="K1842" s="60"/>
      <c r="L1842" s="93"/>
    </row>
    <row r="1843" spans="1:12">
      <c r="A1843" s="59">
        <f>'Temperature Data'!A1843</f>
        <v>42384</v>
      </c>
      <c r="B1843" s="6" cm="1">
        <f t="array" ref="B1843">INDEX('Temperature Data'!$B1843:$G1843,1,TempDataCol)</f>
        <v>29.200000000000003</v>
      </c>
      <c r="C1843" s="6">
        <f t="shared" si="196"/>
        <v>27.299999999999997</v>
      </c>
      <c r="D1843" s="6">
        <f t="shared" si="197"/>
        <v>28.299999999999997</v>
      </c>
      <c r="E1843" s="6">
        <f t="shared" si="198"/>
        <v>29.299999999999997</v>
      </c>
      <c r="F1843" s="6">
        <f t="shared" si="199"/>
        <v>27.299999999999997</v>
      </c>
      <c r="G1843" s="6">
        <f t="shared" si="200"/>
        <v>28.299999999999997</v>
      </c>
      <c r="H1843" s="6">
        <f t="shared" si="201"/>
        <v>29.299999999999997</v>
      </c>
      <c r="I1843" s="162"/>
      <c r="J1843" s="6">
        <f t="shared" si="202"/>
        <v>-56.599999999999994</v>
      </c>
      <c r="K1843" s="60"/>
      <c r="L1843" s="93"/>
    </row>
    <row r="1844" spans="1:12">
      <c r="A1844" s="59">
        <f>'Temperature Data'!A1844</f>
        <v>42385</v>
      </c>
      <c r="B1844" s="6" cm="1">
        <f t="array" ref="B1844">INDEX('Temperature Data'!$B1844:$G1844,1,TempDataCol)</f>
        <v>34.200000000000003</v>
      </c>
      <c r="C1844" s="6">
        <f t="shared" si="196"/>
        <v>22.299999999999997</v>
      </c>
      <c r="D1844" s="6">
        <f t="shared" si="197"/>
        <v>23.299999999999997</v>
      </c>
      <c r="E1844" s="6">
        <f t="shared" si="198"/>
        <v>24.299999999999997</v>
      </c>
      <c r="F1844" s="6">
        <f t="shared" si="199"/>
        <v>22.299999999999997</v>
      </c>
      <c r="G1844" s="6">
        <f t="shared" si="200"/>
        <v>23.299999999999997</v>
      </c>
      <c r="H1844" s="6">
        <f t="shared" si="201"/>
        <v>24.299999999999997</v>
      </c>
      <c r="I1844" s="162"/>
      <c r="J1844" s="6">
        <f t="shared" si="202"/>
        <v>-46.599999999999994</v>
      </c>
      <c r="K1844" s="60"/>
      <c r="L1844" s="93"/>
    </row>
    <row r="1845" spans="1:12">
      <c r="A1845" s="59">
        <f>'Temperature Data'!A1845</f>
        <v>42386</v>
      </c>
      <c r="B1845" s="6" cm="1">
        <f t="array" ref="B1845">INDEX('Temperature Data'!$B1845:$G1845,1,TempDataCol)</f>
        <v>31.200000000000003</v>
      </c>
      <c r="C1845" s="6">
        <f t="shared" si="196"/>
        <v>25.299999999999997</v>
      </c>
      <c r="D1845" s="6">
        <f t="shared" si="197"/>
        <v>26.299999999999997</v>
      </c>
      <c r="E1845" s="6">
        <f t="shared" si="198"/>
        <v>27.299999999999997</v>
      </c>
      <c r="F1845" s="6">
        <f t="shared" si="199"/>
        <v>25.299999999999997</v>
      </c>
      <c r="G1845" s="6">
        <f t="shared" si="200"/>
        <v>26.299999999999997</v>
      </c>
      <c r="H1845" s="6">
        <f t="shared" si="201"/>
        <v>27.299999999999997</v>
      </c>
      <c r="I1845" s="162"/>
      <c r="J1845" s="6">
        <f t="shared" si="202"/>
        <v>-52.599999999999994</v>
      </c>
      <c r="K1845" s="60"/>
      <c r="L1845" s="93"/>
    </row>
    <row r="1846" spans="1:12">
      <c r="A1846" s="59">
        <f>'Temperature Data'!A1846</f>
        <v>42387</v>
      </c>
      <c r="B1846" s="6" cm="1">
        <f t="array" ref="B1846">INDEX('Temperature Data'!$B1846:$G1846,1,TempDataCol)</f>
        <v>23.200000000000003</v>
      </c>
      <c r="C1846" s="6">
        <f t="shared" si="196"/>
        <v>33.299999999999997</v>
      </c>
      <c r="D1846" s="6">
        <f t="shared" si="197"/>
        <v>34.299999999999997</v>
      </c>
      <c r="E1846" s="6">
        <f t="shared" si="198"/>
        <v>35.299999999999997</v>
      </c>
      <c r="F1846" s="6">
        <f t="shared" si="199"/>
        <v>33.299999999999997</v>
      </c>
      <c r="G1846" s="6">
        <f t="shared" si="200"/>
        <v>34.299999999999997</v>
      </c>
      <c r="H1846" s="6">
        <f t="shared" si="201"/>
        <v>35.299999999999997</v>
      </c>
      <c r="I1846" s="162"/>
      <c r="J1846" s="6">
        <f t="shared" si="202"/>
        <v>-68.599999999999994</v>
      </c>
      <c r="K1846" s="60"/>
      <c r="L1846" s="93"/>
    </row>
    <row r="1847" spans="1:12">
      <c r="A1847" s="59">
        <f>'Temperature Data'!A1847</f>
        <v>42388</v>
      </c>
      <c r="B1847" s="6" cm="1">
        <f t="array" ref="B1847">INDEX('Temperature Data'!$B1847:$G1847,1,TempDataCol)</f>
        <v>18.100000000000001</v>
      </c>
      <c r="C1847" s="6">
        <f t="shared" si="196"/>
        <v>38.4</v>
      </c>
      <c r="D1847" s="6">
        <f t="shared" si="197"/>
        <v>39.4</v>
      </c>
      <c r="E1847" s="6">
        <f t="shared" si="198"/>
        <v>40.4</v>
      </c>
      <c r="F1847" s="6">
        <f t="shared" si="199"/>
        <v>38.4</v>
      </c>
      <c r="G1847" s="6">
        <f t="shared" si="200"/>
        <v>39.4</v>
      </c>
      <c r="H1847" s="6">
        <f t="shared" si="201"/>
        <v>40.4</v>
      </c>
      <c r="I1847" s="162"/>
      <c r="J1847" s="6">
        <f t="shared" si="202"/>
        <v>-78.799999999999983</v>
      </c>
      <c r="K1847" s="60"/>
      <c r="L1847" s="93"/>
    </row>
    <row r="1848" spans="1:12">
      <c r="A1848" s="59">
        <f>'Temperature Data'!A1848</f>
        <v>42389</v>
      </c>
      <c r="B1848" s="6" cm="1">
        <f t="array" ref="B1848">INDEX('Temperature Data'!$B1848:$G1848,1,TempDataCol)</f>
        <v>23.4</v>
      </c>
      <c r="C1848" s="6">
        <f t="shared" si="196"/>
        <v>33.1</v>
      </c>
      <c r="D1848" s="6">
        <f t="shared" si="197"/>
        <v>34.1</v>
      </c>
      <c r="E1848" s="6">
        <f t="shared" si="198"/>
        <v>35.1</v>
      </c>
      <c r="F1848" s="6">
        <f t="shared" si="199"/>
        <v>33.1</v>
      </c>
      <c r="G1848" s="6">
        <f t="shared" si="200"/>
        <v>34.1</v>
      </c>
      <c r="H1848" s="6">
        <f t="shared" si="201"/>
        <v>35.1</v>
      </c>
      <c r="I1848" s="162"/>
      <c r="J1848" s="6">
        <f t="shared" si="202"/>
        <v>-68.200000000000017</v>
      </c>
      <c r="K1848" s="60"/>
      <c r="L1848" s="93"/>
    </row>
    <row r="1849" spans="1:12">
      <c r="A1849" s="59">
        <f>'Temperature Data'!A1849</f>
        <v>42390</v>
      </c>
      <c r="B1849" s="6" cm="1">
        <f t="array" ref="B1849">INDEX('Temperature Data'!$B1849:$G1849,1,TempDataCol)</f>
        <v>23.200000000000003</v>
      </c>
      <c r="C1849" s="6">
        <f t="shared" si="196"/>
        <v>33.299999999999997</v>
      </c>
      <c r="D1849" s="6">
        <f t="shared" si="197"/>
        <v>34.299999999999997</v>
      </c>
      <c r="E1849" s="6">
        <f t="shared" si="198"/>
        <v>35.299999999999997</v>
      </c>
      <c r="F1849" s="6">
        <f t="shared" si="199"/>
        <v>33.299999999999997</v>
      </c>
      <c r="G1849" s="6">
        <f t="shared" si="200"/>
        <v>34.299999999999997</v>
      </c>
      <c r="H1849" s="6">
        <f t="shared" si="201"/>
        <v>35.299999999999997</v>
      </c>
      <c r="I1849" s="162"/>
      <c r="J1849" s="6">
        <f t="shared" si="202"/>
        <v>-68.599999999999994</v>
      </c>
      <c r="K1849" s="60"/>
      <c r="L1849" s="93"/>
    </row>
    <row r="1850" spans="1:12">
      <c r="A1850" s="59">
        <f>'Temperature Data'!A1850</f>
        <v>42391</v>
      </c>
      <c r="B1850" s="6" cm="1">
        <f t="array" ref="B1850">INDEX('Temperature Data'!$B1850:$G1850,1,TempDataCol)</f>
        <v>22.200000000000003</v>
      </c>
      <c r="C1850" s="6">
        <f t="shared" si="196"/>
        <v>34.299999999999997</v>
      </c>
      <c r="D1850" s="6">
        <f t="shared" si="197"/>
        <v>35.299999999999997</v>
      </c>
      <c r="E1850" s="6">
        <f t="shared" si="198"/>
        <v>36.299999999999997</v>
      </c>
      <c r="F1850" s="6">
        <f t="shared" si="199"/>
        <v>34.299999999999997</v>
      </c>
      <c r="G1850" s="6">
        <f t="shared" si="200"/>
        <v>35.299999999999997</v>
      </c>
      <c r="H1850" s="6">
        <f t="shared" si="201"/>
        <v>36.299999999999997</v>
      </c>
      <c r="I1850" s="162"/>
      <c r="J1850" s="6">
        <f t="shared" si="202"/>
        <v>-70.599999999999994</v>
      </c>
      <c r="K1850" s="60"/>
      <c r="L1850" s="93"/>
    </row>
    <row r="1851" spans="1:12">
      <c r="A1851" s="59">
        <f>'Temperature Data'!A1851</f>
        <v>42392</v>
      </c>
      <c r="B1851" s="6" cm="1">
        <f t="array" ref="B1851">INDEX('Temperature Data'!$B1851:$G1851,1,TempDataCol)</f>
        <v>21.4</v>
      </c>
      <c r="C1851" s="6">
        <f t="shared" si="196"/>
        <v>35.1</v>
      </c>
      <c r="D1851" s="6">
        <f t="shared" si="197"/>
        <v>36.1</v>
      </c>
      <c r="E1851" s="6">
        <f t="shared" si="198"/>
        <v>37.1</v>
      </c>
      <c r="F1851" s="6">
        <f t="shared" si="199"/>
        <v>35.1</v>
      </c>
      <c r="G1851" s="6">
        <f t="shared" si="200"/>
        <v>36.1</v>
      </c>
      <c r="H1851" s="6">
        <f t="shared" si="201"/>
        <v>37.1</v>
      </c>
      <c r="I1851" s="162"/>
      <c r="J1851" s="6">
        <f t="shared" si="202"/>
        <v>-72.200000000000017</v>
      </c>
      <c r="K1851" s="60"/>
      <c r="L1851" s="93"/>
    </row>
    <row r="1852" spans="1:12">
      <c r="A1852" s="59">
        <f>'Temperature Data'!A1852</f>
        <v>42393</v>
      </c>
      <c r="B1852" s="6" cm="1">
        <f t="array" ref="B1852">INDEX('Temperature Data'!$B1852:$G1852,1,TempDataCol)</f>
        <v>26</v>
      </c>
      <c r="C1852" s="6">
        <f t="shared" si="196"/>
        <v>30.5</v>
      </c>
      <c r="D1852" s="6">
        <f t="shared" si="197"/>
        <v>31.5</v>
      </c>
      <c r="E1852" s="6">
        <f t="shared" si="198"/>
        <v>32.5</v>
      </c>
      <c r="F1852" s="6">
        <f t="shared" si="199"/>
        <v>30.5</v>
      </c>
      <c r="G1852" s="6">
        <f t="shared" si="200"/>
        <v>31.5</v>
      </c>
      <c r="H1852" s="6">
        <f t="shared" si="201"/>
        <v>32.5</v>
      </c>
      <c r="I1852" s="162"/>
      <c r="J1852" s="6">
        <f t="shared" si="202"/>
        <v>-63</v>
      </c>
      <c r="K1852" s="60"/>
      <c r="L1852" s="93"/>
    </row>
    <row r="1853" spans="1:12">
      <c r="A1853" s="59">
        <f>'Temperature Data'!A1853</f>
        <v>42394</v>
      </c>
      <c r="B1853" s="6" cm="1">
        <f t="array" ref="B1853">INDEX('Temperature Data'!$B1853:$G1853,1,TempDataCol)</f>
        <v>29</v>
      </c>
      <c r="C1853" s="6">
        <f t="shared" si="196"/>
        <v>27.5</v>
      </c>
      <c r="D1853" s="6">
        <f t="shared" si="197"/>
        <v>28.5</v>
      </c>
      <c r="E1853" s="6">
        <f t="shared" si="198"/>
        <v>29.5</v>
      </c>
      <c r="F1853" s="6">
        <f t="shared" si="199"/>
        <v>27.5</v>
      </c>
      <c r="G1853" s="6">
        <f t="shared" si="200"/>
        <v>28.5</v>
      </c>
      <c r="H1853" s="6">
        <f t="shared" si="201"/>
        <v>29.5</v>
      </c>
      <c r="I1853" s="162"/>
      <c r="J1853" s="6">
        <f t="shared" si="202"/>
        <v>-57</v>
      </c>
      <c r="K1853" s="60"/>
      <c r="L1853" s="93"/>
    </row>
    <row r="1854" spans="1:12">
      <c r="A1854" s="59">
        <f>'Temperature Data'!A1854</f>
        <v>42395</v>
      </c>
      <c r="B1854" s="6" cm="1">
        <f t="array" ref="B1854">INDEX('Temperature Data'!$B1854:$G1854,1,TempDataCol)</f>
        <v>38.799999999999997</v>
      </c>
      <c r="C1854" s="6">
        <f t="shared" si="196"/>
        <v>17.700000000000003</v>
      </c>
      <c r="D1854" s="6">
        <f t="shared" si="197"/>
        <v>18.700000000000003</v>
      </c>
      <c r="E1854" s="6">
        <f t="shared" si="198"/>
        <v>19.700000000000003</v>
      </c>
      <c r="F1854" s="6">
        <f t="shared" si="199"/>
        <v>17.700000000000003</v>
      </c>
      <c r="G1854" s="6">
        <f t="shared" si="200"/>
        <v>18.700000000000003</v>
      </c>
      <c r="H1854" s="6">
        <f t="shared" si="201"/>
        <v>19.700000000000003</v>
      </c>
      <c r="I1854" s="162"/>
      <c r="J1854" s="6">
        <f t="shared" si="202"/>
        <v>-37.400000000000006</v>
      </c>
      <c r="K1854" s="60"/>
      <c r="L1854" s="93"/>
    </row>
    <row r="1855" spans="1:12">
      <c r="A1855" s="59">
        <f>'Temperature Data'!A1855</f>
        <v>42396</v>
      </c>
      <c r="B1855" s="6" cm="1">
        <f t="array" ref="B1855">INDEX('Temperature Data'!$B1855:$G1855,1,TempDataCol)</f>
        <v>39</v>
      </c>
      <c r="C1855" s="6">
        <f t="shared" si="196"/>
        <v>17.5</v>
      </c>
      <c r="D1855" s="6">
        <f t="shared" si="197"/>
        <v>18.5</v>
      </c>
      <c r="E1855" s="6">
        <f t="shared" si="198"/>
        <v>19.5</v>
      </c>
      <c r="F1855" s="6">
        <f t="shared" si="199"/>
        <v>17.5</v>
      </c>
      <c r="G1855" s="6">
        <f t="shared" si="200"/>
        <v>18.5</v>
      </c>
      <c r="H1855" s="6">
        <f t="shared" si="201"/>
        <v>19.5</v>
      </c>
      <c r="I1855" s="162"/>
      <c r="J1855" s="6">
        <f t="shared" si="202"/>
        <v>-37</v>
      </c>
      <c r="K1855" s="60"/>
      <c r="L1855" s="93"/>
    </row>
    <row r="1856" spans="1:12">
      <c r="A1856" s="59">
        <f>'Temperature Data'!A1856</f>
        <v>42397</v>
      </c>
      <c r="B1856" s="6" cm="1">
        <f t="array" ref="B1856">INDEX('Temperature Data'!$B1856:$G1856,1,TempDataCol)</f>
        <v>29.5</v>
      </c>
      <c r="C1856" s="6">
        <f t="shared" si="196"/>
        <v>27</v>
      </c>
      <c r="D1856" s="6">
        <f t="shared" si="197"/>
        <v>28</v>
      </c>
      <c r="E1856" s="6">
        <f t="shared" si="198"/>
        <v>29</v>
      </c>
      <c r="F1856" s="6">
        <f t="shared" si="199"/>
        <v>27</v>
      </c>
      <c r="G1856" s="6">
        <f t="shared" si="200"/>
        <v>28</v>
      </c>
      <c r="H1856" s="6">
        <f t="shared" si="201"/>
        <v>29</v>
      </c>
      <c r="I1856" s="162"/>
      <c r="J1856" s="6">
        <f t="shared" si="202"/>
        <v>-56</v>
      </c>
      <c r="K1856" s="60"/>
      <c r="L1856" s="93"/>
    </row>
    <row r="1857" spans="1:12">
      <c r="A1857" s="59">
        <f>'Temperature Data'!A1857</f>
        <v>42398</v>
      </c>
      <c r="B1857" s="6" cm="1">
        <f t="array" ref="B1857">INDEX('Temperature Data'!$B1857:$G1857,1,TempDataCol)</f>
        <v>33.4</v>
      </c>
      <c r="C1857" s="6">
        <f t="shared" si="196"/>
        <v>23.1</v>
      </c>
      <c r="D1857" s="6">
        <f t="shared" si="197"/>
        <v>24.1</v>
      </c>
      <c r="E1857" s="6">
        <f t="shared" si="198"/>
        <v>25.1</v>
      </c>
      <c r="F1857" s="6">
        <f t="shared" si="199"/>
        <v>23.1</v>
      </c>
      <c r="G1857" s="6">
        <f t="shared" si="200"/>
        <v>24.1</v>
      </c>
      <c r="H1857" s="6">
        <f t="shared" si="201"/>
        <v>25.1</v>
      </c>
      <c r="I1857" s="162"/>
      <c r="J1857" s="6">
        <f t="shared" si="202"/>
        <v>-48.20000000000001</v>
      </c>
      <c r="K1857" s="60"/>
      <c r="L1857" s="93"/>
    </row>
    <row r="1858" spans="1:12">
      <c r="A1858" s="59">
        <f>'Temperature Data'!A1858</f>
        <v>42399</v>
      </c>
      <c r="B1858" s="6" cm="1">
        <f t="array" ref="B1858">INDEX('Temperature Data'!$B1858:$G1858,1,TempDataCol)</f>
        <v>34.700000000000003</v>
      </c>
      <c r="C1858" s="6">
        <f t="shared" si="196"/>
        <v>21.799999999999997</v>
      </c>
      <c r="D1858" s="6">
        <f t="shared" si="197"/>
        <v>22.799999999999997</v>
      </c>
      <c r="E1858" s="6">
        <f t="shared" si="198"/>
        <v>23.799999999999997</v>
      </c>
      <c r="F1858" s="6">
        <f t="shared" si="199"/>
        <v>21.799999999999997</v>
      </c>
      <c r="G1858" s="6">
        <f t="shared" si="200"/>
        <v>22.799999999999997</v>
      </c>
      <c r="H1858" s="6">
        <f t="shared" si="201"/>
        <v>23.799999999999997</v>
      </c>
      <c r="I1858" s="162"/>
      <c r="J1858" s="6">
        <f t="shared" si="202"/>
        <v>-45.599999999999994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12</v>
      </c>
      <c r="D1859" s="6">
        <f t="shared" ref="D1859:D1922" si="204">IF(ISNUMBER($B1859),IF($B1859&lt;BPmiddle,(BPmiddle-$B1859),0),"no data")</f>
        <v>13</v>
      </c>
      <c r="E1859" s="6">
        <f t="shared" ref="E1859:E1922" si="205">IF(ISNUMBER($B1859),IF($B1859&lt;BPupper,(BPupper-$B1859),0),"no data")</f>
        <v>14</v>
      </c>
      <c r="F1859" s="6">
        <f t="shared" ref="F1859:F1922" si="206">IF(ISNUMBER($B1859),IF($B1859&lt;BPlower,(BPlower-$B1859),0),"no data")</f>
        <v>12</v>
      </c>
      <c r="G1859" s="6">
        <f t="shared" ref="G1859:G1922" si="207">IF(ISNUMBER($B1859),IF($B1859&lt;BPmiddle,(BPmiddle-$B1859),0),"no data")</f>
        <v>13</v>
      </c>
      <c r="H1859" s="6">
        <f t="shared" ref="H1859:H1922" si="208">IF(ISNUMBER($B1859),IF($B1859&lt;BPupper,(BPupper-$B1859),0),"no data")</f>
        <v>14</v>
      </c>
      <c r="I1859" s="162"/>
      <c r="J1859" s="6">
        <f t="shared" ref="J1859:J1922" si="209">IF(ISNUMBER($B1859),IF($B1859&lt;BalancePoint,(BalancePoint-$B1859-SUM($D1859:$F1859)),0),"no data")</f>
        <v>-26</v>
      </c>
      <c r="K1859" s="60"/>
      <c r="L1859" s="93"/>
    </row>
    <row r="1860" spans="1:12">
      <c r="A1860" s="59">
        <f>'Temperature Data'!A1860</f>
        <v>42401</v>
      </c>
      <c r="B1860" s="6" cm="1">
        <f t="array" ref="B1860">INDEX('Temperature Data'!$B1860:$G1860,1,TempDataCol)</f>
        <v>53.8</v>
      </c>
      <c r="C1860" s="6">
        <f t="shared" si="203"/>
        <v>2.7000000000000028</v>
      </c>
      <c r="D1860" s="6">
        <f t="shared" si="204"/>
        <v>3.7000000000000028</v>
      </c>
      <c r="E1860" s="6">
        <f t="shared" si="205"/>
        <v>4.7000000000000028</v>
      </c>
      <c r="F1860" s="6">
        <f t="shared" si="206"/>
        <v>2.7000000000000028</v>
      </c>
      <c r="G1860" s="6">
        <f t="shared" si="207"/>
        <v>3.7000000000000028</v>
      </c>
      <c r="H1860" s="6">
        <f t="shared" si="208"/>
        <v>4.7000000000000028</v>
      </c>
      <c r="I1860" s="162"/>
      <c r="J1860" s="6">
        <f t="shared" si="209"/>
        <v>-7.4000000000000057</v>
      </c>
      <c r="K1860" s="60"/>
      <c r="L1860" s="93"/>
    </row>
    <row r="1861" spans="1:12">
      <c r="A1861" s="59">
        <f>'Temperature Data'!A1861</f>
        <v>42402</v>
      </c>
      <c r="B1861" s="6" cm="1">
        <f t="array" ref="B1861">INDEX('Temperature Data'!$B1861:$G1861,1,TempDataCol)</f>
        <v>46.5</v>
      </c>
      <c r="C1861" s="6">
        <f t="shared" si="203"/>
        <v>10</v>
      </c>
      <c r="D1861" s="6">
        <f t="shared" si="204"/>
        <v>11</v>
      </c>
      <c r="E1861" s="6">
        <f t="shared" si="205"/>
        <v>12</v>
      </c>
      <c r="F1861" s="6">
        <f t="shared" si="206"/>
        <v>10</v>
      </c>
      <c r="G1861" s="6">
        <f t="shared" si="207"/>
        <v>11</v>
      </c>
      <c r="H1861" s="6">
        <f t="shared" si="208"/>
        <v>12</v>
      </c>
      <c r="I1861" s="162"/>
      <c r="J1861" s="6">
        <f t="shared" si="209"/>
        <v>-22</v>
      </c>
      <c r="K1861" s="60"/>
      <c r="L1861" s="93"/>
    </row>
    <row r="1862" spans="1:12">
      <c r="A1862" s="59">
        <f>'Temperature Data'!A1862</f>
        <v>42403</v>
      </c>
      <c r="B1862" s="6" cm="1">
        <f t="array" ref="B1862">INDEX('Temperature Data'!$B1862:$G1862,1,TempDataCol)</f>
        <v>47.2</v>
      </c>
      <c r="C1862" s="6">
        <f t="shared" si="203"/>
        <v>9.2999999999999972</v>
      </c>
      <c r="D1862" s="6">
        <f t="shared" si="204"/>
        <v>10.299999999999997</v>
      </c>
      <c r="E1862" s="6">
        <f t="shared" si="205"/>
        <v>11.299999999999997</v>
      </c>
      <c r="F1862" s="6">
        <f t="shared" si="206"/>
        <v>9.2999999999999972</v>
      </c>
      <c r="G1862" s="6">
        <f t="shared" si="207"/>
        <v>10.299999999999997</v>
      </c>
      <c r="H1862" s="6">
        <f t="shared" si="208"/>
        <v>11.299999999999997</v>
      </c>
      <c r="I1862" s="162"/>
      <c r="J1862" s="6">
        <f t="shared" si="209"/>
        <v>-20.599999999999994</v>
      </c>
      <c r="K1862" s="60"/>
      <c r="L1862" s="93"/>
    </row>
    <row r="1863" spans="1:12">
      <c r="A1863" s="59">
        <f>'Temperature Data'!A1863</f>
        <v>42404</v>
      </c>
      <c r="B1863" s="6" cm="1">
        <f t="array" ref="B1863">INDEX('Temperature Data'!$B1863:$G1863,1,TempDataCol)</f>
        <v>51.6</v>
      </c>
      <c r="C1863" s="6">
        <f t="shared" si="203"/>
        <v>4.8999999999999986</v>
      </c>
      <c r="D1863" s="6">
        <f t="shared" si="204"/>
        <v>5.8999999999999986</v>
      </c>
      <c r="E1863" s="6">
        <f t="shared" si="205"/>
        <v>6.8999999999999986</v>
      </c>
      <c r="F1863" s="6">
        <f t="shared" si="206"/>
        <v>4.8999999999999986</v>
      </c>
      <c r="G1863" s="6">
        <f t="shared" si="207"/>
        <v>5.8999999999999986</v>
      </c>
      <c r="H1863" s="6">
        <f t="shared" si="208"/>
        <v>6.8999999999999986</v>
      </c>
      <c r="I1863" s="162"/>
      <c r="J1863" s="6">
        <f t="shared" si="209"/>
        <v>-11.799999999999997</v>
      </c>
      <c r="K1863" s="60"/>
      <c r="L1863" s="93"/>
    </row>
    <row r="1864" spans="1:12">
      <c r="A1864" s="59">
        <f>'Temperature Data'!A1864</f>
        <v>42405</v>
      </c>
      <c r="B1864" s="6" cm="1">
        <f t="array" ref="B1864">INDEX('Temperature Data'!$B1864:$G1864,1,TempDataCol)</f>
        <v>30.6</v>
      </c>
      <c r="C1864" s="6">
        <f t="shared" si="203"/>
        <v>25.9</v>
      </c>
      <c r="D1864" s="6">
        <f t="shared" si="204"/>
        <v>26.9</v>
      </c>
      <c r="E1864" s="6">
        <f t="shared" si="205"/>
        <v>27.9</v>
      </c>
      <c r="F1864" s="6">
        <f t="shared" si="206"/>
        <v>25.9</v>
      </c>
      <c r="G1864" s="6">
        <f t="shared" si="207"/>
        <v>26.9</v>
      </c>
      <c r="H1864" s="6">
        <f t="shared" si="208"/>
        <v>27.9</v>
      </c>
      <c r="I1864" s="162"/>
      <c r="J1864" s="6">
        <f t="shared" si="209"/>
        <v>-53.79999999999999</v>
      </c>
      <c r="K1864" s="60"/>
      <c r="L1864" s="93"/>
    </row>
    <row r="1865" spans="1:12">
      <c r="A1865" s="59">
        <f>'Temperature Data'!A1865</f>
        <v>42406</v>
      </c>
      <c r="B1865" s="6" cm="1">
        <f t="array" ref="B1865">INDEX('Temperature Data'!$B1865:$G1865,1,TempDataCol)</f>
        <v>23.799999999999997</v>
      </c>
      <c r="C1865" s="6">
        <f t="shared" si="203"/>
        <v>32.700000000000003</v>
      </c>
      <c r="D1865" s="6">
        <f t="shared" si="204"/>
        <v>33.700000000000003</v>
      </c>
      <c r="E1865" s="6">
        <f t="shared" si="205"/>
        <v>34.700000000000003</v>
      </c>
      <c r="F1865" s="6">
        <f t="shared" si="206"/>
        <v>32.700000000000003</v>
      </c>
      <c r="G1865" s="6">
        <f t="shared" si="207"/>
        <v>33.700000000000003</v>
      </c>
      <c r="H1865" s="6">
        <f t="shared" si="208"/>
        <v>34.700000000000003</v>
      </c>
      <c r="I1865" s="162"/>
      <c r="J1865" s="6">
        <f t="shared" si="209"/>
        <v>-67.400000000000006</v>
      </c>
      <c r="K1865" s="60"/>
      <c r="L1865" s="93"/>
    </row>
    <row r="1866" spans="1:12">
      <c r="A1866" s="59">
        <f>'Temperature Data'!A1866</f>
        <v>42407</v>
      </c>
      <c r="B1866" s="6" cm="1">
        <f t="array" ref="B1866">INDEX('Temperature Data'!$B1866:$G1866,1,TempDataCol)</f>
        <v>30</v>
      </c>
      <c r="C1866" s="6">
        <f t="shared" si="203"/>
        <v>26.5</v>
      </c>
      <c r="D1866" s="6">
        <f t="shared" si="204"/>
        <v>27.5</v>
      </c>
      <c r="E1866" s="6">
        <f t="shared" si="205"/>
        <v>28.5</v>
      </c>
      <c r="F1866" s="6">
        <f t="shared" si="206"/>
        <v>26.5</v>
      </c>
      <c r="G1866" s="6">
        <f t="shared" si="207"/>
        <v>27.5</v>
      </c>
      <c r="H1866" s="6">
        <f t="shared" si="208"/>
        <v>28.5</v>
      </c>
      <c r="I1866" s="162"/>
      <c r="J1866" s="6">
        <f t="shared" si="209"/>
        <v>-55</v>
      </c>
      <c r="K1866" s="60"/>
      <c r="L1866" s="93"/>
    </row>
    <row r="1867" spans="1:12">
      <c r="A1867" s="59">
        <f>'Temperature Data'!A1867</f>
        <v>42408</v>
      </c>
      <c r="B1867" s="6" cm="1">
        <f t="array" ref="B1867">INDEX('Temperature Data'!$B1867:$G1867,1,TempDataCol)</f>
        <v>21.6</v>
      </c>
      <c r="C1867" s="6">
        <f t="shared" si="203"/>
        <v>34.9</v>
      </c>
      <c r="D1867" s="6">
        <f t="shared" si="204"/>
        <v>35.9</v>
      </c>
      <c r="E1867" s="6">
        <f t="shared" si="205"/>
        <v>36.9</v>
      </c>
      <c r="F1867" s="6">
        <f t="shared" si="206"/>
        <v>34.9</v>
      </c>
      <c r="G1867" s="6">
        <f t="shared" si="207"/>
        <v>35.9</v>
      </c>
      <c r="H1867" s="6">
        <f t="shared" si="208"/>
        <v>36.9</v>
      </c>
      <c r="I1867" s="162"/>
      <c r="J1867" s="6">
        <f t="shared" si="209"/>
        <v>-71.799999999999983</v>
      </c>
      <c r="K1867" s="60"/>
      <c r="L1867" s="93"/>
    </row>
    <row r="1868" spans="1:12">
      <c r="A1868" s="59">
        <f>'Temperature Data'!A1868</f>
        <v>42409</v>
      </c>
      <c r="B1868" s="6" cm="1">
        <f t="array" ref="B1868">INDEX('Temperature Data'!$B1868:$G1868,1,TempDataCol)</f>
        <v>20</v>
      </c>
      <c r="C1868" s="6">
        <f t="shared" si="203"/>
        <v>36.5</v>
      </c>
      <c r="D1868" s="6">
        <f t="shared" si="204"/>
        <v>37.5</v>
      </c>
      <c r="E1868" s="6">
        <f t="shared" si="205"/>
        <v>38.5</v>
      </c>
      <c r="F1868" s="6">
        <f t="shared" si="206"/>
        <v>36.5</v>
      </c>
      <c r="G1868" s="6">
        <f t="shared" si="207"/>
        <v>37.5</v>
      </c>
      <c r="H1868" s="6">
        <f t="shared" si="208"/>
        <v>38.5</v>
      </c>
      <c r="I1868" s="162"/>
      <c r="J1868" s="6">
        <f t="shared" si="209"/>
        <v>-75</v>
      </c>
      <c r="K1868" s="60"/>
      <c r="L1868" s="93"/>
    </row>
    <row r="1869" spans="1:12">
      <c r="A1869" s="59">
        <f>'Temperature Data'!A1869</f>
        <v>42410</v>
      </c>
      <c r="B1869" s="6" cm="1">
        <f t="array" ref="B1869">INDEX('Temperature Data'!$B1869:$G1869,1,TempDataCol)</f>
        <v>24.4</v>
      </c>
      <c r="C1869" s="6">
        <f t="shared" si="203"/>
        <v>32.1</v>
      </c>
      <c r="D1869" s="6">
        <f t="shared" si="204"/>
        <v>33.1</v>
      </c>
      <c r="E1869" s="6">
        <f t="shared" si="205"/>
        <v>34.1</v>
      </c>
      <c r="F1869" s="6">
        <f t="shared" si="206"/>
        <v>32.1</v>
      </c>
      <c r="G1869" s="6">
        <f t="shared" si="207"/>
        <v>33.1</v>
      </c>
      <c r="H1869" s="6">
        <f t="shared" si="208"/>
        <v>34.1</v>
      </c>
      <c r="I1869" s="162"/>
      <c r="J1869" s="6">
        <f t="shared" si="209"/>
        <v>-66.200000000000017</v>
      </c>
      <c r="K1869" s="60"/>
      <c r="L1869" s="93"/>
    </row>
    <row r="1870" spans="1:12">
      <c r="A1870" s="59">
        <f>'Temperature Data'!A1870</f>
        <v>42411</v>
      </c>
      <c r="B1870" s="6" cm="1">
        <f t="array" ref="B1870">INDEX('Temperature Data'!$B1870:$G1870,1,TempDataCol)</f>
        <v>20.700000000000003</v>
      </c>
      <c r="C1870" s="6">
        <f t="shared" si="203"/>
        <v>35.799999999999997</v>
      </c>
      <c r="D1870" s="6">
        <f t="shared" si="204"/>
        <v>36.799999999999997</v>
      </c>
      <c r="E1870" s="6">
        <f t="shared" si="205"/>
        <v>37.799999999999997</v>
      </c>
      <c r="F1870" s="6">
        <f t="shared" si="206"/>
        <v>35.799999999999997</v>
      </c>
      <c r="G1870" s="6">
        <f t="shared" si="207"/>
        <v>36.799999999999997</v>
      </c>
      <c r="H1870" s="6">
        <f t="shared" si="208"/>
        <v>37.799999999999997</v>
      </c>
      <c r="I1870" s="162"/>
      <c r="J1870" s="6">
        <f t="shared" si="209"/>
        <v>-73.599999999999994</v>
      </c>
      <c r="K1870" s="60"/>
      <c r="L1870" s="93"/>
    </row>
    <row r="1871" spans="1:12">
      <c r="A1871" s="59">
        <f>'Temperature Data'!A1871</f>
        <v>42412</v>
      </c>
      <c r="B1871" s="6" cm="1">
        <f t="array" ref="B1871">INDEX('Temperature Data'!$B1871:$G1871,1,TempDataCol)</f>
        <v>13.799999999999997</v>
      </c>
      <c r="C1871" s="6">
        <f t="shared" si="203"/>
        <v>42.7</v>
      </c>
      <c r="D1871" s="6">
        <f t="shared" si="204"/>
        <v>43.7</v>
      </c>
      <c r="E1871" s="6">
        <f t="shared" si="205"/>
        <v>44.7</v>
      </c>
      <c r="F1871" s="6">
        <f t="shared" si="206"/>
        <v>42.7</v>
      </c>
      <c r="G1871" s="6">
        <f t="shared" si="207"/>
        <v>43.7</v>
      </c>
      <c r="H1871" s="6">
        <f t="shared" si="208"/>
        <v>44.7</v>
      </c>
      <c r="I1871" s="162"/>
      <c r="J1871" s="6">
        <f t="shared" si="209"/>
        <v>-87.40000000000002</v>
      </c>
      <c r="K1871" s="60"/>
      <c r="L1871" s="93"/>
    </row>
    <row r="1872" spans="1:12">
      <c r="A1872" s="59">
        <f>'Temperature Data'!A1872</f>
        <v>42413</v>
      </c>
      <c r="B1872" s="6" cm="1">
        <f t="array" ref="B1872">INDEX('Temperature Data'!$B1872:$G1872,1,TempDataCol)</f>
        <v>10.899999999999999</v>
      </c>
      <c r="C1872" s="6">
        <f t="shared" si="203"/>
        <v>45.6</v>
      </c>
      <c r="D1872" s="6">
        <f t="shared" si="204"/>
        <v>46.6</v>
      </c>
      <c r="E1872" s="6">
        <f t="shared" si="205"/>
        <v>47.6</v>
      </c>
      <c r="F1872" s="6">
        <f t="shared" si="206"/>
        <v>45.6</v>
      </c>
      <c r="G1872" s="6">
        <f t="shared" si="207"/>
        <v>46.6</v>
      </c>
      <c r="H1872" s="6">
        <f t="shared" si="208"/>
        <v>47.6</v>
      </c>
      <c r="I1872" s="162"/>
      <c r="J1872" s="6">
        <f t="shared" si="209"/>
        <v>-93.200000000000017</v>
      </c>
      <c r="K1872" s="60"/>
      <c r="L1872" s="93"/>
    </row>
    <row r="1873" spans="1:12">
      <c r="A1873" s="59">
        <f>'Temperature Data'!A1873</f>
        <v>42414</v>
      </c>
      <c r="B1873" s="6" cm="1">
        <f t="array" ref="B1873">INDEX('Temperature Data'!$B1873:$G1873,1,TempDataCol)</f>
        <v>-1</v>
      </c>
      <c r="C1873" s="6">
        <f t="shared" si="203"/>
        <v>57.5</v>
      </c>
      <c r="D1873" s="6">
        <f t="shared" si="204"/>
        <v>58.5</v>
      </c>
      <c r="E1873" s="6">
        <f t="shared" si="205"/>
        <v>59.5</v>
      </c>
      <c r="F1873" s="6">
        <f t="shared" si="206"/>
        <v>57.5</v>
      </c>
      <c r="G1873" s="6">
        <f t="shared" si="207"/>
        <v>58.5</v>
      </c>
      <c r="H1873" s="6">
        <f t="shared" si="208"/>
        <v>59.5</v>
      </c>
      <c r="I1873" s="162"/>
      <c r="J1873" s="6">
        <f t="shared" si="209"/>
        <v>-117</v>
      </c>
      <c r="K1873" s="60"/>
      <c r="L1873" s="93"/>
    </row>
    <row r="1874" spans="1:12">
      <c r="A1874" s="59">
        <f>'Temperature Data'!A1874</f>
        <v>42415</v>
      </c>
      <c r="B1874" s="6" cm="1">
        <f t="array" ref="B1874">INDEX('Temperature Data'!$B1874:$G1874,1,TempDataCol)</f>
        <v>10.100000000000001</v>
      </c>
      <c r="C1874" s="6">
        <f t="shared" si="203"/>
        <v>46.4</v>
      </c>
      <c r="D1874" s="6">
        <f t="shared" si="204"/>
        <v>47.4</v>
      </c>
      <c r="E1874" s="6">
        <f t="shared" si="205"/>
        <v>48.4</v>
      </c>
      <c r="F1874" s="6">
        <f t="shared" si="206"/>
        <v>46.4</v>
      </c>
      <c r="G1874" s="6">
        <f t="shared" si="207"/>
        <v>47.4</v>
      </c>
      <c r="H1874" s="6">
        <f t="shared" si="208"/>
        <v>48.4</v>
      </c>
      <c r="I1874" s="162"/>
      <c r="J1874" s="6">
        <f t="shared" si="209"/>
        <v>-94.799999999999983</v>
      </c>
      <c r="K1874" s="60"/>
      <c r="L1874" s="93"/>
    </row>
    <row r="1875" spans="1:12">
      <c r="A1875" s="59">
        <f>'Temperature Data'!A1875</f>
        <v>42416</v>
      </c>
      <c r="B1875" s="6" cm="1">
        <f t="array" ref="B1875">INDEX('Temperature Data'!$B1875:$G1875,1,TempDataCol)</f>
        <v>41.4</v>
      </c>
      <c r="C1875" s="6">
        <f t="shared" si="203"/>
        <v>15.100000000000001</v>
      </c>
      <c r="D1875" s="6">
        <f t="shared" si="204"/>
        <v>16.100000000000001</v>
      </c>
      <c r="E1875" s="6">
        <f t="shared" si="205"/>
        <v>17.100000000000001</v>
      </c>
      <c r="F1875" s="6">
        <f t="shared" si="206"/>
        <v>15.100000000000001</v>
      </c>
      <c r="G1875" s="6">
        <f t="shared" si="207"/>
        <v>16.100000000000001</v>
      </c>
      <c r="H1875" s="6">
        <f t="shared" si="208"/>
        <v>17.100000000000001</v>
      </c>
      <c r="I1875" s="162"/>
      <c r="J1875" s="6">
        <f t="shared" si="209"/>
        <v>-32.200000000000003</v>
      </c>
      <c r="K1875" s="60"/>
      <c r="L1875" s="93"/>
    </row>
    <row r="1876" spans="1:12">
      <c r="A1876" s="59">
        <f>'Temperature Data'!A1876</f>
        <v>42417</v>
      </c>
      <c r="B1876" s="6" cm="1">
        <f t="array" ref="B1876">INDEX('Temperature Data'!$B1876:$G1876,1,TempDataCol)</f>
        <v>36.299999999999997</v>
      </c>
      <c r="C1876" s="6">
        <f t="shared" si="203"/>
        <v>20.200000000000003</v>
      </c>
      <c r="D1876" s="6">
        <f t="shared" si="204"/>
        <v>21.200000000000003</v>
      </c>
      <c r="E1876" s="6">
        <f t="shared" si="205"/>
        <v>22.200000000000003</v>
      </c>
      <c r="F1876" s="6">
        <f t="shared" si="206"/>
        <v>20.200000000000003</v>
      </c>
      <c r="G1876" s="6">
        <f t="shared" si="207"/>
        <v>21.200000000000003</v>
      </c>
      <c r="H1876" s="6">
        <f t="shared" si="208"/>
        <v>22.200000000000003</v>
      </c>
      <c r="I1876" s="162"/>
      <c r="J1876" s="6">
        <f t="shared" si="209"/>
        <v>-42.400000000000006</v>
      </c>
      <c r="K1876" s="60"/>
      <c r="L1876" s="93"/>
    </row>
    <row r="1877" spans="1:12">
      <c r="A1877" s="59">
        <f>'Temperature Data'!A1877</f>
        <v>42418</v>
      </c>
      <c r="B1877" s="6" cm="1">
        <f t="array" ref="B1877">INDEX('Temperature Data'!$B1877:$G1877,1,TempDataCol)</f>
        <v>28</v>
      </c>
      <c r="C1877" s="6">
        <f t="shared" si="203"/>
        <v>28.5</v>
      </c>
      <c r="D1877" s="6">
        <f t="shared" si="204"/>
        <v>29.5</v>
      </c>
      <c r="E1877" s="6">
        <f t="shared" si="205"/>
        <v>30.5</v>
      </c>
      <c r="F1877" s="6">
        <f t="shared" si="206"/>
        <v>28.5</v>
      </c>
      <c r="G1877" s="6">
        <f t="shared" si="207"/>
        <v>29.5</v>
      </c>
      <c r="H1877" s="6">
        <f t="shared" si="208"/>
        <v>30.5</v>
      </c>
      <c r="I1877" s="162"/>
      <c r="J1877" s="6">
        <f t="shared" si="209"/>
        <v>-59</v>
      </c>
      <c r="K1877" s="60"/>
      <c r="L1877" s="93"/>
    </row>
    <row r="1878" spans="1:12">
      <c r="A1878" s="59">
        <f>'Temperature Data'!A1878</f>
        <v>42419</v>
      </c>
      <c r="B1878" s="6" cm="1">
        <f t="array" ref="B1878">INDEX('Temperature Data'!$B1878:$G1878,1,TempDataCol)</f>
        <v>27.799999999999997</v>
      </c>
      <c r="C1878" s="6">
        <f t="shared" si="203"/>
        <v>28.700000000000003</v>
      </c>
      <c r="D1878" s="6">
        <f t="shared" si="204"/>
        <v>29.700000000000003</v>
      </c>
      <c r="E1878" s="6">
        <f t="shared" si="205"/>
        <v>30.700000000000003</v>
      </c>
      <c r="F1878" s="6">
        <f t="shared" si="206"/>
        <v>28.700000000000003</v>
      </c>
      <c r="G1878" s="6">
        <f t="shared" si="207"/>
        <v>29.700000000000003</v>
      </c>
      <c r="H1878" s="6">
        <f t="shared" si="208"/>
        <v>30.700000000000003</v>
      </c>
      <c r="I1878" s="162"/>
      <c r="J1878" s="6">
        <f t="shared" si="209"/>
        <v>-59.400000000000006</v>
      </c>
      <c r="K1878" s="60"/>
      <c r="L1878" s="93"/>
    </row>
    <row r="1879" spans="1:12">
      <c r="A1879" s="59">
        <f>'Temperature Data'!A1879</f>
        <v>42420</v>
      </c>
      <c r="B1879" s="6" cm="1">
        <f t="array" ref="B1879">INDEX('Temperature Data'!$B1879:$G1879,1,TempDataCol)</f>
        <v>47.5</v>
      </c>
      <c r="C1879" s="6">
        <f t="shared" si="203"/>
        <v>9</v>
      </c>
      <c r="D1879" s="6">
        <f t="shared" si="204"/>
        <v>10</v>
      </c>
      <c r="E1879" s="6">
        <f t="shared" si="205"/>
        <v>11</v>
      </c>
      <c r="F1879" s="6">
        <f t="shared" si="206"/>
        <v>9</v>
      </c>
      <c r="G1879" s="6">
        <f t="shared" si="207"/>
        <v>10</v>
      </c>
      <c r="H1879" s="6">
        <f t="shared" si="208"/>
        <v>11</v>
      </c>
      <c r="I1879" s="162"/>
      <c r="J1879" s="6">
        <f t="shared" si="209"/>
        <v>-20</v>
      </c>
      <c r="K1879" s="60"/>
      <c r="L1879" s="93"/>
    </row>
    <row r="1880" spans="1:12">
      <c r="A1880" s="59">
        <f>'Temperature Data'!A1880</f>
        <v>42421</v>
      </c>
      <c r="B1880" s="6" cm="1">
        <f t="array" ref="B1880">INDEX('Temperature Data'!$B1880:$G1880,1,TempDataCol)</f>
        <v>46.1</v>
      </c>
      <c r="C1880" s="6">
        <f t="shared" si="203"/>
        <v>10.399999999999999</v>
      </c>
      <c r="D1880" s="6">
        <f t="shared" si="204"/>
        <v>11.399999999999999</v>
      </c>
      <c r="E1880" s="6">
        <f t="shared" si="205"/>
        <v>12.399999999999999</v>
      </c>
      <c r="F1880" s="6">
        <f t="shared" si="206"/>
        <v>10.399999999999999</v>
      </c>
      <c r="G1880" s="6">
        <f t="shared" si="207"/>
        <v>11.399999999999999</v>
      </c>
      <c r="H1880" s="6">
        <f t="shared" si="208"/>
        <v>12.399999999999999</v>
      </c>
      <c r="I1880" s="162"/>
      <c r="J1880" s="6">
        <f t="shared" si="209"/>
        <v>-22.799999999999997</v>
      </c>
      <c r="K1880" s="60"/>
      <c r="L1880" s="93"/>
    </row>
    <row r="1881" spans="1:12">
      <c r="A1881" s="59">
        <f>'Temperature Data'!A1881</f>
        <v>42422</v>
      </c>
      <c r="B1881" s="6" cm="1">
        <f t="array" ref="B1881">INDEX('Temperature Data'!$B1881:$G1881,1,TempDataCol)</f>
        <v>35.6</v>
      </c>
      <c r="C1881" s="6">
        <f t="shared" si="203"/>
        <v>20.9</v>
      </c>
      <c r="D1881" s="6">
        <f t="shared" si="204"/>
        <v>21.9</v>
      </c>
      <c r="E1881" s="6">
        <f t="shared" si="205"/>
        <v>22.9</v>
      </c>
      <c r="F1881" s="6">
        <f t="shared" si="206"/>
        <v>20.9</v>
      </c>
      <c r="G1881" s="6">
        <f t="shared" si="207"/>
        <v>21.9</v>
      </c>
      <c r="H1881" s="6">
        <f t="shared" si="208"/>
        <v>22.9</v>
      </c>
      <c r="I1881" s="162"/>
      <c r="J1881" s="6">
        <f t="shared" si="209"/>
        <v>-43.79999999999999</v>
      </c>
      <c r="K1881" s="60"/>
      <c r="L1881" s="93"/>
    </row>
    <row r="1882" spans="1:12">
      <c r="A1882" s="59">
        <f>'Temperature Data'!A1882</f>
        <v>42423</v>
      </c>
      <c r="B1882" s="6" cm="1">
        <f t="array" ref="B1882">INDEX('Temperature Data'!$B1882:$G1882,1,TempDataCol)</f>
        <v>30.299999999999997</v>
      </c>
      <c r="C1882" s="6">
        <f t="shared" si="203"/>
        <v>26.200000000000003</v>
      </c>
      <c r="D1882" s="6">
        <f t="shared" si="204"/>
        <v>27.200000000000003</v>
      </c>
      <c r="E1882" s="6">
        <f t="shared" si="205"/>
        <v>28.200000000000003</v>
      </c>
      <c r="F1882" s="6">
        <f t="shared" si="206"/>
        <v>26.200000000000003</v>
      </c>
      <c r="G1882" s="6">
        <f t="shared" si="207"/>
        <v>27.200000000000003</v>
      </c>
      <c r="H1882" s="6">
        <f t="shared" si="208"/>
        <v>28.200000000000003</v>
      </c>
      <c r="I1882" s="162"/>
      <c r="J1882" s="6">
        <f t="shared" si="209"/>
        <v>-54.400000000000006</v>
      </c>
      <c r="K1882" s="60"/>
      <c r="L1882" s="93"/>
    </row>
    <row r="1883" spans="1:12">
      <c r="A1883" s="59">
        <f>'Temperature Data'!A1883</f>
        <v>42424</v>
      </c>
      <c r="B1883" s="6" cm="1">
        <f t="array" ref="B1883">INDEX('Temperature Data'!$B1883:$G1883,1,TempDataCol)</f>
        <v>38.6</v>
      </c>
      <c r="C1883" s="6">
        <f t="shared" si="203"/>
        <v>17.899999999999999</v>
      </c>
      <c r="D1883" s="6">
        <f t="shared" si="204"/>
        <v>18.899999999999999</v>
      </c>
      <c r="E1883" s="6">
        <f t="shared" si="205"/>
        <v>19.899999999999999</v>
      </c>
      <c r="F1883" s="6">
        <f t="shared" si="206"/>
        <v>17.899999999999999</v>
      </c>
      <c r="G1883" s="6">
        <f t="shared" si="207"/>
        <v>18.899999999999999</v>
      </c>
      <c r="H1883" s="6">
        <f t="shared" si="208"/>
        <v>19.899999999999999</v>
      </c>
      <c r="I1883" s="162"/>
      <c r="J1883" s="6">
        <f t="shared" si="209"/>
        <v>-37.799999999999997</v>
      </c>
      <c r="K1883" s="60"/>
      <c r="L1883" s="93"/>
    </row>
    <row r="1884" spans="1:12">
      <c r="A1884" s="59">
        <f>'Temperature Data'!A1884</f>
        <v>42425</v>
      </c>
      <c r="B1884" s="6" cm="1">
        <f t="array" ref="B1884">INDEX('Temperature Data'!$B1884:$G1884,1,TempDataCol)</f>
        <v>54.8</v>
      </c>
      <c r="C1884" s="6">
        <f t="shared" si="203"/>
        <v>1.7000000000000028</v>
      </c>
      <c r="D1884" s="6">
        <f t="shared" si="204"/>
        <v>2.7000000000000028</v>
      </c>
      <c r="E1884" s="6">
        <f t="shared" si="205"/>
        <v>3.7000000000000028</v>
      </c>
      <c r="F1884" s="6">
        <f t="shared" si="206"/>
        <v>1.7000000000000028</v>
      </c>
      <c r="G1884" s="6">
        <f t="shared" si="207"/>
        <v>2.7000000000000028</v>
      </c>
      <c r="H1884" s="6">
        <f t="shared" si="208"/>
        <v>3.7000000000000028</v>
      </c>
      <c r="I1884" s="162"/>
      <c r="J1884" s="6">
        <f t="shared" si="209"/>
        <v>-5.4000000000000057</v>
      </c>
      <c r="K1884" s="60"/>
      <c r="L1884" s="93"/>
    </row>
    <row r="1885" spans="1:12">
      <c r="A1885" s="59">
        <f>'Temperature Data'!A1885</f>
        <v>42426</v>
      </c>
      <c r="B1885" s="6" cm="1">
        <f t="array" ref="B1885">INDEX('Temperature Data'!$B1885:$G1885,1,TempDataCol)</f>
        <v>32.700000000000003</v>
      </c>
      <c r="C1885" s="6">
        <f t="shared" si="203"/>
        <v>23.799999999999997</v>
      </c>
      <c r="D1885" s="6">
        <f t="shared" si="204"/>
        <v>24.799999999999997</v>
      </c>
      <c r="E1885" s="6">
        <f t="shared" si="205"/>
        <v>25.799999999999997</v>
      </c>
      <c r="F1885" s="6">
        <f t="shared" si="206"/>
        <v>23.799999999999997</v>
      </c>
      <c r="G1885" s="6">
        <f t="shared" si="207"/>
        <v>24.799999999999997</v>
      </c>
      <c r="H1885" s="6">
        <f t="shared" si="208"/>
        <v>25.799999999999997</v>
      </c>
      <c r="I1885" s="162"/>
      <c r="J1885" s="6">
        <f t="shared" si="209"/>
        <v>-49.599999999999994</v>
      </c>
      <c r="K1885" s="60"/>
      <c r="L1885" s="93"/>
    </row>
    <row r="1886" spans="1:12">
      <c r="A1886" s="59">
        <f>'Temperature Data'!A1886</f>
        <v>42427</v>
      </c>
      <c r="B1886" s="6" cm="1">
        <f t="array" ref="B1886">INDEX('Temperature Data'!$B1886:$G1886,1,TempDataCol)</f>
        <v>28.700000000000003</v>
      </c>
      <c r="C1886" s="6">
        <f t="shared" si="203"/>
        <v>27.799999999999997</v>
      </c>
      <c r="D1886" s="6">
        <f t="shared" si="204"/>
        <v>28.799999999999997</v>
      </c>
      <c r="E1886" s="6">
        <f t="shared" si="205"/>
        <v>29.799999999999997</v>
      </c>
      <c r="F1886" s="6">
        <f t="shared" si="206"/>
        <v>27.799999999999997</v>
      </c>
      <c r="G1886" s="6">
        <f t="shared" si="207"/>
        <v>28.799999999999997</v>
      </c>
      <c r="H1886" s="6">
        <f t="shared" si="208"/>
        <v>29.799999999999997</v>
      </c>
      <c r="I1886" s="162"/>
      <c r="J1886" s="6">
        <f t="shared" si="209"/>
        <v>-57.599999999999994</v>
      </c>
      <c r="K1886" s="60"/>
      <c r="L1886" s="93"/>
    </row>
    <row r="1887" spans="1:12">
      <c r="A1887" s="59">
        <f>'Temperature Data'!A1887</f>
        <v>42428</v>
      </c>
      <c r="B1887" s="6" cm="1">
        <f t="array" ref="B1887">INDEX('Temperature Data'!$B1887:$G1887,1,TempDataCol)</f>
        <v>45.5</v>
      </c>
      <c r="C1887" s="6">
        <f t="shared" si="203"/>
        <v>11</v>
      </c>
      <c r="D1887" s="6">
        <f t="shared" si="204"/>
        <v>12</v>
      </c>
      <c r="E1887" s="6">
        <f t="shared" si="205"/>
        <v>13</v>
      </c>
      <c r="F1887" s="6">
        <f t="shared" si="206"/>
        <v>11</v>
      </c>
      <c r="G1887" s="6">
        <f t="shared" si="207"/>
        <v>12</v>
      </c>
      <c r="H1887" s="6">
        <f t="shared" si="208"/>
        <v>13</v>
      </c>
      <c r="I1887" s="162"/>
      <c r="J1887" s="6">
        <f t="shared" si="209"/>
        <v>-24</v>
      </c>
      <c r="K1887" s="60"/>
      <c r="L1887" s="93"/>
    </row>
    <row r="1888" spans="1:12">
      <c r="A1888" s="59">
        <f>'Temperature Data'!A1888</f>
        <v>42429</v>
      </c>
      <c r="B1888" s="6" cm="1">
        <f t="array" ref="B1888">INDEX('Temperature Data'!$B1888:$G1888,1,TempDataCol)</f>
        <v>48.2</v>
      </c>
      <c r="C1888" s="6">
        <f t="shared" si="203"/>
        <v>8.2999999999999972</v>
      </c>
      <c r="D1888" s="6">
        <f t="shared" si="204"/>
        <v>9.2999999999999972</v>
      </c>
      <c r="E1888" s="6">
        <f t="shared" si="205"/>
        <v>10.299999999999997</v>
      </c>
      <c r="F1888" s="6">
        <f t="shared" si="206"/>
        <v>8.2999999999999972</v>
      </c>
      <c r="G1888" s="6">
        <f t="shared" si="207"/>
        <v>9.2999999999999972</v>
      </c>
      <c r="H1888" s="6">
        <f t="shared" si="208"/>
        <v>10.299999999999997</v>
      </c>
      <c r="I1888" s="162"/>
      <c r="J1888" s="6">
        <f t="shared" si="209"/>
        <v>-18.599999999999994</v>
      </c>
      <c r="K1888" s="60"/>
      <c r="L1888" s="93"/>
    </row>
    <row r="1889" spans="1:12">
      <c r="A1889" s="59">
        <f>'Temperature Data'!A1889</f>
        <v>42430</v>
      </c>
      <c r="B1889" s="6" cm="1">
        <f t="array" ref="B1889">INDEX('Temperature Data'!$B1889:$G1889,1,TempDataCol)</f>
        <v>38.799999999999997</v>
      </c>
      <c r="C1889" s="6">
        <f t="shared" si="203"/>
        <v>17.700000000000003</v>
      </c>
      <c r="D1889" s="6">
        <f t="shared" si="204"/>
        <v>18.700000000000003</v>
      </c>
      <c r="E1889" s="6">
        <f t="shared" si="205"/>
        <v>19.700000000000003</v>
      </c>
      <c r="F1889" s="6">
        <f t="shared" si="206"/>
        <v>17.700000000000003</v>
      </c>
      <c r="G1889" s="6">
        <f t="shared" si="207"/>
        <v>18.700000000000003</v>
      </c>
      <c r="H1889" s="6">
        <f t="shared" si="208"/>
        <v>19.700000000000003</v>
      </c>
      <c r="I1889" s="162"/>
      <c r="J1889" s="6">
        <f t="shared" si="209"/>
        <v>-37.400000000000006</v>
      </c>
      <c r="K1889" s="60"/>
      <c r="L1889" s="93"/>
    </row>
    <row r="1890" spans="1:12">
      <c r="A1890" s="59">
        <f>'Temperature Data'!A1890</f>
        <v>42431</v>
      </c>
      <c r="B1890" s="6" cm="1">
        <f t="array" ref="B1890">INDEX('Temperature Data'!$B1890:$G1890,1,TempDataCol)</f>
        <v>38.299999999999997</v>
      </c>
      <c r="C1890" s="6">
        <f t="shared" si="203"/>
        <v>18.200000000000003</v>
      </c>
      <c r="D1890" s="6">
        <f t="shared" si="204"/>
        <v>19.200000000000003</v>
      </c>
      <c r="E1890" s="6">
        <f t="shared" si="205"/>
        <v>20.200000000000003</v>
      </c>
      <c r="F1890" s="6">
        <f t="shared" si="206"/>
        <v>18.200000000000003</v>
      </c>
      <c r="G1890" s="6">
        <f t="shared" si="207"/>
        <v>19.200000000000003</v>
      </c>
      <c r="H1890" s="6">
        <f t="shared" si="208"/>
        <v>20.200000000000003</v>
      </c>
      <c r="I1890" s="162"/>
      <c r="J1890" s="6">
        <f t="shared" si="209"/>
        <v>-38.400000000000006</v>
      </c>
      <c r="K1890" s="60"/>
      <c r="L1890" s="93"/>
    </row>
    <row r="1891" spans="1:12">
      <c r="A1891" s="59">
        <f>'Temperature Data'!A1891</f>
        <v>42432</v>
      </c>
      <c r="B1891" s="6" cm="1">
        <f t="array" ref="B1891">INDEX('Temperature Data'!$B1891:$G1891,1,TempDataCol)</f>
        <v>25</v>
      </c>
      <c r="C1891" s="6">
        <f t="shared" si="203"/>
        <v>31.5</v>
      </c>
      <c r="D1891" s="6">
        <f t="shared" si="204"/>
        <v>32.5</v>
      </c>
      <c r="E1891" s="6">
        <f t="shared" si="205"/>
        <v>33.5</v>
      </c>
      <c r="F1891" s="6">
        <f t="shared" si="206"/>
        <v>31.5</v>
      </c>
      <c r="G1891" s="6">
        <f t="shared" si="207"/>
        <v>32.5</v>
      </c>
      <c r="H1891" s="6">
        <f t="shared" si="208"/>
        <v>33.5</v>
      </c>
      <c r="I1891" s="162"/>
      <c r="J1891" s="6">
        <f t="shared" si="209"/>
        <v>-65</v>
      </c>
      <c r="K1891" s="60"/>
      <c r="L1891" s="93"/>
    </row>
    <row r="1892" spans="1:12">
      <c r="A1892" s="59">
        <f>'Temperature Data'!A1892</f>
        <v>42433</v>
      </c>
      <c r="B1892" s="6" cm="1">
        <f t="array" ref="B1892">INDEX('Temperature Data'!$B1892:$G1892,1,TempDataCol)</f>
        <v>25.9</v>
      </c>
      <c r="C1892" s="6">
        <f t="shared" si="203"/>
        <v>30.6</v>
      </c>
      <c r="D1892" s="6">
        <f t="shared" si="204"/>
        <v>31.6</v>
      </c>
      <c r="E1892" s="6">
        <f t="shared" si="205"/>
        <v>32.6</v>
      </c>
      <c r="F1892" s="6">
        <f t="shared" si="206"/>
        <v>30.6</v>
      </c>
      <c r="G1892" s="6">
        <f t="shared" si="207"/>
        <v>31.6</v>
      </c>
      <c r="H1892" s="6">
        <f t="shared" si="208"/>
        <v>32.6</v>
      </c>
      <c r="I1892" s="162"/>
      <c r="J1892" s="6">
        <f t="shared" si="209"/>
        <v>-63.20000000000001</v>
      </c>
      <c r="K1892" s="60"/>
      <c r="L1892" s="93"/>
    </row>
    <row r="1893" spans="1:12">
      <c r="A1893" s="59">
        <f>'Temperature Data'!A1893</f>
        <v>42434</v>
      </c>
      <c r="B1893" s="6" cm="1">
        <f t="array" ref="B1893">INDEX('Temperature Data'!$B1893:$G1893,1,TempDataCol)</f>
        <v>28.799999999999997</v>
      </c>
      <c r="C1893" s="6">
        <f t="shared" si="203"/>
        <v>27.700000000000003</v>
      </c>
      <c r="D1893" s="6">
        <f t="shared" si="204"/>
        <v>28.700000000000003</v>
      </c>
      <c r="E1893" s="6">
        <f t="shared" si="205"/>
        <v>29.700000000000003</v>
      </c>
      <c r="F1893" s="6">
        <f t="shared" si="206"/>
        <v>27.700000000000003</v>
      </c>
      <c r="G1893" s="6">
        <f t="shared" si="207"/>
        <v>28.700000000000003</v>
      </c>
      <c r="H1893" s="6">
        <f t="shared" si="208"/>
        <v>29.700000000000003</v>
      </c>
      <c r="I1893" s="162"/>
      <c r="J1893" s="6">
        <f t="shared" si="209"/>
        <v>-57.400000000000006</v>
      </c>
      <c r="K1893" s="60"/>
      <c r="L1893" s="93"/>
    </row>
    <row r="1894" spans="1:12">
      <c r="A1894" s="59">
        <f>'Temperature Data'!A1894</f>
        <v>42435</v>
      </c>
      <c r="B1894" s="6" cm="1">
        <f t="array" ref="B1894">INDEX('Temperature Data'!$B1894:$G1894,1,TempDataCol)</f>
        <v>32.200000000000003</v>
      </c>
      <c r="C1894" s="6">
        <f t="shared" si="203"/>
        <v>24.299999999999997</v>
      </c>
      <c r="D1894" s="6">
        <f t="shared" si="204"/>
        <v>25.299999999999997</v>
      </c>
      <c r="E1894" s="6">
        <f t="shared" si="205"/>
        <v>26.299999999999997</v>
      </c>
      <c r="F1894" s="6">
        <f t="shared" si="206"/>
        <v>24.299999999999997</v>
      </c>
      <c r="G1894" s="6">
        <f t="shared" si="207"/>
        <v>25.299999999999997</v>
      </c>
      <c r="H1894" s="6">
        <f t="shared" si="208"/>
        <v>26.299999999999997</v>
      </c>
      <c r="I1894" s="162"/>
      <c r="J1894" s="6">
        <f t="shared" si="209"/>
        <v>-50.599999999999994</v>
      </c>
      <c r="K1894" s="60"/>
      <c r="L1894" s="93"/>
    </row>
    <row r="1895" spans="1:12">
      <c r="A1895" s="59">
        <f>'Temperature Data'!A1895</f>
        <v>42436</v>
      </c>
      <c r="B1895" s="6" cm="1">
        <f t="array" ref="B1895">INDEX('Temperature Data'!$B1895:$G1895,1,TempDataCol)</f>
        <v>38.5</v>
      </c>
      <c r="C1895" s="6">
        <f t="shared" si="203"/>
        <v>18</v>
      </c>
      <c r="D1895" s="6">
        <f t="shared" si="204"/>
        <v>19</v>
      </c>
      <c r="E1895" s="6">
        <f t="shared" si="205"/>
        <v>20</v>
      </c>
      <c r="F1895" s="6">
        <f t="shared" si="206"/>
        <v>18</v>
      </c>
      <c r="G1895" s="6">
        <f t="shared" si="207"/>
        <v>19</v>
      </c>
      <c r="H1895" s="6">
        <f t="shared" si="208"/>
        <v>20</v>
      </c>
      <c r="I1895" s="162"/>
      <c r="J1895" s="6">
        <f t="shared" si="209"/>
        <v>-38</v>
      </c>
      <c r="K1895" s="60"/>
      <c r="L1895" s="93"/>
    </row>
    <row r="1896" spans="1:12">
      <c r="A1896" s="59">
        <f>'Temperature Data'!A1896</f>
        <v>42437</v>
      </c>
      <c r="B1896" s="6" cm="1">
        <f t="array" ref="B1896">INDEX('Temperature Data'!$B1896:$G1896,1,TempDataCol)</f>
        <v>41</v>
      </c>
      <c r="C1896" s="6">
        <f t="shared" si="203"/>
        <v>15.5</v>
      </c>
      <c r="D1896" s="6">
        <f t="shared" si="204"/>
        <v>16.5</v>
      </c>
      <c r="E1896" s="6">
        <f t="shared" si="205"/>
        <v>17.5</v>
      </c>
      <c r="F1896" s="6">
        <f t="shared" si="206"/>
        <v>15.5</v>
      </c>
      <c r="G1896" s="6">
        <f t="shared" si="207"/>
        <v>16.5</v>
      </c>
      <c r="H1896" s="6">
        <f t="shared" si="208"/>
        <v>17.5</v>
      </c>
      <c r="I1896" s="162"/>
      <c r="J1896" s="6">
        <f t="shared" si="209"/>
        <v>-33</v>
      </c>
      <c r="K1896" s="60"/>
      <c r="L1896" s="93"/>
    </row>
    <row r="1897" spans="1:12">
      <c r="A1897" s="59">
        <f>'Temperature Data'!A1897</f>
        <v>42438</v>
      </c>
      <c r="B1897" s="6" cm="1">
        <f t="array" ref="B1897">INDEX('Temperature Data'!$B1897:$G1897,1,TempDataCol)</f>
        <v>58.9</v>
      </c>
      <c r="C1897" s="6">
        <f t="shared" si="203"/>
        <v>0</v>
      </c>
      <c r="D1897" s="6">
        <f t="shared" si="204"/>
        <v>0</v>
      </c>
      <c r="E1897" s="6">
        <f t="shared" si="205"/>
        <v>0</v>
      </c>
      <c r="F1897" s="6">
        <f t="shared" si="206"/>
        <v>0</v>
      </c>
      <c r="G1897" s="6">
        <f t="shared" si="207"/>
        <v>0</v>
      </c>
      <c r="H1897" s="6">
        <f t="shared" si="208"/>
        <v>0</v>
      </c>
      <c r="I1897" s="162"/>
      <c r="J1897" s="6">
        <f t="shared" si="209"/>
        <v>0</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v>
      </c>
      <c r="F1898" s="6">
        <f t="shared" si="206"/>
        <v>0</v>
      </c>
      <c r="G1898" s="6">
        <f t="shared" si="207"/>
        <v>0</v>
      </c>
      <c r="H1898" s="6">
        <f t="shared" si="208"/>
        <v>0</v>
      </c>
      <c r="I1898" s="162"/>
      <c r="J1898" s="6">
        <f t="shared" si="209"/>
        <v>0</v>
      </c>
      <c r="K1898" s="60"/>
      <c r="L1898" s="93"/>
    </row>
    <row r="1899" spans="1:12">
      <c r="A1899" s="59">
        <f>'Temperature Data'!A1899</f>
        <v>42440</v>
      </c>
      <c r="B1899" s="6" cm="1">
        <f t="array" ref="B1899">INDEX('Temperature Data'!$B1899:$G1899,1,TempDataCol)</f>
        <v>50.3</v>
      </c>
      <c r="C1899" s="6">
        <f t="shared" si="203"/>
        <v>6.2000000000000028</v>
      </c>
      <c r="D1899" s="6">
        <f t="shared" si="204"/>
        <v>7.2000000000000028</v>
      </c>
      <c r="E1899" s="6">
        <f t="shared" si="205"/>
        <v>8.2000000000000028</v>
      </c>
      <c r="F1899" s="6">
        <f t="shared" si="206"/>
        <v>6.2000000000000028</v>
      </c>
      <c r="G1899" s="6">
        <f t="shared" si="207"/>
        <v>7.2000000000000028</v>
      </c>
      <c r="H1899" s="6">
        <f t="shared" si="208"/>
        <v>8.2000000000000028</v>
      </c>
      <c r="I1899" s="162"/>
      <c r="J1899" s="6">
        <f t="shared" si="209"/>
        <v>-14.400000000000006</v>
      </c>
      <c r="K1899" s="60"/>
      <c r="L1899" s="93"/>
    </row>
    <row r="1900" spans="1:12">
      <c r="A1900" s="59">
        <f>'Temperature Data'!A1900</f>
        <v>42441</v>
      </c>
      <c r="B1900" s="6" cm="1">
        <f t="array" ref="B1900">INDEX('Temperature Data'!$B1900:$G1900,1,TempDataCol)</f>
        <v>45.6</v>
      </c>
      <c r="C1900" s="6">
        <f t="shared" si="203"/>
        <v>10.899999999999999</v>
      </c>
      <c r="D1900" s="6">
        <f t="shared" si="204"/>
        <v>11.899999999999999</v>
      </c>
      <c r="E1900" s="6">
        <f t="shared" si="205"/>
        <v>12.899999999999999</v>
      </c>
      <c r="F1900" s="6">
        <f t="shared" si="206"/>
        <v>10.899999999999999</v>
      </c>
      <c r="G1900" s="6">
        <f t="shared" si="207"/>
        <v>11.899999999999999</v>
      </c>
      <c r="H1900" s="6">
        <f t="shared" si="208"/>
        <v>12.899999999999999</v>
      </c>
      <c r="I1900" s="162"/>
      <c r="J1900" s="6">
        <f t="shared" si="209"/>
        <v>-23.799999999999997</v>
      </c>
      <c r="K1900" s="60"/>
      <c r="L1900" s="93"/>
    </row>
    <row r="1901" spans="1:12">
      <c r="A1901" s="59">
        <f>'Temperature Data'!A1901</f>
        <v>42442</v>
      </c>
      <c r="B1901" s="6" cm="1">
        <f t="array" ref="B1901">INDEX('Temperature Data'!$B1901:$G1901,1,TempDataCol)</f>
        <v>54.4</v>
      </c>
      <c r="C1901" s="6">
        <f t="shared" si="203"/>
        <v>2.1000000000000014</v>
      </c>
      <c r="D1901" s="6">
        <f t="shared" si="204"/>
        <v>3.1000000000000014</v>
      </c>
      <c r="E1901" s="6">
        <f t="shared" si="205"/>
        <v>4.1000000000000014</v>
      </c>
      <c r="F1901" s="6">
        <f t="shared" si="206"/>
        <v>2.1000000000000014</v>
      </c>
      <c r="G1901" s="6">
        <f t="shared" si="207"/>
        <v>3.1000000000000014</v>
      </c>
      <c r="H1901" s="6">
        <f t="shared" si="208"/>
        <v>4.1000000000000014</v>
      </c>
      <c r="I1901" s="162"/>
      <c r="J1901" s="6">
        <f t="shared" si="209"/>
        <v>-6.2000000000000028</v>
      </c>
      <c r="K1901" s="60"/>
      <c r="L1901" s="93"/>
    </row>
    <row r="1902" spans="1:12">
      <c r="A1902" s="59">
        <f>'Temperature Data'!A1902</f>
        <v>42443</v>
      </c>
      <c r="B1902" s="6" cm="1">
        <f t="array" ref="B1902">INDEX('Temperature Data'!$B1902:$G1902,1,TempDataCol)</f>
        <v>41</v>
      </c>
      <c r="C1902" s="6">
        <f t="shared" si="203"/>
        <v>15.5</v>
      </c>
      <c r="D1902" s="6">
        <f t="shared" si="204"/>
        <v>16.5</v>
      </c>
      <c r="E1902" s="6">
        <f t="shared" si="205"/>
        <v>17.5</v>
      </c>
      <c r="F1902" s="6">
        <f t="shared" si="206"/>
        <v>15.5</v>
      </c>
      <c r="G1902" s="6">
        <f t="shared" si="207"/>
        <v>16.5</v>
      </c>
      <c r="H1902" s="6">
        <f t="shared" si="208"/>
        <v>17.5</v>
      </c>
      <c r="I1902" s="162"/>
      <c r="J1902" s="6">
        <f t="shared" si="209"/>
        <v>-33</v>
      </c>
      <c r="K1902" s="60"/>
      <c r="L1902" s="93"/>
    </row>
    <row r="1903" spans="1:12">
      <c r="A1903" s="59">
        <f>'Temperature Data'!A1903</f>
        <v>42444</v>
      </c>
      <c r="B1903" s="6" cm="1">
        <f t="array" ref="B1903">INDEX('Temperature Data'!$B1903:$G1903,1,TempDataCol)</f>
        <v>43.8</v>
      </c>
      <c r="C1903" s="6">
        <f t="shared" si="203"/>
        <v>12.700000000000003</v>
      </c>
      <c r="D1903" s="6">
        <f t="shared" si="204"/>
        <v>13.700000000000003</v>
      </c>
      <c r="E1903" s="6">
        <f t="shared" si="205"/>
        <v>14.700000000000003</v>
      </c>
      <c r="F1903" s="6">
        <f t="shared" si="206"/>
        <v>12.700000000000003</v>
      </c>
      <c r="G1903" s="6">
        <f t="shared" si="207"/>
        <v>13.700000000000003</v>
      </c>
      <c r="H1903" s="6">
        <f t="shared" si="208"/>
        <v>14.700000000000003</v>
      </c>
      <c r="I1903" s="162"/>
      <c r="J1903" s="6">
        <f t="shared" si="209"/>
        <v>-27.400000000000006</v>
      </c>
      <c r="K1903" s="60"/>
      <c r="L1903" s="93"/>
    </row>
    <row r="1904" spans="1:12">
      <c r="A1904" s="59">
        <f>'Temperature Data'!A1904</f>
        <v>42445</v>
      </c>
      <c r="B1904" s="6" cm="1">
        <f t="array" ref="B1904">INDEX('Temperature Data'!$B1904:$G1904,1,TempDataCol)</f>
        <v>45.9</v>
      </c>
      <c r="C1904" s="6">
        <f t="shared" si="203"/>
        <v>10.600000000000001</v>
      </c>
      <c r="D1904" s="6">
        <f t="shared" si="204"/>
        <v>11.600000000000001</v>
      </c>
      <c r="E1904" s="6">
        <f t="shared" si="205"/>
        <v>12.600000000000001</v>
      </c>
      <c r="F1904" s="6">
        <f t="shared" si="206"/>
        <v>10.600000000000001</v>
      </c>
      <c r="G1904" s="6">
        <f t="shared" si="207"/>
        <v>11.600000000000001</v>
      </c>
      <c r="H1904" s="6">
        <f t="shared" si="208"/>
        <v>12.600000000000001</v>
      </c>
      <c r="I1904" s="162"/>
      <c r="J1904" s="6">
        <f t="shared" si="209"/>
        <v>-23.200000000000003</v>
      </c>
      <c r="K1904" s="60"/>
      <c r="L1904" s="93"/>
    </row>
    <row r="1905" spans="1:12">
      <c r="A1905" s="59">
        <f>'Temperature Data'!A1905</f>
        <v>42446</v>
      </c>
      <c r="B1905" s="6" cm="1">
        <f t="array" ref="B1905">INDEX('Temperature Data'!$B1905:$G1905,1,TempDataCol)</f>
        <v>48.6</v>
      </c>
      <c r="C1905" s="6">
        <f t="shared" si="203"/>
        <v>7.8999999999999986</v>
      </c>
      <c r="D1905" s="6">
        <f t="shared" si="204"/>
        <v>8.8999999999999986</v>
      </c>
      <c r="E1905" s="6">
        <f t="shared" si="205"/>
        <v>9.8999999999999986</v>
      </c>
      <c r="F1905" s="6">
        <f t="shared" si="206"/>
        <v>7.8999999999999986</v>
      </c>
      <c r="G1905" s="6">
        <f t="shared" si="207"/>
        <v>8.8999999999999986</v>
      </c>
      <c r="H1905" s="6">
        <f t="shared" si="208"/>
        <v>9.8999999999999986</v>
      </c>
      <c r="I1905" s="162"/>
      <c r="J1905" s="6">
        <f t="shared" si="209"/>
        <v>-17.799999999999997</v>
      </c>
      <c r="K1905" s="60"/>
      <c r="L1905" s="93"/>
    </row>
    <row r="1906" spans="1:12">
      <c r="A1906" s="59">
        <f>'Temperature Data'!A1906</f>
        <v>42447</v>
      </c>
      <c r="B1906" s="6" cm="1">
        <f t="array" ref="B1906">INDEX('Temperature Data'!$B1906:$G1906,1,TempDataCol)</f>
        <v>44.3</v>
      </c>
      <c r="C1906" s="6">
        <f t="shared" si="203"/>
        <v>12.200000000000003</v>
      </c>
      <c r="D1906" s="6">
        <f t="shared" si="204"/>
        <v>13.200000000000003</v>
      </c>
      <c r="E1906" s="6">
        <f t="shared" si="205"/>
        <v>14.200000000000003</v>
      </c>
      <c r="F1906" s="6">
        <f t="shared" si="206"/>
        <v>12.200000000000003</v>
      </c>
      <c r="G1906" s="6">
        <f t="shared" si="207"/>
        <v>13.200000000000003</v>
      </c>
      <c r="H1906" s="6">
        <f t="shared" si="208"/>
        <v>14.200000000000003</v>
      </c>
      <c r="I1906" s="162"/>
      <c r="J1906" s="6">
        <f t="shared" si="209"/>
        <v>-26.400000000000006</v>
      </c>
      <c r="K1906" s="60"/>
      <c r="L1906" s="93"/>
    </row>
    <row r="1907" spans="1:12">
      <c r="A1907" s="59">
        <f>'Temperature Data'!A1907</f>
        <v>42448</v>
      </c>
      <c r="B1907" s="6" cm="1">
        <f t="array" ref="B1907">INDEX('Temperature Data'!$B1907:$G1907,1,TempDataCol)</f>
        <v>33.9</v>
      </c>
      <c r="C1907" s="6">
        <f t="shared" si="203"/>
        <v>22.6</v>
      </c>
      <c r="D1907" s="6">
        <f t="shared" si="204"/>
        <v>23.6</v>
      </c>
      <c r="E1907" s="6">
        <f t="shared" si="205"/>
        <v>24.6</v>
      </c>
      <c r="F1907" s="6">
        <f t="shared" si="206"/>
        <v>22.6</v>
      </c>
      <c r="G1907" s="6">
        <f t="shared" si="207"/>
        <v>23.6</v>
      </c>
      <c r="H1907" s="6">
        <f t="shared" si="208"/>
        <v>24.6</v>
      </c>
      <c r="I1907" s="162"/>
      <c r="J1907" s="6">
        <f t="shared" si="209"/>
        <v>-47.20000000000001</v>
      </c>
      <c r="K1907" s="60"/>
      <c r="L1907" s="93"/>
    </row>
    <row r="1908" spans="1:12">
      <c r="A1908" s="59">
        <f>'Temperature Data'!A1908</f>
        <v>42449</v>
      </c>
      <c r="B1908" s="6" cm="1">
        <f t="array" ref="B1908">INDEX('Temperature Data'!$B1908:$G1908,1,TempDataCol)</f>
        <v>30.700000000000003</v>
      </c>
      <c r="C1908" s="6">
        <f t="shared" si="203"/>
        <v>25.799999999999997</v>
      </c>
      <c r="D1908" s="6">
        <f t="shared" si="204"/>
        <v>26.799999999999997</v>
      </c>
      <c r="E1908" s="6">
        <f t="shared" si="205"/>
        <v>27.799999999999997</v>
      </c>
      <c r="F1908" s="6">
        <f t="shared" si="206"/>
        <v>25.799999999999997</v>
      </c>
      <c r="G1908" s="6">
        <f t="shared" si="207"/>
        <v>26.799999999999997</v>
      </c>
      <c r="H1908" s="6">
        <f t="shared" si="208"/>
        <v>27.799999999999997</v>
      </c>
      <c r="I1908" s="162"/>
      <c r="J1908" s="6">
        <f t="shared" si="209"/>
        <v>-53.599999999999994</v>
      </c>
      <c r="K1908" s="60"/>
      <c r="L1908" s="93"/>
    </row>
    <row r="1909" spans="1:12">
      <c r="A1909" s="59">
        <f>'Temperature Data'!A1909</f>
        <v>42450</v>
      </c>
      <c r="B1909" s="6" cm="1">
        <f t="array" ref="B1909">INDEX('Temperature Data'!$B1909:$G1909,1,TempDataCol)</f>
        <v>33.5</v>
      </c>
      <c r="C1909" s="6">
        <f t="shared" si="203"/>
        <v>23</v>
      </c>
      <c r="D1909" s="6">
        <f t="shared" si="204"/>
        <v>24</v>
      </c>
      <c r="E1909" s="6">
        <f t="shared" si="205"/>
        <v>25</v>
      </c>
      <c r="F1909" s="6">
        <f t="shared" si="206"/>
        <v>23</v>
      </c>
      <c r="G1909" s="6">
        <f t="shared" si="207"/>
        <v>24</v>
      </c>
      <c r="H1909" s="6">
        <f t="shared" si="208"/>
        <v>25</v>
      </c>
      <c r="I1909" s="162"/>
      <c r="J1909" s="6">
        <f t="shared" si="209"/>
        <v>-48</v>
      </c>
      <c r="K1909" s="60"/>
      <c r="L1909" s="93"/>
    </row>
    <row r="1910" spans="1:12">
      <c r="A1910" s="59">
        <f>'Temperature Data'!A1910</f>
        <v>42451</v>
      </c>
      <c r="B1910" s="6" cm="1">
        <f t="array" ref="B1910">INDEX('Temperature Data'!$B1910:$G1910,1,TempDataCol)</f>
        <v>38.4</v>
      </c>
      <c r="C1910" s="6">
        <f t="shared" si="203"/>
        <v>18.100000000000001</v>
      </c>
      <c r="D1910" s="6">
        <f t="shared" si="204"/>
        <v>19.100000000000001</v>
      </c>
      <c r="E1910" s="6">
        <f t="shared" si="205"/>
        <v>20.100000000000001</v>
      </c>
      <c r="F1910" s="6">
        <f t="shared" si="206"/>
        <v>18.100000000000001</v>
      </c>
      <c r="G1910" s="6">
        <f t="shared" si="207"/>
        <v>19.100000000000001</v>
      </c>
      <c r="H1910" s="6">
        <f t="shared" si="208"/>
        <v>20.100000000000001</v>
      </c>
      <c r="I1910" s="162"/>
      <c r="J1910" s="6">
        <f t="shared" si="209"/>
        <v>-38.200000000000003</v>
      </c>
      <c r="K1910" s="60"/>
      <c r="L1910" s="93"/>
    </row>
    <row r="1911" spans="1:12">
      <c r="A1911" s="59">
        <f>'Temperature Data'!A1911</f>
        <v>42452</v>
      </c>
      <c r="B1911" s="6" cm="1">
        <f t="array" ref="B1911">INDEX('Temperature Data'!$B1911:$G1911,1,TempDataCol)</f>
        <v>48.9</v>
      </c>
      <c r="C1911" s="6">
        <f t="shared" si="203"/>
        <v>7.6000000000000014</v>
      </c>
      <c r="D1911" s="6">
        <f t="shared" si="204"/>
        <v>8.6000000000000014</v>
      </c>
      <c r="E1911" s="6">
        <f t="shared" si="205"/>
        <v>9.6000000000000014</v>
      </c>
      <c r="F1911" s="6">
        <f t="shared" si="206"/>
        <v>7.6000000000000014</v>
      </c>
      <c r="G1911" s="6">
        <f t="shared" si="207"/>
        <v>8.6000000000000014</v>
      </c>
      <c r="H1911" s="6">
        <f t="shared" si="208"/>
        <v>9.6000000000000014</v>
      </c>
      <c r="I1911" s="162"/>
      <c r="J1911" s="6">
        <f t="shared" si="209"/>
        <v>-17.200000000000003</v>
      </c>
      <c r="K1911" s="60"/>
      <c r="L1911" s="93"/>
    </row>
    <row r="1912" spans="1:12">
      <c r="A1912" s="59">
        <f>'Temperature Data'!A1912</f>
        <v>42453</v>
      </c>
      <c r="B1912" s="6" cm="1">
        <f t="array" ref="B1912">INDEX('Temperature Data'!$B1912:$G1912,1,TempDataCol)</f>
        <v>38.799999999999997</v>
      </c>
      <c r="C1912" s="6">
        <f t="shared" si="203"/>
        <v>17.700000000000003</v>
      </c>
      <c r="D1912" s="6">
        <f t="shared" si="204"/>
        <v>18.700000000000003</v>
      </c>
      <c r="E1912" s="6">
        <f t="shared" si="205"/>
        <v>19.700000000000003</v>
      </c>
      <c r="F1912" s="6">
        <f t="shared" si="206"/>
        <v>17.700000000000003</v>
      </c>
      <c r="G1912" s="6">
        <f t="shared" si="207"/>
        <v>18.700000000000003</v>
      </c>
      <c r="H1912" s="6">
        <f t="shared" si="208"/>
        <v>19.700000000000003</v>
      </c>
      <c r="I1912" s="162"/>
      <c r="J1912" s="6">
        <f t="shared" si="209"/>
        <v>-37.400000000000006</v>
      </c>
      <c r="K1912" s="60"/>
      <c r="L1912" s="93"/>
    </row>
    <row r="1913" spans="1:12">
      <c r="A1913" s="59">
        <f>'Temperature Data'!A1913</f>
        <v>42454</v>
      </c>
      <c r="B1913" s="6" cm="1">
        <f t="array" ref="B1913">INDEX('Temperature Data'!$B1913:$G1913,1,TempDataCol)</f>
        <v>39.9</v>
      </c>
      <c r="C1913" s="6">
        <f t="shared" si="203"/>
        <v>16.600000000000001</v>
      </c>
      <c r="D1913" s="6">
        <f t="shared" si="204"/>
        <v>17.600000000000001</v>
      </c>
      <c r="E1913" s="6">
        <f t="shared" si="205"/>
        <v>18.600000000000001</v>
      </c>
      <c r="F1913" s="6">
        <f t="shared" si="206"/>
        <v>16.600000000000001</v>
      </c>
      <c r="G1913" s="6">
        <f t="shared" si="207"/>
        <v>17.600000000000001</v>
      </c>
      <c r="H1913" s="6">
        <f t="shared" si="208"/>
        <v>18.600000000000001</v>
      </c>
      <c r="I1913" s="162"/>
      <c r="J1913" s="6">
        <f t="shared" si="209"/>
        <v>-35.200000000000003</v>
      </c>
      <c r="K1913" s="60"/>
      <c r="L1913" s="93"/>
    </row>
    <row r="1914" spans="1:12">
      <c r="A1914" s="59">
        <f>'Temperature Data'!A1914</f>
        <v>42455</v>
      </c>
      <c r="B1914" s="6" cm="1">
        <f t="array" ref="B1914">INDEX('Temperature Data'!$B1914:$G1914,1,TempDataCol)</f>
        <v>38.9</v>
      </c>
      <c r="C1914" s="6">
        <f t="shared" si="203"/>
        <v>17.600000000000001</v>
      </c>
      <c r="D1914" s="6">
        <f t="shared" si="204"/>
        <v>18.600000000000001</v>
      </c>
      <c r="E1914" s="6">
        <f t="shared" si="205"/>
        <v>19.600000000000001</v>
      </c>
      <c r="F1914" s="6">
        <f t="shared" si="206"/>
        <v>17.600000000000001</v>
      </c>
      <c r="G1914" s="6">
        <f t="shared" si="207"/>
        <v>18.600000000000001</v>
      </c>
      <c r="H1914" s="6">
        <f t="shared" si="208"/>
        <v>19.600000000000001</v>
      </c>
      <c r="I1914" s="162"/>
      <c r="J1914" s="6">
        <f t="shared" si="209"/>
        <v>-37.200000000000003</v>
      </c>
      <c r="K1914" s="60"/>
      <c r="L1914" s="93"/>
    </row>
    <row r="1915" spans="1:12">
      <c r="A1915" s="59">
        <f>'Temperature Data'!A1915</f>
        <v>42456</v>
      </c>
      <c r="B1915" s="6" cm="1">
        <f t="array" ref="B1915">INDEX('Temperature Data'!$B1915:$G1915,1,TempDataCol)</f>
        <v>37.5</v>
      </c>
      <c r="C1915" s="6">
        <f t="shared" si="203"/>
        <v>19</v>
      </c>
      <c r="D1915" s="6">
        <f t="shared" si="204"/>
        <v>20</v>
      </c>
      <c r="E1915" s="6">
        <f t="shared" si="205"/>
        <v>21</v>
      </c>
      <c r="F1915" s="6">
        <f t="shared" si="206"/>
        <v>19</v>
      </c>
      <c r="G1915" s="6">
        <f t="shared" si="207"/>
        <v>20</v>
      </c>
      <c r="H1915" s="6">
        <f t="shared" si="208"/>
        <v>21</v>
      </c>
      <c r="I1915" s="162"/>
      <c r="J1915" s="6">
        <f t="shared" si="209"/>
        <v>-40</v>
      </c>
      <c r="K1915" s="60"/>
      <c r="L1915" s="93"/>
    </row>
    <row r="1916" spans="1:12">
      <c r="A1916" s="59">
        <f>'Temperature Data'!A1916</f>
        <v>42457</v>
      </c>
      <c r="B1916" s="6" cm="1">
        <f t="array" ref="B1916">INDEX('Temperature Data'!$B1916:$G1916,1,TempDataCol)</f>
        <v>40.9</v>
      </c>
      <c r="C1916" s="6">
        <f t="shared" si="203"/>
        <v>15.600000000000001</v>
      </c>
      <c r="D1916" s="6">
        <f t="shared" si="204"/>
        <v>16.600000000000001</v>
      </c>
      <c r="E1916" s="6">
        <f t="shared" si="205"/>
        <v>17.600000000000001</v>
      </c>
      <c r="F1916" s="6">
        <f t="shared" si="206"/>
        <v>15.600000000000001</v>
      </c>
      <c r="G1916" s="6">
        <f t="shared" si="207"/>
        <v>16.600000000000001</v>
      </c>
      <c r="H1916" s="6">
        <f t="shared" si="208"/>
        <v>17.600000000000001</v>
      </c>
      <c r="I1916" s="162"/>
      <c r="J1916" s="6">
        <f t="shared" si="209"/>
        <v>-33.200000000000003</v>
      </c>
      <c r="K1916" s="60"/>
      <c r="L1916" s="93"/>
    </row>
    <row r="1917" spans="1:12">
      <c r="A1917" s="59">
        <f>'Temperature Data'!A1917</f>
        <v>42458</v>
      </c>
      <c r="B1917" s="6" cm="1">
        <f t="array" ref="B1917">INDEX('Temperature Data'!$B1917:$G1917,1,TempDataCol)</f>
        <v>43.8</v>
      </c>
      <c r="C1917" s="6">
        <f t="shared" si="203"/>
        <v>12.700000000000003</v>
      </c>
      <c r="D1917" s="6">
        <f t="shared" si="204"/>
        <v>13.700000000000003</v>
      </c>
      <c r="E1917" s="6">
        <f t="shared" si="205"/>
        <v>14.700000000000003</v>
      </c>
      <c r="F1917" s="6">
        <f t="shared" si="206"/>
        <v>12.700000000000003</v>
      </c>
      <c r="G1917" s="6">
        <f t="shared" si="207"/>
        <v>13.700000000000003</v>
      </c>
      <c r="H1917" s="6">
        <f t="shared" si="208"/>
        <v>14.700000000000003</v>
      </c>
      <c r="I1917" s="162"/>
      <c r="J1917" s="6">
        <f t="shared" si="209"/>
        <v>-27.400000000000006</v>
      </c>
      <c r="K1917" s="60"/>
      <c r="L1917" s="93"/>
    </row>
    <row r="1918" spans="1:12">
      <c r="A1918" s="59">
        <f>'Temperature Data'!A1918</f>
        <v>42459</v>
      </c>
      <c r="B1918" s="6" cm="1">
        <f t="array" ref="B1918">INDEX('Temperature Data'!$B1918:$G1918,1,TempDataCol)</f>
        <v>43.2</v>
      </c>
      <c r="C1918" s="6">
        <f t="shared" si="203"/>
        <v>13.299999999999997</v>
      </c>
      <c r="D1918" s="6">
        <f t="shared" si="204"/>
        <v>14.299999999999997</v>
      </c>
      <c r="E1918" s="6">
        <f t="shared" si="205"/>
        <v>15.299999999999997</v>
      </c>
      <c r="F1918" s="6">
        <f t="shared" si="206"/>
        <v>13.299999999999997</v>
      </c>
      <c r="G1918" s="6">
        <f t="shared" si="207"/>
        <v>14.299999999999997</v>
      </c>
      <c r="H1918" s="6">
        <f t="shared" si="208"/>
        <v>15.299999999999997</v>
      </c>
      <c r="I1918" s="162"/>
      <c r="J1918" s="6">
        <f t="shared" si="209"/>
        <v>-28.599999999999994</v>
      </c>
      <c r="K1918" s="60"/>
      <c r="L1918" s="93"/>
    </row>
    <row r="1919" spans="1:12">
      <c r="A1919" s="59">
        <f>'Temperature Data'!A1919</f>
        <v>42460</v>
      </c>
      <c r="B1919" s="6" cm="1">
        <f t="array" ref="B1919">INDEX('Temperature Data'!$B1919:$G1919,1,TempDataCol)</f>
        <v>58.3</v>
      </c>
      <c r="C1919" s="6">
        <f t="shared" si="203"/>
        <v>0</v>
      </c>
      <c r="D1919" s="6">
        <f t="shared" si="204"/>
        <v>0</v>
      </c>
      <c r="E1919" s="6">
        <f t="shared" si="205"/>
        <v>0.20000000000000284</v>
      </c>
      <c r="F1919" s="6">
        <f t="shared" si="206"/>
        <v>0</v>
      </c>
      <c r="G1919" s="6">
        <f t="shared" si="207"/>
        <v>0</v>
      </c>
      <c r="H1919" s="6">
        <f t="shared" si="208"/>
        <v>0.20000000000000284</v>
      </c>
      <c r="I1919" s="162"/>
      <c r="J1919" s="6">
        <f t="shared" si="209"/>
        <v>0</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8.5</v>
      </c>
      <c r="D1921" s="6">
        <f t="shared" si="204"/>
        <v>9.5</v>
      </c>
      <c r="E1921" s="6">
        <f t="shared" si="205"/>
        <v>10.5</v>
      </c>
      <c r="F1921" s="6">
        <f t="shared" si="206"/>
        <v>8.5</v>
      </c>
      <c r="G1921" s="6">
        <f t="shared" si="207"/>
        <v>9.5</v>
      </c>
      <c r="H1921" s="6">
        <f t="shared" si="208"/>
        <v>10.5</v>
      </c>
      <c r="I1921" s="162"/>
      <c r="J1921" s="6">
        <f t="shared" si="209"/>
        <v>-19</v>
      </c>
      <c r="K1921" s="60"/>
      <c r="L1921" s="93"/>
    </row>
    <row r="1922" spans="1:12">
      <c r="A1922" s="59">
        <f>'Temperature Data'!A1922</f>
        <v>42463</v>
      </c>
      <c r="B1922" s="6" cm="1">
        <f t="array" ref="B1922">INDEX('Temperature Data'!$B1922:$G1922,1,TempDataCol)</f>
        <v>33</v>
      </c>
      <c r="C1922" s="6">
        <f t="shared" si="203"/>
        <v>23.5</v>
      </c>
      <c r="D1922" s="6">
        <f t="shared" si="204"/>
        <v>24.5</v>
      </c>
      <c r="E1922" s="6">
        <f t="shared" si="205"/>
        <v>25.5</v>
      </c>
      <c r="F1922" s="6">
        <f t="shared" si="206"/>
        <v>23.5</v>
      </c>
      <c r="G1922" s="6">
        <f t="shared" si="207"/>
        <v>24.5</v>
      </c>
      <c r="H1922" s="6">
        <f t="shared" si="208"/>
        <v>25.5</v>
      </c>
      <c r="I1922" s="162"/>
      <c r="J1922" s="6">
        <f t="shared" si="209"/>
        <v>-49</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32.299999999999997</v>
      </c>
      <c r="D1923" s="6">
        <f t="shared" ref="D1923:D1986" si="211">IF(ISNUMBER($B1923),IF($B1923&lt;BPmiddle,(BPmiddle-$B1923),0),"no data")</f>
        <v>33.299999999999997</v>
      </c>
      <c r="E1923" s="6">
        <f t="shared" ref="E1923:E1986" si="212">IF(ISNUMBER($B1923),IF($B1923&lt;BPupper,(BPupper-$B1923),0),"no data")</f>
        <v>34.299999999999997</v>
      </c>
      <c r="F1923" s="6">
        <f t="shared" ref="F1923:F1986" si="213">IF(ISNUMBER($B1923),IF($B1923&lt;BPlower,(BPlower-$B1923),0),"no data")</f>
        <v>32.299999999999997</v>
      </c>
      <c r="G1923" s="6">
        <f t="shared" ref="G1923:G1986" si="214">IF(ISNUMBER($B1923),IF($B1923&lt;BPmiddle,(BPmiddle-$B1923),0),"no data")</f>
        <v>33.299999999999997</v>
      </c>
      <c r="H1923" s="6">
        <f t="shared" ref="H1923:H1986" si="215">IF(ISNUMBER($B1923),IF($B1923&lt;BPupper,(BPupper-$B1923),0),"no data")</f>
        <v>34.299999999999997</v>
      </c>
      <c r="I1923" s="162"/>
      <c r="J1923" s="6">
        <f t="shared" ref="J1923:J1986" si="216">IF(ISNUMBER($B1923),IF($B1923&lt;BalancePoint,(BalancePoint-$B1923-SUM($D1923:$F1923)),0),"no data")</f>
        <v>-66.599999999999994</v>
      </c>
      <c r="K1923" s="60"/>
      <c r="L1923" s="93"/>
    </row>
    <row r="1924" spans="1:12">
      <c r="A1924" s="59">
        <f>'Temperature Data'!A1924</f>
        <v>42465</v>
      </c>
      <c r="B1924" s="6" cm="1">
        <f t="array" ref="B1924">INDEX('Temperature Data'!$B1924:$G1924,1,TempDataCol)</f>
        <v>27.6</v>
      </c>
      <c r="C1924" s="6">
        <f t="shared" si="210"/>
        <v>28.9</v>
      </c>
      <c r="D1924" s="6">
        <f t="shared" si="211"/>
        <v>29.9</v>
      </c>
      <c r="E1924" s="6">
        <f t="shared" si="212"/>
        <v>30.9</v>
      </c>
      <c r="F1924" s="6">
        <f t="shared" si="213"/>
        <v>28.9</v>
      </c>
      <c r="G1924" s="6">
        <f t="shared" si="214"/>
        <v>29.9</v>
      </c>
      <c r="H1924" s="6">
        <f t="shared" si="215"/>
        <v>30.9</v>
      </c>
      <c r="I1924" s="162"/>
      <c r="J1924" s="6">
        <f t="shared" si="216"/>
        <v>-59.79999999999999</v>
      </c>
      <c r="K1924" s="60"/>
      <c r="L1924" s="93"/>
    </row>
    <row r="1925" spans="1:12">
      <c r="A1925" s="59">
        <f>'Temperature Data'!A1925</f>
        <v>42466</v>
      </c>
      <c r="B1925" s="6" cm="1">
        <f t="array" ref="B1925">INDEX('Temperature Data'!$B1925:$G1925,1,TempDataCol)</f>
        <v>31.200000000000003</v>
      </c>
      <c r="C1925" s="6">
        <f t="shared" si="210"/>
        <v>25.299999999999997</v>
      </c>
      <c r="D1925" s="6">
        <f t="shared" si="211"/>
        <v>26.299999999999997</v>
      </c>
      <c r="E1925" s="6">
        <f t="shared" si="212"/>
        <v>27.299999999999997</v>
      </c>
      <c r="F1925" s="6">
        <f t="shared" si="213"/>
        <v>25.299999999999997</v>
      </c>
      <c r="G1925" s="6">
        <f t="shared" si="214"/>
        <v>26.299999999999997</v>
      </c>
      <c r="H1925" s="6">
        <f t="shared" si="215"/>
        <v>27.299999999999997</v>
      </c>
      <c r="I1925" s="162"/>
      <c r="J1925" s="6">
        <f t="shared" si="216"/>
        <v>-52.599999999999994</v>
      </c>
      <c r="K1925" s="60"/>
      <c r="L1925" s="93"/>
    </row>
    <row r="1926" spans="1:12">
      <c r="A1926" s="59">
        <f>'Temperature Data'!A1926</f>
        <v>42467</v>
      </c>
      <c r="B1926" s="6" cm="1">
        <f t="array" ref="B1926">INDEX('Temperature Data'!$B1926:$G1926,1,TempDataCol)</f>
        <v>51</v>
      </c>
      <c r="C1926" s="6">
        <f t="shared" si="210"/>
        <v>5.5</v>
      </c>
      <c r="D1926" s="6">
        <f t="shared" si="211"/>
        <v>6.5</v>
      </c>
      <c r="E1926" s="6">
        <f t="shared" si="212"/>
        <v>7.5</v>
      </c>
      <c r="F1926" s="6">
        <f t="shared" si="213"/>
        <v>5.5</v>
      </c>
      <c r="G1926" s="6">
        <f t="shared" si="214"/>
        <v>6.5</v>
      </c>
      <c r="H1926" s="6">
        <f t="shared" si="215"/>
        <v>7.5</v>
      </c>
      <c r="I1926" s="162"/>
      <c r="J1926" s="6">
        <f t="shared" si="216"/>
        <v>-13</v>
      </c>
      <c r="K1926" s="60"/>
      <c r="L1926" s="93"/>
    </row>
    <row r="1927" spans="1:12">
      <c r="A1927" s="59">
        <f>'Temperature Data'!A1927</f>
        <v>42468</v>
      </c>
      <c r="B1927" s="6" cm="1">
        <f t="array" ref="B1927">INDEX('Temperature Data'!$B1927:$G1927,1,TempDataCol)</f>
        <v>45.1</v>
      </c>
      <c r="C1927" s="6">
        <f t="shared" si="210"/>
        <v>11.399999999999999</v>
      </c>
      <c r="D1927" s="6">
        <f t="shared" si="211"/>
        <v>12.399999999999999</v>
      </c>
      <c r="E1927" s="6">
        <f t="shared" si="212"/>
        <v>13.399999999999999</v>
      </c>
      <c r="F1927" s="6">
        <f t="shared" si="213"/>
        <v>11.399999999999999</v>
      </c>
      <c r="G1927" s="6">
        <f t="shared" si="214"/>
        <v>12.399999999999999</v>
      </c>
      <c r="H1927" s="6">
        <f t="shared" si="215"/>
        <v>13.399999999999999</v>
      </c>
      <c r="I1927" s="162"/>
      <c r="J1927" s="6">
        <f t="shared" si="216"/>
        <v>-24.799999999999997</v>
      </c>
      <c r="K1927" s="60"/>
      <c r="L1927" s="93"/>
    </row>
    <row r="1928" spans="1:12">
      <c r="A1928" s="59">
        <f>'Temperature Data'!A1928</f>
        <v>42469</v>
      </c>
      <c r="B1928" s="6" cm="1">
        <f t="array" ref="B1928">INDEX('Temperature Data'!$B1928:$G1928,1,TempDataCol)</f>
        <v>38.1</v>
      </c>
      <c r="C1928" s="6">
        <f t="shared" si="210"/>
        <v>18.399999999999999</v>
      </c>
      <c r="D1928" s="6">
        <f t="shared" si="211"/>
        <v>19.399999999999999</v>
      </c>
      <c r="E1928" s="6">
        <f t="shared" si="212"/>
        <v>20.399999999999999</v>
      </c>
      <c r="F1928" s="6">
        <f t="shared" si="213"/>
        <v>18.399999999999999</v>
      </c>
      <c r="G1928" s="6">
        <f t="shared" si="214"/>
        <v>19.399999999999999</v>
      </c>
      <c r="H1928" s="6">
        <f t="shared" si="215"/>
        <v>20.399999999999999</v>
      </c>
      <c r="I1928" s="162"/>
      <c r="J1928" s="6">
        <f t="shared" si="216"/>
        <v>-38.799999999999997</v>
      </c>
      <c r="K1928" s="60"/>
      <c r="L1928" s="93"/>
    </row>
    <row r="1929" spans="1:12">
      <c r="A1929" s="59">
        <f>'Temperature Data'!A1929</f>
        <v>42470</v>
      </c>
      <c r="B1929" s="6" cm="1">
        <f t="array" ref="B1929">INDEX('Temperature Data'!$B1929:$G1929,1,TempDataCol)</f>
        <v>38.4</v>
      </c>
      <c r="C1929" s="6">
        <f t="shared" si="210"/>
        <v>18.100000000000001</v>
      </c>
      <c r="D1929" s="6">
        <f t="shared" si="211"/>
        <v>19.100000000000001</v>
      </c>
      <c r="E1929" s="6">
        <f t="shared" si="212"/>
        <v>20.100000000000001</v>
      </c>
      <c r="F1929" s="6">
        <f t="shared" si="213"/>
        <v>18.100000000000001</v>
      </c>
      <c r="G1929" s="6">
        <f t="shared" si="214"/>
        <v>19.100000000000001</v>
      </c>
      <c r="H1929" s="6">
        <f t="shared" si="215"/>
        <v>20.100000000000001</v>
      </c>
      <c r="I1929" s="162"/>
      <c r="J1929" s="6">
        <f t="shared" si="216"/>
        <v>-38.200000000000003</v>
      </c>
      <c r="K1929" s="60"/>
      <c r="L1929" s="93"/>
    </row>
    <row r="1930" spans="1:12">
      <c r="A1930" s="59">
        <f>'Temperature Data'!A1930</f>
        <v>42471</v>
      </c>
      <c r="B1930" s="6" cm="1">
        <f t="array" ref="B1930">INDEX('Temperature Data'!$B1930:$G1930,1,TempDataCol)</f>
        <v>50</v>
      </c>
      <c r="C1930" s="6">
        <f t="shared" si="210"/>
        <v>6.5</v>
      </c>
      <c r="D1930" s="6">
        <f t="shared" si="211"/>
        <v>7.5</v>
      </c>
      <c r="E1930" s="6">
        <f t="shared" si="212"/>
        <v>8.5</v>
      </c>
      <c r="F1930" s="6">
        <f t="shared" si="213"/>
        <v>6.5</v>
      </c>
      <c r="G1930" s="6">
        <f t="shared" si="214"/>
        <v>7.5</v>
      </c>
      <c r="H1930" s="6">
        <f t="shared" si="215"/>
        <v>8.5</v>
      </c>
      <c r="I1930" s="162"/>
      <c r="J1930" s="6">
        <f t="shared" si="216"/>
        <v>-15</v>
      </c>
      <c r="K1930" s="60"/>
      <c r="L1930" s="93"/>
    </row>
    <row r="1931" spans="1:12">
      <c r="A1931" s="59">
        <f>'Temperature Data'!A1931</f>
        <v>42472</v>
      </c>
      <c r="B1931" s="6" cm="1">
        <f t="array" ref="B1931">INDEX('Temperature Data'!$B1931:$G1931,1,TempDataCol)</f>
        <v>52.5</v>
      </c>
      <c r="C1931" s="6">
        <f t="shared" si="210"/>
        <v>4</v>
      </c>
      <c r="D1931" s="6">
        <f t="shared" si="211"/>
        <v>5</v>
      </c>
      <c r="E1931" s="6">
        <f t="shared" si="212"/>
        <v>6</v>
      </c>
      <c r="F1931" s="6">
        <f t="shared" si="213"/>
        <v>4</v>
      </c>
      <c r="G1931" s="6">
        <f t="shared" si="214"/>
        <v>5</v>
      </c>
      <c r="H1931" s="6">
        <f t="shared" si="215"/>
        <v>6</v>
      </c>
      <c r="I1931" s="162"/>
      <c r="J1931" s="6">
        <f t="shared" si="216"/>
        <v>-10</v>
      </c>
      <c r="K1931" s="60"/>
      <c r="L1931" s="93"/>
    </row>
    <row r="1932" spans="1:12">
      <c r="A1932" s="59">
        <f>'Temperature Data'!A1932</f>
        <v>42473</v>
      </c>
      <c r="B1932" s="6" cm="1">
        <f t="array" ref="B1932">INDEX('Temperature Data'!$B1932:$G1932,1,TempDataCol)</f>
        <v>40.700000000000003</v>
      </c>
      <c r="C1932" s="6">
        <f t="shared" si="210"/>
        <v>15.799999999999997</v>
      </c>
      <c r="D1932" s="6">
        <f t="shared" si="211"/>
        <v>16.799999999999997</v>
      </c>
      <c r="E1932" s="6">
        <f t="shared" si="212"/>
        <v>17.799999999999997</v>
      </c>
      <c r="F1932" s="6">
        <f t="shared" si="213"/>
        <v>15.799999999999997</v>
      </c>
      <c r="G1932" s="6">
        <f t="shared" si="214"/>
        <v>16.799999999999997</v>
      </c>
      <c r="H1932" s="6">
        <f t="shared" si="215"/>
        <v>17.799999999999997</v>
      </c>
      <c r="I1932" s="162"/>
      <c r="J1932" s="6">
        <f t="shared" si="216"/>
        <v>-33.599999999999994</v>
      </c>
      <c r="K1932" s="60"/>
      <c r="L1932" s="93"/>
    </row>
    <row r="1933" spans="1:12">
      <c r="A1933" s="59">
        <f>'Temperature Data'!A1933</f>
        <v>42474</v>
      </c>
      <c r="B1933" s="6" cm="1">
        <f t="array" ref="B1933">INDEX('Temperature Data'!$B1933:$G1933,1,TempDataCol)</f>
        <v>41.8</v>
      </c>
      <c r="C1933" s="6">
        <f t="shared" si="210"/>
        <v>14.700000000000003</v>
      </c>
      <c r="D1933" s="6">
        <f t="shared" si="211"/>
        <v>15.700000000000003</v>
      </c>
      <c r="E1933" s="6">
        <f t="shared" si="212"/>
        <v>16.700000000000003</v>
      </c>
      <c r="F1933" s="6">
        <f t="shared" si="213"/>
        <v>14.700000000000003</v>
      </c>
      <c r="G1933" s="6">
        <f t="shared" si="214"/>
        <v>15.700000000000003</v>
      </c>
      <c r="H1933" s="6">
        <f t="shared" si="215"/>
        <v>16.700000000000003</v>
      </c>
      <c r="I1933" s="162"/>
      <c r="J1933" s="6">
        <f t="shared" si="216"/>
        <v>-31.400000000000006</v>
      </c>
      <c r="K1933" s="60"/>
      <c r="L1933" s="93"/>
    </row>
    <row r="1934" spans="1:12">
      <c r="A1934" s="59">
        <f>'Temperature Data'!A1934</f>
        <v>42475</v>
      </c>
      <c r="B1934" s="6" cm="1">
        <f t="array" ref="B1934">INDEX('Temperature Data'!$B1934:$G1934,1,TempDataCol)</f>
        <v>44.8</v>
      </c>
      <c r="C1934" s="6">
        <f t="shared" si="210"/>
        <v>11.700000000000003</v>
      </c>
      <c r="D1934" s="6">
        <f t="shared" si="211"/>
        <v>12.700000000000003</v>
      </c>
      <c r="E1934" s="6">
        <f t="shared" si="212"/>
        <v>13.700000000000003</v>
      </c>
      <c r="F1934" s="6">
        <f t="shared" si="213"/>
        <v>11.700000000000003</v>
      </c>
      <c r="G1934" s="6">
        <f t="shared" si="214"/>
        <v>12.700000000000003</v>
      </c>
      <c r="H1934" s="6">
        <f t="shared" si="215"/>
        <v>13.700000000000003</v>
      </c>
      <c r="I1934" s="162"/>
      <c r="J1934" s="6">
        <f t="shared" si="216"/>
        <v>-25.400000000000006</v>
      </c>
      <c r="K1934" s="60"/>
      <c r="L1934" s="93"/>
    </row>
    <row r="1935" spans="1:12">
      <c r="A1935" s="59">
        <f>'Temperature Data'!A1935</f>
        <v>42476</v>
      </c>
      <c r="B1935" s="6" cm="1">
        <f t="array" ref="B1935">INDEX('Temperature Data'!$B1935:$G1935,1,TempDataCol)</f>
        <v>45.5</v>
      </c>
      <c r="C1935" s="6">
        <f t="shared" si="210"/>
        <v>11</v>
      </c>
      <c r="D1935" s="6">
        <f t="shared" si="211"/>
        <v>12</v>
      </c>
      <c r="E1935" s="6">
        <f t="shared" si="212"/>
        <v>13</v>
      </c>
      <c r="F1935" s="6">
        <f t="shared" si="213"/>
        <v>11</v>
      </c>
      <c r="G1935" s="6">
        <f t="shared" si="214"/>
        <v>12</v>
      </c>
      <c r="H1935" s="6">
        <f t="shared" si="215"/>
        <v>13</v>
      </c>
      <c r="I1935" s="162"/>
      <c r="J1935" s="6">
        <f t="shared" si="216"/>
        <v>-24</v>
      </c>
      <c r="K1935" s="60"/>
      <c r="L1935" s="93"/>
    </row>
    <row r="1936" spans="1:12">
      <c r="A1936" s="59">
        <f>'Temperature Data'!A1936</f>
        <v>42477</v>
      </c>
      <c r="B1936" s="6" cm="1">
        <f t="array" ref="B1936">INDEX('Temperature Data'!$B1936:$G1936,1,TempDataCol)</f>
        <v>48.2</v>
      </c>
      <c r="C1936" s="6">
        <f t="shared" si="210"/>
        <v>8.2999999999999972</v>
      </c>
      <c r="D1936" s="6">
        <f t="shared" si="211"/>
        <v>9.2999999999999972</v>
      </c>
      <c r="E1936" s="6">
        <f t="shared" si="212"/>
        <v>10.299999999999997</v>
      </c>
      <c r="F1936" s="6">
        <f t="shared" si="213"/>
        <v>8.2999999999999972</v>
      </c>
      <c r="G1936" s="6">
        <f t="shared" si="214"/>
        <v>9.2999999999999972</v>
      </c>
      <c r="H1936" s="6">
        <f t="shared" si="215"/>
        <v>10.299999999999997</v>
      </c>
      <c r="I1936" s="162"/>
      <c r="J1936" s="6">
        <f t="shared" si="216"/>
        <v>-18.599999999999994</v>
      </c>
      <c r="K1936" s="60"/>
      <c r="L1936" s="93"/>
    </row>
    <row r="1937" spans="1:12">
      <c r="A1937" s="59">
        <f>'Temperature Data'!A1937</f>
        <v>42478</v>
      </c>
      <c r="B1937" s="6" cm="1">
        <f t="array" ref="B1937">INDEX('Temperature Data'!$B1937:$G1937,1,TempDataCol)</f>
        <v>51.2</v>
      </c>
      <c r="C1937" s="6">
        <f t="shared" si="210"/>
        <v>5.2999999999999972</v>
      </c>
      <c r="D1937" s="6">
        <f t="shared" si="211"/>
        <v>6.2999999999999972</v>
      </c>
      <c r="E1937" s="6">
        <f t="shared" si="212"/>
        <v>7.2999999999999972</v>
      </c>
      <c r="F1937" s="6">
        <f t="shared" si="213"/>
        <v>5.2999999999999972</v>
      </c>
      <c r="G1937" s="6">
        <f t="shared" si="214"/>
        <v>6.2999999999999972</v>
      </c>
      <c r="H1937" s="6">
        <f t="shared" si="215"/>
        <v>7.2999999999999972</v>
      </c>
      <c r="I1937" s="162"/>
      <c r="J1937" s="6">
        <f t="shared" si="216"/>
        <v>-12.599999999999994</v>
      </c>
      <c r="K1937" s="60"/>
      <c r="L1937" s="93"/>
    </row>
    <row r="1938" spans="1:12">
      <c r="A1938" s="59">
        <f>'Temperature Data'!A1938</f>
        <v>42479</v>
      </c>
      <c r="B1938" s="6" cm="1">
        <f t="array" ref="B1938">INDEX('Temperature Data'!$B1938:$G1938,1,TempDataCol)</f>
        <v>50.3</v>
      </c>
      <c r="C1938" s="6">
        <f t="shared" si="210"/>
        <v>6.2000000000000028</v>
      </c>
      <c r="D1938" s="6">
        <f t="shared" si="211"/>
        <v>7.2000000000000028</v>
      </c>
      <c r="E1938" s="6">
        <f t="shared" si="212"/>
        <v>8.2000000000000028</v>
      </c>
      <c r="F1938" s="6">
        <f t="shared" si="213"/>
        <v>6.2000000000000028</v>
      </c>
      <c r="G1938" s="6">
        <f t="shared" si="214"/>
        <v>7.2000000000000028</v>
      </c>
      <c r="H1938" s="6">
        <f t="shared" si="215"/>
        <v>8.2000000000000028</v>
      </c>
      <c r="I1938" s="162"/>
      <c r="J1938" s="6">
        <f t="shared" si="216"/>
        <v>-14.400000000000006</v>
      </c>
      <c r="K1938" s="60"/>
      <c r="L1938" s="93"/>
    </row>
    <row r="1939" spans="1:12">
      <c r="A1939" s="59">
        <f>'Temperature Data'!A1939</f>
        <v>42480</v>
      </c>
      <c r="B1939" s="6" cm="1">
        <f t="array" ref="B1939">INDEX('Temperature Data'!$B1939:$G1939,1,TempDataCol)</f>
        <v>48.9</v>
      </c>
      <c r="C1939" s="6">
        <f t="shared" si="210"/>
        <v>7.6000000000000014</v>
      </c>
      <c r="D1939" s="6">
        <f t="shared" si="211"/>
        <v>8.6000000000000014</v>
      </c>
      <c r="E1939" s="6">
        <f t="shared" si="212"/>
        <v>9.6000000000000014</v>
      </c>
      <c r="F1939" s="6">
        <f t="shared" si="213"/>
        <v>7.6000000000000014</v>
      </c>
      <c r="G1939" s="6">
        <f t="shared" si="214"/>
        <v>8.6000000000000014</v>
      </c>
      <c r="H1939" s="6">
        <f t="shared" si="215"/>
        <v>9.6000000000000014</v>
      </c>
      <c r="I1939" s="162"/>
      <c r="J1939" s="6">
        <f t="shared" si="216"/>
        <v>-17.200000000000003</v>
      </c>
      <c r="K1939" s="60"/>
      <c r="L1939" s="93"/>
    </row>
    <row r="1940" spans="1:12">
      <c r="A1940" s="59">
        <f>'Temperature Data'!A1940</f>
        <v>42481</v>
      </c>
      <c r="B1940" s="6" cm="1">
        <f t="array" ref="B1940">INDEX('Temperature Data'!$B1940:$G1940,1,TempDataCol)</f>
        <v>56.7</v>
      </c>
      <c r="C1940" s="6">
        <f t="shared" si="210"/>
        <v>0</v>
      </c>
      <c r="D1940" s="6">
        <f t="shared" si="211"/>
        <v>0.79999999999999716</v>
      </c>
      <c r="E1940" s="6">
        <f t="shared" si="212"/>
        <v>1.7999999999999972</v>
      </c>
      <c r="F1940" s="6">
        <f t="shared" si="213"/>
        <v>0</v>
      </c>
      <c r="G1940" s="6">
        <f t="shared" si="214"/>
        <v>0.79999999999999716</v>
      </c>
      <c r="H1940" s="6">
        <f t="shared" si="215"/>
        <v>1.7999999999999972</v>
      </c>
      <c r="I1940" s="162"/>
      <c r="J1940" s="6">
        <f t="shared" si="216"/>
        <v>-1.7999999999999972</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58.7</v>
      </c>
      <c r="C1942" s="6">
        <f t="shared" si="210"/>
        <v>0</v>
      </c>
      <c r="D1942" s="6">
        <f t="shared" si="211"/>
        <v>0</v>
      </c>
      <c r="E1942" s="6">
        <f t="shared" si="212"/>
        <v>0</v>
      </c>
      <c r="F1942" s="6">
        <f t="shared" si="213"/>
        <v>0</v>
      </c>
      <c r="G1942" s="6">
        <f t="shared" si="214"/>
        <v>0</v>
      </c>
      <c r="H1942" s="6">
        <f t="shared" si="215"/>
        <v>0</v>
      </c>
      <c r="I1942" s="162"/>
      <c r="J1942" s="6">
        <f t="shared" si="216"/>
        <v>0</v>
      </c>
      <c r="K1942" s="60"/>
      <c r="L1942" s="93"/>
    </row>
    <row r="1943" spans="1:12">
      <c r="A1943" s="59">
        <f>'Temperature Data'!A1943</f>
        <v>42484</v>
      </c>
      <c r="B1943" s="6" cm="1">
        <f t="array" ref="B1943">INDEX('Temperature Data'!$B1943:$G1943,1,TempDataCol)</f>
        <v>47.8</v>
      </c>
      <c r="C1943" s="6">
        <f t="shared" si="210"/>
        <v>8.7000000000000028</v>
      </c>
      <c r="D1943" s="6">
        <f t="shared" si="211"/>
        <v>9.7000000000000028</v>
      </c>
      <c r="E1943" s="6">
        <f t="shared" si="212"/>
        <v>10.700000000000003</v>
      </c>
      <c r="F1943" s="6">
        <f t="shared" si="213"/>
        <v>8.7000000000000028</v>
      </c>
      <c r="G1943" s="6">
        <f t="shared" si="214"/>
        <v>9.7000000000000028</v>
      </c>
      <c r="H1943" s="6">
        <f t="shared" si="215"/>
        <v>10.700000000000003</v>
      </c>
      <c r="I1943" s="162"/>
      <c r="J1943" s="6">
        <f t="shared" si="216"/>
        <v>-19.400000000000006</v>
      </c>
      <c r="K1943" s="60"/>
      <c r="L1943" s="93"/>
    </row>
    <row r="1944" spans="1:12">
      <c r="A1944" s="59">
        <f>'Temperature Data'!A1944</f>
        <v>42485</v>
      </c>
      <c r="B1944" s="6" cm="1">
        <f t="array" ref="B1944">INDEX('Temperature Data'!$B1944:$G1944,1,TempDataCol)</f>
        <v>49.7</v>
      </c>
      <c r="C1944" s="6">
        <f t="shared" si="210"/>
        <v>6.7999999999999972</v>
      </c>
      <c r="D1944" s="6">
        <f t="shared" si="211"/>
        <v>7.7999999999999972</v>
      </c>
      <c r="E1944" s="6">
        <f t="shared" si="212"/>
        <v>8.7999999999999972</v>
      </c>
      <c r="F1944" s="6">
        <f t="shared" si="213"/>
        <v>6.7999999999999972</v>
      </c>
      <c r="G1944" s="6">
        <f t="shared" si="214"/>
        <v>7.7999999999999972</v>
      </c>
      <c r="H1944" s="6">
        <f t="shared" si="215"/>
        <v>8.7999999999999972</v>
      </c>
      <c r="I1944" s="162"/>
      <c r="J1944" s="6">
        <f t="shared" si="216"/>
        <v>-15.599999999999994</v>
      </c>
      <c r="K1944" s="60"/>
      <c r="L1944" s="93"/>
    </row>
    <row r="1945" spans="1:12">
      <c r="A1945" s="59">
        <f>'Temperature Data'!A1945</f>
        <v>42486</v>
      </c>
      <c r="B1945" s="6" cm="1">
        <f t="array" ref="B1945">INDEX('Temperature Data'!$B1945:$G1945,1,TempDataCol)</f>
        <v>41.4</v>
      </c>
      <c r="C1945" s="6">
        <f t="shared" si="210"/>
        <v>15.100000000000001</v>
      </c>
      <c r="D1945" s="6">
        <f t="shared" si="211"/>
        <v>16.100000000000001</v>
      </c>
      <c r="E1945" s="6">
        <f t="shared" si="212"/>
        <v>17.100000000000001</v>
      </c>
      <c r="F1945" s="6">
        <f t="shared" si="213"/>
        <v>15.100000000000001</v>
      </c>
      <c r="G1945" s="6">
        <f t="shared" si="214"/>
        <v>16.100000000000001</v>
      </c>
      <c r="H1945" s="6">
        <f t="shared" si="215"/>
        <v>17.100000000000001</v>
      </c>
      <c r="I1945" s="162"/>
      <c r="J1945" s="6">
        <f t="shared" si="216"/>
        <v>-32.200000000000003</v>
      </c>
      <c r="K1945" s="60"/>
      <c r="L1945" s="93"/>
    </row>
    <row r="1946" spans="1:12">
      <c r="A1946" s="59">
        <f>'Temperature Data'!A1946</f>
        <v>42487</v>
      </c>
      <c r="B1946" s="6" cm="1">
        <f t="array" ref="B1946">INDEX('Temperature Data'!$B1946:$G1946,1,TempDataCol)</f>
        <v>47.5</v>
      </c>
      <c r="C1946" s="6">
        <f t="shared" si="210"/>
        <v>9</v>
      </c>
      <c r="D1946" s="6">
        <f t="shared" si="211"/>
        <v>10</v>
      </c>
      <c r="E1946" s="6">
        <f t="shared" si="212"/>
        <v>11</v>
      </c>
      <c r="F1946" s="6">
        <f t="shared" si="213"/>
        <v>9</v>
      </c>
      <c r="G1946" s="6">
        <f t="shared" si="214"/>
        <v>10</v>
      </c>
      <c r="H1946" s="6">
        <f t="shared" si="215"/>
        <v>11</v>
      </c>
      <c r="I1946" s="162"/>
      <c r="J1946" s="6">
        <f t="shared" si="216"/>
        <v>-20</v>
      </c>
      <c r="K1946" s="60"/>
      <c r="L1946" s="93"/>
    </row>
    <row r="1947" spans="1:12">
      <c r="A1947" s="59">
        <f>'Temperature Data'!A1947</f>
        <v>42488</v>
      </c>
      <c r="B1947" s="6" cm="1">
        <f t="array" ref="B1947">INDEX('Temperature Data'!$B1947:$G1947,1,TempDataCol)</f>
        <v>47.7</v>
      </c>
      <c r="C1947" s="6">
        <f t="shared" si="210"/>
        <v>8.7999999999999972</v>
      </c>
      <c r="D1947" s="6">
        <f t="shared" si="211"/>
        <v>9.7999999999999972</v>
      </c>
      <c r="E1947" s="6">
        <f t="shared" si="212"/>
        <v>10.799999999999997</v>
      </c>
      <c r="F1947" s="6">
        <f t="shared" si="213"/>
        <v>8.7999999999999972</v>
      </c>
      <c r="G1947" s="6">
        <f t="shared" si="214"/>
        <v>9.7999999999999972</v>
      </c>
      <c r="H1947" s="6">
        <f t="shared" si="215"/>
        <v>10.799999999999997</v>
      </c>
      <c r="I1947" s="162"/>
      <c r="J1947" s="6">
        <f t="shared" si="216"/>
        <v>-19.599999999999994</v>
      </c>
      <c r="K1947" s="60"/>
      <c r="L1947" s="93"/>
    </row>
    <row r="1948" spans="1:12">
      <c r="A1948" s="59">
        <f>'Temperature Data'!A1948</f>
        <v>42489</v>
      </c>
      <c r="B1948" s="6" cm="1">
        <f t="array" ref="B1948">INDEX('Temperature Data'!$B1948:$G1948,1,TempDataCol)</f>
        <v>46.6</v>
      </c>
      <c r="C1948" s="6">
        <f t="shared" si="210"/>
        <v>9.8999999999999986</v>
      </c>
      <c r="D1948" s="6">
        <f t="shared" si="211"/>
        <v>10.899999999999999</v>
      </c>
      <c r="E1948" s="6">
        <f t="shared" si="212"/>
        <v>11.899999999999999</v>
      </c>
      <c r="F1948" s="6">
        <f t="shared" si="213"/>
        <v>9.8999999999999986</v>
      </c>
      <c r="G1948" s="6">
        <f t="shared" si="214"/>
        <v>10.899999999999999</v>
      </c>
      <c r="H1948" s="6">
        <f t="shared" si="215"/>
        <v>11.899999999999999</v>
      </c>
      <c r="I1948" s="162"/>
      <c r="J1948" s="6">
        <f t="shared" si="216"/>
        <v>-21.799999999999997</v>
      </c>
      <c r="K1948" s="60"/>
      <c r="L1948" s="93"/>
    </row>
    <row r="1949" spans="1:12">
      <c r="A1949" s="59">
        <f>'Temperature Data'!A1949</f>
        <v>42490</v>
      </c>
      <c r="B1949" s="6" cm="1">
        <f t="array" ref="B1949">INDEX('Temperature Data'!$B1949:$G1949,1,TempDataCol)</f>
        <v>50.5</v>
      </c>
      <c r="C1949" s="6">
        <f t="shared" si="210"/>
        <v>6</v>
      </c>
      <c r="D1949" s="6">
        <f t="shared" si="211"/>
        <v>7</v>
      </c>
      <c r="E1949" s="6">
        <f t="shared" si="212"/>
        <v>8</v>
      </c>
      <c r="F1949" s="6">
        <f t="shared" si="213"/>
        <v>6</v>
      </c>
      <c r="G1949" s="6">
        <f t="shared" si="214"/>
        <v>7</v>
      </c>
      <c r="H1949" s="6">
        <f t="shared" si="215"/>
        <v>8</v>
      </c>
      <c r="I1949" s="162"/>
      <c r="J1949" s="6">
        <f t="shared" si="216"/>
        <v>-14</v>
      </c>
      <c r="K1949" s="60"/>
      <c r="L1949" s="93"/>
    </row>
    <row r="1950" spans="1:12">
      <c r="A1950" s="59">
        <f>'Temperature Data'!A1950</f>
        <v>42491</v>
      </c>
      <c r="B1950" s="6" cm="1">
        <f t="array" ref="B1950">INDEX('Temperature Data'!$B1950:$G1950,1,TempDataCol)</f>
        <v>46.8</v>
      </c>
      <c r="C1950" s="6">
        <f t="shared" si="210"/>
        <v>9.7000000000000028</v>
      </c>
      <c r="D1950" s="6">
        <f t="shared" si="211"/>
        <v>10.700000000000003</v>
      </c>
      <c r="E1950" s="6">
        <f t="shared" si="212"/>
        <v>11.700000000000003</v>
      </c>
      <c r="F1950" s="6">
        <f t="shared" si="213"/>
        <v>9.7000000000000028</v>
      </c>
      <c r="G1950" s="6">
        <f t="shared" si="214"/>
        <v>10.700000000000003</v>
      </c>
      <c r="H1950" s="6">
        <f t="shared" si="215"/>
        <v>11.700000000000003</v>
      </c>
      <c r="I1950" s="162"/>
      <c r="J1950" s="6">
        <f t="shared" si="216"/>
        <v>-21.400000000000006</v>
      </c>
      <c r="K1950" s="60"/>
      <c r="L1950" s="93"/>
    </row>
    <row r="1951" spans="1:12">
      <c r="A1951" s="59">
        <f>'Temperature Data'!A1951</f>
        <v>42492</v>
      </c>
      <c r="B1951" s="6" cm="1">
        <f t="array" ref="B1951">INDEX('Temperature Data'!$B1951:$G1951,1,TempDataCol)</f>
        <v>46.7</v>
      </c>
      <c r="C1951" s="6">
        <f t="shared" si="210"/>
        <v>9.7999999999999972</v>
      </c>
      <c r="D1951" s="6">
        <f t="shared" si="211"/>
        <v>10.799999999999997</v>
      </c>
      <c r="E1951" s="6">
        <f t="shared" si="212"/>
        <v>11.799999999999997</v>
      </c>
      <c r="F1951" s="6">
        <f t="shared" si="213"/>
        <v>9.7999999999999972</v>
      </c>
      <c r="G1951" s="6">
        <f t="shared" si="214"/>
        <v>10.799999999999997</v>
      </c>
      <c r="H1951" s="6">
        <f t="shared" si="215"/>
        <v>11.799999999999997</v>
      </c>
      <c r="I1951" s="162"/>
      <c r="J1951" s="6">
        <f t="shared" si="216"/>
        <v>-21.599999999999994</v>
      </c>
      <c r="K1951" s="60"/>
      <c r="L1951" s="93"/>
    </row>
    <row r="1952" spans="1:12">
      <c r="A1952" s="59">
        <f>'Temperature Data'!A1952</f>
        <v>42493</v>
      </c>
      <c r="B1952" s="6" cm="1">
        <f t="array" ref="B1952">INDEX('Temperature Data'!$B1952:$G1952,1,TempDataCol)</f>
        <v>47.8</v>
      </c>
      <c r="C1952" s="6">
        <f t="shared" si="210"/>
        <v>8.7000000000000028</v>
      </c>
      <c r="D1952" s="6">
        <f t="shared" si="211"/>
        <v>9.7000000000000028</v>
      </c>
      <c r="E1952" s="6">
        <f t="shared" si="212"/>
        <v>10.700000000000003</v>
      </c>
      <c r="F1952" s="6">
        <f t="shared" si="213"/>
        <v>8.7000000000000028</v>
      </c>
      <c r="G1952" s="6">
        <f t="shared" si="214"/>
        <v>9.7000000000000028</v>
      </c>
      <c r="H1952" s="6">
        <f t="shared" si="215"/>
        <v>10.700000000000003</v>
      </c>
      <c r="I1952" s="162"/>
      <c r="J1952" s="6">
        <f t="shared" si="216"/>
        <v>-19.400000000000006</v>
      </c>
      <c r="K1952" s="60"/>
      <c r="L1952" s="93"/>
    </row>
    <row r="1953" spans="1:12">
      <c r="A1953" s="59">
        <f>'Temperature Data'!A1953</f>
        <v>42494</v>
      </c>
      <c r="B1953" s="6" cm="1">
        <f t="array" ref="B1953">INDEX('Temperature Data'!$B1953:$G1953,1,TempDataCol)</f>
        <v>45.9</v>
      </c>
      <c r="C1953" s="6">
        <f t="shared" si="210"/>
        <v>10.600000000000001</v>
      </c>
      <c r="D1953" s="6">
        <f t="shared" si="211"/>
        <v>11.600000000000001</v>
      </c>
      <c r="E1953" s="6">
        <f t="shared" si="212"/>
        <v>12.600000000000001</v>
      </c>
      <c r="F1953" s="6">
        <f t="shared" si="213"/>
        <v>10.600000000000001</v>
      </c>
      <c r="G1953" s="6">
        <f t="shared" si="214"/>
        <v>11.600000000000001</v>
      </c>
      <c r="H1953" s="6">
        <f t="shared" si="215"/>
        <v>12.600000000000001</v>
      </c>
      <c r="I1953" s="162"/>
      <c r="J1953" s="6">
        <f t="shared" si="216"/>
        <v>-23.200000000000003</v>
      </c>
      <c r="K1953" s="60"/>
      <c r="L1953" s="93"/>
    </row>
    <row r="1954" spans="1:12">
      <c r="A1954" s="59">
        <f>'Temperature Data'!A1954</f>
        <v>42495</v>
      </c>
      <c r="B1954" s="6" cm="1">
        <f t="array" ref="B1954">INDEX('Temperature Data'!$B1954:$G1954,1,TempDataCol)</f>
        <v>44.9</v>
      </c>
      <c r="C1954" s="6">
        <f t="shared" si="210"/>
        <v>11.600000000000001</v>
      </c>
      <c r="D1954" s="6">
        <f t="shared" si="211"/>
        <v>12.600000000000001</v>
      </c>
      <c r="E1954" s="6">
        <f t="shared" si="212"/>
        <v>13.600000000000001</v>
      </c>
      <c r="F1954" s="6">
        <f t="shared" si="213"/>
        <v>11.600000000000001</v>
      </c>
      <c r="G1954" s="6">
        <f t="shared" si="214"/>
        <v>12.600000000000001</v>
      </c>
      <c r="H1954" s="6">
        <f t="shared" si="215"/>
        <v>13.600000000000001</v>
      </c>
      <c r="I1954" s="162"/>
      <c r="J1954" s="6">
        <f t="shared" si="216"/>
        <v>-25.200000000000003</v>
      </c>
      <c r="K1954" s="60"/>
      <c r="L1954" s="93"/>
    </row>
    <row r="1955" spans="1:12">
      <c r="A1955" s="59">
        <f>'Temperature Data'!A1955</f>
        <v>42496</v>
      </c>
      <c r="B1955" s="6" cm="1">
        <f t="array" ref="B1955">INDEX('Temperature Data'!$B1955:$G1955,1,TempDataCol)</f>
        <v>50</v>
      </c>
      <c r="C1955" s="6">
        <f t="shared" si="210"/>
        <v>6.5</v>
      </c>
      <c r="D1955" s="6">
        <f t="shared" si="211"/>
        <v>7.5</v>
      </c>
      <c r="E1955" s="6">
        <f t="shared" si="212"/>
        <v>8.5</v>
      </c>
      <c r="F1955" s="6">
        <f t="shared" si="213"/>
        <v>6.5</v>
      </c>
      <c r="G1955" s="6">
        <f t="shared" si="214"/>
        <v>7.5</v>
      </c>
      <c r="H1955" s="6">
        <f t="shared" si="215"/>
        <v>8.5</v>
      </c>
      <c r="I1955" s="162"/>
      <c r="J1955" s="6">
        <f t="shared" si="216"/>
        <v>-15</v>
      </c>
      <c r="K1955" s="60"/>
      <c r="L1955" s="93"/>
    </row>
    <row r="1956" spans="1:12">
      <c r="A1956" s="59">
        <f>'Temperature Data'!A1956</f>
        <v>42497</v>
      </c>
      <c r="B1956" s="6" cm="1">
        <f t="array" ref="B1956">INDEX('Temperature Data'!$B1956:$G1956,1,TempDataCol)</f>
        <v>48.4</v>
      </c>
      <c r="C1956" s="6">
        <f t="shared" si="210"/>
        <v>8.1000000000000014</v>
      </c>
      <c r="D1956" s="6">
        <f t="shared" si="211"/>
        <v>9.1000000000000014</v>
      </c>
      <c r="E1956" s="6">
        <f t="shared" si="212"/>
        <v>10.100000000000001</v>
      </c>
      <c r="F1956" s="6">
        <f t="shared" si="213"/>
        <v>8.1000000000000014</v>
      </c>
      <c r="G1956" s="6">
        <f t="shared" si="214"/>
        <v>9.1000000000000014</v>
      </c>
      <c r="H1956" s="6">
        <f t="shared" si="215"/>
        <v>10.100000000000001</v>
      </c>
      <c r="I1956" s="162"/>
      <c r="J1956" s="6">
        <f t="shared" si="216"/>
        <v>-18.200000000000003</v>
      </c>
      <c r="K1956" s="60"/>
      <c r="L1956" s="93"/>
    </row>
    <row r="1957" spans="1:12">
      <c r="A1957" s="59">
        <f>'Temperature Data'!A1957</f>
        <v>42498</v>
      </c>
      <c r="B1957" s="6" cm="1">
        <f t="array" ref="B1957">INDEX('Temperature Data'!$B1957:$G1957,1,TempDataCol)</f>
        <v>53.4</v>
      </c>
      <c r="C1957" s="6">
        <f t="shared" si="210"/>
        <v>3.1000000000000014</v>
      </c>
      <c r="D1957" s="6">
        <f t="shared" si="211"/>
        <v>4.1000000000000014</v>
      </c>
      <c r="E1957" s="6">
        <f t="shared" si="212"/>
        <v>5.1000000000000014</v>
      </c>
      <c r="F1957" s="6">
        <f t="shared" si="213"/>
        <v>3.1000000000000014</v>
      </c>
      <c r="G1957" s="6">
        <f t="shared" si="214"/>
        <v>4.1000000000000014</v>
      </c>
      <c r="H1957" s="6">
        <f t="shared" si="215"/>
        <v>5.1000000000000014</v>
      </c>
      <c r="I1957" s="162"/>
      <c r="J1957" s="6">
        <f t="shared" si="216"/>
        <v>-8.2000000000000028</v>
      </c>
      <c r="K1957" s="60"/>
      <c r="L1957" s="93"/>
    </row>
    <row r="1958" spans="1:12">
      <c r="A1958" s="59">
        <f>'Temperature Data'!A1958</f>
        <v>42499</v>
      </c>
      <c r="B1958" s="6" cm="1">
        <f t="array" ref="B1958">INDEX('Temperature Data'!$B1958:$G1958,1,TempDataCol)</f>
        <v>52.9</v>
      </c>
      <c r="C1958" s="6">
        <f t="shared" si="210"/>
        <v>3.6000000000000014</v>
      </c>
      <c r="D1958" s="6">
        <f t="shared" si="211"/>
        <v>4.6000000000000014</v>
      </c>
      <c r="E1958" s="6">
        <f t="shared" si="212"/>
        <v>5.6000000000000014</v>
      </c>
      <c r="F1958" s="6">
        <f t="shared" si="213"/>
        <v>3.6000000000000014</v>
      </c>
      <c r="G1958" s="6">
        <f t="shared" si="214"/>
        <v>4.6000000000000014</v>
      </c>
      <c r="H1958" s="6">
        <f t="shared" si="215"/>
        <v>5.6000000000000014</v>
      </c>
      <c r="I1958" s="162"/>
      <c r="J1958" s="6">
        <f t="shared" si="216"/>
        <v>-9.2000000000000028</v>
      </c>
      <c r="K1958" s="60"/>
      <c r="L1958" s="93"/>
    </row>
    <row r="1959" spans="1:12">
      <c r="A1959" s="59">
        <f>'Temperature Data'!A1959</f>
        <v>42500</v>
      </c>
      <c r="B1959" s="6" cm="1">
        <f t="array" ref="B1959">INDEX('Temperature Data'!$B1959:$G1959,1,TempDataCol)</f>
        <v>55.7</v>
      </c>
      <c r="C1959" s="6">
        <f t="shared" si="210"/>
        <v>0.79999999999999716</v>
      </c>
      <c r="D1959" s="6">
        <f t="shared" si="211"/>
        <v>1.7999999999999972</v>
      </c>
      <c r="E1959" s="6">
        <f t="shared" si="212"/>
        <v>2.7999999999999972</v>
      </c>
      <c r="F1959" s="6">
        <f t="shared" si="213"/>
        <v>0.79999999999999716</v>
      </c>
      <c r="G1959" s="6">
        <f t="shared" si="214"/>
        <v>1.7999999999999972</v>
      </c>
      <c r="H1959" s="6">
        <f t="shared" si="215"/>
        <v>2.7999999999999972</v>
      </c>
      <c r="I1959" s="162"/>
      <c r="J1959" s="6">
        <f t="shared" si="216"/>
        <v>-3.5999999999999943</v>
      </c>
      <c r="K1959" s="60"/>
      <c r="L1959" s="93"/>
    </row>
    <row r="1960" spans="1:12">
      <c r="A1960" s="59">
        <f>'Temperature Data'!A1960</f>
        <v>42501</v>
      </c>
      <c r="B1960" s="6" cm="1">
        <f t="array" ref="B1960">INDEX('Temperature Data'!$B1960:$G1960,1,TempDataCol)</f>
        <v>58.4</v>
      </c>
      <c r="C1960" s="6">
        <f t="shared" si="210"/>
        <v>0</v>
      </c>
      <c r="D1960" s="6">
        <f t="shared" si="211"/>
        <v>0</v>
      </c>
      <c r="E1960" s="6">
        <f t="shared" si="212"/>
        <v>0.10000000000000142</v>
      </c>
      <c r="F1960" s="6">
        <f t="shared" si="213"/>
        <v>0</v>
      </c>
      <c r="G1960" s="6">
        <f t="shared" si="214"/>
        <v>0</v>
      </c>
      <c r="H1960" s="6">
        <f t="shared" si="215"/>
        <v>0.10000000000000142</v>
      </c>
      <c r="I1960" s="162"/>
      <c r="J1960" s="6">
        <f t="shared" si="216"/>
        <v>0</v>
      </c>
      <c r="K1960" s="60"/>
      <c r="L1960" s="93"/>
    </row>
    <row r="1961" spans="1:12">
      <c r="A1961" s="59">
        <f>'Temperature Data'!A1961</f>
        <v>42502</v>
      </c>
      <c r="B1961" s="6" cm="1">
        <f t="array" ref="B1961">INDEX('Temperature Data'!$B1961:$G1961,1,TempDataCol)</f>
        <v>59.7</v>
      </c>
      <c r="C1961" s="6">
        <f t="shared" si="210"/>
        <v>0</v>
      </c>
      <c r="D1961" s="6">
        <f t="shared" si="211"/>
        <v>0</v>
      </c>
      <c r="E1961" s="6">
        <f t="shared" si="212"/>
        <v>0</v>
      </c>
      <c r="F1961" s="6">
        <f t="shared" si="213"/>
        <v>0</v>
      </c>
      <c r="G1961" s="6">
        <f t="shared" si="214"/>
        <v>0</v>
      </c>
      <c r="H1961" s="6">
        <f t="shared" si="215"/>
        <v>0</v>
      </c>
      <c r="I1961" s="162"/>
      <c r="J1961" s="6">
        <f t="shared" si="216"/>
        <v>0</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3.6000000000000014</v>
      </c>
      <c r="D1964" s="6">
        <f t="shared" si="211"/>
        <v>4.6000000000000014</v>
      </c>
      <c r="E1964" s="6">
        <f t="shared" si="212"/>
        <v>5.6000000000000014</v>
      </c>
      <c r="F1964" s="6">
        <f t="shared" si="213"/>
        <v>3.6000000000000014</v>
      </c>
      <c r="G1964" s="6">
        <f t="shared" si="214"/>
        <v>4.6000000000000014</v>
      </c>
      <c r="H1964" s="6">
        <f t="shared" si="215"/>
        <v>5.6000000000000014</v>
      </c>
      <c r="I1964" s="162"/>
      <c r="J1964" s="6">
        <f t="shared" si="216"/>
        <v>-9.2000000000000028</v>
      </c>
      <c r="K1964" s="60"/>
      <c r="L1964" s="93"/>
    </row>
    <row r="1965" spans="1:12">
      <c r="A1965" s="59">
        <f>'Temperature Data'!A1965</f>
        <v>42506</v>
      </c>
      <c r="B1965" s="6" cm="1">
        <f t="array" ref="B1965">INDEX('Temperature Data'!$B1965:$G1965,1,TempDataCol)</f>
        <v>48.1</v>
      </c>
      <c r="C1965" s="6">
        <f t="shared" si="210"/>
        <v>8.3999999999999986</v>
      </c>
      <c r="D1965" s="6">
        <f t="shared" si="211"/>
        <v>9.3999999999999986</v>
      </c>
      <c r="E1965" s="6">
        <f t="shared" si="212"/>
        <v>10.399999999999999</v>
      </c>
      <c r="F1965" s="6">
        <f t="shared" si="213"/>
        <v>8.3999999999999986</v>
      </c>
      <c r="G1965" s="6">
        <f t="shared" si="214"/>
        <v>9.3999999999999986</v>
      </c>
      <c r="H1965" s="6">
        <f t="shared" si="215"/>
        <v>10.399999999999999</v>
      </c>
      <c r="I1965" s="162"/>
      <c r="J1965" s="6">
        <f t="shared" si="216"/>
        <v>-18.799999999999997</v>
      </c>
      <c r="K1965" s="60"/>
      <c r="L1965" s="93"/>
    </row>
    <row r="1966" spans="1:12">
      <c r="A1966" s="59">
        <f>'Temperature Data'!A1966</f>
        <v>42507</v>
      </c>
      <c r="B1966" s="6" cm="1">
        <f t="array" ref="B1966">INDEX('Temperature Data'!$B1966:$G1966,1,TempDataCol)</f>
        <v>58.3</v>
      </c>
      <c r="C1966" s="6">
        <f t="shared" si="210"/>
        <v>0</v>
      </c>
      <c r="D1966" s="6">
        <f t="shared" si="211"/>
        <v>0</v>
      </c>
      <c r="E1966" s="6">
        <f t="shared" si="212"/>
        <v>0.20000000000000284</v>
      </c>
      <c r="F1966" s="6">
        <f t="shared" si="213"/>
        <v>0</v>
      </c>
      <c r="G1966" s="6">
        <f t="shared" si="214"/>
        <v>0</v>
      </c>
      <c r="H1966" s="6">
        <f t="shared" si="215"/>
        <v>0.20000000000000284</v>
      </c>
      <c r="I1966" s="162"/>
      <c r="J1966" s="6">
        <f t="shared" si="216"/>
        <v>0</v>
      </c>
      <c r="K1966" s="60"/>
      <c r="L1966" s="93"/>
    </row>
    <row r="1967" spans="1:12">
      <c r="A1967" s="59">
        <f>'Temperature Data'!A1967</f>
        <v>42508</v>
      </c>
      <c r="B1967" s="6" cm="1">
        <f t="array" ref="B1967">INDEX('Temperature Data'!$B1967:$G1967,1,TempDataCol)</f>
        <v>55.9</v>
      </c>
      <c r="C1967" s="6">
        <f t="shared" si="210"/>
        <v>0.60000000000000142</v>
      </c>
      <c r="D1967" s="6">
        <f t="shared" si="211"/>
        <v>1.6000000000000014</v>
      </c>
      <c r="E1967" s="6">
        <f t="shared" si="212"/>
        <v>2.6000000000000014</v>
      </c>
      <c r="F1967" s="6">
        <f t="shared" si="213"/>
        <v>0.60000000000000142</v>
      </c>
      <c r="G1967" s="6">
        <f t="shared" si="214"/>
        <v>1.6000000000000014</v>
      </c>
      <c r="H1967" s="6">
        <f t="shared" si="215"/>
        <v>2.6000000000000014</v>
      </c>
      <c r="I1967" s="162"/>
      <c r="J1967" s="6">
        <f t="shared" si="216"/>
        <v>-3.2000000000000028</v>
      </c>
      <c r="K1967" s="60"/>
      <c r="L1967" s="93"/>
    </row>
    <row r="1968" spans="1:12">
      <c r="A1968" s="59">
        <f>'Temperature Data'!A1968</f>
        <v>42509</v>
      </c>
      <c r="B1968" s="6" cm="1">
        <f t="array" ref="B1968">INDEX('Temperature Data'!$B1968:$G1968,1,TempDataCol)</f>
        <v>56.7</v>
      </c>
      <c r="C1968" s="6">
        <f t="shared" si="210"/>
        <v>0</v>
      </c>
      <c r="D1968" s="6">
        <f t="shared" si="211"/>
        <v>0.79999999999999716</v>
      </c>
      <c r="E1968" s="6">
        <f t="shared" si="212"/>
        <v>1.7999999999999972</v>
      </c>
      <c r="F1968" s="6">
        <f t="shared" si="213"/>
        <v>0</v>
      </c>
      <c r="G1968" s="6">
        <f t="shared" si="214"/>
        <v>0.79999999999999716</v>
      </c>
      <c r="H1968" s="6">
        <f t="shared" si="215"/>
        <v>1.7999999999999972</v>
      </c>
      <c r="I1968" s="162"/>
      <c r="J1968" s="6">
        <f t="shared" si="216"/>
        <v>-1.7999999999999972</v>
      </c>
      <c r="K1968" s="60"/>
      <c r="L1968" s="93"/>
    </row>
    <row r="1969" spans="1:12">
      <c r="A1969" s="59">
        <f>'Temperature Data'!A1969</f>
        <v>42510</v>
      </c>
      <c r="B1969" s="6" cm="1">
        <f t="array" ref="B1969">INDEX('Temperature Data'!$B1969:$G1969,1,TempDataCol)</f>
        <v>59.7</v>
      </c>
      <c r="C1969" s="6">
        <f t="shared" si="210"/>
        <v>0</v>
      </c>
      <c r="D1969" s="6">
        <f t="shared" si="211"/>
        <v>0</v>
      </c>
      <c r="E1969" s="6">
        <f t="shared" si="212"/>
        <v>0</v>
      </c>
      <c r="F1969" s="6">
        <f t="shared" si="213"/>
        <v>0</v>
      </c>
      <c r="G1969" s="6">
        <f t="shared" si="214"/>
        <v>0</v>
      </c>
      <c r="H1969" s="6">
        <f t="shared" si="215"/>
        <v>0</v>
      </c>
      <c r="I1969" s="162"/>
      <c r="J1969" s="6">
        <f t="shared" si="216"/>
        <v>0</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0</v>
      </c>
      <c r="F1970" s="6">
        <f t="shared" si="213"/>
        <v>0</v>
      </c>
      <c r="G1970" s="6">
        <f t="shared" si="214"/>
        <v>0</v>
      </c>
      <c r="H1970" s="6">
        <f t="shared" si="215"/>
        <v>0</v>
      </c>
      <c r="I1970" s="162"/>
      <c r="J1970" s="6">
        <f t="shared" si="216"/>
        <v>0</v>
      </c>
      <c r="K1970" s="60"/>
      <c r="L1970" s="93"/>
    </row>
    <row r="1971" spans="1:12">
      <c r="A1971" s="59">
        <f>'Temperature Data'!A1971</f>
        <v>42512</v>
      </c>
      <c r="B1971" s="6" cm="1">
        <f t="array" ref="B1971">INDEX('Temperature Data'!$B1971:$G1971,1,TempDataCol)</f>
        <v>58.2</v>
      </c>
      <c r="C1971" s="6">
        <f t="shared" si="210"/>
        <v>0</v>
      </c>
      <c r="D1971" s="6">
        <f t="shared" si="211"/>
        <v>0</v>
      </c>
      <c r="E1971" s="6">
        <f t="shared" si="212"/>
        <v>0.29999999999999716</v>
      </c>
      <c r="F1971" s="6">
        <f t="shared" si="213"/>
        <v>0</v>
      </c>
      <c r="G1971" s="6">
        <f t="shared" si="214"/>
        <v>0</v>
      </c>
      <c r="H1971" s="6">
        <f t="shared" si="215"/>
        <v>0.29999999999999716</v>
      </c>
      <c r="I1971" s="162"/>
      <c r="J1971" s="6">
        <f t="shared" si="216"/>
        <v>0</v>
      </c>
      <c r="K1971" s="60"/>
      <c r="L1971" s="93"/>
    </row>
    <row r="1972" spans="1:12">
      <c r="A1972" s="59">
        <f>'Temperature Data'!A1972</f>
        <v>42513</v>
      </c>
      <c r="B1972" s="6" cm="1">
        <f t="array" ref="B1972">INDEX('Temperature Data'!$B1972:$G1972,1,TempDataCol)</f>
        <v>60.2</v>
      </c>
      <c r="C1972" s="6">
        <f t="shared" si="210"/>
        <v>0</v>
      </c>
      <c r="D1972" s="6">
        <f t="shared" si="211"/>
        <v>0</v>
      </c>
      <c r="E1972" s="6">
        <f t="shared" si="212"/>
        <v>0</v>
      </c>
      <c r="F1972" s="6">
        <f t="shared" si="213"/>
        <v>0</v>
      </c>
      <c r="G1972" s="6">
        <f t="shared" si="214"/>
        <v>0</v>
      </c>
      <c r="H1972" s="6">
        <f t="shared" si="215"/>
        <v>0</v>
      </c>
      <c r="I1972" s="162"/>
      <c r="J1972" s="6">
        <f t="shared" si="216"/>
        <v>0</v>
      </c>
      <c r="K1972" s="60"/>
      <c r="L1972" s="93"/>
    </row>
    <row r="1973" spans="1:12">
      <c r="A1973" s="59">
        <f>'Temperature Data'!A1973</f>
        <v>42514</v>
      </c>
      <c r="B1973" s="6" cm="1">
        <f t="array" ref="B1973">INDEX('Temperature Data'!$B1973:$G1973,1,TempDataCol)</f>
        <v>56.5</v>
      </c>
      <c r="C1973" s="6">
        <f t="shared" si="210"/>
        <v>0</v>
      </c>
      <c r="D1973" s="6">
        <f t="shared" si="211"/>
        <v>1</v>
      </c>
      <c r="E1973" s="6">
        <f t="shared" si="212"/>
        <v>2</v>
      </c>
      <c r="F1973" s="6">
        <f t="shared" si="213"/>
        <v>0</v>
      </c>
      <c r="G1973" s="6">
        <f t="shared" si="214"/>
        <v>1</v>
      </c>
      <c r="H1973" s="6">
        <f t="shared" si="215"/>
        <v>2</v>
      </c>
      <c r="I1973" s="162"/>
      <c r="J1973" s="6">
        <f t="shared" si="216"/>
        <v>-2</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v>
      </c>
      <c r="D1978" s="6">
        <f t="shared" si="211"/>
        <v>0</v>
      </c>
      <c r="E1978" s="6">
        <f t="shared" si="212"/>
        <v>0</v>
      </c>
      <c r="F1978" s="6">
        <f t="shared" si="213"/>
        <v>0</v>
      </c>
      <c r="G1978" s="6">
        <f t="shared" si="214"/>
        <v>0</v>
      </c>
      <c r="H1978" s="6">
        <f t="shared" si="215"/>
        <v>0</v>
      </c>
      <c r="I1978" s="162"/>
      <c r="J1978" s="6">
        <f t="shared" si="216"/>
        <v>0</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v>
      </c>
      <c r="D1982" s="6">
        <f t="shared" si="211"/>
        <v>0</v>
      </c>
      <c r="E1982" s="6">
        <f t="shared" si="212"/>
        <v>0</v>
      </c>
      <c r="F1982" s="6">
        <f t="shared" si="213"/>
        <v>0</v>
      </c>
      <c r="G1982" s="6">
        <f t="shared" si="214"/>
        <v>0</v>
      </c>
      <c r="H1982" s="6">
        <f t="shared" si="215"/>
        <v>0</v>
      </c>
      <c r="I1982" s="162"/>
      <c r="J1982" s="6">
        <f t="shared" si="216"/>
        <v>0</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v>
      </c>
      <c r="D1989" s="6">
        <f t="shared" si="218"/>
        <v>0</v>
      </c>
      <c r="E1989" s="6">
        <f t="shared" si="219"/>
        <v>0</v>
      </c>
      <c r="F1989" s="6">
        <f t="shared" si="220"/>
        <v>0</v>
      </c>
      <c r="G1989" s="6">
        <f t="shared" si="221"/>
        <v>0</v>
      </c>
      <c r="H1989" s="6">
        <f t="shared" si="222"/>
        <v>0</v>
      </c>
      <c r="I1989" s="162"/>
      <c r="J1989" s="6">
        <f t="shared" si="223"/>
        <v>0</v>
      </c>
      <c r="K1989" s="60"/>
      <c r="L1989" s="93"/>
    </row>
    <row r="1990" spans="1:12">
      <c r="A1990" s="59">
        <f>'Temperature Data'!A1990</f>
        <v>42531</v>
      </c>
      <c r="B1990" s="6" cm="1">
        <f t="array" ref="B1990">INDEX('Temperature Data'!$B1990:$G1990,1,TempDataCol)</f>
        <v>60.2</v>
      </c>
      <c r="C1990" s="6">
        <f t="shared" si="217"/>
        <v>0</v>
      </c>
      <c r="D1990" s="6">
        <f t="shared" si="218"/>
        <v>0</v>
      </c>
      <c r="E1990" s="6">
        <f t="shared" si="219"/>
        <v>0</v>
      </c>
      <c r="F1990" s="6">
        <f t="shared" si="220"/>
        <v>0</v>
      </c>
      <c r="G1990" s="6">
        <f t="shared" si="221"/>
        <v>0</v>
      </c>
      <c r="H1990" s="6">
        <f t="shared" si="222"/>
        <v>0</v>
      </c>
      <c r="I1990" s="162"/>
      <c r="J1990" s="6">
        <f t="shared" si="223"/>
        <v>0</v>
      </c>
      <c r="K1990" s="60"/>
      <c r="L1990" s="93"/>
    </row>
    <row r="1991" spans="1:12">
      <c r="A1991" s="59">
        <f>'Temperature Data'!A1991</f>
        <v>42532</v>
      </c>
      <c r="B1991" s="6" cm="1">
        <f t="array" ref="B1991">INDEX('Temperature Data'!$B1991:$G1991,1,TempDataCol)</f>
        <v>57.6</v>
      </c>
      <c r="C1991" s="6">
        <f t="shared" si="217"/>
        <v>0</v>
      </c>
      <c r="D1991" s="6">
        <f t="shared" si="218"/>
        <v>0</v>
      </c>
      <c r="E1991" s="6">
        <f t="shared" si="219"/>
        <v>0.89999999999999858</v>
      </c>
      <c r="F1991" s="6">
        <f t="shared" si="220"/>
        <v>0</v>
      </c>
      <c r="G1991" s="6">
        <f t="shared" si="221"/>
        <v>0</v>
      </c>
      <c r="H1991" s="6">
        <f t="shared" si="222"/>
        <v>0.89999999999999858</v>
      </c>
      <c r="I1991" s="162"/>
      <c r="J1991" s="6">
        <f t="shared" si="223"/>
        <v>0</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0</v>
      </c>
      <c r="F2019" s="6">
        <f t="shared" si="220"/>
        <v>0</v>
      </c>
      <c r="G2019" s="6">
        <f t="shared" si="221"/>
        <v>0</v>
      </c>
      <c r="H2019" s="6">
        <f t="shared" si="222"/>
        <v>0</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0</v>
      </c>
      <c r="F2020" s="6">
        <f t="shared" si="220"/>
        <v>0</v>
      </c>
      <c r="G2020" s="6">
        <f t="shared" si="221"/>
        <v>0</v>
      </c>
      <c r="H2020" s="6">
        <f t="shared" si="222"/>
        <v>0</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0</v>
      </c>
      <c r="F2075" s="6">
        <f t="shared" si="227"/>
        <v>0</v>
      </c>
      <c r="G2075" s="6">
        <f t="shared" si="228"/>
        <v>0</v>
      </c>
      <c r="H2075" s="6">
        <f t="shared" si="229"/>
        <v>0</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0</v>
      </c>
      <c r="F2076" s="6">
        <f t="shared" si="227"/>
        <v>0</v>
      </c>
      <c r="G2076" s="6">
        <f t="shared" si="228"/>
        <v>0</v>
      </c>
      <c r="H2076" s="6">
        <f t="shared" si="229"/>
        <v>0</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v>
      </c>
      <c r="D2084" s="6">
        <f t="shared" si="225"/>
        <v>0</v>
      </c>
      <c r="E2084" s="6">
        <f t="shared" si="226"/>
        <v>0</v>
      </c>
      <c r="F2084" s="6">
        <f t="shared" si="227"/>
        <v>0</v>
      </c>
      <c r="G2084" s="6">
        <f t="shared" si="228"/>
        <v>0</v>
      </c>
      <c r="H2084" s="6">
        <f t="shared" si="229"/>
        <v>0</v>
      </c>
      <c r="I2084" s="162"/>
      <c r="J2084" s="6">
        <f t="shared" si="230"/>
        <v>0</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v>
      </c>
      <c r="D2087" s="6">
        <f t="shared" si="225"/>
        <v>0</v>
      </c>
      <c r="E2087" s="6">
        <f t="shared" si="226"/>
        <v>0</v>
      </c>
      <c r="F2087" s="6">
        <f t="shared" si="227"/>
        <v>0</v>
      </c>
      <c r="G2087" s="6">
        <f t="shared" si="228"/>
        <v>0</v>
      </c>
      <c r="H2087" s="6">
        <f t="shared" si="229"/>
        <v>0</v>
      </c>
      <c r="I2087" s="162"/>
      <c r="J2087" s="6">
        <f t="shared" si="230"/>
        <v>0</v>
      </c>
      <c r="K2087" s="60"/>
      <c r="L2087" s="93"/>
    </row>
    <row r="2088" spans="1:12">
      <c r="A2088" s="59">
        <f>'Temperature Data'!A2088</f>
        <v>42629</v>
      </c>
      <c r="B2088" s="6" cm="1">
        <f t="array" ref="B2088">INDEX('Temperature Data'!$B2088:$G2088,1,TempDataCol)</f>
        <v>58.9</v>
      </c>
      <c r="C2088" s="6">
        <f t="shared" si="224"/>
        <v>0</v>
      </c>
      <c r="D2088" s="6">
        <f t="shared" si="225"/>
        <v>0</v>
      </c>
      <c r="E2088" s="6">
        <f t="shared" si="226"/>
        <v>0</v>
      </c>
      <c r="F2088" s="6">
        <f t="shared" si="227"/>
        <v>0</v>
      </c>
      <c r="G2088" s="6">
        <f t="shared" si="228"/>
        <v>0</v>
      </c>
      <c r="H2088" s="6">
        <f t="shared" si="229"/>
        <v>0</v>
      </c>
      <c r="I2088" s="162"/>
      <c r="J2088" s="6">
        <f t="shared" si="230"/>
        <v>0</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0</v>
      </c>
      <c r="D2096" s="6">
        <f t="shared" si="225"/>
        <v>0.60000000000000142</v>
      </c>
      <c r="E2096" s="6">
        <f t="shared" si="226"/>
        <v>1.6000000000000014</v>
      </c>
      <c r="F2096" s="6">
        <f t="shared" si="227"/>
        <v>0</v>
      </c>
      <c r="G2096" s="6">
        <f t="shared" si="228"/>
        <v>0.60000000000000142</v>
      </c>
      <c r="H2096" s="6">
        <f t="shared" si="229"/>
        <v>1.6000000000000014</v>
      </c>
      <c r="I2096" s="162"/>
      <c r="J2096" s="6">
        <f t="shared" si="230"/>
        <v>-1.6000000000000014</v>
      </c>
      <c r="K2096" s="60"/>
      <c r="L2096" s="93"/>
    </row>
    <row r="2097" spans="1:12">
      <c r="A2097" s="59">
        <f>'Temperature Data'!A2097</f>
        <v>42638</v>
      </c>
      <c r="B2097" s="6" cm="1">
        <f t="array" ref="B2097">INDEX('Temperature Data'!$B2097:$G2097,1,TempDataCol)</f>
        <v>52.5</v>
      </c>
      <c r="C2097" s="6">
        <f t="shared" si="224"/>
        <v>4</v>
      </c>
      <c r="D2097" s="6">
        <f t="shared" si="225"/>
        <v>5</v>
      </c>
      <c r="E2097" s="6">
        <f t="shared" si="226"/>
        <v>6</v>
      </c>
      <c r="F2097" s="6">
        <f t="shared" si="227"/>
        <v>4</v>
      </c>
      <c r="G2097" s="6">
        <f t="shared" si="228"/>
        <v>5</v>
      </c>
      <c r="H2097" s="6">
        <f t="shared" si="229"/>
        <v>6</v>
      </c>
      <c r="I2097" s="162"/>
      <c r="J2097" s="6">
        <f t="shared" si="230"/>
        <v>-10</v>
      </c>
      <c r="K2097" s="60"/>
      <c r="L2097" s="93"/>
    </row>
    <row r="2098" spans="1:12">
      <c r="A2098" s="59">
        <f>'Temperature Data'!A2098</f>
        <v>42639</v>
      </c>
      <c r="B2098" s="6" cm="1">
        <f t="array" ref="B2098">INDEX('Temperature Data'!$B2098:$G2098,1,TempDataCol)</f>
        <v>52.2</v>
      </c>
      <c r="C2098" s="6">
        <f t="shared" si="224"/>
        <v>4.2999999999999972</v>
      </c>
      <c r="D2098" s="6">
        <f t="shared" si="225"/>
        <v>5.2999999999999972</v>
      </c>
      <c r="E2098" s="6">
        <f t="shared" si="226"/>
        <v>6.2999999999999972</v>
      </c>
      <c r="F2098" s="6">
        <f t="shared" si="227"/>
        <v>4.2999999999999972</v>
      </c>
      <c r="G2098" s="6">
        <f t="shared" si="228"/>
        <v>5.2999999999999972</v>
      </c>
      <c r="H2098" s="6">
        <f t="shared" si="229"/>
        <v>6.2999999999999972</v>
      </c>
      <c r="I2098" s="162"/>
      <c r="J2098" s="6">
        <f t="shared" si="230"/>
        <v>-10.599999999999994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0</v>
      </c>
      <c r="D2100" s="6">
        <f t="shared" si="225"/>
        <v>0.29999999999999716</v>
      </c>
      <c r="E2100" s="6">
        <f t="shared" si="226"/>
        <v>1.2999999999999972</v>
      </c>
      <c r="F2100" s="6">
        <f t="shared" si="227"/>
        <v>0</v>
      </c>
      <c r="G2100" s="6">
        <f t="shared" si="228"/>
        <v>0.29999999999999716</v>
      </c>
      <c r="H2100" s="6">
        <f t="shared" si="229"/>
        <v>1.2999999999999972</v>
      </c>
      <c r="I2100" s="162"/>
      <c r="J2100" s="6">
        <f t="shared" si="230"/>
        <v>-1.2999999999999972</v>
      </c>
      <c r="K2100" s="60"/>
      <c r="L2100" s="93"/>
    </row>
    <row r="2101" spans="1:12">
      <c r="A2101" s="59">
        <f>'Temperature Data'!A2101</f>
        <v>42642</v>
      </c>
      <c r="B2101" s="6" cm="1">
        <f t="array" ref="B2101">INDEX('Temperature Data'!$B2101:$G2101,1,TempDataCol)</f>
        <v>54.9</v>
      </c>
      <c r="C2101" s="6">
        <f t="shared" si="224"/>
        <v>1.6000000000000014</v>
      </c>
      <c r="D2101" s="6">
        <f t="shared" si="225"/>
        <v>2.6000000000000014</v>
      </c>
      <c r="E2101" s="6">
        <f t="shared" si="226"/>
        <v>3.6000000000000014</v>
      </c>
      <c r="F2101" s="6">
        <f t="shared" si="227"/>
        <v>1.6000000000000014</v>
      </c>
      <c r="G2101" s="6">
        <f t="shared" si="228"/>
        <v>2.6000000000000014</v>
      </c>
      <c r="H2101" s="6">
        <f t="shared" si="229"/>
        <v>3.6000000000000014</v>
      </c>
      <c r="I2101" s="162"/>
      <c r="J2101" s="6">
        <f t="shared" si="230"/>
        <v>-5.2000000000000028</v>
      </c>
      <c r="K2101" s="60"/>
      <c r="L2101" s="93"/>
    </row>
    <row r="2102" spans="1:12">
      <c r="A2102" s="59">
        <f>'Temperature Data'!A2102</f>
        <v>42643</v>
      </c>
      <c r="B2102" s="6" cm="1">
        <f t="array" ref="B2102">INDEX('Temperature Data'!$B2102:$G2102,1,TempDataCol)</f>
        <v>53.5</v>
      </c>
      <c r="C2102" s="6">
        <f t="shared" si="224"/>
        <v>3</v>
      </c>
      <c r="D2102" s="6">
        <f t="shared" si="225"/>
        <v>4</v>
      </c>
      <c r="E2102" s="6">
        <f t="shared" si="226"/>
        <v>5</v>
      </c>
      <c r="F2102" s="6">
        <f t="shared" si="227"/>
        <v>3</v>
      </c>
      <c r="G2102" s="6">
        <f t="shared" si="228"/>
        <v>4</v>
      </c>
      <c r="H2102" s="6">
        <f t="shared" si="229"/>
        <v>5</v>
      </c>
      <c r="I2102" s="162"/>
      <c r="J2102" s="6">
        <f t="shared" si="230"/>
        <v>-8</v>
      </c>
      <c r="K2102" s="60"/>
      <c r="L2102" s="93"/>
    </row>
    <row r="2103" spans="1:12">
      <c r="A2103" s="59">
        <f>'Temperature Data'!A2103</f>
        <v>42644</v>
      </c>
      <c r="B2103" s="6" cm="1">
        <f t="array" ref="B2103">INDEX('Temperature Data'!$B2103:$G2103,1,TempDataCol)</f>
        <v>54.1</v>
      </c>
      <c r="C2103" s="6">
        <f t="shared" si="224"/>
        <v>2.3999999999999986</v>
      </c>
      <c r="D2103" s="6">
        <f t="shared" si="225"/>
        <v>3.3999999999999986</v>
      </c>
      <c r="E2103" s="6">
        <f t="shared" si="226"/>
        <v>4.3999999999999986</v>
      </c>
      <c r="F2103" s="6">
        <f t="shared" si="227"/>
        <v>2.3999999999999986</v>
      </c>
      <c r="G2103" s="6">
        <f t="shared" si="228"/>
        <v>3.3999999999999986</v>
      </c>
      <c r="H2103" s="6">
        <f t="shared" si="229"/>
        <v>4.3999999999999986</v>
      </c>
      <c r="I2103" s="162"/>
      <c r="J2103" s="6">
        <f t="shared" si="230"/>
        <v>-6.7999999999999972</v>
      </c>
      <c r="K2103" s="60"/>
      <c r="L2103" s="93"/>
    </row>
    <row r="2104" spans="1:12">
      <c r="A2104" s="59">
        <f>'Temperature Data'!A2104</f>
        <v>42645</v>
      </c>
      <c r="B2104" s="6" cm="1">
        <f t="array" ref="B2104">INDEX('Temperature Data'!$B2104:$G2104,1,TempDataCol)</f>
        <v>53.6</v>
      </c>
      <c r="C2104" s="6">
        <f t="shared" si="224"/>
        <v>2.8999999999999986</v>
      </c>
      <c r="D2104" s="6">
        <f t="shared" si="225"/>
        <v>3.8999999999999986</v>
      </c>
      <c r="E2104" s="6">
        <f t="shared" si="226"/>
        <v>4.8999999999999986</v>
      </c>
      <c r="F2104" s="6">
        <f t="shared" si="227"/>
        <v>2.8999999999999986</v>
      </c>
      <c r="G2104" s="6">
        <f t="shared" si="228"/>
        <v>3.8999999999999986</v>
      </c>
      <c r="H2104" s="6">
        <f t="shared" si="229"/>
        <v>4.8999999999999986</v>
      </c>
      <c r="I2104" s="162"/>
      <c r="J2104" s="6">
        <f t="shared" si="230"/>
        <v>-7.7999999999999972</v>
      </c>
      <c r="K2104" s="60"/>
      <c r="L2104" s="93"/>
    </row>
    <row r="2105" spans="1:12">
      <c r="A2105" s="59">
        <f>'Temperature Data'!A2105</f>
        <v>42646</v>
      </c>
      <c r="B2105" s="6" cm="1">
        <f t="array" ref="B2105">INDEX('Temperature Data'!$B2105:$G2105,1,TempDataCol)</f>
        <v>60.2</v>
      </c>
      <c r="C2105" s="6">
        <f t="shared" si="224"/>
        <v>0</v>
      </c>
      <c r="D2105" s="6">
        <f t="shared" si="225"/>
        <v>0</v>
      </c>
      <c r="E2105" s="6">
        <f t="shared" si="226"/>
        <v>0</v>
      </c>
      <c r="F2105" s="6">
        <f t="shared" si="227"/>
        <v>0</v>
      </c>
      <c r="G2105" s="6">
        <f t="shared" si="228"/>
        <v>0</v>
      </c>
      <c r="H2105" s="6">
        <f t="shared" si="229"/>
        <v>0</v>
      </c>
      <c r="I2105" s="162"/>
      <c r="J2105" s="6">
        <f t="shared" si="230"/>
        <v>0</v>
      </c>
      <c r="K2105" s="60"/>
      <c r="L2105" s="93"/>
    </row>
    <row r="2106" spans="1:12">
      <c r="A2106" s="59">
        <f>'Temperature Data'!A2106</f>
        <v>42647</v>
      </c>
      <c r="B2106" s="6" cm="1">
        <f t="array" ref="B2106">INDEX('Temperature Data'!$B2106:$G2106,1,TempDataCol)</f>
        <v>55.4</v>
      </c>
      <c r="C2106" s="6">
        <f t="shared" si="224"/>
        <v>1.1000000000000014</v>
      </c>
      <c r="D2106" s="6">
        <f t="shared" si="225"/>
        <v>2.1000000000000014</v>
      </c>
      <c r="E2106" s="6">
        <f t="shared" si="226"/>
        <v>3.1000000000000014</v>
      </c>
      <c r="F2106" s="6">
        <f t="shared" si="227"/>
        <v>1.1000000000000014</v>
      </c>
      <c r="G2106" s="6">
        <f t="shared" si="228"/>
        <v>2.1000000000000014</v>
      </c>
      <c r="H2106" s="6">
        <f t="shared" si="229"/>
        <v>3.1000000000000014</v>
      </c>
      <c r="I2106" s="162"/>
      <c r="J2106" s="6">
        <f t="shared" si="230"/>
        <v>-4.2000000000000028</v>
      </c>
      <c r="K2106" s="60"/>
      <c r="L2106" s="93"/>
    </row>
    <row r="2107" spans="1:12">
      <c r="A2107" s="59">
        <f>'Temperature Data'!A2107</f>
        <v>42648</v>
      </c>
      <c r="B2107" s="6" cm="1">
        <f t="array" ref="B2107">INDEX('Temperature Data'!$B2107:$G2107,1,TempDataCol)</f>
        <v>49.7</v>
      </c>
      <c r="C2107" s="6">
        <f t="shared" si="224"/>
        <v>6.7999999999999972</v>
      </c>
      <c r="D2107" s="6">
        <f t="shared" si="225"/>
        <v>7.7999999999999972</v>
      </c>
      <c r="E2107" s="6">
        <f t="shared" si="226"/>
        <v>8.7999999999999972</v>
      </c>
      <c r="F2107" s="6">
        <f t="shared" si="227"/>
        <v>6.7999999999999972</v>
      </c>
      <c r="G2107" s="6">
        <f t="shared" si="228"/>
        <v>7.7999999999999972</v>
      </c>
      <c r="H2107" s="6">
        <f t="shared" si="229"/>
        <v>8.7999999999999972</v>
      </c>
      <c r="I2107" s="162"/>
      <c r="J2107" s="6">
        <f t="shared" si="230"/>
        <v>-15.599999999999994</v>
      </c>
      <c r="K2107" s="60"/>
      <c r="L2107" s="93"/>
    </row>
    <row r="2108" spans="1:12">
      <c r="A2108" s="59">
        <f>'Temperature Data'!A2108</f>
        <v>42649</v>
      </c>
      <c r="B2108" s="6" cm="1">
        <f t="array" ref="B2108">INDEX('Temperature Data'!$B2108:$G2108,1,TempDataCol)</f>
        <v>51.3</v>
      </c>
      <c r="C2108" s="6">
        <f t="shared" si="224"/>
        <v>5.2000000000000028</v>
      </c>
      <c r="D2108" s="6">
        <f t="shared" si="225"/>
        <v>6.2000000000000028</v>
      </c>
      <c r="E2108" s="6">
        <f t="shared" si="226"/>
        <v>7.2000000000000028</v>
      </c>
      <c r="F2108" s="6">
        <f t="shared" si="227"/>
        <v>5.2000000000000028</v>
      </c>
      <c r="G2108" s="6">
        <f t="shared" si="228"/>
        <v>6.2000000000000028</v>
      </c>
      <c r="H2108" s="6">
        <f t="shared" si="229"/>
        <v>7.2000000000000028</v>
      </c>
      <c r="I2108" s="162"/>
      <c r="J2108" s="6">
        <f t="shared" si="230"/>
        <v>-12.400000000000006</v>
      </c>
      <c r="K2108" s="60"/>
      <c r="L2108" s="93"/>
    </row>
    <row r="2109" spans="1:12">
      <c r="A2109" s="59">
        <f>'Temperature Data'!A2109</f>
        <v>42650</v>
      </c>
      <c r="B2109" s="6" cm="1">
        <f t="array" ref="B2109">INDEX('Temperature Data'!$B2109:$G2109,1,TempDataCol)</f>
        <v>55.5</v>
      </c>
      <c r="C2109" s="6">
        <f t="shared" si="224"/>
        <v>1</v>
      </c>
      <c r="D2109" s="6">
        <f t="shared" si="225"/>
        <v>2</v>
      </c>
      <c r="E2109" s="6">
        <f t="shared" si="226"/>
        <v>3</v>
      </c>
      <c r="F2109" s="6">
        <f t="shared" si="227"/>
        <v>1</v>
      </c>
      <c r="G2109" s="6">
        <f t="shared" si="228"/>
        <v>2</v>
      </c>
      <c r="H2109" s="6">
        <f t="shared" si="229"/>
        <v>3</v>
      </c>
      <c r="I2109" s="162"/>
      <c r="J2109" s="6">
        <f t="shared" si="230"/>
        <v>-4</v>
      </c>
      <c r="K2109" s="60"/>
      <c r="L2109" s="93"/>
    </row>
    <row r="2110" spans="1:12">
      <c r="A2110" s="59">
        <f>'Temperature Data'!A2110</f>
        <v>42651</v>
      </c>
      <c r="B2110" s="6" cm="1">
        <f t="array" ref="B2110">INDEX('Temperature Data'!$B2110:$G2110,1,TempDataCol)</f>
        <v>57.5</v>
      </c>
      <c r="C2110" s="6">
        <f t="shared" si="224"/>
        <v>0</v>
      </c>
      <c r="D2110" s="6">
        <f t="shared" si="225"/>
        <v>0</v>
      </c>
      <c r="E2110" s="6">
        <f t="shared" si="226"/>
        <v>1</v>
      </c>
      <c r="F2110" s="6">
        <f t="shared" si="227"/>
        <v>0</v>
      </c>
      <c r="G2110" s="6">
        <f t="shared" si="228"/>
        <v>0</v>
      </c>
      <c r="H2110" s="6">
        <f t="shared" si="229"/>
        <v>1</v>
      </c>
      <c r="I2110" s="162"/>
      <c r="J2110" s="6">
        <f t="shared" si="230"/>
        <v>0</v>
      </c>
      <c r="K2110" s="60"/>
      <c r="L2110" s="93"/>
    </row>
    <row r="2111" spans="1:12">
      <c r="A2111" s="59">
        <f>'Temperature Data'!A2111</f>
        <v>42652</v>
      </c>
      <c r="B2111" s="6" cm="1">
        <f t="array" ref="B2111">INDEX('Temperature Data'!$B2111:$G2111,1,TempDataCol)</f>
        <v>54.9</v>
      </c>
      <c r="C2111" s="6">
        <f t="shared" si="224"/>
        <v>1.6000000000000014</v>
      </c>
      <c r="D2111" s="6">
        <f t="shared" si="225"/>
        <v>2.6000000000000014</v>
      </c>
      <c r="E2111" s="6">
        <f t="shared" si="226"/>
        <v>3.6000000000000014</v>
      </c>
      <c r="F2111" s="6">
        <f t="shared" si="227"/>
        <v>1.6000000000000014</v>
      </c>
      <c r="G2111" s="6">
        <f t="shared" si="228"/>
        <v>2.6000000000000014</v>
      </c>
      <c r="H2111" s="6">
        <f t="shared" si="229"/>
        <v>3.6000000000000014</v>
      </c>
      <c r="I2111" s="162"/>
      <c r="J2111" s="6">
        <f t="shared" si="230"/>
        <v>-5.2000000000000028</v>
      </c>
      <c r="K2111" s="60"/>
      <c r="L2111" s="93"/>
    </row>
    <row r="2112" spans="1:12">
      <c r="A2112" s="59">
        <f>'Temperature Data'!A2112</f>
        <v>42653</v>
      </c>
      <c r="B2112" s="6" cm="1">
        <f t="array" ref="B2112">INDEX('Temperature Data'!$B2112:$G2112,1,TempDataCol)</f>
        <v>47.6</v>
      </c>
      <c r="C2112" s="6">
        <f t="shared" si="224"/>
        <v>8.8999999999999986</v>
      </c>
      <c r="D2112" s="6">
        <f t="shared" si="225"/>
        <v>9.8999999999999986</v>
      </c>
      <c r="E2112" s="6">
        <f t="shared" si="226"/>
        <v>10.899999999999999</v>
      </c>
      <c r="F2112" s="6">
        <f t="shared" si="227"/>
        <v>8.8999999999999986</v>
      </c>
      <c r="G2112" s="6">
        <f t="shared" si="228"/>
        <v>9.8999999999999986</v>
      </c>
      <c r="H2112" s="6">
        <f t="shared" si="229"/>
        <v>10.899999999999999</v>
      </c>
      <c r="I2112" s="162"/>
      <c r="J2112" s="6">
        <f t="shared" si="230"/>
        <v>-19.799999999999997</v>
      </c>
      <c r="K2112" s="60"/>
      <c r="L2112" s="93"/>
    </row>
    <row r="2113" spans="1:12">
      <c r="A2113" s="59">
        <f>'Temperature Data'!A2113</f>
        <v>42654</v>
      </c>
      <c r="B2113" s="6" cm="1">
        <f t="array" ref="B2113">INDEX('Temperature Data'!$B2113:$G2113,1,TempDataCol)</f>
        <v>45.7</v>
      </c>
      <c r="C2113" s="6">
        <f t="shared" si="224"/>
        <v>10.799999999999997</v>
      </c>
      <c r="D2113" s="6">
        <f t="shared" si="225"/>
        <v>11.799999999999997</v>
      </c>
      <c r="E2113" s="6">
        <f t="shared" si="226"/>
        <v>12.799999999999997</v>
      </c>
      <c r="F2113" s="6">
        <f t="shared" si="227"/>
        <v>10.799999999999997</v>
      </c>
      <c r="G2113" s="6">
        <f t="shared" si="228"/>
        <v>11.799999999999997</v>
      </c>
      <c r="H2113" s="6">
        <f t="shared" si="229"/>
        <v>12.799999999999997</v>
      </c>
      <c r="I2113" s="162"/>
      <c r="J2113" s="6">
        <f t="shared" si="230"/>
        <v>-23.599999999999994</v>
      </c>
      <c r="K2113" s="60"/>
      <c r="L2113" s="93"/>
    </row>
    <row r="2114" spans="1:12">
      <c r="A2114" s="59">
        <f>'Temperature Data'!A2114</f>
        <v>42655</v>
      </c>
      <c r="B2114" s="6" cm="1">
        <f t="array" ref="B2114">INDEX('Temperature Data'!$B2114:$G2114,1,TempDataCol)</f>
        <v>51.6</v>
      </c>
      <c r="C2114" s="6">
        <f t="shared" si="224"/>
        <v>4.8999999999999986</v>
      </c>
      <c r="D2114" s="6">
        <f t="shared" si="225"/>
        <v>5.8999999999999986</v>
      </c>
      <c r="E2114" s="6">
        <f t="shared" si="226"/>
        <v>6.8999999999999986</v>
      </c>
      <c r="F2114" s="6">
        <f t="shared" si="227"/>
        <v>4.8999999999999986</v>
      </c>
      <c r="G2114" s="6">
        <f t="shared" si="228"/>
        <v>5.8999999999999986</v>
      </c>
      <c r="H2114" s="6">
        <f t="shared" si="229"/>
        <v>6.8999999999999986</v>
      </c>
      <c r="I2114" s="162"/>
      <c r="J2114" s="6">
        <f t="shared" si="230"/>
        <v>-11.799999999999997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0</v>
      </c>
      <c r="D2115" s="6">
        <f t="shared" ref="D2115:D2178" si="232">IF(ISNUMBER($B2115),IF($B2115&lt;BPmiddle,(BPmiddle-$B2115),0),"no data")</f>
        <v>0.89999999999999858</v>
      </c>
      <c r="E2115" s="6">
        <f t="shared" ref="E2115:E2178" si="233">IF(ISNUMBER($B2115),IF($B2115&lt;BPupper,(BPupper-$B2115),0),"no data")</f>
        <v>1.8999999999999986</v>
      </c>
      <c r="F2115" s="6">
        <f t="shared" ref="F2115:F2178" si="234">IF(ISNUMBER($B2115),IF($B2115&lt;BPlower,(BPlower-$B2115),0),"no data")</f>
        <v>0</v>
      </c>
      <c r="G2115" s="6">
        <f t="shared" ref="G2115:G2178" si="235">IF(ISNUMBER($B2115),IF($B2115&lt;BPmiddle,(BPmiddle-$B2115),0),"no data")</f>
        <v>0.89999999999999858</v>
      </c>
      <c r="H2115" s="6">
        <f t="shared" ref="H2115:H2178" si="236">IF(ISNUMBER($B2115),IF($B2115&lt;BPupper,(BPupper-$B2115),0),"no data")</f>
        <v>1.8999999999999986</v>
      </c>
      <c r="I2115" s="162"/>
      <c r="J2115" s="6">
        <f t="shared" ref="J2115:J2178" si="237">IF(ISNUMBER($B2115),IF($B2115&lt;BalancePoint,(BalancePoint-$B2115-SUM($D2115:$F2115)),0),"no data")</f>
        <v>-1.8999999999999986</v>
      </c>
      <c r="K2115" s="60"/>
      <c r="L2115" s="93"/>
    </row>
    <row r="2116" spans="1:12">
      <c r="A2116" s="59">
        <f>'Temperature Data'!A2116</f>
        <v>42657</v>
      </c>
      <c r="B2116" s="6" cm="1">
        <f t="array" ref="B2116">INDEX('Temperature Data'!$B2116:$G2116,1,TempDataCol)</f>
        <v>47.6</v>
      </c>
      <c r="C2116" s="6">
        <f t="shared" si="231"/>
        <v>8.8999999999999986</v>
      </c>
      <c r="D2116" s="6">
        <f t="shared" si="232"/>
        <v>9.8999999999999986</v>
      </c>
      <c r="E2116" s="6">
        <f t="shared" si="233"/>
        <v>10.899999999999999</v>
      </c>
      <c r="F2116" s="6">
        <f t="shared" si="234"/>
        <v>8.8999999999999986</v>
      </c>
      <c r="G2116" s="6">
        <f t="shared" si="235"/>
        <v>9.8999999999999986</v>
      </c>
      <c r="H2116" s="6">
        <f t="shared" si="236"/>
        <v>10.899999999999999</v>
      </c>
      <c r="I2116" s="162"/>
      <c r="J2116" s="6">
        <f t="shared" si="237"/>
        <v>-19.799999999999997</v>
      </c>
      <c r="K2116" s="60"/>
      <c r="L2116" s="93"/>
    </row>
    <row r="2117" spans="1:12">
      <c r="A2117" s="59">
        <f>'Temperature Data'!A2117</f>
        <v>42658</v>
      </c>
      <c r="B2117" s="6" cm="1">
        <f t="array" ref="B2117">INDEX('Temperature Data'!$B2117:$G2117,1,TempDataCol)</f>
        <v>44.1</v>
      </c>
      <c r="C2117" s="6">
        <f t="shared" si="231"/>
        <v>12.399999999999999</v>
      </c>
      <c r="D2117" s="6">
        <f t="shared" si="232"/>
        <v>13.399999999999999</v>
      </c>
      <c r="E2117" s="6">
        <f t="shared" si="233"/>
        <v>14.399999999999999</v>
      </c>
      <c r="F2117" s="6">
        <f t="shared" si="234"/>
        <v>12.399999999999999</v>
      </c>
      <c r="G2117" s="6">
        <f t="shared" si="235"/>
        <v>13.399999999999999</v>
      </c>
      <c r="H2117" s="6">
        <f t="shared" si="236"/>
        <v>14.399999999999999</v>
      </c>
      <c r="I2117" s="162"/>
      <c r="J2117" s="6">
        <f t="shared" si="237"/>
        <v>-26.799999999999997</v>
      </c>
      <c r="K2117" s="60"/>
      <c r="L2117" s="93"/>
    </row>
    <row r="2118" spans="1:12">
      <c r="A2118" s="59">
        <f>'Temperature Data'!A2118</f>
        <v>42659</v>
      </c>
      <c r="B2118" s="6" cm="1">
        <f t="array" ref="B2118">INDEX('Temperature Data'!$B2118:$G2118,1,TempDataCol)</f>
        <v>54.6</v>
      </c>
      <c r="C2118" s="6">
        <f t="shared" si="231"/>
        <v>1.8999999999999986</v>
      </c>
      <c r="D2118" s="6">
        <f t="shared" si="232"/>
        <v>2.8999999999999986</v>
      </c>
      <c r="E2118" s="6">
        <f t="shared" si="233"/>
        <v>3.8999999999999986</v>
      </c>
      <c r="F2118" s="6">
        <f t="shared" si="234"/>
        <v>1.8999999999999986</v>
      </c>
      <c r="G2118" s="6">
        <f t="shared" si="235"/>
        <v>2.8999999999999986</v>
      </c>
      <c r="H2118" s="6">
        <f t="shared" si="236"/>
        <v>3.8999999999999986</v>
      </c>
      <c r="I2118" s="162"/>
      <c r="J2118" s="6">
        <f t="shared" si="237"/>
        <v>-5.7999999999999972</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v>
      </c>
      <c r="E2120" s="6">
        <f t="shared" si="233"/>
        <v>0</v>
      </c>
      <c r="F2120" s="6">
        <f t="shared" si="234"/>
        <v>0</v>
      </c>
      <c r="G2120" s="6">
        <f t="shared" si="235"/>
        <v>0</v>
      </c>
      <c r="H2120" s="6">
        <f t="shared" si="236"/>
        <v>0</v>
      </c>
      <c r="I2120" s="162"/>
      <c r="J2120" s="6">
        <f t="shared" si="237"/>
        <v>0</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2.8999999999999986</v>
      </c>
      <c r="D2122" s="6">
        <f t="shared" si="232"/>
        <v>3.8999999999999986</v>
      </c>
      <c r="E2122" s="6">
        <f t="shared" si="233"/>
        <v>4.8999999999999986</v>
      </c>
      <c r="F2122" s="6">
        <f t="shared" si="234"/>
        <v>2.8999999999999986</v>
      </c>
      <c r="G2122" s="6">
        <f t="shared" si="235"/>
        <v>3.8999999999999986</v>
      </c>
      <c r="H2122" s="6">
        <f t="shared" si="236"/>
        <v>4.8999999999999986</v>
      </c>
      <c r="I2122" s="162"/>
      <c r="J2122" s="6">
        <f t="shared" si="237"/>
        <v>-7.7999999999999972</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1.1000000000000014</v>
      </c>
      <c r="D2124" s="6">
        <f t="shared" si="232"/>
        <v>2.1000000000000014</v>
      </c>
      <c r="E2124" s="6">
        <f t="shared" si="233"/>
        <v>3.1000000000000014</v>
      </c>
      <c r="F2124" s="6">
        <f t="shared" si="234"/>
        <v>1.1000000000000014</v>
      </c>
      <c r="G2124" s="6">
        <f t="shared" si="235"/>
        <v>2.1000000000000014</v>
      </c>
      <c r="H2124" s="6">
        <f t="shared" si="236"/>
        <v>3.1000000000000014</v>
      </c>
      <c r="I2124" s="162"/>
      <c r="J2124" s="6">
        <f t="shared" si="237"/>
        <v>-4.2000000000000028</v>
      </c>
      <c r="K2124" s="60"/>
      <c r="L2124" s="93"/>
    </row>
    <row r="2125" spans="1:12">
      <c r="A2125" s="59">
        <f>'Temperature Data'!A2125</f>
        <v>42666</v>
      </c>
      <c r="B2125" s="6" cm="1">
        <f t="array" ref="B2125">INDEX('Temperature Data'!$B2125:$G2125,1,TempDataCol)</f>
        <v>49.3</v>
      </c>
      <c r="C2125" s="6">
        <f t="shared" si="231"/>
        <v>7.2000000000000028</v>
      </c>
      <c r="D2125" s="6">
        <f t="shared" si="232"/>
        <v>8.2000000000000028</v>
      </c>
      <c r="E2125" s="6">
        <f t="shared" si="233"/>
        <v>9.2000000000000028</v>
      </c>
      <c r="F2125" s="6">
        <f t="shared" si="234"/>
        <v>7.2000000000000028</v>
      </c>
      <c r="G2125" s="6">
        <f t="shared" si="235"/>
        <v>8.2000000000000028</v>
      </c>
      <c r="H2125" s="6">
        <f t="shared" si="236"/>
        <v>9.2000000000000028</v>
      </c>
      <c r="I2125" s="162"/>
      <c r="J2125" s="6">
        <f t="shared" si="237"/>
        <v>-16.400000000000006</v>
      </c>
      <c r="K2125" s="60"/>
      <c r="L2125" s="93"/>
    </row>
    <row r="2126" spans="1:12">
      <c r="A2126" s="59">
        <f>'Temperature Data'!A2126</f>
        <v>42667</v>
      </c>
      <c r="B2126" s="6" cm="1">
        <f t="array" ref="B2126">INDEX('Temperature Data'!$B2126:$G2126,1,TempDataCol)</f>
        <v>51.3</v>
      </c>
      <c r="C2126" s="6">
        <f t="shared" si="231"/>
        <v>5.2000000000000028</v>
      </c>
      <c r="D2126" s="6">
        <f t="shared" si="232"/>
        <v>6.2000000000000028</v>
      </c>
      <c r="E2126" s="6">
        <f t="shared" si="233"/>
        <v>7.2000000000000028</v>
      </c>
      <c r="F2126" s="6">
        <f t="shared" si="234"/>
        <v>5.2000000000000028</v>
      </c>
      <c r="G2126" s="6">
        <f t="shared" si="235"/>
        <v>6.2000000000000028</v>
      </c>
      <c r="H2126" s="6">
        <f t="shared" si="236"/>
        <v>7.2000000000000028</v>
      </c>
      <c r="I2126" s="162"/>
      <c r="J2126" s="6">
        <f t="shared" si="237"/>
        <v>-12.400000000000006</v>
      </c>
      <c r="K2126" s="60"/>
      <c r="L2126" s="93"/>
    </row>
    <row r="2127" spans="1:12">
      <c r="A2127" s="59">
        <f>'Temperature Data'!A2127</f>
        <v>42668</v>
      </c>
      <c r="B2127" s="6" cm="1">
        <f t="array" ref="B2127">INDEX('Temperature Data'!$B2127:$G2127,1,TempDataCol)</f>
        <v>40.299999999999997</v>
      </c>
      <c r="C2127" s="6">
        <f t="shared" si="231"/>
        <v>16.200000000000003</v>
      </c>
      <c r="D2127" s="6">
        <f t="shared" si="232"/>
        <v>17.200000000000003</v>
      </c>
      <c r="E2127" s="6">
        <f t="shared" si="233"/>
        <v>18.200000000000003</v>
      </c>
      <c r="F2127" s="6">
        <f t="shared" si="234"/>
        <v>16.200000000000003</v>
      </c>
      <c r="G2127" s="6">
        <f t="shared" si="235"/>
        <v>17.200000000000003</v>
      </c>
      <c r="H2127" s="6">
        <f t="shared" si="236"/>
        <v>18.200000000000003</v>
      </c>
      <c r="I2127" s="162"/>
      <c r="J2127" s="6">
        <f t="shared" si="237"/>
        <v>-34.400000000000006</v>
      </c>
      <c r="K2127" s="60"/>
      <c r="L2127" s="93"/>
    </row>
    <row r="2128" spans="1:12">
      <c r="A2128" s="59">
        <f>'Temperature Data'!A2128</f>
        <v>42669</v>
      </c>
      <c r="B2128" s="6" cm="1">
        <f t="array" ref="B2128">INDEX('Temperature Data'!$B2128:$G2128,1,TempDataCol)</f>
        <v>37.799999999999997</v>
      </c>
      <c r="C2128" s="6">
        <f t="shared" si="231"/>
        <v>18.700000000000003</v>
      </c>
      <c r="D2128" s="6">
        <f t="shared" si="232"/>
        <v>19.700000000000003</v>
      </c>
      <c r="E2128" s="6">
        <f t="shared" si="233"/>
        <v>20.700000000000003</v>
      </c>
      <c r="F2128" s="6">
        <f t="shared" si="234"/>
        <v>18.700000000000003</v>
      </c>
      <c r="G2128" s="6">
        <f t="shared" si="235"/>
        <v>19.700000000000003</v>
      </c>
      <c r="H2128" s="6">
        <f t="shared" si="236"/>
        <v>20.700000000000003</v>
      </c>
      <c r="I2128" s="162"/>
      <c r="J2128" s="6">
        <f t="shared" si="237"/>
        <v>-39.400000000000006</v>
      </c>
      <c r="K2128" s="60"/>
      <c r="L2128" s="93"/>
    </row>
    <row r="2129" spans="1:12">
      <c r="A2129" s="59">
        <f>'Temperature Data'!A2129</f>
        <v>42670</v>
      </c>
      <c r="B2129" s="6" cm="1">
        <f t="array" ref="B2129">INDEX('Temperature Data'!$B2129:$G2129,1,TempDataCol)</f>
        <v>37.200000000000003</v>
      </c>
      <c r="C2129" s="6">
        <f t="shared" si="231"/>
        <v>19.299999999999997</v>
      </c>
      <c r="D2129" s="6">
        <f t="shared" si="232"/>
        <v>20.299999999999997</v>
      </c>
      <c r="E2129" s="6">
        <f t="shared" si="233"/>
        <v>21.299999999999997</v>
      </c>
      <c r="F2129" s="6">
        <f t="shared" si="234"/>
        <v>19.299999999999997</v>
      </c>
      <c r="G2129" s="6">
        <f t="shared" si="235"/>
        <v>20.299999999999997</v>
      </c>
      <c r="H2129" s="6">
        <f t="shared" si="236"/>
        <v>21.299999999999997</v>
      </c>
      <c r="I2129" s="162"/>
      <c r="J2129" s="6">
        <f t="shared" si="237"/>
        <v>-40.599999999999994</v>
      </c>
      <c r="K2129" s="60"/>
      <c r="L2129" s="93"/>
    </row>
    <row r="2130" spans="1:12">
      <c r="A2130" s="59">
        <f>'Temperature Data'!A2130</f>
        <v>42671</v>
      </c>
      <c r="B2130" s="6" cm="1">
        <f t="array" ref="B2130">INDEX('Temperature Data'!$B2130:$G2130,1,TempDataCol)</f>
        <v>46.4</v>
      </c>
      <c r="C2130" s="6">
        <f t="shared" si="231"/>
        <v>10.100000000000001</v>
      </c>
      <c r="D2130" s="6">
        <f t="shared" si="232"/>
        <v>11.100000000000001</v>
      </c>
      <c r="E2130" s="6">
        <f t="shared" si="233"/>
        <v>12.100000000000001</v>
      </c>
      <c r="F2130" s="6">
        <f t="shared" si="234"/>
        <v>10.100000000000001</v>
      </c>
      <c r="G2130" s="6">
        <f t="shared" si="235"/>
        <v>11.100000000000001</v>
      </c>
      <c r="H2130" s="6">
        <f t="shared" si="236"/>
        <v>12.100000000000001</v>
      </c>
      <c r="I2130" s="162"/>
      <c r="J2130" s="6">
        <f t="shared" si="237"/>
        <v>-22.200000000000003</v>
      </c>
      <c r="K2130" s="60"/>
      <c r="L2130" s="93"/>
    </row>
    <row r="2131" spans="1:12">
      <c r="A2131" s="59">
        <f>'Temperature Data'!A2131</f>
        <v>42672</v>
      </c>
      <c r="B2131" s="6" cm="1">
        <f t="array" ref="B2131">INDEX('Temperature Data'!$B2131:$G2131,1,TempDataCol)</f>
        <v>46.6</v>
      </c>
      <c r="C2131" s="6">
        <f t="shared" si="231"/>
        <v>9.8999999999999986</v>
      </c>
      <c r="D2131" s="6">
        <f t="shared" si="232"/>
        <v>10.899999999999999</v>
      </c>
      <c r="E2131" s="6">
        <f t="shared" si="233"/>
        <v>11.899999999999999</v>
      </c>
      <c r="F2131" s="6">
        <f t="shared" si="234"/>
        <v>9.8999999999999986</v>
      </c>
      <c r="G2131" s="6">
        <f t="shared" si="235"/>
        <v>10.899999999999999</v>
      </c>
      <c r="H2131" s="6">
        <f t="shared" si="236"/>
        <v>11.899999999999999</v>
      </c>
      <c r="I2131" s="162"/>
      <c r="J2131" s="6">
        <f t="shared" si="237"/>
        <v>-21.799999999999997</v>
      </c>
      <c r="K2131" s="60"/>
      <c r="L2131" s="93"/>
    </row>
    <row r="2132" spans="1:12">
      <c r="A2132" s="59">
        <f>'Temperature Data'!A2132</f>
        <v>42673</v>
      </c>
      <c r="B2132" s="6" cm="1">
        <f t="array" ref="B2132">INDEX('Temperature Data'!$B2132:$G2132,1,TempDataCol)</f>
        <v>54.6</v>
      </c>
      <c r="C2132" s="6">
        <f t="shared" si="231"/>
        <v>1.8999999999999986</v>
      </c>
      <c r="D2132" s="6">
        <f t="shared" si="232"/>
        <v>2.8999999999999986</v>
      </c>
      <c r="E2132" s="6">
        <f t="shared" si="233"/>
        <v>3.8999999999999986</v>
      </c>
      <c r="F2132" s="6">
        <f t="shared" si="234"/>
        <v>1.8999999999999986</v>
      </c>
      <c r="G2132" s="6">
        <f t="shared" si="235"/>
        <v>2.8999999999999986</v>
      </c>
      <c r="H2132" s="6">
        <f t="shared" si="236"/>
        <v>3.8999999999999986</v>
      </c>
      <c r="I2132" s="162"/>
      <c r="J2132" s="6">
        <f t="shared" si="237"/>
        <v>-5.7999999999999972</v>
      </c>
      <c r="K2132" s="60"/>
      <c r="L2132" s="93"/>
    </row>
    <row r="2133" spans="1:12">
      <c r="A2133" s="59">
        <f>'Temperature Data'!A2133</f>
        <v>42674</v>
      </c>
      <c r="B2133" s="6" cm="1">
        <f t="array" ref="B2133">INDEX('Temperature Data'!$B2133:$G2133,1,TempDataCol)</f>
        <v>41.9</v>
      </c>
      <c r="C2133" s="6">
        <f t="shared" si="231"/>
        <v>14.600000000000001</v>
      </c>
      <c r="D2133" s="6">
        <f t="shared" si="232"/>
        <v>15.600000000000001</v>
      </c>
      <c r="E2133" s="6">
        <f t="shared" si="233"/>
        <v>16.600000000000001</v>
      </c>
      <c r="F2133" s="6">
        <f t="shared" si="234"/>
        <v>14.600000000000001</v>
      </c>
      <c r="G2133" s="6">
        <f t="shared" si="235"/>
        <v>15.600000000000001</v>
      </c>
      <c r="H2133" s="6">
        <f t="shared" si="236"/>
        <v>16.600000000000001</v>
      </c>
      <c r="I2133" s="162"/>
      <c r="J2133" s="6">
        <f t="shared" si="237"/>
        <v>-31.200000000000003</v>
      </c>
      <c r="K2133" s="60"/>
      <c r="L2133" s="93"/>
    </row>
    <row r="2134" spans="1:12">
      <c r="A2134" s="59">
        <f>'Temperature Data'!A2134</f>
        <v>42675</v>
      </c>
      <c r="B2134" s="6" cm="1">
        <f t="array" ref="B2134">INDEX('Temperature Data'!$B2134:$G2134,1,TempDataCol)</f>
        <v>39.1</v>
      </c>
      <c r="C2134" s="6">
        <f t="shared" si="231"/>
        <v>17.399999999999999</v>
      </c>
      <c r="D2134" s="6">
        <f t="shared" si="232"/>
        <v>18.399999999999999</v>
      </c>
      <c r="E2134" s="6">
        <f t="shared" si="233"/>
        <v>19.399999999999999</v>
      </c>
      <c r="F2134" s="6">
        <f t="shared" si="234"/>
        <v>17.399999999999999</v>
      </c>
      <c r="G2134" s="6">
        <f t="shared" si="235"/>
        <v>18.399999999999999</v>
      </c>
      <c r="H2134" s="6">
        <f t="shared" si="236"/>
        <v>19.399999999999999</v>
      </c>
      <c r="I2134" s="162"/>
      <c r="J2134" s="6">
        <f t="shared" si="237"/>
        <v>-36.799999999999997</v>
      </c>
      <c r="K2134" s="60"/>
      <c r="L2134" s="93"/>
    </row>
    <row r="2135" spans="1:12">
      <c r="A2135" s="59">
        <f>'Temperature Data'!A2135</f>
        <v>42676</v>
      </c>
      <c r="B2135" s="6" cm="1">
        <f t="array" ref="B2135">INDEX('Temperature Data'!$B2135:$G2135,1,TempDataCol)</f>
        <v>55.7</v>
      </c>
      <c r="C2135" s="6">
        <f t="shared" si="231"/>
        <v>0.79999999999999716</v>
      </c>
      <c r="D2135" s="6">
        <f t="shared" si="232"/>
        <v>1.7999999999999972</v>
      </c>
      <c r="E2135" s="6">
        <f t="shared" si="233"/>
        <v>2.7999999999999972</v>
      </c>
      <c r="F2135" s="6">
        <f t="shared" si="234"/>
        <v>0.79999999999999716</v>
      </c>
      <c r="G2135" s="6">
        <f t="shared" si="235"/>
        <v>1.7999999999999972</v>
      </c>
      <c r="H2135" s="6">
        <f t="shared" si="236"/>
        <v>2.7999999999999972</v>
      </c>
      <c r="I2135" s="162"/>
      <c r="J2135" s="6">
        <f t="shared" si="237"/>
        <v>-3.5999999999999943</v>
      </c>
      <c r="K2135" s="60"/>
      <c r="L2135" s="93"/>
    </row>
    <row r="2136" spans="1:12">
      <c r="A2136" s="59">
        <f>'Temperature Data'!A2136</f>
        <v>42677</v>
      </c>
      <c r="B2136" s="6" cm="1">
        <f t="array" ref="B2136">INDEX('Temperature Data'!$B2136:$G2136,1,TempDataCol)</f>
        <v>53.9</v>
      </c>
      <c r="C2136" s="6">
        <f t="shared" si="231"/>
        <v>2.6000000000000014</v>
      </c>
      <c r="D2136" s="6">
        <f t="shared" si="232"/>
        <v>3.6000000000000014</v>
      </c>
      <c r="E2136" s="6">
        <f t="shared" si="233"/>
        <v>4.6000000000000014</v>
      </c>
      <c r="F2136" s="6">
        <f t="shared" si="234"/>
        <v>2.6000000000000014</v>
      </c>
      <c r="G2136" s="6">
        <f t="shared" si="235"/>
        <v>3.6000000000000014</v>
      </c>
      <c r="H2136" s="6">
        <f t="shared" si="236"/>
        <v>4.6000000000000014</v>
      </c>
      <c r="I2136" s="162"/>
      <c r="J2136" s="6">
        <f t="shared" si="237"/>
        <v>-7.2000000000000028</v>
      </c>
      <c r="K2136" s="60"/>
      <c r="L2136" s="93"/>
    </row>
    <row r="2137" spans="1:12">
      <c r="A2137" s="59">
        <f>'Temperature Data'!A2137</f>
        <v>42678</v>
      </c>
      <c r="B2137" s="6" cm="1">
        <f t="array" ref="B2137">INDEX('Temperature Data'!$B2137:$G2137,1,TempDataCol)</f>
        <v>46.8</v>
      </c>
      <c r="C2137" s="6">
        <f t="shared" si="231"/>
        <v>9.7000000000000028</v>
      </c>
      <c r="D2137" s="6">
        <f t="shared" si="232"/>
        <v>10.700000000000003</v>
      </c>
      <c r="E2137" s="6">
        <f t="shared" si="233"/>
        <v>11.700000000000003</v>
      </c>
      <c r="F2137" s="6">
        <f t="shared" si="234"/>
        <v>9.7000000000000028</v>
      </c>
      <c r="G2137" s="6">
        <f t="shared" si="235"/>
        <v>10.700000000000003</v>
      </c>
      <c r="H2137" s="6">
        <f t="shared" si="236"/>
        <v>11.700000000000003</v>
      </c>
      <c r="I2137" s="162"/>
      <c r="J2137" s="6">
        <f t="shared" si="237"/>
        <v>-21.400000000000006</v>
      </c>
      <c r="K2137" s="60"/>
      <c r="L2137" s="93"/>
    </row>
    <row r="2138" spans="1:12">
      <c r="A2138" s="59">
        <f>'Temperature Data'!A2138</f>
        <v>42679</v>
      </c>
      <c r="B2138" s="6" cm="1">
        <f t="array" ref="B2138">INDEX('Temperature Data'!$B2138:$G2138,1,TempDataCol)</f>
        <v>40.4</v>
      </c>
      <c r="C2138" s="6">
        <f t="shared" si="231"/>
        <v>16.100000000000001</v>
      </c>
      <c r="D2138" s="6">
        <f t="shared" si="232"/>
        <v>17.100000000000001</v>
      </c>
      <c r="E2138" s="6">
        <f t="shared" si="233"/>
        <v>18.100000000000001</v>
      </c>
      <c r="F2138" s="6">
        <f t="shared" si="234"/>
        <v>16.100000000000001</v>
      </c>
      <c r="G2138" s="6">
        <f t="shared" si="235"/>
        <v>17.100000000000001</v>
      </c>
      <c r="H2138" s="6">
        <f t="shared" si="236"/>
        <v>18.100000000000001</v>
      </c>
      <c r="I2138" s="162"/>
      <c r="J2138" s="6">
        <f t="shared" si="237"/>
        <v>-34.200000000000003</v>
      </c>
      <c r="K2138" s="60"/>
      <c r="L2138" s="93"/>
    </row>
    <row r="2139" spans="1:12">
      <c r="A2139" s="59">
        <f>'Temperature Data'!A2139</f>
        <v>42680</v>
      </c>
      <c r="B2139" s="6" cm="1">
        <f t="array" ref="B2139">INDEX('Temperature Data'!$B2139:$G2139,1,TempDataCol)</f>
        <v>44.3</v>
      </c>
      <c r="C2139" s="6">
        <f t="shared" si="231"/>
        <v>12.200000000000003</v>
      </c>
      <c r="D2139" s="6">
        <f t="shared" si="232"/>
        <v>13.200000000000003</v>
      </c>
      <c r="E2139" s="6">
        <f t="shared" si="233"/>
        <v>14.200000000000003</v>
      </c>
      <c r="F2139" s="6">
        <f t="shared" si="234"/>
        <v>12.200000000000003</v>
      </c>
      <c r="G2139" s="6">
        <f t="shared" si="235"/>
        <v>13.200000000000003</v>
      </c>
      <c r="H2139" s="6">
        <f t="shared" si="236"/>
        <v>14.200000000000003</v>
      </c>
      <c r="I2139" s="162"/>
      <c r="J2139" s="6">
        <f t="shared" si="237"/>
        <v>-26.400000000000006</v>
      </c>
      <c r="K2139" s="60"/>
      <c r="L2139" s="93"/>
    </row>
    <row r="2140" spans="1:12">
      <c r="A2140" s="59">
        <f>'Temperature Data'!A2140</f>
        <v>42681</v>
      </c>
      <c r="B2140" s="6" cm="1">
        <f t="array" ref="B2140">INDEX('Temperature Data'!$B2140:$G2140,1,TempDataCol)</f>
        <v>37.700000000000003</v>
      </c>
      <c r="C2140" s="6">
        <f t="shared" si="231"/>
        <v>18.799999999999997</v>
      </c>
      <c r="D2140" s="6">
        <f t="shared" si="232"/>
        <v>19.799999999999997</v>
      </c>
      <c r="E2140" s="6">
        <f t="shared" si="233"/>
        <v>20.799999999999997</v>
      </c>
      <c r="F2140" s="6">
        <f t="shared" si="234"/>
        <v>18.799999999999997</v>
      </c>
      <c r="G2140" s="6">
        <f t="shared" si="235"/>
        <v>19.799999999999997</v>
      </c>
      <c r="H2140" s="6">
        <f t="shared" si="236"/>
        <v>20.799999999999997</v>
      </c>
      <c r="I2140" s="162"/>
      <c r="J2140" s="6">
        <f t="shared" si="237"/>
        <v>-39.599999999999994</v>
      </c>
      <c r="K2140" s="60"/>
      <c r="L2140" s="93"/>
    </row>
    <row r="2141" spans="1:12">
      <c r="A2141" s="59">
        <f>'Temperature Data'!A2141</f>
        <v>42682</v>
      </c>
      <c r="B2141" s="6" cm="1">
        <f t="array" ref="B2141">INDEX('Temperature Data'!$B2141:$G2141,1,TempDataCol)</f>
        <v>42.9</v>
      </c>
      <c r="C2141" s="6">
        <f t="shared" si="231"/>
        <v>13.600000000000001</v>
      </c>
      <c r="D2141" s="6">
        <f t="shared" si="232"/>
        <v>14.600000000000001</v>
      </c>
      <c r="E2141" s="6">
        <f t="shared" si="233"/>
        <v>15.600000000000001</v>
      </c>
      <c r="F2141" s="6">
        <f t="shared" si="234"/>
        <v>13.600000000000001</v>
      </c>
      <c r="G2141" s="6">
        <f t="shared" si="235"/>
        <v>14.600000000000001</v>
      </c>
      <c r="H2141" s="6">
        <f t="shared" si="236"/>
        <v>15.600000000000001</v>
      </c>
      <c r="I2141" s="162"/>
      <c r="J2141" s="6">
        <f t="shared" si="237"/>
        <v>-29.200000000000003</v>
      </c>
      <c r="K2141" s="60"/>
      <c r="L2141" s="93"/>
    </row>
    <row r="2142" spans="1:12">
      <c r="A2142" s="59">
        <f>'Temperature Data'!A2142</f>
        <v>42683</v>
      </c>
      <c r="B2142" s="6" cm="1">
        <f t="array" ref="B2142">INDEX('Temperature Data'!$B2142:$G2142,1,TempDataCol)</f>
        <v>47</v>
      </c>
      <c r="C2142" s="6">
        <f t="shared" si="231"/>
        <v>9.5</v>
      </c>
      <c r="D2142" s="6">
        <f t="shared" si="232"/>
        <v>10.5</v>
      </c>
      <c r="E2142" s="6">
        <f t="shared" si="233"/>
        <v>11.5</v>
      </c>
      <c r="F2142" s="6">
        <f t="shared" si="234"/>
        <v>9.5</v>
      </c>
      <c r="G2142" s="6">
        <f t="shared" si="235"/>
        <v>10.5</v>
      </c>
      <c r="H2142" s="6">
        <f t="shared" si="236"/>
        <v>11.5</v>
      </c>
      <c r="I2142" s="162"/>
      <c r="J2142" s="6">
        <f t="shared" si="237"/>
        <v>-21</v>
      </c>
      <c r="K2142" s="60"/>
      <c r="L2142" s="93"/>
    </row>
    <row r="2143" spans="1:12">
      <c r="A2143" s="59">
        <f>'Temperature Data'!A2143</f>
        <v>42684</v>
      </c>
      <c r="B2143" s="6" cm="1">
        <f t="array" ref="B2143">INDEX('Temperature Data'!$B2143:$G2143,1,TempDataCol)</f>
        <v>43.4</v>
      </c>
      <c r="C2143" s="6">
        <f t="shared" si="231"/>
        <v>13.100000000000001</v>
      </c>
      <c r="D2143" s="6">
        <f t="shared" si="232"/>
        <v>14.100000000000001</v>
      </c>
      <c r="E2143" s="6">
        <f t="shared" si="233"/>
        <v>15.100000000000001</v>
      </c>
      <c r="F2143" s="6">
        <f t="shared" si="234"/>
        <v>13.100000000000001</v>
      </c>
      <c r="G2143" s="6">
        <f t="shared" si="235"/>
        <v>14.100000000000001</v>
      </c>
      <c r="H2143" s="6">
        <f t="shared" si="236"/>
        <v>15.100000000000001</v>
      </c>
      <c r="I2143" s="162"/>
      <c r="J2143" s="6">
        <f t="shared" si="237"/>
        <v>-28.200000000000003</v>
      </c>
      <c r="K2143" s="60"/>
      <c r="L2143" s="93"/>
    </row>
    <row r="2144" spans="1:12">
      <c r="A2144" s="59">
        <f>'Temperature Data'!A2144</f>
        <v>42685</v>
      </c>
      <c r="B2144" s="6" cm="1">
        <f t="array" ref="B2144">INDEX('Temperature Data'!$B2144:$G2144,1,TempDataCol)</f>
        <v>46.6</v>
      </c>
      <c r="C2144" s="6">
        <f t="shared" si="231"/>
        <v>9.8999999999999986</v>
      </c>
      <c r="D2144" s="6">
        <f t="shared" si="232"/>
        <v>10.899999999999999</v>
      </c>
      <c r="E2144" s="6">
        <f t="shared" si="233"/>
        <v>11.899999999999999</v>
      </c>
      <c r="F2144" s="6">
        <f t="shared" si="234"/>
        <v>9.8999999999999986</v>
      </c>
      <c r="G2144" s="6">
        <f t="shared" si="235"/>
        <v>10.899999999999999</v>
      </c>
      <c r="H2144" s="6">
        <f t="shared" si="236"/>
        <v>11.899999999999999</v>
      </c>
      <c r="I2144" s="162"/>
      <c r="J2144" s="6">
        <f t="shared" si="237"/>
        <v>-21.799999999999997</v>
      </c>
      <c r="K2144" s="60"/>
      <c r="L2144" s="93"/>
    </row>
    <row r="2145" spans="1:12">
      <c r="A2145" s="59">
        <f>'Temperature Data'!A2145</f>
        <v>42686</v>
      </c>
      <c r="B2145" s="6" cm="1">
        <f t="array" ref="B2145">INDEX('Temperature Data'!$B2145:$G2145,1,TempDataCol)</f>
        <v>39.1</v>
      </c>
      <c r="C2145" s="6">
        <f t="shared" si="231"/>
        <v>17.399999999999999</v>
      </c>
      <c r="D2145" s="6">
        <f t="shared" si="232"/>
        <v>18.399999999999999</v>
      </c>
      <c r="E2145" s="6">
        <f t="shared" si="233"/>
        <v>19.399999999999999</v>
      </c>
      <c r="F2145" s="6">
        <f t="shared" si="234"/>
        <v>17.399999999999999</v>
      </c>
      <c r="G2145" s="6">
        <f t="shared" si="235"/>
        <v>18.399999999999999</v>
      </c>
      <c r="H2145" s="6">
        <f t="shared" si="236"/>
        <v>19.399999999999999</v>
      </c>
      <c r="I2145" s="162"/>
      <c r="J2145" s="6">
        <f t="shared" si="237"/>
        <v>-36.799999999999997</v>
      </c>
      <c r="K2145" s="60"/>
      <c r="L2145" s="93"/>
    </row>
    <row r="2146" spans="1:12">
      <c r="A2146" s="59">
        <f>'Temperature Data'!A2146</f>
        <v>42687</v>
      </c>
      <c r="B2146" s="6" cm="1">
        <f t="array" ref="B2146">INDEX('Temperature Data'!$B2146:$G2146,1,TempDataCol)</f>
        <v>47.3</v>
      </c>
      <c r="C2146" s="6">
        <f t="shared" si="231"/>
        <v>9.2000000000000028</v>
      </c>
      <c r="D2146" s="6">
        <f t="shared" si="232"/>
        <v>10.200000000000003</v>
      </c>
      <c r="E2146" s="6">
        <f t="shared" si="233"/>
        <v>11.200000000000003</v>
      </c>
      <c r="F2146" s="6">
        <f t="shared" si="234"/>
        <v>9.2000000000000028</v>
      </c>
      <c r="G2146" s="6">
        <f t="shared" si="235"/>
        <v>10.200000000000003</v>
      </c>
      <c r="H2146" s="6">
        <f t="shared" si="236"/>
        <v>11.200000000000003</v>
      </c>
      <c r="I2146" s="162"/>
      <c r="J2146" s="6">
        <f t="shared" si="237"/>
        <v>-20.400000000000006</v>
      </c>
      <c r="K2146" s="60"/>
      <c r="L2146" s="93"/>
    </row>
    <row r="2147" spans="1:12">
      <c r="A2147" s="59">
        <f>'Temperature Data'!A2147</f>
        <v>42688</v>
      </c>
      <c r="B2147" s="6" cm="1">
        <f t="array" ref="B2147">INDEX('Temperature Data'!$B2147:$G2147,1,TempDataCol)</f>
        <v>43.8</v>
      </c>
      <c r="C2147" s="6">
        <f t="shared" si="231"/>
        <v>12.700000000000003</v>
      </c>
      <c r="D2147" s="6">
        <f t="shared" si="232"/>
        <v>13.700000000000003</v>
      </c>
      <c r="E2147" s="6">
        <f t="shared" si="233"/>
        <v>14.700000000000003</v>
      </c>
      <c r="F2147" s="6">
        <f t="shared" si="234"/>
        <v>12.700000000000003</v>
      </c>
      <c r="G2147" s="6">
        <f t="shared" si="235"/>
        <v>13.700000000000003</v>
      </c>
      <c r="H2147" s="6">
        <f t="shared" si="236"/>
        <v>14.700000000000003</v>
      </c>
      <c r="I2147" s="162"/>
      <c r="J2147" s="6">
        <f t="shared" si="237"/>
        <v>-27.400000000000006</v>
      </c>
      <c r="K2147" s="60"/>
      <c r="L2147" s="93"/>
    </row>
    <row r="2148" spans="1:12">
      <c r="A2148" s="59">
        <f>'Temperature Data'!A2148</f>
        <v>42689</v>
      </c>
      <c r="B2148" s="6" cm="1">
        <f t="array" ref="B2148">INDEX('Temperature Data'!$B2148:$G2148,1,TempDataCol)</f>
        <v>46.9</v>
      </c>
      <c r="C2148" s="6">
        <f t="shared" si="231"/>
        <v>9.6000000000000014</v>
      </c>
      <c r="D2148" s="6">
        <f t="shared" si="232"/>
        <v>10.600000000000001</v>
      </c>
      <c r="E2148" s="6">
        <f t="shared" si="233"/>
        <v>11.600000000000001</v>
      </c>
      <c r="F2148" s="6">
        <f t="shared" si="234"/>
        <v>9.6000000000000014</v>
      </c>
      <c r="G2148" s="6">
        <f t="shared" si="235"/>
        <v>10.600000000000001</v>
      </c>
      <c r="H2148" s="6">
        <f t="shared" si="236"/>
        <v>11.600000000000001</v>
      </c>
      <c r="I2148" s="162"/>
      <c r="J2148" s="6">
        <f t="shared" si="237"/>
        <v>-21.200000000000003</v>
      </c>
      <c r="K2148" s="60"/>
      <c r="L2148" s="93"/>
    </row>
    <row r="2149" spans="1:12">
      <c r="A2149" s="59">
        <f>'Temperature Data'!A2149</f>
        <v>42690</v>
      </c>
      <c r="B2149" s="6" cm="1">
        <f t="array" ref="B2149">INDEX('Temperature Data'!$B2149:$G2149,1,TempDataCol)</f>
        <v>50.7</v>
      </c>
      <c r="C2149" s="6">
        <f t="shared" si="231"/>
        <v>5.7999999999999972</v>
      </c>
      <c r="D2149" s="6">
        <f t="shared" si="232"/>
        <v>6.7999999999999972</v>
      </c>
      <c r="E2149" s="6">
        <f t="shared" si="233"/>
        <v>7.7999999999999972</v>
      </c>
      <c r="F2149" s="6">
        <f t="shared" si="234"/>
        <v>5.7999999999999972</v>
      </c>
      <c r="G2149" s="6">
        <f t="shared" si="235"/>
        <v>6.7999999999999972</v>
      </c>
      <c r="H2149" s="6">
        <f t="shared" si="236"/>
        <v>7.7999999999999972</v>
      </c>
      <c r="I2149" s="162"/>
      <c r="J2149" s="6">
        <f t="shared" si="237"/>
        <v>-13.599999999999994</v>
      </c>
      <c r="K2149" s="60"/>
      <c r="L2149" s="93"/>
    </row>
    <row r="2150" spans="1:12">
      <c r="A2150" s="59">
        <f>'Temperature Data'!A2150</f>
        <v>42691</v>
      </c>
      <c r="B2150" s="6" cm="1">
        <f t="array" ref="B2150">INDEX('Temperature Data'!$B2150:$G2150,1,TempDataCol)</f>
        <v>48</v>
      </c>
      <c r="C2150" s="6">
        <f t="shared" si="231"/>
        <v>8.5</v>
      </c>
      <c r="D2150" s="6">
        <f t="shared" si="232"/>
        <v>9.5</v>
      </c>
      <c r="E2150" s="6">
        <f t="shared" si="233"/>
        <v>10.5</v>
      </c>
      <c r="F2150" s="6">
        <f t="shared" si="234"/>
        <v>8.5</v>
      </c>
      <c r="G2150" s="6">
        <f t="shared" si="235"/>
        <v>9.5</v>
      </c>
      <c r="H2150" s="6">
        <f t="shared" si="236"/>
        <v>10.5</v>
      </c>
      <c r="I2150" s="162"/>
      <c r="J2150" s="6">
        <f t="shared" si="237"/>
        <v>-19</v>
      </c>
      <c r="K2150" s="60"/>
      <c r="L2150" s="93"/>
    </row>
    <row r="2151" spans="1:12">
      <c r="A2151" s="59">
        <f>'Temperature Data'!A2151</f>
        <v>42692</v>
      </c>
      <c r="B2151" s="6" cm="1">
        <f t="array" ref="B2151">INDEX('Temperature Data'!$B2151:$G2151,1,TempDataCol)</f>
        <v>43.9</v>
      </c>
      <c r="C2151" s="6">
        <f t="shared" si="231"/>
        <v>12.600000000000001</v>
      </c>
      <c r="D2151" s="6">
        <f t="shared" si="232"/>
        <v>13.600000000000001</v>
      </c>
      <c r="E2151" s="6">
        <f t="shared" si="233"/>
        <v>14.600000000000001</v>
      </c>
      <c r="F2151" s="6">
        <f t="shared" si="234"/>
        <v>12.600000000000001</v>
      </c>
      <c r="G2151" s="6">
        <f t="shared" si="235"/>
        <v>13.600000000000001</v>
      </c>
      <c r="H2151" s="6">
        <f t="shared" si="236"/>
        <v>14.600000000000001</v>
      </c>
      <c r="I2151" s="162"/>
      <c r="J2151" s="6">
        <f t="shared" si="237"/>
        <v>-27.200000000000003</v>
      </c>
      <c r="K2151" s="60"/>
      <c r="L2151" s="93"/>
    </row>
    <row r="2152" spans="1:12">
      <c r="A2152" s="59">
        <f>'Temperature Data'!A2152</f>
        <v>42693</v>
      </c>
      <c r="B2152" s="6" cm="1">
        <f t="array" ref="B2152">INDEX('Temperature Data'!$B2152:$G2152,1,TempDataCol)</f>
        <v>44.3</v>
      </c>
      <c r="C2152" s="6">
        <f t="shared" si="231"/>
        <v>12.200000000000003</v>
      </c>
      <c r="D2152" s="6">
        <f t="shared" si="232"/>
        <v>13.200000000000003</v>
      </c>
      <c r="E2152" s="6">
        <f t="shared" si="233"/>
        <v>14.200000000000003</v>
      </c>
      <c r="F2152" s="6">
        <f t="shared" si="234"/>
        <v>12.200000000000003</v>
      </c>
      <c r="G2152" s="6">
        <f t="shared" si="235"/>
        <v>13.200000000000003</v>
      </c>
      <c r="H2152" s="6">
        <f t="shared" si="236"/>
        <v>14.200000000000003</v>
      </c>
      <c r="I2152" s="162"/>
      <c r="J2152" s="6">
        <f t="shared" si="237"/>
        <v>-26.400000000000006</v>
      </c>
      <c r="K2152" s="60"/>
      <c r="L2152" s="93"/>
    </row>
    <row r="2153" spans="1:12">
      <c r="A2153" s="59">
        <f>'Temperature Data'!A2153</f>
        <v>42694</v>
      </c>
      <c r="B2153" s="6" cm="1">
        <f t="array" ref="B2153">INDEX('Temperature Data'!$B2153:$G2153,1,TempDataCol)</f>
        <v>41</v>
      </c>
      <c r="C2153" s="6">
        <f t="shared" si="231"/>
        <v>15.5</v>
      </c>
      <c r="D2153" s="6">
        <f t="shared" si="232"/>
        <v>16.5</v>
      </c>
      <c r="E2153" s="6">
        <f t="shared" si="233"/>
        <v>17.5</v>
      </c>
      <c r="F2153" s="6">
        <f t="shared" si="234"/>
        <v>15.5</v>
      </c>
      <c r="G2153" s="6">
        <f t="shared" si="235"/>
        <v>16.5</v>
      </c>
      <c r="H2153" s="6">
        <f t="shared" si="236"/>
        <v>17.5</v>
      </c>
      <c r="I2153" s="162"/>
      <c r="J2153" s="6">
        <f t="shared" si="237"/>
        <v>-33</v>
      </c>
      <c r="K2153" s="60"/>
      <c r="L2153" s="93"/>
    </row>
    <row r="2154" spans="1:12">
      <c r="A2154" s="59">
        <f>'Temperature Data'!A2154</f>
        <v>42695</v>
      </c>
      <c r="B2154" s="6" cm="1">
        <f t="array" ref="B2154">INDEX('Temperature Data'!$B2154:$G2154,1,TempDataCol)</f>
        <v>32.299999999999997</v>
      </c>
      <c r="C2154" s="6">
        <f t="shared" si="231"/>
        <v>24.200000000000003</v>
      </c>
      <c r="D2154" s="6">
        <f t="shared" si="232"/>
        <v>25.200000000000003</v>
      </c>
      <c r="E2154" s="6">
        <f t="shared" si="233"/>
        <v>26.200000000000003</v>
      </c>
      <c r="F2154" s="6">
        <f t="shared" si="234"/>
        <v>24.200000000000003</v>
      </c>
      <c r="G2154" s="6">
        <f t="shared" si="235"/>
        <v>25.200000000000003</v>
      </c>
      <c r="H2154" s="6">
        <f t="shared" si="236"/>
        <v>26.200000000000003</v>
      </c>
      <c r="I2154" s="162"/>
      <c r="J2154" s="6">
        <f t="shared" si="237"/>
        <v>-50.400000000000006</v>
      </c>
      <c r="K2154" s="60"/>
      <c r="L2154" s="93"/>
    </row>
    <row r="2155" spans="1:12">
      <c r="A2155" s="59">
        <f>'Temperature Data'!A2155</f>
        <v>42696</v>
      </c>
      <c r="B2155" s="6" cm="1">
        <f t="array" ref="B2155">INDEX('Temperature Data'!$B2155:$G2155,1,TempDataCol)</f>
        <v>34.4</v>
      </c>
      <c r="C2155" s="6">
        <f t="shared" si="231"/>
        <v>22.1</v>
      </c>
      <c r="D2155" s="6">
        <f t="shared" si="232"/>
        <v>23.1</v>
      </c>
      <c r="E2155" s="6">
        <f t="shared" si="233"/>
        <v>24.1</v>
      </c>
      <c r="F2155" s="6">
        <f t="shared" si="234"/>
        <v>22.1</v>
      </c>
      <c r="G2155" s="6">
        <f t="shared" si="235"/>
        <v>23.1</v>
      </c>
      <c r="H2155" s="6">
        <f t="shared" si="236"/>
        <v>24.1</v>
      </c>
      <c r="I2155" s="162"/>
      <c r="J2155" s="6">
        <f t="shared" si="237"/>
        <v>-46.20000000000001</v>
      </c>
      <c r="K2155" s="60"/>
      <c r="L2155" s="93"/>
    </row>
    <row r="2156" spans="1:12">
      <c r="A2156" s="59">
        <f>'Temperature Data'!A2156</f>
        <v>42697</v>
      </c>
      <c r="B2156" s="6" cm="1">
        <f t="array" ref="B2156">INDEX('Temperature Data'!$B2156:$G2156,1,TempDataCol)</f>
        <v>35.4</v>
      </c>
      <c r="C2156" s="6">
        <f t="shared" si="231"/>
        <v>21.1</v>
      </c>
      <c r="D2156" s="6">
        <f t="shared" si="232"/>
        <v>22.1</v>
      </c>
      <c r="E2156" s="6">
        <f t="shared" si="233"/>
        <v>23.1</v>
      </c>
      <c r="F2156" s="6">
        <f t="shared" si="234"/>
        <v>21.1</v>
      </c>
      <c r="G2156" s="6">
        <f t="shared" si="235"/>
        <v>22.1</v>
      </c>
      <c r="H2156" s="6">
        <f t="shared" si="236"/>
        <v>23.1</v>
      </c>
      <c r="I2156" s="162"/>
      <c r="J2156" s="6">
        <f t="shared" si="237"/>
        <v>-44.20000000000001</v>
      </c>
      <c r="K2156" s="60"/>
      <c r="L2156" s="93"/>
    </row>
    <row r="2157" spans="1:12">
      <c r="A2157" s="59">
        <f>'Temperature Data'!A2157</f>
        <v>42698</v>
      </c>
      <c r="B2157" s="6" cm="1">
        <f t="array" ref="B2157">INDEX('Temperature Data'!$B2157:$G2157,1,TempDataCol)</f>
        <v>34.9</v>
      </c>
      <c r="C2157" s="6">
        <f t="shared" si="231"/>
        <v>21.6</v>
      </c>
      <c r="D2157" s="6">
        <f t="shared" si="232"/>
        <v>22.6</v>
      </c>
      <c r="E2157" s="6">
        <f t="shared" si="233"/>
        <v>23.6</v>
      </c>
      <c r="F2157" s="6">
        <f t="shared" si="234"/>
        <v>21.6</v>
      </c>
      <c r="G2157" s="6">
        <f t="shared" si="235"/>
        <v>22.6</v>
      </c>
      <c r="H2157" s="6">
        <f t="shared" si="236"/>
        <v>23.6</v>
      </c>
      <c r="I2157" s="162"/>
      <c r="J2157" s="6">
        <f t="shared" si="237"/>
        <v>-45.20000000000001</v>
      </c>
      <c r="K2157" s="60"/>
      <c r="L2157" s="93"/>
    </row>
    <row r="2158" spans="1:12">
      <c r="A2158" s="59">
        <f>'Temperature Data'!A2158</f>
        <v>42699</v>
      </c>
      <c r="B2158" s="6" cm="1">
        <f t="array" ref="B2158">INDEX('Temperature Data'!$B2158:$G2158,1,TempDataCol)</f>
        <v>39</v>
      </c>
      <c r="C2158" s="6">
        <f t="shared" si="231"/>
        <v>17.5</v>
      </c>
      <c r="D2158" s="6">
        <f t="shared" si="232"/>
        <v>18.5</v>
      </c>
      <c r="E2158" s="6">
        <f t="shared" si="233"/>
        <v>19.5</v>
      </c>
      <c r="F2158" s="6">
        <f t="shared" si="234"/>
        <v>17.5</v>
      </c>
      <c r="G2158" s="6">
        <f t="shared" si="235"/>
        <v>18.5</v>
      </c>
      <c r="H2158" s="6">
        <f t="shared" si="236"/>
        <v>19.5</v>
      </c>
      <c r="I2158" s="162"/>
      <c r="J2158" s="6">
        <f t="shared" si="237"/>
        <v>-37</v>
      </c>
      <c r="K2158" s="60"/>
      <c r="L2158" s="93"/>
    </row>
    <row r="2159" spans="1:12">
      <c r="A2159" s="59">
        <f>'Temperature Data'!A2159</f>
        <v>42700</v>
      </c>
      <c r="B2159" s="6" cm="1">
        <f t="array" ref="B2159">INDEX('Temperature Data'!$B2159:$G2159,1,TempDataCol)</f>
        <v>39.200000000000003</v>
      </c>
      <c r="C2159" s="6">
        <f t="shared" si="231"/>
        <v>17.299999999999997</v>
      </c>
      <c r="D2159" s="6">
        <f t="shared" si="232"/>
        <v>18.299999999999997</v>
      </c>
      <c r="E2159" s="6">
        <f t="shared" si="233"/>
        <v>19.299999999999997</v>
      </c>
      <c r="F2159" s="6">
        <f t="shared" si="234"/>
        <v>17.299999999999997</v>
      </c>
      <c r="G2159" s="6">
        <f t="shared" si="235"/>
        <v>18.299999999999997</v>
      </c>
      <c r="H2159" s="6">
        <f t="shared" si="236"/>
        <v>19.299999999999997</v>
      </c>
      <c r="I2159" s="162"/>
      <c r="J2159" s="6">
        <f t="shared" si="237"/>
        <v>-36.599999999999994</v>
      </c>
      <c r="K2159" s="60"/>
      <c r="L2159" s="93"/>
    </row>
    <row r="2160" spans="1:12">
      <c r="A2160" s="59">
        <f>'Temperature Data'!A2160</f>
        <v>42701</v>
      </c>
      <c r="B2160" s="6" cm="1">
        <f t="array" ref="B2160">INDEX('Temperature Data'!$B2160:$G2160,1,TempDataCol)</f>
        <v>36.5</v>
      </c>
      <c r="C2160" s="6">
        <f t="shared" si="231"/>
        <v>20</v>
      </c>
      <c r="D2160" s="6">
        <f t="shared" si="232"/>
        <v>21</v>
      </c>
      <c r="E2160" s="6">
        <f t="shared" si="233"/>
        <v>22</v>
      </c>
      <c r="F2160" s="6">
        <f t="shared" si="234"/>
        <v>20</v>
      </c>
      <c r="G2160" s="6">
        <f t="shared" si="235"/>
        <v>21</v>
      </c>
      <c r="H2160" s="6">
        <f t="shared" si="236"/>
        <v>22</v>
      </c>
      <c r="I2160" s="162"/>
      <c r="J2160" s="6">
        <f t="shared" si="237"/>
        <v>-42</v>
      </c>
      <c r="K2160" s="60"/>
      <c r="L2160" s="93"/>
    </row>
    <row r="2161" spans="1:12">
      <c r="A2161" s="59">
        <f>'Temperature Data'!A2161</f>
        <v>42702</v>
      </c>
      <c r="B2161" s="6" cm="1">
        <f t="array" ref="B2161">INDEX('Temperature Data'!$B2161:$G2161,1,TempDataCol)</f>
        <v>32.4</v>
      </c>
      <c r="C2161" s="6">
        <f t="shared" si="231"/>
        <v>24.1</v>
      </c>
      <c r="D2161" s="6">
        <f t="shared" si="232"/>
        <v>25.1</v>
      </c>
      <c r="E2161" s="6">
        <f t="shared" si="233"/>
        <v>26.1</v>
      </c>
      <c r="F2161" s="6">
        <f t="shared" si="234"/>
        <v>24.1</v>
      </c>
      <c r="G2161" s="6">
        <f t="shared" si="235"/>
        <v>25.1</v>
      </c>
      <c r="H2161" s="6">
        <f t="shared" si="236"/>
        <v>26.1</v>
      </c>
      <c r="I2161" s="162"/>
      <c r="J2161" s="6">
        <f t="shared" si="237"/>
        <v>-50.20000000000001</v>
      </c>
      <c r="K2161" s="60"/>
      <c r="L2161" s="93"/>
    </row>
    <row r="2162" spans="1:12">
      <c r="A2162" s="59">
        <f>'Temperature Data'!A2162</f>
        <v>42703</v>
      </c>
      <c r="B2162" s="6" cm="1">
        <f t="array" ref="B2162">INDEX('Temperature Data'!$B2162:$G2162,1,TempDataCol)</f>
        <v>40.700000000000003</v>
      </c>
      <c r="C2162" s="6">
        <f t="shared" si="231"/>
        <v>15.799999999999997</v>
      </c>
      <c r="D2162" s="6">
        <f t="shared" si="232"/>
        <v>16.799999999999997</v>
      </c>
      <c r="E2162" s="6">
        <f t="shared" si="233"/>
        <v>17.799999999999997</v>
      </c>
      <c r="F2162" s="6">
        <f t="shared" si="234"/>
        <v>15.799999999999997</v>
      </c>
      <c r="G2162" s="6">
        <f t="shared" si="235"/>
        <v>16.799999999999997</v>
      </c>
      <c r="H2162" s="6">
        <f t="shared" si="236"/>
        <v>17.799999999999997</v>
      </c>
      <c r="I2162" s="162"/>
      <c r="J2162" s="6">
        <f t="shared" si="237"/>
        <v>-33.599999999999994</v>
      </c>
      <c r="K2162" s="60"/>
      <c r="L2162" s="93"/>
    </row>
    <row r="2163" spans="1:12">
      <c r="A2163" s="59">
        <f>'Temperature Data'!A2163</f>
        <v>42704</v>
      </c>
      <c r="B2163" s="6" cm="1">
        <f t="array" ref="B2163">INDEX('Temperature Data'!$B2163:$G2163,1,TempDataCol)</f>
        <v>43.4</v>
      </c>
      <c r="C2163" s="6">
        <f t="shared" si="231"/>
        <v>13.100000000000001</v>
      </c>
      <c r="D2163" s="6">
        <f t="shared" si="232"/>
        <v>14.100000000000001</v>
      </c>
      <c r="E2163" s="6">
        <f t="shared" si="233"/>
        <v>15.100000000000001</v>
      </c>
      <c r="F2163" s="6">
        <f t="shared" si="234"/>
        <v>13.100000000000001</v>
      </c>
      <c r="G2163" s="6">
        <f t="shared" si="235"/>
        <v>14.100000000000001</v>
      </c>
      <c r="H2163" s="6">
        <f t="shared" si="236"/>
        <v>15.100000000000001</v>
      </c>
      <c r="I2163" s="162"/>
      <c r="J2163" s="6">
        <f t="shared" si="237"/>
        <v>-28.200000000000003</v>
      </c>
      <c r="K2163" s="60"/>
      <c r="L2163" s="93"/>
    </row>
    <row r="2164" spans="1:12">
      <c r="A2164" s="59">
        <f>'Temperature Data'!A2164</f>
        <v>42705</v>
      </c>
      <c r="B2164" s="6" cm="1">
        <f t="array" ref="B2164">INDEX('Temperature Data'!$B2164:$G2164,1,TempDataCol)</f>
        <v>48.3</v>
      </c>
      <c r="C2164" s="6">
        <f t="shared" si="231"/>
        <v>8.2000000000000028</v>
      </c>
      <c r="D2164" s="6">
        <f t="shared" si="232"/>
        <v>9.2000000000000028</v>
      </c>
      <c r="E2164" s="6">
        <f t="shared" si="233"/>
        <v>10.200000000000003</v>
      </c>
      <c r="F2164" s="6">
        <f t="shared" si="234"/>
        <v>8.2000000000000028</v>
      </c>
      <c r="G2164" s="6">
        <f t="shared" si="235"/>
        <v>9.2000000000000028</v>
      </c>
      <c r="H2164" s="6">
        <f t="shared" si="236"/>
        <v>10.200000000000003</v>
      </c>
      <c r="I2164" s="162"/>
      <c r="J2164" s="6">
        <f t="shared" si="237"/>
        <v>-18.400000000000006</v>
      </c>
      <c r="K2164" s="60"/>
      <c r="L2164" s="93"/>
    </row>
    <row r="2165" spans="1:12">
      <c r="A2165" s="59">
        <f>'Temperature Data'!A2165</f>
        <v>42706</v>
      </c>
      <c r="B2165" s="6" cm="1">
        <f t="array" ref="B2165">INDEX('Temperature Data'!$B2165:$G2165,1,TempDataCol)</f>
        <v>41.6</v>
      </c>
      <c r="C2165" s="6">
        <f t="shared" si="231"/>
        <v>14.899999999999999</v>
      </c>
      <c r="D2165" s="6">
        <f t="shared" si="232"/>
        <v>15.899999999999999</v>
      </c>
      <c r="E2165" s="6">
        <f t="shared" si="233"/>
        <v>16.899999999999999</v>
      </c>
      <c r="F2165" s="6">
        <f t="shared" si="234"/>
        <v>14.899999999999999</v>
      </c>
      <c r="G2165" s="6">
        <f t="shared" si="235"/>
        <v>15.899999999999999</v>
      </c>
      <c r="H2165" s="6">
        <f t="shared" si="236"/>
        <v>16.899999999999999</v>
      </c>
      <c r="I2165" s="162"/>
      <c r="J2165" s="6">
        <f t="shared" si="237"/>
        <v>-31.799999999999997</v>
      </c>
      <c r="K2165" s="60"/>
      <c r="L2165" s="93"/>
    </row>
    <row r="2166" spans="1:12">
      <c r="A2166" s="59">
        <f>'Temperature Data'!A2166</f>
        <v>42707</v>
      </c>
      <c r="B2166" s="6" cm="1">
        <f t="array" ref="B2166">INDEX('Temperature Data'!$B2166:$G2166,1,TempDataCol)</f>
        <v>38.6</v>
      </c>
      <c r="C2166" s="6">
        <f t="shared" si="231"/>
        <v>17.899999999999999</v>
      </c>
      <c r="D2166" s="6">
        <f t="shared" si="232"/>
        <v>18.899999999999999</v>
      </c>
      <c r="E2166" s="6">
        <f t="shared" si="233"/>
        <v>19.899999999999999</v>
      </c>
      <c r="F2166" s="6">
        <f t="shared" si="234"/>
        <v>17.899999999999999</v>
      </c>
      <c r="G2166" s="6">
        <f t="shared" si="235"/>
        <v>18.899999999999999</v>
      </c>
      <c r="H2166" s="6">
        <f t="shared" si="236"/>
        <v>19.899999999999999</v>
      </c>
      <c r="I2166" s="162"/>
      <c r="J2166" s="6">
        <f t="shared" si="237"/>
        <v>-37.799999999999997</v>
      </c>
      <c r="K2166" s="60"/>
      <c r="L2166" s="93"/>
    </row>
    <row r="2167" spans="1:12">
      <c r="A2167" s="59">
        <f>'Temperature Data'!A2167</f>
        <v>42708</v>
      </c>
      <c r="B2167" s="6" cm="1">
        <f t="array" ref="B2167">INDEX('Temperature Data'!$B2167:$G2167,1,TempDataCol)</f>
        <v>32.700000000000003</v>
      </c>
      <c r="C2167" s="6">
        <f t="shared" si="231"/>
        <v>23.799999999999997</v>
      </c>
      <c r="D2167" s="6">
        <f t="shared" si="232"/>
        <v>24.799999999999997</v>
      </c>
      <c r="E2167" s="6">
        <f t="shared" si="233"/>
        <v>25.799999999999997</v>
      </c>
      <c r="F2167" s="6">
        <f t="shared" si="234"/>
        <v>23.799999999999997</v>
      </c>
      <c r="G2167" s="6">
        <f t="shared" si="235"/>
        <v>24.799999999999997</v>
      </c>
      <c r="H2167" s="6">
        <f t="shared" si="236"/>
        <v>25.799999999999997</v>
      </c>
      <c r="I2167" s="162"/>
      <c r="J2167" s="6">
        <f t="shared" si="237"/>
        <v>-49.599999999999994</v>
      </c>
      <c r="K2167" s="60"/>
      <c r="L2167" s="93"/>
    </row>
    <row r="2168" spans="1:12">
      <c r="A2168" s="59">
        <f>'Temperature Data'!A2168</f>
        <v>42709</v>
      </c>
      <c r="B2168" s="6" cm="1">
        <f t="array" ref="B2168">INDEX('Temperature Data'!$B2168:$G2168,1,TempDataCol)</f>
        <v>29.799999999999997</v>
      </c>
      <c r="C2168" s="6">
        <f t="shared" si="231"/>
        <v>26.700000000000003</v>
      </c>
      <c r="D2168" s="6">
        <f t="shared" si="232"/>
        <v>27.700000000000003</v>
      </c>
      <c r="E2168" s="6">
        <f t="shared" si="233"/>
        <v>28.700000000000003</v>
      </c>
      <c r="F2168" s="6">
        <f t="shared" si="234"/>
        <v>26.700000000000003</v>
      </c>
      <c r="G2168" s="6">
        <f t="shared" si="235"/>
        <v>27.700000000000003</v>
      </c>
      <c r="H2168" s="6">
        <f t="shared" si="236"/>
        <v>28.700000000000003</v>
      </c>
      <c r="I2168" s="162"/>
      <c r="J2168" s="6">
        <f t="shared" si="237"/>
        <v>-55.400000000000006</v>
      </c>
      <c r="K2168" s="60"/>
      <c r="L2168" s="93"/>
    </row>
    <row r="2169" spans="1:12">
      <c r="A2169" s="59">
        <f>'Temperature Data'!A2169</f>
        <v>42710</v>
      </c>
      <c r="B2169" s="6" cm="1">
        <f t="array" ref="B2169">INDEX('Temperature Data'!$B2169:$G2169,1,TempDataCol)</f>
        <v>32.4</v>
      </c>
      <c r="C2169" s="6">
        <f t="shared" si="231"/>
        <v>24.1</v>
      </c>
      <c r="D2169" s="6">
        <f t="shared" si="232"/>
        <v>25.1</v>
      </c>
      <c r="E2169" s="6">
        <f t="shared" si="233"/>
        <v>26.1</v>
      </c>
      <c r="F2169" s="6">
        <f t="shared" si="234"/>
        <v>24.1</v>
      </c>
      <c r="G2169" s="6">
        <f t="shared" si="235"/>
        <v>25.1</v>
      </c>
      <c r="H2169" s="6">
        <f t="shared" si="236"/>
        <v>26.1</v>
      </c>
      <c r="I2169" s="162"/>
      <c r="J2169" s="6">
        <f t="shared" si="237"/>
        <v>-50.20000000000001</v>
      </c>
      <c r="K2169" s="60"/>
      <c r="L2169" s="93"/>
    </row>
    <row r="2170" spans="1:12">
      <c r="A2170" s="59">
        <f>'Temperature Data'!A2170</f>
        <v>42711</v>
      </c>
      <c r="B2170" s="6" cm="1">
        <f t="array" ref="B2170">INDEX('Temperature Data'!$B2170:$G2170,1,TempDataCol)</f>
        <v>34.700000000000003</v>
      </c>
      <c r="C2170" s="6">
        <f t="shared" si="231"/>
        <v>21.799999999999997</v>
      </c>
      <c r="D2170" s="6">
        <f t="shared" si="232"/>
        <v>22.799999999999997</v>
      </c>
      <c r="E2170" s="6">
        <f t="shared" si="233"/>
        <v>23.799999999999997</v>
      </c>
      <c r="F2170" s="6">
        <f t="shared" si="234"/>
        <v>21.799999999999997</v>
      </c>
      <c r="G2170" s="6">
        <f t="shared" si="235"/>
        <v>22.799999999999997</v>
      </c>
      <c r="H2170" s="6">
        <f t="shared" si="236"/>
        <v>23.799999999999997</v>
      </c>
      <c r="I2170" s="162"/>
      <c r="J2170" s="6">
        <f t="shared" si="237"/>
        <v>-45.599999999999994</v>
      </c>
      <c r="K2170" s="60"/>
      <c r="L2170" s="93"/>
    </row>
    <row r="2171" spans="1:12">
      <c r="A2171" s="59">
        <f>'Temperature Data'!A2171</f>
        <v>42712</v>
      </c>
      <c r="B2171" s="6" cm="1">
        <f t="array" ref="B2171">INDEX('Temperature Data'!$B2171:$G2171,1,TempDataCol)</f>
        <v>33.9</v>
      </c>
      <c r="C2171" s="6">
        <f t="shared" si="231"/>
        <v>22.6</v>
      </c>
      <c r="D2171" s="6">
        <f t="shared" si="232"/>
        <v>23.6</v>
      </c>
      <c r="E2171" s="6">
        <f t="shared" si="233"/>
        <v>24.6</v>
      </c>
      <c r="F2171" s="6">
        <f t="shared" si="234"/>
        <v>22.6</v>
      </c>
      <c r="G2171" s="6">
        <f t="shared" si="235"/>
        <v>23.6</v>
      </c>
      <c r="H2171" s="6">
        <f t="shared" si="236"/>
        <v>24.6</v>
      </c>
      <c r="I2171" s="162"/>
      <c r="J2171" s="6">
        <f t="shared" si="237"/>
        <v>-47.20000000000001</v>
      </c>
      <c r="K2171" s="60"/>
      <c r="L2171" s="93"/>
    </row>
    <row r="2172" spans="1:12">
      <c r="A2172" s="59">
        <f>'Temperature Data'!A2172</f>
        <v>42713</v>
      </c>
      <c r="B2172" s="6" cm="1">
        <f t="array" ref="B2172">INDEX('Temperature Data'!$B2172:$G2172,1,TempDataCol)</f>
        <v>30.200000000000003</v>
      </c>
      <c r="C2172" s="6">
        <f t="shared" si="231"/>
        <v>26.299999999999997</v>
      </c>
      <c r="D2172" s="6">
        <f t="shared" si="232"/>
        <v>27.299999999999997</v>
      </c>
      <c r="E2172" s="6">
        <f t="shared" si="233"/>
        <v>28.299999999999997</v>
      </c>
      <c r="F2172" s="6">
        <f t="shared" si="234"/>
        <v>26.299999999999997</v>
      </c>
      <c r="G2172" s="6">
        <f t="shared" si="235"/>
        <v>27.299999999999997</v>
      </c>
      <c r="H2172" s="6">
        <f t="shared" si="236"/>
        <v>28.299999999999997</v>
      </c>
      <c r="I2172" s="162"/>
      <c r="J2172" s="6">
        <f t="shared" si="237"/>
        <v>-54.599999999999994</v>
      </c>
      <c r="K2172" s="60"/>
      <c r="L2172" s="93"/>
    </row>
    <row r="2173" spans="1:12">
      <c r="A2173" s="59">
        <f>'Temperature Data'!A2173</f>
        <v>42714</v>
      </c>
      <c r="B2173" s="6" cm="1">
        <f t="array" ref="B2173">INDEX('Temperature Data'!$B2173:$G2173,1,TempDataCol)</f>
        <v>21.299999999999997</v>
      </c>
      <c r="C2173" s="6">
        <f t="shared" si="231"/>
        <v>35.200000000000003</v>
      </c>
      <c r="D2173" s="6">
        <f t="shared" si="232"/>
        <v>36.200000000000003</v>
      </c>
      <c r="E2173" s="6">
        <f t="shared" si="233"/>
        <v>37.200000000000003</v>
      </c>
      <c r="F2173" s="6">
        <f t="shared" si="234"/>
        <v>35.200000000000003</v>
      </c>
      <c r="G2173" s="6">
        <f t="shared" si="235"/>
        <v>36.200000000000003</v>
      </c>
      <c r="H2173" s="6">
        <f t="shared" si="236"/>
        <v>37.200000000000003</v>
      </c>
      <c r="I2173" s="162"/>
      <c r="J2173" s="6">
        <f t="shared" si="237"/>
        <v>-72.400000000000006</v>
      </c>
      <c r="K2173" s="60"/>
      <c r="L2173" s="93"/>
    </row>
    <row r="2174" spans="1:12">
      <c r="A2174" s="59">
        <f>'Temperature Data'!A2174</f>
        <v>42715</v>
      </c>
      <c r="B2174" s="6" cm="1">
        <f t="array" ref="B2174">INDEX('Temperature Data'!$B2174:$G2174,1,TempDataCol)</f>
        <v>22.700000000000003</v>
      </c>
      <c r="C2174" s="6">
        <f t="shared" si="231"/>
        <v>33.799999999999997</v>
      </c>
      <c r="D2174" s="6">
        <f t="shared" si="232"/>
        <v>34.799999999999997</v>
      </c>
      <c r="E2174" s="6">
        <f t="shared" si="233"/>
        <v>35.799999999999997</v>
      </c>
      <c r="F2174" s="6">
        <f t="shared" si="234"/>
        <v>33.799999999999997</v>
      </c>
      <c r="G2174" s="6">
        <f t="shared" si="235"/>
        <v>34.799999999999997</v>
      </c>
      <c r="H2174" s="6">
        <f t="shared" si="236"/>
        <v>35.799999999999997</v>
      </c>
      <c r="I2174" s="162"/>
      <c r="J2174" s="6">
        <f t="shared" si="237"/>
        <v>-69.599999999999994</v>
      </c>
      <c r="K2174" s="60"/>
      <c r="L2174" s="93"/>
    </row>
    <row r="2175" spans="1:12">
      <c r="A2175" s="59">
        <f>'Temperature Data'!A2175</f>
        <v>42716</v>
      </c>
      <c r="B2175" s="6" cm="1">
        <f t="array" ref="B2175">INDEX('Temperature Data'!$B2175:$G2175,1,TempDataCol)</f>
        <v>34.4</v>
      </c>
      <c r="C2175" s="6">
        <f t="shared" si="231"/>
        <v>22.1</v>
      </c>
      <c r="D2175" s="6">
        <f t="shared" si="232"/>
        <v>23.1</v>
      </c>
      <c r="E2175" s="6">
        <f t="shared" si="233"/>
        <v>24.1</v>
      </c>
      <c r="F2175" s="6">
        <f t="shared" si="234"/>
        <v>22.1</v>
      </c>
      <c r="G2175" s="6">
        <f t="shared" si="235"/>
        <v>23.1</v>
      </c>
      <c r="H2175" s="6">
        <f t="shared" si="236"/>
        <v>24.1</v>
      </c>
      <c r="I2175" s="162"/>
      <c r="J2175" s="6">
        <f t="shared" si="237"/>
        <v>-46.20000000000001</v>
      </c>
      <c r="K2175" s="60"/>
      <c r="L2175" s="93"/>
    </row>
    <row r="2176" spans="1:12">
      <c r="A2176" s="59">
        <f>'Temperature Data'!A2176</f>
        <v>42717</v>
      </c>
      <c r="B2176" s="6" cm="1">
        <f t="array" ref="B2176">INDEX('Temperature Data'!$B2176:$G2176,1,TempDataCol)</f>
        <v>35.700000000000003</v>
      </c>
      <c r="C2176" s="6">
        <f t="shared" si="231"/>
        <v>20.799999999999997</v>
      </c>
      <c r="D2176" s="6">
        <f t="shared" si="232"/>
        <v>21.799999999999997</v>
      </c>
      <c r="E2176" s="6">
        <f t="shared" si="233"/>
        <v>22.799999999999997</v>
      </c>
      <c r="F2176" s="6">
        <f t="shared" si="234"/>
        <v>20.799999999999997</v>
      </c>
      <c r="G2176" s="6">
        <f t="shared" si="235"/>
        <v>21.799999999999997</v>
      </c>
      <c r="H2176" s="6">
        <f t="shared" si="236"/>
        <v>22.799999999999997</v>
      </c>
      <c r="I2176" s="162"/>
      <c r="J2176" s="6">
        <f t="shared" si="237"/>
        <v>-43.599999999999994</v>
      </c>
      <c r="K2176" s="60"/>
      <c r="L2176" s="93"/>
    </row>
    <row r="2177" spans="1:12">
      <c r="A2177" s="59">
        <f>'Temperature Data'!A2177</f>
        <v>42718</v>
      </c>
      <c r="B2177" s="6" cm="1">
        <f t="array" ref="B2177">INDEX('Temperature Data'!$B2177:$G2177,1,TempDataCol)</f>
        <v>32</v>
      </c>
      <c r="C2177" s="6">
        <f t="shared" si="231"/>
        <v>24.5</v>
      </c>
      <c r="D2177" s="6">
        <f t="shared" si="232"/>
        <v>25.5</v>
      </c>
      <c r="E2177" s="6">
        <f t="shared" si="233"/>
        <v>26.5</v>
      </c>
      <c r="F2177" s="6">
        <f t="shared" si="234"/>
        <v>24.5</v>
      </c>
      <c r="G2177" s="6">
        <f t="shared" si="235"/>
        <v>25.5</v>
      </c>
      <c r="H2177" s="6">
        <f t="shared" si="236"/>
        <v>26.5</v>
      </c>
      <c r="I2177" s="162"/>
      <c r="J2177" s="6">
        <f t="shared" si="237"/>
        <v>-51</v>
      </c>
      <c r="K2177" s="60"/>
      <c r="L2177" s="93"/>
    </row>
    <row r="2178" spans="1:12">
      <c r="A2178" s="59">
        <f>'Temperature Data'!A2178</f>
        <v>42719</v>
      </c>
      <c r="B2178" s="6" cm="1">
        <f t="array" ref="B2178">INDEX('Temperature Data'!$B2178:$G2178,1,TempDataCol)</f>
        <v>22.700000000000003</v>
      </c>
      <c r="C2178" s="6">
        <f t="shared" si="231"/>
        <v>33.799999999999997</v>
      </c>
      <c r="D2178" s="6">
        <f t="shared" si="232"/>
        <v>34.799999999999997</v>
      </c>
      <c r="E2178" s="6">
        <f t="shared" si="233"/>
        <v>35.799999999999997</v>
      </c>
      <c r="F2178" s="6">
        <f t="shared" si="234"/>
        <v>33.799999999999997</v>
      </c>
      <c r="G2178" s="6">
        <f t="shared" si="235"/>
        <v>34.799999999999997</v>
      </c>
      <c r="H2178" s="6">
        <f t="shared" si="236"/>
        <v>35.799999999999997</v>
      </c>
      <c r="I2178" s="162"/>
      <c r="J2178" s="6">
        <f t="shared" si="237"/>
        <v>-69.599999999999994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46.4</v>
      </c>
      <c r="D2179" s="6">
        <f t="shared" ref="D2179:D2242" si="239">IF(ISNUMBER($B2179),IF($B2179&lt;BPmiddle,(BPmiddle-$B2179),0),"no data")</f>
        <v>47.4</v>
      </c>
      <c r="E2179" s="6">
        <f t="shared" ref="E2179:E2242" si="240">IF(ISNUMBER($B2179),IF($B2179&lt;BPupper,(BPupper-$B2179),0),"no data")</f>
        <v>48.4</v>
      </c>
      <c r="F2179" s="6">
        <f t="shared" ref="F2179:F2242" si="241">IF(ISNUMBER($B2179),IF($B2179&lt;BPlower,(BPlower-$B2179),0),"no data")</f>
        <v>46.4</v>
      </c>
      <c r="G2179" s="6">
        <f t="shared" ref="G2179:G2242" si="242">IF(ISNUMBER($B2179),IF($B2179&lt;BPmiddle,(BPmiddle-$B2179),0),"no data")</f>
        <v>47.4</v>
      </c>
      <c r="H2179" s="6">
        <f t="shared" ref="H2179:H2242" si="243">IF(ISNUMBER($B2179),IF($B2179&lt;BPupper,(BPupper-$B2179),0),"no data")</f>
        <v>48.4</v>
      </c>
      <c r="I2179" s="162"/>
      <c r="J2179" s="6">
        <f t="shared" ref="J2179:J2242" si="244">IF(ISNUMBER($B2179),IF($B2179&lt;BalancePoint,(BalancePoint-$B2179-SUM($D2179:$F2179)),0),"no data")</f>
        <v>-94.799999999999983</v>
      </c>
      <c r="K2179" s="60"/>
      <c r="L2179" s="93"/>
    </row>
    <row r="2180" spans="1:12">
      <c r="A2180" s="59">
        <f>'Temperature Data'!A2180</f>
        <v>42721</v>
      </c>
      <c r="B2180" s="6" cm="1">
        <f t="array" ref="B2180">INDEX('Temperature Data'!$B2180:$G2180,1,TempDataCol)</f>
        <v>24.4</v>
      </c>
      <c r="C2180" s="6">
        <f t="shared" si="238"/>
        <v>32.1</v>
      </c>
      <c r="D2180" s="6">
        <f t="shared" si="239"/>
        <v>33.1</v>
      </c>
      <c r="E2180" s="6">
        <f t="shared" si="240"/>
        <v>34.1</v>
      </c>
      <c r="F2180" s="6">
        <f t="shared" si="241"/>
        <v>32.1</v>
      </c>
      <c r="G2180" s="6">
        <f t="shared" si="242"/>
        <v>33.1</v>
      </c>
      <c r="H2180" s="6">
        <f t="shared" si="243"/>
        <v>34.1</v>
      </c>
      <c r="I2180" s="162"/>
      <c r="J2180" s="6">
        <f t="shared" si="244"/>
        <v>-66.200000000000017</v>
      </c>
      <c r="K2180" s="60"/>
      <c r="L2180" s="93"/>
    </row>
    <row r="2181" spans="1:12">
      <c r="A2181" s="59">
        <f>'Temperature Data'!A2181</f>
        <v>42722</v>
      </c>
      <c r="B2181" s="6" cm="1">
        <f t="array" ref="B2181">INDEX('Temperature Data'!$B2181:$G2181,1,TempDataCol)</f>
        <v>42.6</v>
      </c>
      <c r="C2181" s="6">
        <f t="shared" si="238"/>
        <v>13.899999999999999</v>
      </c>
      <c r="D2181" s="6">
        <f t="shared" si="239"/>
        <v>14.899999999999999</v>
      </c>
      <c r="E2181" s="6">
        <f t="shared" si="240"/>
        <v>15.899999999999999</v>
      </c>
      <c r="F2181" s="6">
        <f t="shared" si="241"/>
        <v>13.899999999999999</v>
      </c>
      <c r="G2181" s="6">
        <f t="shared" si="242"/>
        <v>14.899999999999999</v>
      </c>
      <c r="H2181" s="6">
        <f t="shared" si="243"/>
        <v>15.899999999999999</v>
      </c>
      <c r="I2181" s="162"/>
      <c r="J2181" s="6">
        <f t="shared" si="244"/>
        <v>-29.799999999999997</v>
      </c>
      <c r="K2181" s="60"/>
      <c r="L2181" s="93"/>
    </row>
    <row r="2182" spans="1:12">
      <c r="A2182" s="59">
        <f>'Temperature Data'!A2182</f>
        <v>42723</v>
      </c>
      <c r="B2182" s="6" cm="1">
        <f t="array" ref="B2182">INDEX('Temperature Data'!$B2182:$G2182,1,TempDataCol)</f>
        <v>20.100000000000001</v>
      </c>
      <c r="C2182" s="6">
        <f t="shared" si="238"/>
        <v>36.4</v>
      </c>
      <c r="D2182" s="6">
        <f t="shared" si="239"/>
        <v>37.4</v>
      </c>
      <c r="E2182" s="6">
        <f t="shared" si="240"/>
        <v>38.4</v>
      </c>
      <c r="F2182" s="6">
        <f t="shared" si="241"/>
        <v>36.4</v>
      </c>
      <c r="G2182" s="6">
        <f t="shared" si="242"/>
        <v>37.4</v>
      </c>
      <c r="H2182" s="6">
        <f t="shared" si="243"/>
        <v>38.4</v>
      </c>
      <c r="I2182" s="162"/>
      <c r="J2182" s="6">
        <f t="shared" si="244"/>
        <v>-74.799999999999983</v>
      </c>
      <c r="K2182" s="60"/>
      <c r="L2182" s="93"/>
    </row>
    <row r="2183" spans="1:12">
      <c r="A2183" s="59">
        <f>'Temperature Data'!A2183</f>
        <v>42724</v>
      </c>
      <c r="B2183" s="6" cm="1">
        <f t="array" ref="B2183">INDEX('Temperature Data'!$B2183:$G2183,1,TempDataCol)</f>
        <v>22.700000000000003</v>
      </c>
      <c r="C2183" s="6">
        <f t="shared" si="238"/>
        <v>33.799999999999997</v>
      </c>
      <c r="D2183" s="6">
        <f t="shared" si="239"/>
        <v>34.799999999999997</v>
      </c>
      <c r="E2183" s="6">
        <f t="shared" si="240"/>
        <v>35.799999999999997</v>
      </c>
      <c r="F2183" s="6">
        <f t="shared" si="241"/>
        <v>33.799999999999997</v>
      </c>
      <c r="G2183" s="6">
        <f t="shared" si="242"/>
        <v>34.799999999999997</v>
      </c>
      <c r="H2183" s="6">
        <f t="shared" si="243"/>
        <v>35.799999999999997</v>
      </c>
      <c r="I2183" s="162"/>
      <c r="J2183" s="6">
        <f t="shared" si="244"/>
        <v>-69.599999999999994</v>
      </c>
      <c r="K2183" s="60"/>
      <c r="L2183" s="93"/>
    </row>
    <row r="2184" spans="1:12">
      <c r="A2184" s="59">
        <f>'Temperature Data'!A2184</f>
        <v>42725</v>
      </c>
      <c r="B2184" s="6" cm="1">
        <f t="array" ref="B2184">INDEX('Temperature Data'!$B2184:$G2184,1,TempDataCol)</f>
        <v>32.299999999999997</v>
      </c>
      <c r="C2184" s="6">
        <f t="shared" si="238"/>
        <v>24.200000000000003</v>
      </c>
      <c r="D2184" s="6">
        <f t="shared" si="239"/>
        <v>25.200000000000003</v>
      </c>
      <c r="E2184" s="6">
        <f t="shared" si="240"/>
        <v>26.200000000000003</v>
      </c>
      <c r="F2184" s="6">
        <f t="shared" si="241"/>
        <v>24.200000000000003</v>
      </c>
      <c r="G2184" s="6">
        <f t="shared" si="242"/>
        <v>25.200000000000003</v>
      </c>
      <c r="H2184" s="6">
        <f t="shared" si="243"/>
        <v>26.200000000000003</v>
      </c>
      <c r="I2184" s="162"/>
      <c r="J2184" s="6">
        <f t="shared" si="244"/>
        <v>-50.400000000000006</v>
      </c>
      <c r="K2184" s="60"/>
      <c r="L2184" s="93"/>
    </row>
    <row r="2185" spans="1:12">
      <c r="A2185" s="59">
        <f>'Temperature Data'!A2185</f>
        <v>42726</v>
      </c>
      <c r="B2185" s="6" cm="1">
        <f t="array" ref="B2185">INDEX('Temperature Data'!$B2185:$G2185,1,TempDataCol)</f>
        <v>31.5</v>
      </c>
      <c r="C2185" s="6">
        <f t="shared" si="238"/>
        <v>25</v>
      </c>
      <c r="D2185" s="6">
        <f t="shared" si="239"/>
        <v>26</v>
      </c>
      <c r="E2185" s="6">
        <f t="shared" si="240"/>
        <v>27</v>
      </c>
      <c r="F2185" s="6">
        <f t="shared" si="241"/>
        <v>25</v>
      </c>
      <c r="G2185" s="6">
        <f t="shared" si="242"/>
        <v>26</v>
      </c>
      <c r="H2185" s="6">
        <f t="shared" si="243"/>
        <v>27</v>
      </c>
      <c r="I2185" s="162"/>
      <c r="J2185" s="6">
        <f t="shared" si="244"/>
        <v>-52</v>
      </c>
      <c r="K2185" s="60"/>
      <c r="L2185" s="93"/>
    </row>
    <row r="2186" spans="1:12">
      <c r="A2186" s="59">
        <f>'Temperature Data'!A2186</f>
        <v>42727</v>
      </c>
      <c r="B2186" s="6" cm="1">
        <f t="array" ref="B2186">INDEX('Temperature Data'!$B2186:$G2186,1,TempDataCol)</f>
        <v>36.799999999999997</v>
      </c>
      <c r="C2186" s="6">
        <f t="shared" si="238"/>
        <v>19.700000000000003</v>
      </c>
      <c r="D2186" s="6">
        <f t="shared" si="239"/>
        <v>20.700000000000003</v>
      </c>
      <c r="E2186" s="6">
        <f t="shared" si="240"/>
        <v>21.700000000000003</v>
      </c>
      <c r="F2186" s="6">
        <f t="shared" si="241"/>
        <v>19.700000000000003</v>
      </c>
      <c r="G2186" s="6">
        <f t="shared" si="242"/>
        <v>20.700000000000003</v>
      </c>
      <c r="H2186" s="6">
        <f t="shared" si="243"/>
        <v>21.700000000000003</v>
      </c>
      <c r="I2186" s="162"/>
      <c r="J2186" s="6">
        <f t="shared" si="244"/>
        <v>-41.400000000000006</v>
      </c>
      <c r="K2186" s="60"/>
      <c r="L2186" s="93"/>
    </row>
    <row r="2187" spans="1:12">
      <c r="A2187" s="59">
        <f>'Temperature Data'!A2187</f>
        <v>42728</v>
      </c>
      <c r="B2187" s="6" cm="1">
        <f t="array" ref="B2187">INDEX('Temperature Data'!$B2187:$G2187,1,TempDataCol)</f>
        <v>38.299999999999997</v>
      </c>
      <c r="C2187" s="6">
        <f t="shared" si="238"/>
        <v>18.200000000000003</v>
      </c>
      <c r="D2187" s="6">
        <f t="shared" si="239"/>
        <v>19.200000000000003</v>
      </c>
      <c r="E2187" s="6">
        <f t="shared" si="240"/>
        <v>20.200000000000003</v>
      </c>
      <c r="F2187" s="6">
        <f t="shared" si="241"/>
        <v>18.200000000000003</v>
      </c>
      <c r="G2187" s="6">
        <f t="shared" si="242"/>
        <v>19.200000000000003</v>
      </c>
      <c r="H2187" s="6">
        <f t="shared" si="243"/>
        <v>20.200000000000003</v>
      </c>
      <c r="I2187" s="162"/>
      <c r="J2187" s="6">
        <f t="shared" si="244"/>
        <v>-38.400000000000006</v>
      </c>
      <c r="K2187" s="60"/>
      <c r="L2187" s="93"/>
    </row>
    <row r="2188" spans="1:12">
      <c r="A2188" s="59">
        <f>'Temperature Data'!A2188</f>
        <v>42729</v>
      </c>
      <c r="B2188" s="6" cm="1">
        <f t="array" ref="B2188">INDEX('Temperature Data'!$B2188:$G2188,1,TempDataCol)</f>
        <v>33.6</v>
      </c>
      <c r="C2188" s="6">
        <f t="shared" si="238"/>
        <v>22.9</v>
      </c>
      <c r="D2188" s="6">
        <f t="shared" si="239"/>
        <v>23.9</v>
      </c>
      <c r="E2188" s="6">
        <f t="shared" si="240"/>
        <v>24.9</v>
      </c>
      <c r="F2188" s="6">
        <f t="shared" si="241"/>
        <v>22.9</v>
      </c>
      <c r="G2188" s="6">
        <f t="shared" si="242"/>
        <v>23.9</v>
      </c>
      <c r="H2188" s="6">
        <f t="shared" si="243"/>
        <v>24.9</v>
      </c>
      <c r="I2188" s="162"/>
      <c r="J2188" s="6">
        <f t="shared" si="244"/>
        <v>-47.79999999999999</v>
      </c>
      <c r="K2188" s="60"/>
      <c r="L2188" s="93"/>
    </row>
    <row r="2189" spans="1:12">
      <c r="A2189" s="59">
        <f>'Temperature Data'!A2189</f>
        <v>42730</v>
      </c>
      <c r="B2189" s="6" cm="1">
        <f t="array" ref="B2189">INDEX('Temperature Data'!$B2189:$G2189,1,TempDataCol)</f>
        <v>28.799999999999997</v>
      </c>
      <c r="C2189" s="6">
        <f t="shared" si="238"/>
        <v>27.700000000000003</v>
      </c>
      <c r="D2189" s="6">
        <f t="shared" si="239"/>
        <v>28.700000000000003</v>
      </c>
      <c r="E2189" s="6">
        <f t="shared" si="240"/>
        <v>29.700000000000003</v>
      </c>
      <c r="F2189" s="6">
        <f t="shared" si="241"/>
        <v>27.700000000000003</v>
      </c>
      <c r="G2189" s="6">
        <f t="shared" si="242"/>
        <v>28.700000000000003</v>
      </c>
      <c r="H2189" s="6">
        <f t="shared" si="243"/>
        <v>29.700000000000003</v>
      </c>
      <c r="I2189" s="162"/>
      <c r="J2189" s="6">
        <f t="shared" si="244"/>
        <v>-57.400000000000006</v>
      </c>
      <c r="K2189" s="60"/>
      <c r="L2189" s="93"/>
    </row>
    <row r="2190" spans="1:12">
      <c r="A2190" s="59">
        <f>'Temperature Data'!A2190</f>
        <v>42731</v>
      </c>
      <c r="B2190" s="6" cm="1">
        <f t="array" ref="B2190">INDEX('Temperature Data'!$B2190:$G2190,1,TempDataCol)</f>
        <v>49.4</v>
      </c>
      <c r="C2190" s="6">
        <f t="shared" si="238"/>
        <v>7.1000000000000014</v>
      </c>
      <c r="D2190" s="6">
        <f t="shared" si="239"/>
        <v>8.1000000000000014</v>
      </c>
      <c r="E2190" s="6">
        <f t="shared" si="240"/>
        <v>9.1000000000000014</v>
      </c>
      <c r="F2190" s="6">
        <f t="shared" si="241"/>
        <v>7.1000000000000014</v>
      </c>
      <c r="G2190" s="6">
        <f t="shared" si="242"/>
        <v>8.1000000000000014</v>
      </c>
      <c r="H2190" s="6">
        <f t="shared" si="243"/>
        <v>9.1000000000000014</v>
      </c>
      <c r="I2190" s="162"/>
      <c r="J2190" s="6">
        <f t="shared" si="244"/>
        <v>-16.200000000000003</v>
      </c>
      <c r="K2190" s="60"/>
      <c r="L2190" s="93"/>
    </row>
    <row r="2191" spans="1:12">
      <c r="A2191" s="59">
        <f>'Temperature Data'!A2191</f>
        <v>42732</v>
      </c>
      <c r="B2191" s="6" cm="1">
        <f t="array" ref="B2191">INDEX('Temperature Data'!$B2191:$G2191,1,TempDataCol)</f>
        <v>34.799999999999997</v>
      </c>
      <c r="C2191" s="6">
        <f t="shared" si="238"/>
        <v>21.700000000000003</v>
      </c>
      <c r="D2191" s="6">
        <f t="shared" si="239"/>
        <v>22.700000000000003</v>
      </c>
      <c r="E2191" s="6">
        <f t="shared" si="240"/>
        <v>23.700000000000003</v>
      </c>
      <c r="F2191" s="6">
        <f t="shared" si="241"/>
        <v>21.700000000000003</v>
      </c>
      <c r="G2191" s="6">
        <f t="shared" si="242"/>
        <v>22.700000000000003</v>
      </c>
      <c r="H2191" s="6">
        <f t="shared" si="243"/>
        <v>23.700000000000003</v>
      </c>
      <c r="I2191" s="162"/>
      <c r="J2191" s="6">
        <f t="shared" si="244"/>
        <v>-45.400000000000006</v>
      </c>
      <c r="K2191" s="60"/>
      <c r="L2191" s="93"/>
    </row>
    <row r="2192" spans="1:12">
      <c r="A2192" s="59">
        <f>'Temperature Data'!A2192</f>
        <v>42733</v>
      </c>
      <c r="B2192" s="6" cm="1">
        <f t="array" ref="B2192">INDEX('Temperature Data'!$B2192:$G2192,1,TempDataCol)</f>
        <v>31.200000000000003</v>
      </c>
      <c r="C2192" s="6">
        <f t="shared" si="238"/>
        <v>25.299999999999997</v>
      </c>
      <c r="D2192" s="6">
        <f t="shared" si="239"/>
        <v>26.299999999999997</v>
      </c>
      <c r="E2192" s="6">
        <f t="shared" si="240"/>
        <v>27.299999999999997</v>
      </c>
      <c r="F2192" s="6">
        <f t="shared" si="241"/>
        <v>25.299999999999997</v>
      </c>
      <c r="G2192" s="6">
        <f t="shared" si="242"/>
        <v>26.299999999999997</v>
      </c>
      <c r="H2192" s="6">
        <f t="shared" si="243"/>
        <v>27.299999999999997</v>
      </c>
      <c r="I2192" s="162"/>
      <c r="J2192" s="6">
        <f t="shared" si="244"/>
        <v>-52.599999999999994</v>
      </c>
      <c r="K2192" s="60"/>
      <c r="L2192" s="93"/>
    </row>
    <row r="2193" spans="1:12">
      <c r="A2193" s="59">
        <f>'Temperature Data'!A2193</f>
        <v>42734</v>
      </c>
      <c r="B2193" s="6" cm="1">
        <f t="array" ref="B2193">INDEX('Temperature Data'!$B2193:$G2193,1,TempDataCol)</f>
        <v>33.200000000000003</v>
      </c>
      <c r="C2193" s="6">
        <f t="shared" si="238"/>
        <v>23.299999999999997</v>
      </c>
      <c r="D2193" s="6">
        <f t="shared" si="239"/>
        <v>24.299999999999997</v>
      </c>
      <c r="E2193" s="6">
        <f t="shared" si="240"/>
        <v>25.299999999999997</v>
      </c>
      <c r="F2193" s="6">
        <f t="shared" si="241"/>
        <v>23.299999999999997</v>
      </c>
      <c r="G2193" s="6">
        <f t="shared" si="242"/>
        <v>24.299999999999997</v>
      </c>
      <c r="H2193" s="6">
        <f t="shared" si="243"/>
        <v>25.299999999999997</v>
      </c>
      <c r="I2193" s="162"/>
      <c r="J2193" s="6">
        <f t="shared" si="244"/>
        <v>-48.599999999999994</v>
      </c>
      <c r="K2193" s="60"/>
      <c r="L2193" s="93"/>
    </row>
    <row r="2194" spans="1:12">
      <c r="A2194" s="59">
        <f>'Temperature Data'!A2194</f>
        <v>42735</v>
      </c>
      <c r="B2194" s="6" cm="1">
        <f t="array" ref="B2194">INDEX('Temperature Data'!$B2194:$G2194,1,TempDataCol)</f>
        <v>31.1</v>
      </c>
      <c r="C2194" s="6">
        <f t="shared" si="238"/>
        <v>25.4</v>
      </c>
      <c r="D2194" s="6">
        <f t="shared" si="239"/>
        <v>26.4</v>
      </c>
      <c r="E2194" s="6">
        <f t="shared" si="240"/>
        <v>27.4</v>
      </c>
      <c r="F2194" s="6">
        <f t="shared" si="241"/>
        <v>25.4</v>
      </c>
      <c r="G2194" s="6">
        <f t="shared" si="242"/>
        <v>26.4</v>
      </c>
      <c r="H2194" s="6">
        <f t="shared" si="243"/>
        <v>27.4</v>
      </c>
      <c r="I2194" s="162"/>
      <c r="J2194" s="6">
        <f t="shared" si="244"/>
        <v>-52.79999999999999</v>
      </c>
      <c r="K2194" s="60"/>
      <c r="L2194" s="93"/>
    </row>
    <row r="2195" spans="1:12">
      <c r="A2195" s="59">
        <f>'Temperature Data'!A2195</f>
        <v>42736</v>
      </c>
      <c r="B2195" s="6" cm="1">
        <f t="array" ref="B2195">INDEX('Temperature Data'!$B2195:$G2195,1,TempDataCol)</f>
        <v>35.299999999999997</v>
      </c>
      <c r="C2195" s="6">
        <f t="shared" si="238"/>
        <v>21.200000000000003</v>
      </c>
      <c r="D2195" s="6">
        <f t="shared" si="239"/>
        <v>22.200000000000003</v>
      </c>
      <c r="E2195" s="6">
        <f t="shared" si="240"/>
        <v>23.200000000000003</v>
      </c>
      <c r="F2195" s="6">
        <f t="shared" si="241"/>
        <v>21.200000000000003</v>
      </c>
      <c r="G2195" s="6">
        <f t="shared" si="242"/>
        <v>22.200000000000003</v>
      </c>
      <c r="H2195" s="6">
        <f t="shared" si="243"/>
        <v>23.200000000000003</v>
      </c>
      <c r="I2195" s="162"/>
      <c r="J2195" s="6">
        <f t="shared" si="244"/>
        <v>-44.400000000000006</v>
      </c>
      <c r="K2195" s="60"/>
      <c r="L2195" s="93"/>
    </row>
    <row r="2196" spans="1:12">
      <c r="A2196" s="59">
        <f>'Temperature Data'!A2196</f>
        <v>42737</v>
      </c>
      <c r="B2196" s="6" cm="1">
        <f t="array" ref="B2196">INDEX('Temperature Data'!$B2196:$G2196,1,TempDataCol)</f>
        <v>29.700000000000003</v>
      </c>
      <c r="C2196" s="6">
        <f t="shared" si="238"/>
        <v>26.799999999999997</v>
      </c>
      <c r="D2196" s="6">
        <f t="shared" si="239"/>
        <v>27.799999999999997</v>
      </c>
      <c r="E2196" s="6">
        <f t="shared" si="240"/>
        <v>28.799999999999997</v>
      </c>
      <c r="F2196" s="6">
        <f t="shared" si="241"/>
        <v>26.799999999999997</v>
      </c>
      <c r="G2196" s="6">
        <f t="shared" si="242"/>
        <v>27.799999999999997</v>
      </c>
      <c r="H2196" s="6">
        <f t="shared" si="243"/>
        <v>28.799999999999997</v>
      </c>
      <c r="I2196" s="162"/>
      <c r="J2196" s="6">
        <f t="shared" si="244"/>
        <v>-55.599999999999994</v>
      </c>
      <c r="K2196" s="60"/>
      <c r="L2196" s="93"/>
    </row>
    <row r="2197" spans="1:12">
      <c r="A2197" s="59">
        <f>'Temperature Data'!A2197</f>
        <v>42738</v>
      </c>
      <c r="B2197" s="6" cm="1">
        <f t="array" ref="B2197">INDEX('Temperature Data'!$B2197:$G2197,1,TempDataCol)</f>
        <v>39.200000000000003</v>
      </c>
      <c r="C2197" s="6">
        <f t="shared" si="238"/>
        <v>17.299999999999997</v>
      </c>
      <c r="D2197" s="6">
        <f t="shared" si="239"/>
        <v>18.299999999999997</v>
      </c>
      <c r="E2197" s="6">
        <f t="shared" si="240"/>
        <v>19.299999999999997</v>
      </c>
      <c r="F2197" s="6">
        <f t="shared" si="241"/>
        <v>17.299999999999997</v>
      </c>
      <c r="G2197" s="6">
        <f t="shared" si="242"/>
        <v>18.299999999999997</v>
      </c>
      <c r="H2197" s="6">
        <f t="shared" si="243"/>
        <v>19.299999999999997</v>
      </c>
      <c r="I2197" s="162"/>
      <c r="J2197" s="6">
        <f t="shared" si="244"/>
        <v>-36.599999999999994</v>
      </c>
      <c r="K2197" s="60"/>
      <c r="L2197" s="93"/>
    </row>
    <row r="2198" spans="1:12">
      <c r="A2198" s="59">
        <f>'Temperature Data'!A2198</f>
        <v>42739</v>
      </c>
      <c r="B2198" s="6" cm="1">
        <f t="array" ref="B2198">INDEX('Temperature Data'!$B2198:$G2198,1,TempDataCol)</f>
        <v>39.6</v>
      </c>
      <c r="C2198" s="6">
        <f t="shared" si="238"/>
        <v>16.899999999999999</v>
      </c>
      <c r="D2198" s="6">
        <f t="shared" si="239"/>
        <v>17.899999999999999</v>
      </c>
      <c r="E2198" s="6">
        <f t="shared" si="240"/>
        <v>18.899999999999999</v>
      </c>
      <c r="F2198" s="6">
        <f t="shared" si="241"/>
        <v>16.899999999999999</v>
      </c>
      <c r="G2198" s="6">
        <f t="shared" si="242"/>
        <v>17.899999999999999</v>
      </c>
      <c r="H2198" s="6">
        <f t="shared" si="243"/>
        <v>18.899999999999999</v>
      </c>
      <c r="I2198" s="162"/>
      <c r="J2198" s="6">
        <f t="shared" si="244"/>
        <v>-35.799999999999997</v>
      </c>
      <c r="K2198" s="60"/>
      <c r="L2198" s="93"/>
    </row>
    <row r="2199" spans="1:12">
      <c r="A2199" s="59">
        <f>'Temperature Data'!A2199</f>
        <v>42740</v>
      </c>
      <c r="B2199" s="6" cm="1">
        <f t="array" ref="B2199">INDEX('Temperature Data'!$B2199:$G2199,1,TempDataCol)</f>
        <v>27.9</v>
      </c>
      <c r="C2199" s="6">
        <f t="shared" si="238"/>
        <v>28.6</v>
      </c>
      <c r="D2199" s="6">
        <f t="shared" si="239"/>
        <v>29.6</v>
      </c>
      <c r="E2199" s="6">
        <f t="shared" si="240"/>
        <v>30.6</v>
      </c>
      <c r="F2199" s="6">
        <f t="shared" si="241"/>
        <v>28.6</v>
      </c>
      <c r="G2199" s="6">
        <f t="shared" si="242"/>
        <v>29.6</v>
      </c>
      <c r="H2199" s="6">
        <f t="shared" si="243"/>
        <v>30.6</v>
      </c>
      <c r="I2199" s="162"/>
      <c r="J2199" s="6">
        <f t="shared" si="244"/>
        <v>-59.20000000000001</v>
      </c>
      <c r="K2199" s="60"/>
      <c r="L2199" s="93"/>
    </row>
    <row r="2200" spans="1:12">
      <c r="A2200" s="59">
        <f>'Temperature Data'!A2200</f>
        <v>42741</v>
      </c>
      <c r="B2200" s="6" cm="1">
        <f t="array" ref="B2200">INDEX('Temperature Data'!$B2200:$G2200,1,TempDataCol)</f>
        <v>26.1</v>
      </c>
      <c r="C2200" s="6">
        <f t="shared" si="238"/>
        <v>30.4</v>
      </c>
      <c r="D2200" s="6">
        <f t="shared" si="239"/>
        <v>31.4</v>
      </c>
      <c r="E2200" s="6">
        <f t="shared" si="240"/>
        <v>32.4</v>
      </c>
      <c r="F2200" s="6">
        <f t="shared" si="241"/>
        <v>30.4</v>
      </c>
      <c r="G2200" s="6">
        <f t="shared" si="242"/>
        <v>31.4</v>
      </c>
      <c r="H2200" s="6">
        <f t="shared" si="243"/>
        <v>32.4</v>
      </c>
      <c r="I2200" s="162"/>
      <c r="J2200" s="6">
        <f t="shared" si="244"/>
        <v>-62.79999999999999</v>
      </c>
      <c r="K2200" s="60"/>
      <c r="L2200" s="93"/>
    </row>
    <row r="2201" spans="1:12">
      <c r="A2201" s="59">
        <f>'Temperature Data'!A2201</f>
        <v>42742</v>
      </c>
      <c r="B2201" s="6" cm="1">
        <f t="array" ref="B2201">INDEX('Temperature Data'!$B2201:$G2201,1,TempDataCol)</f>
        <v>18.700000000000003</v>
      </c>
      <c r="C2201" s="6">
        <f t="shared" si="238"/>
        <v>37.799999999999997</v>
      </c>
      <c r="D2201" s="6">
        <f t="shared" si="239"/>
        <v>38.799999999999997</v>
      </c>
      <c r="E2201" s="6">
        <f t="shared" si="240"/>
        <v>39.799999999999997</v>
      </c>
      <c r="F2201" s="6">
        <f t="shared" si="241"/>
        <v>37.799999999999997</v>
      </c>
      <c r="G2201" s="6">
        <f t="shared" si="242"/>
        <v>38.799999999999997</v>
      </c>
      <c r="H2201" s="6">
        <f t="shared" si="243"/>
        <v>39.799999999999997</v>
      </c>
      <c r="I2201" s="162"/>
      <c r="J2201" s="6">
        <f t="shared" si="244"/>
        <v>-77.599999999999994</v>
      </c>
      <c r="K2201" s="60"/>
      <c r="L2201" s="93"/>
    </row>
    <row r="2202" spans="1:12">
      <c r="A2202" s="59">
        <f>'Temperature Data'!A2202</f>
        <v>42743</v>
      </c>
      <c r="B2202" s="6" cm="1">
        <f t="array" ref="B2202">INDEX('Temperature Data'!$B2202:$G2202,1,TempDataCol)</f>
        <v>13</v>
      </c>
      <c r="C2202" s="6">
        <f t="shared" si="238"/>
        <v>43.5</v>
      </c>
      <c r="D2202" s="6">
        <f t="shared" si="239"/>
        <v>44.5</v>
      </c>
      <c r="E2202" s="6">
        <f t="shared" si="240"/>
        <v>45.5</v>
      </c>
      <c r="F2202" s="6">
        <f t="shared" si="241"/>
        <v>43.5</v>
      </c>
      <c r="G2202" s="6">
        <f t="shared" si="242"/>
        <v>44.5</v>
      </c>
      <c r="H2202" s="6">
        <f t="shared" si="243"/>
        <v>45.5</v>
      </c>
      <c r="I2202" s="162"/>
      <c r="J2202" s="6">
        <f t="shared" si="244"/>
        <v>-89</v>
      </c>
      <c r="K2202" s="60"/>
      <c r="L2202" s="93"/>
    </row>
    <row r="2203" spans="1:12">
      <c r="A2203" s="59">
        <f>'Temperature Data'!A2203</f>
        <v>42744</v>
      </c>
      <c r="B2203" s="6" cm="1">
        <f t="array" ref="B2203">INDEX('Temperature Data'!$B2203:$G2203,1,TempDataCol)</f>
        <v>9.7999999999999972</v>
      </c>
      <c r="C2203" s="6">
        <f t="shared" si="238"/>
        <v>46.7</v>
      </c>
      <c r="D2203" s="6">
        <f t="shared" si="239"/>
        <v>47.7</v>
      </c>
      <c r="E2203" s="6">
        <f t="shared" si="240"/>
        <v>48.7</v>
      </c>
      <c r="F2203" s="6">
        <f t="shared" si="241"/>
        <v>46.7</v>
      </c>
      <c r="G2203" s="6">
        <f t="shared" si="242"/>
        <v>47.7</v>
      </c>
      <c r="H2203" s="6">
        <f t="shared" si="243"/>
        <v>48.7</v>
      </c>
      <c r="I2203" s="162"/>
      <c r="J2203" s="6">
        <f t="shared" si="244"/>
        <v>-95.40000000000002</v>
      </c>
      <c r="K2203" s="60"/>
      <c r="L2203" s="93"/>
    </row>
    <row r="2204" spans="1:12">
      <c r="A2204" s="59">
        <f>'Temperature Data'!A2204</f>
        <v>42745</v>
      </c>
      <c r="B2204" s="6" cm="1">
        <f t="array" ref="B2204">INDEX('Temperature Data'!$B2204:$G2204,1,TempDataCol)</f>
        <v>20.6</v>
      </c>
      <c r="C2204" s="6">
        <f t="shared" si="238"/>
        <v>35.9</v>
      </c>
      <c r="D2204" s="6">
        <f t="shared" si="239"/>
        <v>36.9</v>
      </c>
      <c r="E2204" s="6">
        <f t="shared" si="240"/>
        <v>37.9</v>
      </c>
      <c r="F2204" s="6">
        <f t="shared" si="241"/>
        <v>35.9</v>
      </c>
      <c r="G2204" s="6">
        <f t="shared" si="242"/>
        <v>36.9</v>
      </c>
      <c r="H2204" s="6">
        <f t="shared" si="243"/>
        <v>37.9</v>
      </c>
      <c r="I2204" s="162"/>
      <c r="J2204" s="6">
        <f t="shared" si="244"/>
        <v>-73.799999999999983</v>
      </c>
      <c r="K2204" s="60"/>
      <c r="L2204" s="93"/>
    </row>
    <row r="2205" spans="1:12">
      <c r="A2205" s="59">
        <f>'Temperature Data'!A2205</f>
        <v>42746</v>
      </c>
      <c r="B2205" s="6" cm="1">
        <f t="array" ref="B2205">INDEX('Temperature Data'!$B2205:$G2205,1,TempDataCol)</f>
        <v>45.8</v>
      </c>
      <c r="C2205" s="6">
        <f t="shared" si="238"/>
        <v>10.700000000000003</v>
      </c>
      <c r="D2205" s="6">
        <f t="shared" si="239"/>
        <v>11.700000000000003</v>
      </c>
      <c r="E2205" s="6">
        <f t="shared" si="240"/>
        <v>12.700000000000003</v>
      </c>
      <c r="F2205" s="6">
        <f t="shared" si="241"/>
        <v>10.700000000000003</v>
      </c>
      <c r="G2205" s="6">
        <f t="shared" si="242"/>
        <v>11.700000000000003</v>
      </c>
      <c r="H2205" s="6">
        <f t="shared" si="243"/>
        <v>12.700000000000003</v>
      </c>
      <c r="I2205" s="162"/>
      <c r="J2205" s="6">
        <f t="shared" si="244"/>
        <v>-23.400000000000006</v>
      </c>
      <c r="K2205" s="60"/>
      <c r="L2205" s="93"/>
    </row>
    <row r="2206" spans="1:12">
      <c r="A2206" s="59">
        <f>'Temperature Data'!A2206</f>
        <v>42747</v>
      </c>
      <c r="B2206" s="6" cm="1">
        <f t="array" ref="B2206">INDEX('Temperature Data'!$B2206:$G2206,1,TempDataCol)</f>
        <v>52.8</v>
      </c>
      <c r="C2206" s="6">
        <f t="shared" si="238"/>
        <v>3.7000000000000028</v>
      </c>
      <c r="D2206" s="6">
        <f t="shared" si="239"/>
        <v>4.7000000000000028</v>
      </c>
      <c r="E2206" s="6">
        <f t="shared" si="240"/>
        <v>5.7000000000000028</v>
      </c>
      <c r="F2206" s="6">
        <f t="shared" si="241"/>
        <v>3.7000000000000028</v>
      </c>
      <c r="G2206" s="6">
        <f t="shared" si="242"/>
        <v>4.7000000000000028</v>
      </c>
      <c r="H2206" s="6">
        <f t="shared" si="243"/>
        <v>5.7000000000000028</v>
      </c>
      <c r="I2206" s="162"/>
      <c r="J2206" s="6">
        <f t="shared" si="244"/>
        <v>-9.4000000000000057</v>
      </c>
      <c r="K2206" s="60"/>
      <c r="L2206" s="93"/>
    </row>
    <row r="2207" spans="1:12">
      <c r="A2207" s="59">
        <f>'Temperature Data'!A2207</f>
        <v>42748</v>
      </c>
      <c r="B2207" s="6" cm="1">
        <f t="array" ref="B2207">INDEX('Temperature Data'!$B2207:$G2207,1,TempDataCol)</f>
        <v>40</v>
      </c>
      <c r="C2207" s="6">
        <f t="shared" si="238"/>
        <v>16.5</v>
      </c>
      <c r="D2207" s="6">
        <f t="shared" si="239"/>
        <v>17.5</v>
      </c>
      <c r="E2207" s="6">
        <f t="shared" si="240"/>
        <v>18.5</v>
      </c>
      <c r="F2207" s="6">
        <f t="shared" si="241"/>
        <v>16.5</v>
      </c>
      <c r="G2207" s="6">
        <f t="shared" si="242"/>
        <v>17.5</v>
      </c>
      <c r="H2207" s="6">
        <f t="shared" si="243"/>
        <v>18.5</v>
      </c>
      <c r="I2207" s="162"/>
      <c r="J2207" s="6">
        <f t="shared" si="244"/>
        <v>-35</v>
      </c>
      <c r="K2207" s="60"/>
      <c r="L2207" s="93"/>
    </row>
    <row r="2208" spans="1:12">
      <c r="A2208" s="59">
        <f>'Temperature Data'!A2208</f>
        <v>42749</v>
      </c>
      <c r="B2208" s="6" cm="1">
        <f t="array" ref="B2208">INDEX('Temperature Data'!$B2208:$G2208,1,TempDataCol)</f>
        <v>24</v>
      </c>
      <c r="C2208" s="6">
        <f t="shared" si="238"/>
        <v>32.5</v>
      </c>
      <c r="D2208" s="6">
        <f t="shared" si="239"/>
        <v>33.5</v>
      </c>
      <c r="E2208" s="6">
        <f t="shared" si="240"/>
        <v>34.5</v>
      </c>
      <c r="F2208" s="6">
        <f t="shared" si="241"/>
        <v>32.5</v>
      </c>
      <c r="G2208" s="6">
        <f t="shared" si="242"/>
        <v>33.5</v>
      </c>
      <c r="H2208" s="6">
        <f t="shared" si="243"/>
        <v>34.5</v>
      </c>
      <c r="I2208" s="162"/>
      <c r="J2208" s="6">
        <f t="shared" si="244"/>
        <v>-67</v>
      </c>
      <c r="K2208" s="60"/>
      <c r="L2208" s="93"/>
    </row>
    <row r="2209" spans="1:12">
      <c r="A2209" s="59">
        <f>'Temperature Data'!A2209</f>
        <v>42750</v>
      </c>
      <c r="B2209" s="6" cm="1">
        <f t="array" ref="B2209">INDEX('Temperature Data'!$B2209:$G2209,1,TempDataCol)</f>
        <v>27.1</v>
      </c>
      <c r="C2209" s="6">
        <f t="shared" si="238"/>
        <v>29.4</v>
      </c>
      <c r="D2209" s="6">
        <f t="shared" si="239"/>
        <v>30.4</v>
      </c>
      <c r="E2209" s="6">
        <f t="shared" si="240"/>
        <v>31.4</v>
      </c>
      <c r="F2209" s="6">
        <f t="shared" si="241"/>
        <v>29.4</v>
      </c>
      <c r="G2209" s="6">
        <f t="shared" si="242"/>
        <v>30.4</v>
      </c>
      <c r="H2209" s="6">
        <f t="shared" si="243"/>
        <v>31.4</v>
      </c>
      <c r="I2209" s="162"/>
      <c r="J2209" s="6">
        <f t="shared" si="244"/>
        <v>-60.79999999999999</v>
      </c>
      <c r="K2209" s="60"/>
      <c r="L2209" s="93"/>
    </row>
    <row r="2210" spans="1:12">
      <c r="A2210" s="59">
        <f>'Temperature Data'!A2210</f>
        <v>42751</v>
      </c>
      <c r="B2210" s="6" cm="1">
        <f t="array" ref="B2210">INDEX('Temperature Data'!$B2210:$G2210,1,TempDataCol)</f>
        <v>27.700000000000003</v>
      </c>
      <c r="C2210" s="6">
        <f t="shared" si="238"/>
        <v>28.799999999999997</v>
      </c>
      <c r="D2210" s="6">
        <f t="shared" si="239"/>
        <v>29.799999999999997</v>
      </c>
      <c r="E2210" s="6">
        <f t="shared" si="240"/>
        <v>30.799999999999997</v>
      </c>
      <c r="F2210" s="6">
        <f t="shared" si="241"/>
        <v>28.799999999999997</v>
      </c>
      <c r="G2210" s="6">
        <f t="shared" si="242"/>
        <v>29.799999999999997</v>
      </c>
      <c r="H2210" s="6">
        <f t="shared" si="243"/>
        <v>30.799999999999997</v>
      </c>
      <c r="I2210" s="162"/>
      <c r="J2210" s="6">
        <f t="shared" si="244"/>
        <v>-59.599999999999994</v>
      </c>
      <c r="K2210" s="60"/>
      <c r="L2210" s="93"/>
    </row>
    <row r="2211" spans="1:12">
      <c r="A2211" s="59">
        <f>'Temperature Data'!A2211</f>
        <v>42752</v>
      </c>
      <c r="B2211" s="6" cm="1">
        <f t="array" ref="B2211">INDEX('Temperature Data'!$B2211:$G2211,1,TempDataCol)</f>
        <v>33.4</v>
      </c>
      <c r="C2211" s="6">
        <f t="shared" si="238"/>
        <v>23.1</v>
      </c>
      <c r="D2211" s="6">
        <f t="shared" si="239"/>
        <v>24.1</v>
      </c>
      <c r="E2211" s="6">
        <f t="shared" si="240"/>
        <v>25.1</v>
      </c>
      <c r="F2211" s="6">
        <f t="shared" si="241"/>
        <v>23.1</v>
      </c>
      <c r="G2211" s="6">
        <f t="shared" si="242"/>
        <v>24.1</v>
      </c>
      <c r="H2211" s="6">
        <f t="shared" si="243"/>
        <v>25.1</v>
      </c>
      <c r="I2211" s="162"/>
      <c r="J2211" s="6">
        <f t="shared" si="244"/>
        <v>-48.20000000000001</v>
      </c>
      <c r="K2211" s="60"/>
      <c r="L2211" s="93"/>
    </row>
    <row r="2212" spans="1:12">
      <c r="A2212" s="59">
        <f>'Temperature Data'!A2212</f>
        <v>42753</v>
      </c>
      <c r="B2212" s="6" cm="1">
        <f t="array" ref="B2212">INDEX('Temperature Data'!$B2212:$G2212,1,TempDataCol)</f>
        <v>33.799999999999997</v>
      </c>
      <c r="C2212" s="6">
        <f t="shared" si="238"/>
        <v>22.700000000000003</v>
      </c>
      <c r="D2212" s="6">
        <f t="shared" si="239"/>
        <v>23.700000000000003</v>
      </c>
      <c r="E2212" s="6">
        <f t="shared" si="240"/>
        <v>24.700000000000003</v>
      </c>
      <c r="F2212" s="6">
        <f t="shared" si="241"/>
        <v>22.700000000000003</v>
      </c>
      <c r="G2212" s="6">
        <f t="shared" si="242"/>
        <v>23.700000000000003</v>
      </c>
      <c r="H2212" s="6">
        <f t="shared" si="243"/>
        <v>24.700000000000003</v>
      </c>
      <c r="I2212" s="162"/>
      <c r="J2212" s="6">
        <f t="shared" si="244"/>
        <v>-47.400000000000006</v>
      </c>
      <c r="K2212" s="60"/>
      <c r="L2212" s="93"/>
    </row>
    <row r="2213" spans="1:12">
      <c r="A2213" s="59">
        <f>'Temperature Data'!A2213</f>
        <v>42754</v>
      </c>
      <c r="B2213" s="6" cm="1">
        <f t="array" ref="B2213">INDEX('Temperature Data'!$B2213:$G2213,1,TempDataCol)</f>
        <v>36.4</v>
      </c>
      <c r="C2213" s="6">
        <f t="shared" si="238"/>
        <v>20.100000000000001</v>
      </c>
      <c r="D2213" s="6">
        <f t="shared" si="239"/>
        <v>21.1</v>
      </c>
      <c r="E2213" s="6">
        <f t="shared" si="240"/>
        <v>22.1</v>
      </c>
      <c r="F2213" s="6">
        <f t="shared" si="241"/>
        <v>20.100000000000001</v>
      </c>
      <c r="G2213" s="6">
        <f t="shared" si="242"/>
        <v>21.1</v>
      </c>
      <c r="H2213" s="6">
        <f t="shared" si="243"/>
        <v>22.1</v>
      </c>
      <c r="I2213" s="162"/>
      <c r="J2213" s="6">
        <f t="shared" si="244"/>
        <v>-42.2</v>
      </c>
      <c r="K2213" s="60"/>
      <c r="L2213" s="93"/>
    </row>
    <row r="2214" spans="1:12">
      <c r="A2214" s="59">
        <f>'Temperature Data'!A2214</f>
        <v>42755</v>
      </c>
      <c r="B2214" s="6" cm="1">
        <f t="array" ref="B2214">INDEX('Temperature Data'!$B2214:$G2214,1,TempDataCol)</f>
        <v>35.299999999999997</v>
      </c>
      <c r="C2214" s="6">
        <f t="shared" si="238"/>
        <v>21.200000000000003</v>
      </c>
      <c r="D2214" s="6">
        <f t="shared" si="239"/>
        <v>22.200000000000003</v>
      </c>
      <c r="E2214" s="6">
        <f t="shared" si="240"/>
        <v>23.200000000000003</v>
      </c>
      <c r="F2214" s="6">
        <f t="shared" si="241"/>
        <v>21.200000000000003</v>
      </c>
      <c r="G2214" s="6">
        <f t="shared" si="242"/>
        <v>22.200000000000003</v>
      </c>
      <c r="H2214" s="6">
        <f t="shared" si="243"/>
        <v>23.200000000000003</v>
      </c>
      <c r="I2214" s="162"/>
      <c r="J2214" s="6">
        <f t="shared" si="244"/>
        <v>-44.400000000000006</v>
      </c>
      <c r="K2214" s="60"/>
      <c r="L2214" s="93"/>
    </row>
    <row r="2215" spans="1:12">
      <c r="A2215" s="59">
        <f>'Temperature Data'!A2215</f>
        <v>42756</v>
      </c>
      <c r="B2215" s="6" cm="1">
        <f t="array" ref="B2215">INDEX('Temperature Data'!$B2215:$G2215,1,TempDataCol)</f>
        <v>43</v>
      </c>
      <c r="C2215" s="6">
        <f t="shared" si="238"/>
        <v>13.5</v>
      </c>
      <c r="D2215" s="6">
        <f t="shared" si="239"/>
        <v>14.5</v>
      </c>
      <c r="E2215" s="6">
        <f t="shared" si="240"/>
        <v>15.5</v>
      </c>
      <c r="F2215" s="6">
        <f t="shared" si="241"/>
        <v>13.5</v>
      </c>
      <c r="G2215" s="6">
        <f t="shared" si="242"/>
        <v>14.5</v>
      </c>
      <c r="H2215" s="6">
        <f t="shared" si="243"/>
        <v>15.5</v>
      </c>
      <c r="I2215" s="162"/>
      <c r="J2215" s="6">
        <f t="shared" si="244"/>
        <v>-29</v>
      </c>
      <c r="K2215" s="60"/>
      <c r="L2215" s="93"/>
    </row>
    <row r="2216" spans="1:12">
      <c r="A2216" s="59">
        <f>'Temperature Data'!A2216</f>
        <v>42757</v>
      </c>
      <c r="B2216" s="6" cm="1">
        <f t="array" ref="B2216">INDEX('Temperature Data'!$B2216:$G2216,1,TempDataCol)</f>
        <v>37.6</v>
      </c>
      <c r="C2216" s="6">
        <f t="shared" si="238"/>
        <v>18.899999999999999</v>
      </c>
      <c r="D2216" s="6">
        <f t="shared" si="239"/>
        <v>19.899999999999999</v>
      </c>
      <c r="E2216" s="6">
        <f t="shared" si="240"/>
        <v>20.9</v>
      </c>
      <c r="F2216" s="6">
        <f t="shared" si="241"/>
        <v>18.899999999999999</v>
      </c>
      <c r="G2216" s="6">
        <f t="shared" si="242"/>
        <v>19.899999999999999</v>
      </c>
      <c r="H2216" s="6">
        <f t="shared" si="243"/>
        <v>20.9</v>
      </c>
      <c r="I2216" s="162"/>
      <c r="J2216" s="6">
        <f t="shared" si="244"/>
        <v>-39.799999999999997</v>
      </c>
      <c r="K2216" s="60"/>
      <c r="L2216" s="93"/>
    </row>
    <row r="2217" spans="1:12">
      <c r="A2217" s="59">
        <f>'Temperature Data'!A2217</f>
        <v>42758</v>
      </c>
      <c r="B2217" s="6" cm="1">
        <f t="array" ref="B2217">INDEX('Temperature Data'!$B2217:$G2217,1,TempDataCol)</f>
        <v>35.299999999999997</v>
      </c>
      <c r="C2217" s="6">
        <f t="shared" si="238"/>
        <v>21.200000000000003</v>
      </c>
      <c r="D2217" s="6">
        <f t="shared" si="239"/>
        <v>22.200000000000003</v>
      </c>
      <c r="E2217" s="6">
        <f t="shared" si="240"/>
        <v>23.200000000000003</v>
      </c>
      <c r="F2217" s="6">
        <f t="shared" si="241"/>
        <v>21.200000000000003</v>
      </c>
      <c r="G2217" s="6">
        <f t="shared" si="242"/>
        <v>22.200000000000003</v>
      </c>
      <c r="H2217" s="6">
        <f t="shared" si="243"/>
        <v>23.200000000000003</v>
      </c>
      <c r="I2217" s="162"/>
      <c r="J2217" s="6">
        <f t="shared" si="244"/>
        <v>-44.400000000000006</v>
      </c>
      <c r="K2217" s="60"/>
      <c r="L2217" s="93"/>
    </row>
    <row r="2218" spans="1:12">
      <c r="A2218" s="59">
        <f>'Temperature Data'!A2218</f>
        <v>42759</v>
      </c>
      <c r="B2218" s="6" cm="1">
        <f t="array" ref="B2218">INDEX('Temperature Data'!$B2218:$G2218,1,TempDataCol)</f>
        <v>35.200000000000003</v>
      </c>
      <c r="C2218" s="6">
        <f t="shared" si="238"/>
        <v>21.299999999999997</v>
      </c>
      <c r="D2218" s="6">
        <f t="shared" si="239"/>
        <v>22.299999999999997</v>
      </c>
      <c r="E2218" s="6">
        <f t="shared" si="240"/>
        <v>23.299999999999997</v>
      </c>
      <c r="F2218" s="6">
        <f t="shared" si="241"/>
        <v>21.299999999999997</v>
      </c>
      <c r="G2218" s="6">
        <f t="shared" si="242"/>
        <v>22.299999999999997</v>
      </c>
      <c r="H2218" s="6">
        <f t="shared" si="243"/>
        <v>23.299999999999997</v>
      </c>
      <c r="I2218" s="162"/>
      <c r="J2218" s="6">
        <f t="shared" si="244"/>
        <v>-44.599999999999994</v>
      </c>
      <c r="K2218" s="60"/>
      <c r="L2218" s="93"/>
    </row>
    <row r="2219" spans="1:12">
      <c r="A2219" s="59">
        <f>'Temperature Data'!A2219</f>
        <v>42760</v>
      </c>
      <c r="B2219" s="6" cm="1">
        <f t="array" ref="B2219">INDEX('Temperature Data'!$B2219:$G2219,1,TempDataCol)</f>
        <v>37.700000000000003</v>
      </c>
      <c r="C2219" s="6">
        <f t="shared" si="238"/>
        <v>18.799999999999997</v>
      </c>
      <c r="D2219" s="6">
        <f t="shared" si="239"/>
        <v>19.799999999999997</v>
      </c>
      <c r="E2219" s="6">
        <f t="shared" si="240"/>
        <v>20.799999999999997</v>
      </c>
      <c r="F2219" s="6">
        <f t="shared" si="241"/>
        <v>18.799999999999997</v>
      </c>
      <c r="G2219" s="6">
        <f t="shared" si="242"/>
        <v>19.799999999999997</v>
      </c>
      <c r="H2219" s="6">
        <f t="shared" si="243"/>
        <v>20.799999999999997</v>
      </c>
      <c r="I2219" s="162"/>
      <c r="J2219" s="6">
        <f t="shared" si="244"/>
        <v>-39.599999999999994</v>
      </c>
      <c r="K2219" s="60"/>
      <c r="L2219" s="93"/>
    </row>
    <row r="2220" spans="1:12">
      <c r="A2220" s="59">
        <f>'Temperature Data'!A2220</f>
        <v>42761</v>
      </c>
      <c r="B2220" s="6" cm="1">
        <f t="array" ref="B2220">INDEX('Temperature Data'!$B2220:$G2220,1,TempDataCol)</f>
        <v>42.3</v>
      </c>
      <c r="C2220" s="6">
        <f t="shared" si="238"/>
        <v>14.200000000000003</v>
      </c>
      <c r="D2220" s="6">
        <f t="shared" si="239"/>
        <v>15.200000000000003</v>
      </c>
      <c r="E2220" s="6">
        <f t="shared" si="240"/>
        <v>16.200000000000003</v>
      </c>
      <c r="F2220" s="6">
        <f t="shared" si="241"/>
        <v>14.200000000000003</v>
      </c>
      <c r="G2220" s="6">
        <f t="shared" si="242"/>
        <v>15.200000000000003</v>
      </c>
      <c r="H2220" s="6">
        <f t="shared" si="243"/>
        <v>16.200000000000003</v>
      </c>
      <c r="I2220" s="162"/>
      <c r="J2220" s="6">
        <f t="shared" si="244"/>
        <v>-30.400000000000006</v>
      </c>
      <c r="K2220" s="60"/>
      <c r="L2220" s="93"/>
    </row>
    <row r="2221" spans="1:12">
      <c r="A2221" s="59">
        <f>'Temperature Data'!A2221</f>
        <v>42762</v>
      </c>
      <c r="B2221" s="6" cm="1">
        <f t="array" ref="B2221">INDEX('Temperature Data'!$B2221:$G2221,1,TempDataCol)</f>
        <v>38.799999999999997</v>
      </c>
      <c r="C2221" s="6">
        <f t="shared" si="238"/>
        <v>17.700000000000003</v>
      </c>
      <c r="D2221" s="6">
        <f t="shared" si="239"/>
        <v>18.700000000000003</v>
      </c>
      <c r="E2221" s="6">
        <f t="shared" si="240"/>
        <v>19.700000000000003</v>
      </c>
      <c r="F2221" s="6">
        <f t="shared" si="241"/>
        <v>17.700000000000003</v>
      </c>
      <c r="G2221" s="6">
        <f t="shared" si="242"/>
        <v>18.700000000000003</v>
      </c>
      <c r="H2221" s="6">
        <f t="shared" si="243"/>
        <v>19.700000000000003</v>
      </c>
      <c r="I2221" s="162"/>
      <c r="J2221" s="6">
        <f t="shared" si="244"/>
        <v>-37.400000000000006</v>
      </c>
      <c r="K2221" s="60"/>
      <c r="L2221" s="93"/>
    </row>
    <row r="2222" spans="1:12">
      <c r="A2222" s="59">
        <f>'Temperature Data'!A2222</f>
        <v>42763</v>
      </c>
      <c r="B2222" s="6" cm="1">
        <f t="array" ref="B2222">INDEX('Temperature Data'!$B2222:$G2222,1,TempDataCol)</f>
        <v>35.200000000000003</v>
      </c>
      <c r="C2222" s="6">
        <f t="shared" si="238"/>
        <v>21.299999999999997</v>
      </c>
      <c r="D2222" s="6">
        <f t="shared" si="239"/>
        <v>22.299999999999997</v>
      </c>
      <c r="E2222" s="6">
        <f t="shared" si="240"/>
        <v>23.299999999999997</v>
      </c>
      <c r="F2222" s="6">
        <f t="shared" si="241"/>
        <v>21.299999999999997</v>
      </c>
      <c r="G2222" s="6">
        <f t="shared" si="242"/>
        <v>22.299999999999997</v>
      </c>
      <c r="H2222" s="6">
        <f t="shared" si="243"/>
        <v>23.299999999999997</v>
      </c>
      <c r="I2222" s="162"/>
      <c r="J2222" s="6">
        <f t="shared" si="244"/>
        <v>-44.599999999999994</v>
      </c>
      <c r="K2222" s="60"/>
      <c r="L2222" s="93"/>
    </row>
    <row r="2223" spans="1:12">
      <c r="A2223" s="59">
        <f>'Temperature Data'!A2223</f>
        <v>42764</v>
      </c>
      <c r="B2223" s="6" cm="1">
        <f t="array" ref="B2223">INDEX('Temperature Data'!$B2223:$G2223,1,TempDataCol)</f>
        <v>32.799999999999997</v>
      </c>
      <c r="C2223" s="6">
        <f t="shared" si="238"/>
        <v>23.700000000000003</v>
      </c>
      <c r="D2223" s="6">
        <f t="shared" si="239"/>
        <v>24.700000000000003</v>
      </c>
      <c r="E2223" s="6">
        <f t="shared" si="240"/>
        <v>25.700000000000003</v>
      </c>
      <c r="F2223" s="6">
        <f t="shared" si="241"/>
        <v>23.700000000000003</v>
      </c>
      <c r="G2223" s="6">
        <f t="shared" si="242"/>
        <v>24.700000000000003</v>
      </c>
      <c r="H2223" s="6">
        <f t="shared" si="243"/>
        <v>25.700000000000003</v>
      </c>
      <c r="I2223" s="162"/>
      <c r="J2223" s="6">
        <f t="shared" si="244"/>
        <v>-49.400000000000006</v>
      </c>
      <c r="K2223" s="60"/>
      <c r="L2223" s="93"/>
    </row>
    <row r="2224" spans="1:12">
      <c r="A2224" s="59">
        <f>'Temperature Data'!A2224</f>
        <v>42765</v>
      </c>
      <c r="B2224" s="6" cm="1">
        <f t="array" ref="B2224">INDEX('Temperature Data'!$B2224:$G2224,1,TempDataCol)</f>
        <v>27.700000000000003</v>
      </c>
      <c r="C2224" s="6">
        <f t="shared" si="238"/>
        <v>28.799999999999997</v>
      </c>
      <c r="D2224" s="6">
        <f t="shared" si="239"/>
        <v>29.799999999999997</v>
      </c>
      <c r="E2224" s="6">
        <f t="shared" si="240"/>
        <v>30.799999999999997</v>
      </c>
      <c r="F2224" s="6">
        <f t="shared" si="241"/>
        <v>28.799999999999997</v>
      </c>
      <c r="G2224" s="6">
        <f t="shared" si="242"/>
        <v>29.799999999999997</v>
      </c>
      <c r="H2224" s="6">
        <f t="shared" si="243"/>
        <v>30.799999999999997</v>
      </c>
      <c r="I2224" s="162"/>
      <c r="J2224" s="6">
        <f t="shared" si="244"/>
        <v>-59.599999999999994</v>
      </c>
      <c r="K2224" s="60"/>
      <c r="L2224" s="93"/>
    </row>
    <row r="2225" spans="1:12">
      <c r="A2225" s="59">
        <f>'Temperature Data'!A2225</f>
        <v>42766</v>
      </c>
      <c r="B2225" s="6" cm="1">
        <f t="array" ref="B2225">INDEX('Temperature Data'!$B2225:$G2225,1,TempDataCol)</f>
        <v>22.799999999999997</v>
      </c>
      <c r="C2225" s="6">
        <f t="shared" si="238"/>
        <v>33.700000000000003</v>
      </c>
      <c r="D2225" s="6">
        <f t="shared" si="239"/>
        <v>34.700000000000003</v>
      </c>
      <c r="E2225" s="6">
        <f t="shared" si="240"/>
        <v>35.700000000000003</v>
      </c>
      <c r="F2225" s="6">
        <f t="shared" si="241"/>
        <v>33.700000000000003</v>
      </c>
      <c r="G2225" s="6">
        <f t="shared" si="242"/>
        <v>34.700000000000003</v>
      </c>
      <c r="H2225" s="6">
        <f t="shared" si="243"/>
        <v>35.700000000000003</v>
      </c>
      <c r="I2225" s="162"/>
      <c r="J2225" s="6">
        <f t="shared" si="244"/>
        <v>-69.400000000000006</v>
      </c>
      <c r="K2225" s="60"/>
      <c r="L2225" s="93"/>
    </row>
    <row r="2226" spans="1:12">
      <c r="A2226" s="59">
        <f>'Temperature Data'!A2226</f>
        <v>42767</v>
      </c>
      <c r="B2226" s="6" cm="1">
        <f t="array" ref="B2226">INDEX('Temperature Data'!$B2226:$G2226,1,TempDataCol)</f>
        <v>29.6</v>
      </c>
      <c r="C2226" s="6">
        <f t="shared" si="238"/>
        <v>26.9</v>
      </c>
      <c r="D2226" s="6">
        <f t="shared" si="239"/>
        <v>27.9</v>
      </c>
      <c r="E2226" s="6">
        <f t="shared" si="240"/>
        <v>28.9</v>
      </c>
      <c r="F2226" s="6">
        <f t="shared" si="241"/>
        <v>26.9</v>
      </c>
      <c r="G2226" s="6">
        <f t="shared" si="242"/>
        <v>27.9</v>
      </c>
      <c r="H2226" s="6">
        <f t="shared" si="243"/>
        <v>28.9</v>
      </c>
      <c r="I2226" s="162"/>
      <c r="J2226" s="6">
        <f t="shared" si="244"/>
        <v>-55.79999999999999</v>
      </c>
      <c r="K2226" s="60"/>
      <c r="L2226" s="93"/>
    </row>
    <row r="2227" spans="1:12">
      <c r="A2227" s="59">
        <f>'Temperature Data'!A2227</f>
        <v>42768</v>
      </c>
      <c r="B2227" s="6" cm="1">
        <f t="array" ref="B2227">INDEX('Temperature Data'!$B2227:$G2227,1,TempDataCol)</f>
        <v>30.5</v>
      </c>
      <c r="C2227" s="6">
        <f t="shared" si="238"/>
        <v>26</v>
      </c>
      <c r="D2227" s="6">
        <f t="shared" si="239"/>
        <v>27</v>
      </c>
      <c r="E2227" s="6">
        <f t="shared" si="240"/>
        <v>28</v>
      </c>
      <c r="F2227" s="6">
        <f t="shared" si="241"/>
        <v>26</v>
      </c>
      <c r="G2227" s="6">
        <f t="shared" si="242"/>
        <v>27</v>
      </c>
      <c r="H2227" s="6">
        <f t="shared" si="243"/>
        <v>28</v>
      </c>
      <c r="I2227" s="162"/>
      <c r="J2227" s="6">
        <f t="shared" si="244"/>
        <v>-54</v>
      </c>
      <c r="K2227" s="60"/>
      <c r="L2227" s="93"/>
    </row>
    <row r="2228" spans="1:12">
      <c r="A2228" s="59">
        <f>'Temperature Data'!A2228</f>
        <v>42769</v>
      </c>
      <c r="B2228" s="6" cm="1">
        <f t="array" ref="B2228">INDEX('Temperature Data'!$B2228:$G2228,1,TempDataCol)</f>
        <v>26.4</v>
      </c>
      <c r="C2228" s="6">
        <f t="shared" si="238"/>
        <v>30.1</v>
      </c>
      <c r="D2228" s="6">
        <f t="shared" si="239"/>
        <v>31.1</v>
      </c>
      <c r="E2228" s="6">
        <f t="shared" si="240"/>
        <v>32.1</v>
      </c>
      <c r="F2228" s="6">
        <f t="shared" si="241"/>
        <v>30.1</v>
      </c>
      <c r="G2228" s="6">
        <f t="shared" si="242"/>
        <v>31.1</v>
      </c>
      <c r="H2228" s="6">
        <f t="shared" si="243"/>
        <v>32.1</v>
      </c>
      <c r="I2228" s="162"/>
      <c r="J2228" s="6">
        <f t="shared" si="244"/>
        <v>-62.20000000000001</v>
      </c>
      <c r="K2228" s="60"/>
      <c r="L2228" s="93"/>
    </row>
    <row r="2229" spans="1:12">
      <c r="A2229" s="59">
        <f>'Temperature Data'!A2229</f>
        <v>42770</v>
      </c>
      <c r="B2229" s="6" cm="1">
        <f t="array" ref="B2229">INDEX('Temperature Data'!$B2229:$G2229,1,TempDataCol)</f>
        <v>24.299999999999997</v>
      </c>
      <c r="C2229" s="6">
        <f t="shared" si="238"/>
        <v>32.200000000000003</v>
      </c>
      <c r="D2229" s="6">
        <f t="shared" si="239"/>
        <v>33.200000000000003</v>
      </c>
      <c r="E2229" s="6">
        <f t="shared" si="240"/>
        <v>34.200000000000003</v>
      </c>
      <c r="F2229" s="6">
        <f t="shared" si="241"/>
        <v>32.200000000000003</v>
      </c>
      <c r="G2229" s="6">
        <f t="shared" si="242"/>
        <v>33.200000000000003</v>
      </c>
      <c r="H2229" s="6">
        <f t="shared" si="243"/>
        <v>34.200000000000003</v>
      </c>
      <c r="I2229" s="162"/>
      <c r="J2229" s="6">
        <f t="shared" si="244"/>
        <v>-66.400000000000006</v>
      </c>
      <c r="K2229" s="60"/>
      <c r="L2229" s="93"/>
    </row>
    <row r="2230" spans="1:12">
      <c r="A2230" s="59">
        <f>'Temperature Data'!A2230</f>
        <v>42771</v>
      </c>
      <c r="B2230" s="6" cm="1">
        <f t="array" ref="B2230">INDEX('Temperature Data'!$B2230:$G2230,1,TempDataCol)</f>
        <v>32.200000000000003</v>
      </c>
      <c r="C2230" s="6">
        <f t="shared" si="238"/>
        <v>24.299999999999997</v>
      </c>
      <c r="D2230" s="6">
        <f t="shared" si="239"/>
        <v>25.299999999999997</v>
      </c>
      <c r="E2230" s="6">
        <f t="shared" si="240"/>
        <v>26.299999999999997</v>
      </c>
      <c r="F2230" s="6">
        <f t="shared" si="241"/>
        <v>24.299999999999997</v>
      </c>
      <c r="G2230" s="6">
        <f t="shared" si="242"/>
        <v>25.299999999999997</v>
      </c>
      <c r="H2230" s="6">
        <f t="shared" si="243"/>
        <v>26.299999999999997</v>
      </c>
      <c r="I2230" s="162"/>
      <c r="J2230" s="6">
        <f t="shared" si="244"/>
        <v>-50.599999999999994</v>
      </c>
      <c r="K2230" s="60"/>
      <c r="L2230" s="93"/>
    </row>
    <row r="2231" spans="1:12">
      <c r="A2231" s="59">
        <f>'Temperature Data'!A2231</f>
        <v>42772</v>
      </c>
      <c r="B2231" s="6" cm="1">
        <f t="array" ref="B2231">INDEX('Temperature Data'!$B2231:$G2231,1,TempDataCol)</f>
        <v>33.700000000000003</v>
      </c>
      <c r="C2231" s="6">
        <f t="shared" si="238"/>
        <v>22.799999999999997</v>
      </c>
      <c r="D2231" s="6">
        <f t="shared" si="239"/>
        <v>23.799999999999997</v>
      </c>
      <c r="E2231" s="6">
        <f t="shared" si="240"/>
        <v>24.799999999999997</v>
      </c>
      <c r="F2231" s="6">
        <f t="shared" si="241"/>
        <v>22.799999999999997</v>
      </c>
      <c r="G2231" s="6">
        <f t="shared" si="242"/>
        <v>23.799999999999997</v>
      </c>
      <c r="H2231" s="6">
        <f t="shared" si="243"/>
        <v>24.799999999999997</v>
      </c>
      <c r="I2231" s="162"/>
      <c r="J2231" s="6">
        <f t="shared" si="244"/>
        <v>-47.599999999999994</v>
      </c>
      <c r="K2231" s="60"/>
      <c r="L2231" s="93"/>
    </row>
    <row r="2232" spans="1:12">
      <c r="A2232" s="59">
        <f>'Temperature Data'!A2232</f>
        <v>42773</v>
      </c>
      <c r="B2232" s="6" cm="1">
        <f t="array" ref="B2232">INDEX('Temperature Data'!$B2232:$G2232,1,TempDataCol)</f>
        <v>30.700000000000003</v>
      </c>
      <c r="C2232" s="6">
        <f t="shared" si="238"/>
        <v>25.799999999999997</v>
      </c>
      <c r="D2232" s="6">
        <f t="shared" si="239"/>
        <v>26.799999999999997</v>
      </c>
      <c r="E2232" s="6">
        <f t="shared" si="240"/>
        <v>27.799999999999997</v>
      </c>
      <c r="F2232" s="6">
        <f t="shared" si="241"/>
        <v>25.799999999999997</v>
      </c>
      <c r="G2232" s="6">
        <f t="shared" si="242"/>
        <v>26.799999999999997</v>
      </c>
      <c r="H2232" s="6">
        <f t="shared" si="243"/>
        <v>27.799999999999997</v>
      </c>
      <c r="I2232" s="162"/>
      <c r="J2232" s="6">
        <f t="shared" si="244"/>
        <v>-53.599999999999994</v>
      </c>
      <c r="K2232" s="60"/>
      <c r="L2232" s="93"/>
    </row>
    <row r="2233" spans="1:12">
      <c r="A2233" s="59">
        <f>'Temperature Data'!A2233</f>
        <v>42774</v>
      </c>
      <c r="B2233" s="6" cm="1">
        <f t="array" ref="B2233">INDEX('Temperature Data'!$B2233:$G2233,1,TempDataCol)</f>
        <v>33.299999999999997</v>
      </c>
      <c r="C2233" s="6">
        <f t="shared" si="238"/>
        <v>23.200000000000003</v>
      </c>
      <c r="D2233" s="6">
        <f t="shared" si="239"/>
        <v>24.200000000000003</v>
      </c>
      <c r="E2233" s="6">
        <f t="shared" si="240"/>
        <v>25.200000000000003</v>
      </c>
      <c r="F2233" s="6">
        <f t="shared" si="241"/>
        <v>23.200000000000003</v>
      </c>
      <c r="G2233" s="6">
        <f t="shared" si="242"/>
        <v>24.200000000000003</v>
      </c>
      <c r="H2233" s="6">
        <f t="shared" si="243"/>
        <v>25.200000000000003</v>
      </c>
      <c r="I2233" s="162"/>
      <c r="J2233" s="6">
        <f t="shared" si="244"/>
        <v>-48.400000000000006</v>
      </c>
      <c r="K2233" s="60"/>
      <c r="L2233" s="93"/>
    </row>
    <row r="2234" spans="1:12">
      <c r="A2234" s="59">
        <f>'Temperature Data'!A2234</f>
        <v>42775</v>
      </c>
      <c r="B2234" s="6" cm="1">
        <f t="array" ref="B2234">INDEX('Temperature Data'!$B2234:$G2234,1,TempDataCol)</f>
        <v>23.6</v>
      </c>
      <c r="C2234" s="6">
        <f t="shared" si="238"/>
        <v>32.9</v>
      </c>
      <c r="D2234" s="6">
        <f t="shared" si="239"/>
        <v>33.9</v>
      </c>
      <c r="E2234" s="6">
        <f t="shared" si="240"/>
        <v>34.9</v>
      </c>
      <c r="F2234" s="6">
        <f t="shared" si="241"/>
        <v>32.9</v>
      </c>
      <c r="G2234" s="6">
        <f t="shared" si="242"/>
        <v>33.9</v>
      </c>
      <c r="H2234" s="6">
        <f t="shared" si="243"/>
        <v>34.9</v>
      </c>
      <c r="I2234" s="162"/>
      <c r="J2234" s="6">
        <f t="shared" si="244"/>
        <v>-67.799999999999983</v>
      </c>
      <c r="K2234" s="60"/>
      <c r="L2234" s="93"/>
    </row>
    <row r="2235" spans="1:12">
      <c r="A2235" s="59">
        <f>'Temperature Data'!A2235</f>
        <v>42776</v>
      </c>
      <c r="B2235" s="6" cm="1">
        <f t="array" ref="B2235">INDEX('Temperature Data'!$B2235:$G2235,1,TempDataCol)</f>
        <v>15.100000000000001</v>
      </c>
      <c r="C2235" s="6">
        <f t="shared" si="238"/>
        <v>41.4</v>
      </c>
      <c r="D2235" s="6">
        <f t="shared" si="239"/>
        <v>42.4</v>
      </c>
      <c r="E2235" s="6">
        <f t="shared" si="240"/>
        <v>43.4</v>
      </c>
      <c r="F2235" s="6">
        <f t="shared" si="241"/>
        <v>41.4</v>
      </c>
      <c r="G2235" s="6">
        <f t="shared" si="242"/>
        <v>42.4</v>
      </c>
      <c r="H2235" s="6">
        <f t="shared" si="243"/>
        <v>43.4</v>
      </c>
      <c r="I2235" s="162"/>
      <c r="J2235" s="6">
        <f t="shared" si="244"/>
        <v>-84.799999999999983</v>
      </c>
      <c r="K2235" s="60"/>
      <c r="L2235" s="93"/>
    </row>
    <row r="2236" spans="1:12">
      <c r="A2236" s="59">
        <f>'Temperature Data'!A2236</f>
        <v>42777</v>
      </c>
      <c r="B2236" s="6" cm="1">
        <f t="array" ref="B2236">INDEX('Temperature Data'!$B2236:$G2236,1,TempDataCol)</f>
        <v>16.299999999999997</v>
      </c>
      <c r="C2236" s="6">
        <f t="shared" si="238"/>
        <v>40.200000000000003</v>
      </c>
      <c r="D2236" s="6">
        <f t="shared" si="239"/>
        <v>41.2</v>
      </c>
      <c r="E2236" s="6">
        <f t="shared" si="240"/>
        <v>42.2</v>
      </c>
      <c r="F2236" s="6">
        <f t="shared" si="241"/>
        <v>40.200000000000003</v>
      </c>
      <c r="G2236" s="6">
        <f t="shared" si="242"/>
        <v>41.2</v>
      </c>
      <c r="H2236" s="6">
        <f t="shared" si="243"/>
        <v>42.2</v>
      </c>
      <c r="I2236" s="162"/>
      <c r="J2236" s="6">
        <f t="shared" si="244"/>
        <v>-82.4</v>
      </c>
      <c r="K2236" s="60"/>
      <c r="L2236" s="93"/>
    </row>
    <row r="2237" spans="1:12">
      <c r="A2237" s="59">
        <f>'Temperature Data'!A2237</f>
        <v>42778</v>
      </c>
      <c r="B2237" s="6" cm="1">
        <f t="array" ref="B2237">INDEX('Temperature Data'!$B2237:$G2237,1,TempDataCol)</f>
        <v>25.6</v>
      </c>
      <c r="C2237" s="6">
        <f t="shared" si="238"/>
        <v>30.9</v>
      </c>
      <c r="D2237" s="6">
        <f t="shared" si="239"/>
        <v>31.9</v>
      </c>
      <c r="E2237" s="6">
        <f t="shared" si="240"/>
        <v>32.9</v>
      </c>
      <c r="F2237" s="6">
        <f t="shared" si="241"/>
        <v>30.9</v>
      </c>
      <c r="G2237" s="6">
        <f t="shared" si="242"/>
        <v>31.9</v>
      </c>
      <c r="H2237" s="6">
        <f t="shared" si="243"/>
        <v>32.9</v>
      </c>
      <c r="I2237" s="162"/>
      <c r="J2237" s="6">
        <f t="shared" si="244"/>
        <v>-63.79999999999999</v>
      </c>
      <c r="K2237" s="60"/>
      <c r="L2237" s="93"/>
    </row>
    <row r="2238" spans="1:12">
      <c r="A2238" s="59">
        <f>'Temperature Data'!A2238</f>
        <v>42779</v>
      </c>
      <c r="B2238" s="6" cm="1">
        <f t="array" ref="B2238">INDEX('Temperature Data'!$B2238:$G2238,1,TempDataCol)</f>
        <v>27.700000000000003</v>
      </c>
      <c r="C2238" s="6">
        <f t="shared" si="238"/>
        <v>28.799999999999997</v>
      </c>
      <c r="D2238" s="6">
        <f t="shared" si="239"/>
        <v>29.799999999999997</v>
      </c>
      <c r="E2238" s="6">
        <f t="shared" si="240"/>
        <v>30.799999999999997</v>
      </c>
      <c r="F2238" s="6">
        <f t="shared" si="241"/>
        <v>28.799999999999997</v>
      </c>
      <c r="G2238" s="6">
        <f t="shared" si="242"/>
        <v>29.799999999999997</v>
      </c>
      <c r="H2238" s="6">
        <f t="shared" si="243"/>
        <v>30.799999999999997</v>
      </c>
      <c r="I2238" s="162"/>
      <c r="J2238" s="6">
        <f t="shared" si="244"/>
        <v>-59.599999999999994</v>
      </c>
      <c r="K2238" s="60"/>
      <c r="L2238" s="93"/>
    </row>
    <row r="2239" spans="1:12">
      <c r="A2239" s="59">
        <f>'Temperature Data'!A2239</f>
        <v>42780</v>
      </c>
      <c r="B2239" s="6" cm="1">
        <f t="array" ref="B2239">INDEX('Temperature Data'!$B2239:$G2239,1,TempDataCol)</f>
        <v>23.799999999999997</v>
      </c>
      <c r="C2239" s="6">
        <f t="shared" si="238"/>
        <v>32.700000000000003</v>
      </c>
      <c r="D2239" s="6">
        <f t="shared" si="239"/>
        <v>33.700000000000003</v>
      </c>
      <c r="E2239" s="6">
        <f t="shared" si="240"/>
        <v>34.700000000000003</v>
      </c>
      <c r="F2239" s="6">
        <f t="shared" si="241"/>
        <v>32.700000000000003</v>
      </c>
      <c r="G2239" s="6">
        <f t="shared" si="242"/>
        <v>33.700000000000003</v>
      </c>
      <c r="H2239" s="6">
        <f t="shared" si="243"/>
        <v>34.700000000000003</v>
      </c>
      <c r="I2239" s="162"/>
      <c r="J2239" s="6">
        <f t="shared" si="244"/>
        <v>-67.400000000000006</v>
      </c>
      <c r="K2239" s="60"/>
      <c r="L2239" s="93"/>
    </row>
    <row r="2240" spans="1:12">
      <c r="A2240" s="59">
        <f>'Temperature Data'!A2240</f>
        <v>42781</v>
      </c>
      <c r="B2240" s="6" cm="1">
        <f t="array" ref="B2240">INDEX('Temperature Data'!$B2240:$G2240,1,TempDataCol)</f>
        <v>31.700000000000003</v>
      </c>
      <c r="C2240" s="6">
        <f t="shared" si="238"/>
        <v>24.799999999999997</v>
      </c>
      <c r="D2240" s="6">
        <f t="shared" si="239"/>
        <v>25.799999999999997</v>
      </c>
      <c r="E2240" s="6">
        <f t="shared" si="240"/>
        <v>26.799999999999997</v>
      </c>
      <c r="F2240" s="6">
        <f t="shared" si="241"/>
        <v>24.799999999999997</v>
      </c>
      <c r="G2240" s="6">
        <f t="shared" si="242"/>
        <v>25.799999999999997</v>
      </c>
      <c r="H2240" s="6">
        <f t="shared" si="243"/>
        <v>26.799999999999997</v>
      </c>
      <c r="I2240" s="162"/>
      <c r="J2240" s="6">
        <f t="shared" si="244"/>
        <v>-51.599999999999994</v>
      </c>
      <c r="K2240" s="60"/>
      <c r="L2240" s="93"/>
    </row>
    <row r="2241" spans="1:12">
      <c r="A2241" s="59">
        <f>'Temperature Data'!A2241</f>
        <v>42782</v>
      </c>
      <c r="B2241" s="6" cm="1">
        <f t="array" ref="B2241">INDEX('Temperature Data'!$B2241:$G2241,1,TempDataCol)</f>
        <v>30.799999999999997</v>
      </c>
      <c r="C2241" s="6">
        <f t="shared" si="238"/>
        <v>25.700000000000003</v>
      </c>
      <c r="D2241" s="6">
        <f t="shared" si="239"/>
        <v>26.700000000000003</v>
      </c>
      <c r="E2241" s="6">
        <f t="shared" si="240"/>
        <v>27.700000000000003</v>
      </c>
      <c r="F2241" s="6">
        <f t="shared" si="241"/>
        <v>25.700000000000003</v>
      </c>
      <c r="G2241" s="6">
        <f t="shared" si="242"/>
        <v>26.700000000000003</v>
      </c>
      <c r="H2241" s="6">
        <f t="shared" si="243"/>
        <v>27.700000000000003</v>
      </c>
      <c r="I2241" s="162"/>
      <c r="J2241" s="6">
        <f t="shared" si="244"/>
        <v>-53.400000000000006</v>
      </c>
      <c r="K2241" s="60"/>
      <c r="L2241" s="93"/>
    </row>
    <row r="2242" spans="1:12">
      <c r="A2242" s="59">
        <f>'Temperature Data'!A2242</f>
        <v>42783</v>
      </c>
      <c r="B2242" s="6" cm="1">
        <f t="array" ref="B2242">INDEX('Temperature Data'!$B2242:$G2242,1,TempDataCol)</f>
        <v>29.299999999999997</v>
      </c>
      <c r="C2242" s="6">
        <f t="shared" si="238"/>
        <v>27.200000000000003</v>
      </c>
      <c r="D2242" s="6">
        <f t="shared" si="239"/>
        <v>28.200000000000003</v>
      </c>
      <c r="E2242" s="6">
        <f t="shared" si="240"/>
        <v>29.200000000000003</v>
      </c>
      <c r="F2242" s="6">
        <f t="shared" si="241"/>
        <v>27.200000000000003</v>
      </c>
      <c r="G2242" s="6">
        <f t="shared" si="242"/>
        <v>28.200000000000003</v>
      </c>
      <c r="H2242" s="6">
        <f t="shared" si="243"/>
        <v>29.200000000000003</v>
      </c>
      <c r="I2242" s="162"/>
      <c r="J2242" s="6">
        <f t="shared" si="244"/>
        <v>-56.400000000000006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18.200000000000003</v>
      </c>
      <c r="D2243" s="6">
        <f t="shared" ref="D2243:D2306" si="246">IF(ISNUMBER($B2243),IF($B2243&lt;BPmiddle,(BPmiddle-$B2243),0),"no data")</f>
        <v>19.200000000000003</v>
      </c>
      <c r="E2243" s="6">
        <f t="shared" ref="E2243:E2306" si="247">IF(ISNUMBER($B2243),IF($B2243&lt;BPupper,(BPupper-$B2243),0),"no data")</f>
        <v>20.200000000000003</v>
      </c>
      <c r="F2243" s="6">
        <f t="shared" ref="F2243:F2306" si="248">IF(ISNUMBER($B2243),IF($B2243&lt;BPlower,(BPlower-$B2243),0),"no data")</f>
        <v>18.200000000000003</v>
      </c>
      <c r="G2243" s="6">
        <f t="shared" ref="G2243:G2306" si="249">IF(ISNUMBER($B2243),IF($B2243&lt;BPmiddle,(BPmiddle-$B2243),0),"no data")</f>
        <v>19.200000000000003</v>
      </c>
      <c r="H2243" s="6">
        <f t="shared" ref="H2243:H2306" si="250">IF(ISNUMBER($B2243),IF($B2243&lt;BPupper,(BPupper-$B2243),0),"no data")</f>
        <v>20.200000000000003</v>
      </c>
      <c r="I2243" s="162"/>
      <c r="J2243" s="6">
        <f t="shared" ref="J2243:J2306" si="251">IF(ISNUMBER($B2243),IF($B2243&lt;BalancePoint,(BalancePoint-$B2243-SUM($D2243:$F2243)),0),"no data")</f>
        <v>-38.400000000000006</v>
      </c>
      <c r="K2243" s="60"/>
      <c r="L2243" s="93"/>
    </row>
    <row r="2244" spans="1:12">
      <c r="A2244" s="59">
        <f>'Temperature Data'!A2244</f>
        <v>42785</v>
      </c>
      <c r="B2244" s="6" cm="1">
        <f t="array" ref="B2244">INDEX('Temperature Data'!$B2244:$G2244,1,TempDataCol)</f>
        <v>48.7</v>
      </c>
      <c r="C2244" s="6">
        <f t="shared" si="245"/>
        <v>7.7999999999999972</v>
      </c>
      <c r="D2244" s="6">
        <f t="shared" si="246"/>
        <v>8.7999999999999972</v>
      </c>
      <c r="E2244" s="6">
        <f t="shared" si="247"/>
        <v>9.7999999999999972</v>
      </c>
      <c r="F2244" s="6">
        <f t="shared" si="248"/>
        <v>7.7999999999999972</v>
      </c>
      <c r="G2244" s="6">
        <f t="shared" si="249"/>
        <v>8.7999999999999972</v>
      </c>
      <c r="H2244" s="6">
        <f t="shared" si="250"/>
        <v>9.7999999999999972</v>
      </c>
      <c r="I2244" s="162"/>
      <c r="J2244" s="6">
        <f t="shared" si="251"/>
        <v>-17.599999999999994</v>
      </c>
      <c r="K2244" s="60"/>
      <c r="L2244" s="93"/>
    </row>
    <row r="2245" spans="1:12">
      <c r="A2245" s="59">
        <f>'Temperature Data'!A2245</f>
        <v>42786</v>
      </c>
      <c r="B2245" s="6" cm="1">
        <f t="array" ref="B2245">INDEX('Temperature Data'!$B2245:$G2245,1,TempDataCol)</f>
        <v>37.700000000000003</v>
      </c>
      <c r="C2245" s="6">
        <f t="shared" si="245"/>
        <v>18.799999999999997</v>
      </c>
      <c r="D2245" s="6">
        <f t="shared" si="246"/>
        <v>19.799999999999997</v>
      </c>
      <c r="E2245" s="6">
        <f t="shared" si="247"/>
        <v>20.799999999999997</v>
      </c>
      <c r="F2245" s="6">
        <f t="shared" si="248"/>
        <v>18.799999999999997</v>
      </c>
      <c r="G2245" s="6">
        <f t="shared" si="249"/>
        <v>19.799999999999997</v>
      </c>
      <c r="H2245" s="6">
        <f t="shared" si="250"/>
        <v>20.799999999999997</v>
      </c>
      <c r="I2245" s="162"/>
      <c r="J2245" s="6">
        <f t="shared" si="251"/>
        <v>-39.599999999999994</v>
      </c>
      <c r="K2245" s="60"/>
      <c r="L2245" s="93"/>
    </row>
    <row r="2246" spans="1:12">
      <c r="A2246" s="59">
        <f>'Temperature Data'!A2246</f>
        <v>42787</v>
      </c>
      <c r="B2246" s="6" cm="1">
        <f t="array" ref="B2246">INDEX('Temperature Data'!$B2246:$G2246,1,TempDataCol)</f>
        <v>32.200000000000003</v>
      </c>
      <c r="C2246" s="6">
        <f t="shared" si="245"/>
        <v>24.299999999999997</v>
      </c>
      <c r="D2246" s="6">
        <f t="shared" si="246"/>
        <v>25.299999999999997</v>
      </c>
      <c r="E2246" s="6">
        <f t="shared" si="247"/>
        <v>26.299999999999997</v>
      </c>
      <c r="F2246" s="6">
        <f t="shared" si="248"/>
        <v>24.299999999999997</v>
      </c>
      <c r="G2246" s="6">
        <f t="shared" si="249"/>
        <v>25.299999999999997</v>
      </c>
      <c r="H2246" s="6">
        <f t="shared" si="250"/>
        <v>26.299999999999997</v>
      </c>
      <c r="I2246" s="162"/>
      <c r="J2246" s="6">
        <f t="shared" si="251"/>
        <v>-50.599999999999994</v>
      </c>
      <c r="K2246" s="60"/>
      <c r="L2246" s="93"/>
    </row>
    <row r="2247" spans="1:12">
      <c r="A2247" s="59">
        <f>'Temperature Data'!A2247</f>
        <v>42788</v>
      </c>
      <c r="B2247" s="6" cm="1">
        <f t="array" ref="B2247">INDEX('Temperature Data'!$B2247:$G2247,1,TempDataCol)</f>
        <v>43.1</v>
      </c>
      <c r="C2247" s="6">
        <f t="shared" si="245"/>
        <v>13.399999999999999</v>
      </c>
      <c r="D2247" s="6">
        <f t="shared" si="246"/>
        <v>14.399999999999999</v>
      </c>
      <c r="E2247" s="6">
        <f t="shared" si="247"/>
        <v>15.399999999999999</v>
      </c>
      <c r="F2247" s="6">
        <f t="shared" si="248"/>
        <v>13.399999999999999</v>
      </c>
      <c r="G2247" s="6">
        <f t="shared" si="249"/>
        <v>14.399999999999999</v>
      </c>
      <c r="H2247" s="6">
        <f t="shared" si="250"/>
        <v>15.399999999999999</v>
      </c>
      <c r="I2247" s="162"/>
      <c r="J2247" s="6">
        <f t="shared" si="251"/>
        <v>-28.799999999999997</v>
      </c>
      <c r="K2247" s="60"/>
      <c r="L2247" s="93"/>
    </row>
    <row r="2248" spans="1:12">
      <c r="A2248" s="59">
        <f>'Temperature Data'!A2248</f>
        <v>42789</v>
      </c>
      <c r="B2248" s="6" cm="1">
        <f t="array" ref="B2248">INDEX('Temperature Data'!$B2248:$G2248,1,TempDataCol)</f>
        <v>49.8</v>
      </c>
      <c r="C2248" s="6">
        <f t="shared" si="245"/>
        <v>6.7000000000000028</v>
      </c>
      <c r="D2248" s="6">
        <f t="shared" si="246"/>
        <v>7.7000000000000028</v>
      </c>
      <c r="E2248" s="6">
        <f t="shared" si="247"/>
        <v>8.7000000000000028</v>
      </c>
      <c r="F2248" s="6">
        <f t="shared" si="248"/>
        <v>6.7000000000000028</v>
      </c>
      <c r="G2248" s="6">
        <f t="shared" si="249"/>
        <v>7.7000000000000028</v>
      </c>
      <c r="H2248" s="6">
        <f t="shared" si="250"/>
        <v>8.7000000000000028</v>
      </c>
      <c r="I2248" s="162"/>
      <c r="J2248" s="6">
        <f t="shared" si="251"/>
        <v>-15.400000000000006</v>
      </c>
      <c r="K2248" s="60"/>
      <c r="L2248" s="93"/>
    </row>
    <row r="2249" spans="1:12">
      <c r="A2249" s="59">
        <f>'Temperature Data'!A2249</f>
        <v>42790</v>
      </c>
      <c r="B2249" s="6" cm="1">
        <f t="array" ref="B2249">INDEX('Temperature Data'!$B2249:$G2249,1,TempDataCol)</f>
        <v>57.5</v>
      </c>
      <c r="C2249" s="6">
        <f t="shared" si="245"/>
        <v>0</v>
      </c>
      <c r="D2249" s="6">
        <f t="shared" si="246"/>
        <v>0</v>
      </c>
      <c r="E2249" s="6">
        <f t="shared" si="247"/>
        <v>1</v>
      </c>
      <c r="F2249" s="6">
        <f t="shared" si="248"/>
        <v>0</v>
      </c>
      <c r="G2249" s="6">
        <f t="shared" si="249"/>
        <v>0</v>
      </c>
      <c r="H2249" s="6">
        <f t="shared" si="250"/>
        <v>1</v>
      </c>
      <c r="I2249" s="162"/>
      <c r="J2249" s="6">
        <f t="shared" si="251"/>
        <v>0</v>
      </c>
      <c r="K2249" s="60"/>
      <c r="L2249" s="93"/>
    </row>
    <row r="2250" spans="1:12">
      <c r="A2250" s="59">
        <f>'Temperature Data'!A2250</f>
        <v>42791</v>
      </c>
      <c r="B2250" s="6" cm="1">
        <f t="array" ref="B2250">INDEX('Temperature Data'!$B2250:$G2250,1,TempDataCol)</f>
        <v>59.6</v>
      </c>
      <c r="C2250" s="6">
        <f t="shared" si="245"/>
        <v>0</v>
      </c>
      <c r="D2250" s="6">
        <f t="shared" si="246"/>
        <v>0</v>
      </c>
      <c r="E2250" s="6">
        <f t="shared" si="247"/>
        <v>0</v>
      </c>
      <c r="F2250" s="6">
        <f t="shared" si="248"/>
        <v>0</v>
      </c>
      <c r="G2250" s="6">
        <f t="shared" si="249"/>
        <v>0</v>
      </c>
      <c r="H2250" s="6">
        <f t="shared" si="250"/>
        <v>0</v>
      </c>
      <c r="I2250" s="162"/>
      <c r="J2250" s="6">
        <f t="shared" si="251"/>
        <v>0</v>
      </c>
      <c r="K2250" s="60"/>
      <c r="L2250" s="93"/>
    </row>
    <row r="2251" spans="1:12">
      <c r="A2251" s="59">
        <f>'Temperature Data'!A2251</f>
        <v>42792</v>
      </c>
      <c r="B2251" s="6" cm="1">
        <f t="array" ref="B2251">INDEX('Temperature Data'!$B2251:$G2251,1,TempDataCol)</f>
        <v>37.6</v>
      </c>
      <c r="C2251" s="6">
        <f t="shared" si="245"/>
        <v>18.899999999999999</v>
      </c>
      <c r="D2251" s="6">
        <f t="shared" si="246"/>
        <v>19.899999999999999</v>
      </c>
      <c r="E2251" s="6">
        <f t="shared" si="247"/>
        <v>20.9</v>
      </c>
      <c r="F2251" s="6">
        <f t="shared" si="248"/>
        <v>18.899999999999999</v>
      </c>
      <c r="G2251" s="6">
        <f t="shared" si="249"/>
        <v>19.899999999999999</v>
      </c>
      <c r="H2251" s="6">
        <f t="shared" si="250"/>
        <v>20.9</v>
      </c>
      <c r="I2251" s="162"/>
      <c r="J2251" s="6">
        <f t="shared" si="251"/>
        <v>-39.799999999999997</v>
      </c>
      <c r="K2251" s="60"/>
      <c r="L2251" s="93"/>
    </row>
    <row r="2252" spans="1:12">
      <c r="A2252" s="59">
        <f>'Temperature Data'!A2252</f>
        <v>42793</v>
      </c>
      <c r="B2252" s="6" cm="1">
        <f t="array" ref="B2252">INDEX('Temperature Data'!$B2252:$G2252,1,TempDataCol)</f>
        <v>40.299999999999997</v>
      </c>
      <c r="C2252" s="6">
        <f t="shared" si="245"/>
        <v>16.200000000000003</v>
      </c>
      <c r="D2252" s="6">
        <f t="shared" si="246"/>
        <v>17.200000000000003</v>
      </c>
      <c r="E2252" s="6">
        <f t="shared" si="247"/>
        <v>18.200000000000003</v>
      </c>
      <c r="F2252" s="6">
        <f t="shared" si="248"/>
        <v>16.200000000000003</v>
      </c>
      <c r="G2252" s="6">
        <f t="shared" si="249"/>
        <v>17.200000000000003</v>
      </c>
      <c r="H2252" s="6">
        <f t="shared" si="250"/>
        <v>18.200000000000003</v>
      </c>
      <c r="I2252" s="162"/>
      <c r="J2252" s="6">
        <f t="shared" si="251"/>
        <v>-34.400000000000006</v>
      </c>
      <c r="K2252" s="60"/>
      <c r="L2252" s="93"/>
    </row>
    <row r="2253" spans="1:12">
      <c r="A2253" s="59">
        <f>'Temperature Data'!A2253</f>
        <v>42794</v>
      </c>
      <c r="B2253" s="6" cm="1">
        <f t="array" ref="B2253">INDEX('Temperature Data'!$B2253:$G2253,1,TempDataCol)</f>
        <v>45.4</v>
      </c>
      <c r="C2253" s="6">
        <f t="shared" si="245"/>
        <v>11.100000000000001</v>
      </c>
      <c r="D2253" s="6">
        <f t="shared" si="246"/>
        <v>12.100000000000001</v>
      </c>
      <c r="E2253" s="6">
        <f t="shared" si="247"/>
        <v>13.100000000000001</v>
      </c>
      <c r="F2253" s="6">
        <f t="shared" si="248"/>
        <v>11.100000000000001</v>
      </c>
      <c r="G2253" s="6">
        <f t="shared" si="249"/>
        <v>12.100000000000001</v>
      </c>
      <c r="H2253" s="6">
        <f t="shared" si="250"/>
        <v>13.100000000000001</v>
      </c>
      <c r="I2253" s="162"/>
      <c r="J2253" s="6">
        <f t="shared" si="251"/>
        <v>-24.200000000000003</v>
      </c>
      <c r="K2253" s="60"/>
      <c r="L2253" s="93"/>
    </row>
    <row r="2254" spans="1:12">
      <c r="A2254" s="59">
        <f>'Temperature Data'!A2254</f>
        <v>42795</v>
      </c>
      <c r="B2254" s="6" cm="1">
        <f t="array" ref="B2254">INDEX('Temperature Data'!$B2254:$G2254,1,TempDataCol)</f>
        <v>57.2</v>
      </c>
      <c r="C2254" s="6">
        <f t="shared" si="245"/>
        <v>0</v>
      </c>
      <c r="D2254" s="6">
        <f t="shared" si="246"/>
        <v>0.29999999999999716</v>
      </c>
      <c r="E2254" s="6">
        <f t="shared" si="247"/>
        <v>1.2999999999999972</v>
      </c>
      <c r="F2254" s="6">
        <f t="shared" si="248"/>
        <v>0</v>
      </c>
      <c r="G2254" s="6">
        <f t="shared" si="249"/>
        <v>0.29999999999999716</v>
      </c>
      <c r="H2254" s="6">
        <f t="shared" si="250"/>
        <v>1.2999999999999972</v>
      </c>
      <c r="I2254" s="162"/>
      <c r="J2254" s="6">
        <f t="shared" si="251"/>
        <v>-1.2999999999999972</v>
      </c>
      <c r="K2254" s="60"/>
      <c r="L2254" s="93"/>
    </row>
    <row r="2255" spans="1:12">
      <c r="A2255" s="59">
        <f>'Temperature Data'!A2255</f>
        <v>42796</v>
      </c>
      <c r="B2255" s="6" cm="1">
        <f t="array" ref="B2255">INDEX('Temperature Data'!$B2255:$G2255,1,TempDataCol)</f>
        <v>42.1</v>
      </c>
      <c r="C2255" s="6">
        <f t="shared" si="245"/>
        <v>14.399999999999999</v>
      </c>
      <c r="D2255" s="6">
        <f t="shared" si="246"/>
        <v>15.399999999999999</v>
      </c>
      <c r="E2255" s="6">
        <f t="shared" si="247"/>
        <v>16.399999999999999</v>
      </c>
      <c r="F2255" s="6">
        <f t="shared" si="248"/>
        <v>14.399999999999999</v>
      </c>
      <c r="G2255" s="6">
        <f t="shared" si="249"/>
        <v>15.399999999999999</v>
      </c>
      <c r="H2255" s="6">
        <f t="shared" si="250"/>
        <v>16.399999999999999</v>
      </c>
      <c r="I2255" s="162"/>
      <c r="J2255" s="6">
        <f t="shared" si="251"/>
        <v>-30.799999999999997</v>
      </c>
      <c r="K2255" s="60"/>
      <c r="L2255" s="93"/>
    </row>
    <row r="2256" spans="1:12">
      <c r="A2256" s="59">
        <f>'Temperature Data'!A2256</f>
        <v>42797</v>
      </c>
      <c r="B2256" s="6" cm="1">
        <f t="array" ref="B2256">INDEX('Temperature Data'!$B2256:$G2256,1,TempDataCol)</f>
        <v>28.4</v>
      </c>
      <c r="C2256" s="6">
        <f t="shared" si="245"/>
        <v>28.1</v>
      </c>
      <c r="D2256" s="6">
        <f t="shared" si="246"/>
        <v>29.1</v>
      </c>
      <c r="E2256" s="6">
        <f t="shared" si="247"/>
        <v>30.1</v>
      </c>
      <c r="F2256" s="6">
        <f t="shared" si="248"/>
        <v>28.1</v>
      </c>
      <c r="G2256" s="6">
        <f t="shared" si="249"/>
        <v>29.1</v>
      </c>
      <c r="H2256" s="6">
        <f t="shared" si="250"/>
        <v>30.1</v>
      </c>
      <c r="I2256" s="162"/>
      <c r="J2256" s="6">
        <f t="shared" si="251"/>
        <v>-58.20000000000001</v>
      </c>
      <c r="K2256" s="60"/>
      <c r="L2256" s="93"/>
    </row>
    <row r="2257" spans="1:12">
      <c r="A2257" s="59">
        <f>'Temperature Data'!A2257</f>
        <v>42798</v>
      </c>
      <c r="B2257" s="6" cm="1">
        <f t="array" ref="B2257">INDEX('Temperature Data'!$B2257:$G2257,1,TempDataCol)</f>
        <v>14.600000000000001</v>
      </c>
      <c r="C2257" s="6">
        <f t="shared" si="245"/>
        <v>41.9</v>
      </c>
      <c r="D2257" s="6">
        <f t="shared" si="246"/>
        <v>42.9</v>
      </c>
      <c r="E2257" s="6">
        <f t="shared" si="247"/>
        <v>43.9</v>
      </c>
      <c r="F2257" s="6">
        <f t="shared" si="248"/>
        <v>41.9</v>
      </c>
      <c r="G2257" s="6">
        <f t="shared" si="249"/>
        <v>42.9</v>
      </c>
      <c r="H2257" s="6">
        <f t="shared" si="250"/>
        <v>43.9</v>
      </c>
      <c r="I2257" s="162"/>
      <c r="J2257" s="6">
        <f t="shared" si="251"/>
        <v>-85.799999999999983</v>
      </c>
      <c r="K2257" s="60"/>
      <c r="L2257" s="93"/>
    </row>
    <row r="2258" spans="1:12">
      <c r="A2258" s="59">
        <f>'Temperature Data'!A2258</f>
        <v>42799</v>
      </c>
      <c r="B2258" s="6" cm="1">
        <f t="array" ref="B2258">INDEX('Temperature Data'!$B2258:$G2258,1,TempDataCol)</f>
        <v>19</v>
      </c>
      <c r="C2258" s="6">
        <f t="shared" si="245"/>
        <v>37.5</v>
      </c>
      <c r="D2258" s="6">
        <f t="shared" si="246"/>
        <v>38.5</v>
      </c>
      <c r="E2258" s="6">
        <f t="shared" si="247"/>
        <v>39.5</v>
      </c>
      <c r="F2258" s="6">
        <f t="shared" si="248"/>
        <v>37.5</v>
      </c>
      <c r="G2258" s="6">
        <f t="shared" si="249"/>
        <v>38.5</v>
      </c>
      <c r="H2258" s="6">
        <f t="shared" si="250"/>
        <v>39.5</v>
      </c>
      <c r="I2258" s="162"/>
      <c r="J2258" s="6">
        <f t="shared" si="251"/>
        <v>-77</v>
      </c>
      <c r="K2258" s="60"/>
      <c r="L2258" s="93"/>
    </row>
    <row r="2259" spans="1:12">
      <c r="A2259" s="59">
        <f>'Temperature Data'!A2259</f>
        <v>42800</v>
      </c>
      <c r="B2259" s="6" cm="1">
        <f t="array" ref="B2259">INDEX('Temperature Data'!$B2259:$G2259,1,TempDataCol)</f>
        <v>26.4</v>
      </c>
      <c r="C2259" s="6">
        <f t="shared" si="245"/>
        <v>30.1</v>
      </c>
      <c r="D2259" s="6">
        <f t="shared" si="246"/>
        <v>31.1</v>
      </c>
      <c r="E2259" s="6">
        <f t="shared" si="247"/>
        <v>32.1</v>
      </c>
      <c r="F2259" s="6">
        <f t="shared" si="248"/>
        <v>30.1</v>
      </c>
      <c r="G2259" s="6">
        <f t="shared" si="249"/>
        <v>31.1</v>
      </c>
      <c r="H2259" s="6">
        <f t="shared" si="250"/>
        <v>32.1</v>
      </c>
      <c r="I2259" s="162"/>
      <c r="J2259" s="6">
        <f t="shared" si="251"/>
        <v>-62.20000000000001</v>
      </c>
      <c r="K2259" s="60"/>
      <c r="L2259" s="93"/>
    </row>
    <row r="2260" spans="1:12">
      <c r="A2260" s="59">
        <f>'Temperature Data'!A2260</f>
        <v>42801</v>
      </c>
      <c r="B2260" s="6" cm="1">
        <f t="array" ref="B2260">INDEX('Temperature Data'!$B2260:$G2260,1,TempDataCol)</f>
        <v>39.700000000000003</v>
      </c>
      <c r="C2260" s="6">
        <f t="shared" si="245"/>
        <v>16.799999999999997</v>
      </c>
      <c r="D2260" s="6">
        <f t="shared" si="246"/>
        <v>17.799999999999997</v>
      </c>
      <c r="E2260" s="6">
        <f t="shared" si="247"/>
        <v>18.799999999999997</v>
      </c>
      <c r="F2260" s="6">
        <f t="shared" si="248"/>
        <v>16.799999999999997</v>
      </c>
      <c r="G2260" s="6">
        <f t="shared" si="249"/>
        <v>17.799999999999997</v>
      </c>
      <c r="H2260" s="6">
        <f t="shared" si="250"/>
        <v>18.799999999999997</v>
      </c>
      <c r="I2260" s="162"/>
      <c r="J2260" s="6">
        <f t="shared" si="251"/>
        <v>-35.599999999999994</v>
      </c>
      <c r="K2260" s="60"/>
      <c r="L2260" s="93"/>
    </row>
    <row r="2261" spans="1:12">
      <c r="A2261" s="59">
        <f>'Temperature Data'!A2261</f>
        <v>42802</v>
      </c>
      <c r="B2261" s="6" cm="1">
        <f t="array" ref="B2261">INDEX('Temperature Data'!$B2261:$G2261,1,TempDataCol)</f>
        <v>51.2</v>
      </c>
      <c r="C2261" s="6">
        <f t="shared" si="245"/>
        <v>5.2999999999999972</v>
      </c>
      <c r="D2261" s="6">
        <f t="shared" si="246"/>
        <v>6.2999999999999972</v>
      </c>
      <c r="E2261" s="6">
        <f t="shared" si="247"/>
        <v>7.2999999999999972</v>
      </c>
      <c r="F2261" s="6">
        <f t="shared" si="248"/>
        <v>5.2999999999999972</v>
      </c>
      <c r="G2261" s="6">
        <f t="shared" si="249"/>
        <v>6.2999999999999972</v>
      </c>
      <c r="H2261" s="6">
        <f t="shared" si="250"/>
        <v>7.2999999999999972</v>
      </c>
      <c r="I2261" s="162"/>
      <c r="J2261" s="6">
        <f t="shared" si="251"/>
        <v>-12.599999999999994</v>
      </c>
      <c r="K2261" s="60"/>
      <c r="L2261" s="93"/>
    </row>
    <row r="2262" spans="1:12">
      <c r="A2262" s="59">
        <f>'Temperature Data'!A2262</f>
        <v>42803</v>
      </c>
      <c r="B2262" s="6" cm="1">
        <f t="array" ref="B2262">INDEX('Temperature Data'!$B2262:$G2262,1,TempDataCol)</f>
        <v>42.3</v>
      </c>
      <c r="C2262" s="6">
        <f t="shared" si="245"/>
        <v>14.200000000000003</v>
      </c>
      <c r="D2262" s="6">
        <f t="shared" si="246"/>
        <v>15.200000000000003</v>
      </c>
      <c r="E2262" s="6">
        <f t="shared" si="247"/>
        <v>16.200000000000003</v>
      </c>
      <c r="F2262" s="6">
        <f t="shared" si="248"/>
        <v>14.200000000000003</v>
      </c>
      <c r="G2262" s="6">
        <f t="shared" si="249"/>
        <v>15.200000000000003</v>
      </c>
      <c r="H2262" s="6">
        <f t="shared" si="250"/>
        <v>16.200000000000003</v>
      </c>
      <c r="I2262" s="162"/>
      <c r="J2262" s="6">
        <f t="shared" si="251"/>
        <v>-30.400000000000006</v>
      </c>
      <c r="K2262" s="60"/>
      <c r="L2262" s="93"/>
    </row>
    <row r="2263" spans="1:12">
      <c r="A2263" s="59">
        <f>'Temperature Data'!A2263</f>
        <v>42804</v>
      </c>
      <c r="B2263" s="6" cm="1">
        <f t="array" ref="B2263">INDEX('Temperature Data'!$B2263:$G2263,1,TempDataCol)</f>
        <v>30.200000000000003</v>
      </c>
      <c r="C2263" s="6">
        <f t="shared" si="245"/>
        <v>26.299999999999997</v>
      </c>
      <c r="D2263" s="6">
        <f t="shared" si="246"/>
        <v>27.299999999999997</v>
      </c>
      <c r="E2263" s="6">
        <f t="shared" si="247"/>
        <v>28.299999999999997</v>
      </c>
      <c r="F2263" s="6">
        <f t="shared" si="248"/>
        <v>26.299999999999997</v>
      </c>
      <c r="G2263" s="6">
        <f t="shared" si="249"/>
        <v>27.299999999999997</v>
      </c>
      <c r="H2263" s="6">
        <f t="shared" si="250"/>
        <v>28.299999999999997</v>
      </c>
      <c r="I2263" s="162"/>
      <c r="J2263" s="6">
        <f t="shared" si="251"/>
        <v>-54.599999999999994</v>
      </c>
      <c r="K2263" s="60"/>
      <c r="L2263" s="93"/>
    </row>
    <row r="2264" spans="1:12">
      <c r="A2264" s="59">
        <f>'Temperature Data'!A2264</f>
        <v>42805</v>
      </c>
      <c r="B2264" s="6" cm="1">
        <f t="array" ref="B2264">INDEX('Temperature Data'!$B2264:$G2264,1,TempDataCol)</f>
        <v>14.100000000000001</v>
      </c>
      <c r="C2264" s="6">
        <f t="shared" si="245"/>
        <v>42.4</v>
      </c>
      <c r="D2264" s="6">
        <f t="shared" si="246"/>
        <v>43.4</v>
      </c>
      <c r="E2264" s="6">
        <f t="shared" si="247"/>
        <v>44.4</v>
      </c>
      <c r="F2264" s="6">
        <f t="shared" si="248"/>
        <v>42.4</v>
      </c>
      <c r="G2264" s="6">
        <f t="shared" si="249"/>
        <v>43.4</v>
      </c>
      <c r="H2264" s="6">
        <f t="shared" si="250"/>
        <v>44.4</v>
      </c>
      <c r="I2264" s="162"/>
      <c r="J2264" s="6">
        <f t="shared" si="251"/>
        <v>-86.799999999999983</v>
      </c>
      <c r="K2264" s="60"/>
      <c r="L2264" s="93"/>
    </row>
    <row r="2265" spans="1:12">
      <c r="A2265" s="59">
        <f>'Temperature Data'!A2265</f>
        <v>42806</v>
      </c>
      <c r="B2265" s="6" cm="1">
        <f t="array" ref="B2265">INDEX('Temperature Data'!$B2265:$G2265,1,TempDataCol)</f>
        <v>18.200000000000003</v>
      </c>
      <c r="C2265" s="6">
        <f t="shared" si="245"/>
        <v>38.299999999999997</v>
      </c>
      <c r="D2265" s="6">
        <f t="shared" si="246"/>
        <v>39.299999999999997</v>
      </c>
      <c r="E2265" s="6">
        <f t="shared" si="247"/>
        <v>40.299999999999997</v>
      </c>
      <c r="F2265" s="6">
        <f t="shared" si="248"/>
        <v>38.299999999999997</v>
      </c>
      <c r="G2265" s="6">
        <f t="shared" si="249"/>
        <v>39.299999999999997</v>
      </c>
      <c r="H2265" s="6">
        <f t="shared" si="250"/>
        <v>40.299999999999997</v>
      </c>
      <c r="I2265" s="162"/>
      <c r="J2265" s="6">
        <f t="shared" si="251"/>
        <v>-78.599999999999994</v>
      </c>
      <c r="K2265" s="60"/>
      <c r="L2265" s="93"/>
    </row>
    <row r="2266" spans="1:12">
      <c r="A2266" s="59">
        <f>'Temperature Data'!A2266</f>
        <v>42807</v>
      </c>
      <c r="B2266" s="6" cm="1">
        <f t="array" ref="B2266">INDEX('Temperature Data'!$B2266:$G2266,1,TempDataCol)</f>
        <v>22.299999999999997</v>
      </c>
      <c r="C2266" s="6">
        <f t="shared" si="245"/>
        <v>34.200000000000003</v>
      </c>
      <c r="D2266" s="6">
        <f t="shared" si="246"/>
        <v>35.200000000000003</v>
      </c>
      <c r="E2266" s="6">
        <f t="shared" si="247"/>
        <v>36.200000000000003</v>
      </c>
      <c r="F2266" s="6">
        <f t="shared" si="248"/>
        <v>34.200000000000003</v>
      </c>
      <c r="G2266" s="6">
        <f t="shared" si="249"/>
        <v>35.200000000000003</v>
      </c>
      <c r="H2266" s="6">
        <f t="shared" si="250"/>
        <v>36.200000000000003</v>
      </c>
      <c r="I2266" s="162"/>
      <c r="J2266" s="6">
        <f t="shared" si="251"/>
        <v>-70.400000000000006</v>
      </c>
      <c r="K2266" s="60"/>
      <c r="L2266" s="93"/>
    </row>
    <row r="2267" spans="1:12">
      <c r="A2267" s="59">
        <f>'Temperature Data'!A2267</f>
        <v>42808</v>
      </c>
      <c r="B2267" s="6" cm="1">
        <f t="array" ref="B2267">INDEX('Temperature Data'!$B2267:$G2267,1,TempDataCol)</f>
        <v>29.799999999999997</v>
      </c>
      <c r="C2267" s="6">
        <f t="shared" si="245"/>
        <v>26.700000000000003</v>
      </c>
      <c r="D2267" s="6">
        <f t="shared" si="246"/>
        <v>27.700000000000003</v>
      </c>
      <c r="E2267" s="6">
        <f t="shared" si="247"/>
        <v>28.700000000000003</v>
      </c>
      <c r="F2267" s="6">
        <f t="shared" si="248"/>
        <v>26.700000000000003</v>
      </c>
      <c r="G2267" s="6">
        <f t="shared" si="249"/>
        <v>27.700000000000003</v>
      </c>
      <c r="H2267" s="6">
        <f t="shared" si="250"/>
        <v>28.700000000000003</v>
      </c>
      <c r="I2267" s="162"/>
      <c r="J2267" s="6">
        <f t="shared" si="251"/>
        <v>-55.400000000000006</v>
      </c>
      <c r="K2267" s="60"/>
      <c r="L2267" s="93"/>
    </row>
    <row r="2268" spans="1:12">
      <c r="A2268" s="59">
        <f>'Temperature Data'!A2268</f>
        <v>42809</v>
      </c>
      <c r="B2268" s="6" cm="1">
        <f t="array" ref="B2268">INDEX('Temperature Data'!$B2268:$G2268,1,TempDataCol)</f>
        <v>22.6</v>
      </c>
      <c r="C2268" s="6">
        <f t="shared" si="245"/>
        <v>33.9</v>
      </c>
      <c r="D2268" s="6">
        <f t="shared" si="246"/>
        <v>34.9</v>
      </c>
      <c r="E2268" s="6">
        <f t="shared" si="247"/>
        <v>35.9</v>
      </c>
      <c r="F2268" s="6">
        <f t="shared" si="248"/>
        <v>33.9</v>
      </c>
      <c r="G2268" s="6">
        <f t="shared" si="249"/>
        <v>34.9</v>
      </c>
      <c r="H2268" s="6">
        <f t="shared" si="250"/>
        <v>35.9</v>
      </c>
      <c r="I2268" s="162"/>
      <c r="J2268" s="6">
        <f t="shared" si="251"/>
        <v>-69.799999999999983</v>
      </c>
      <c r="K2268" s="60"/>
      <c r="L2268" s="93"/>
    </row>
    <row r="2269" spans="1:12">
      <c r="A2269" s="59">
        <f>'Temperature Data'!A2269</f>
        <v>42810</v>
      </c>
      <c r="B2269" s="6" cm="1">
        <f t="array" ref="B2269">INDEX('Temperature Data'!$B2269:$G2269,1,TempDataCol)</f>
        <v>25.700000000000003</v>
      </c>
      <c r="C2269" s="6">
        <f t="shared" si="245"/>
        <v>30.799999999999997</v>
      </c>
      <c r="D2269" s="6">
        <f t="shared" si="246"/>
        <v>31.799999999999997</v>
      </c>
      <c r="E2269" s="6">
        <f t="shared" si="247"/>
        <v>32.799999999999997</v>
      </c>
      <c r="F2269" s="6">
        <f t="shared" si="248"/>
        <v>30.799999999999997</v>
      </c>
      <c r="G2269" s="6">
        <f t="shared" si="249"/>
        <v>31.799999999999997</v>
      </c>
      <c r="H2269" s="6">
        <f t="shared" si="250"/>
        <v>32.799999999999997</v>
      </c>
      <c r="I2269" s="162"/>
      <c r="J2269" s="6">
        <f t="shared" si="251"/>
        <v>-63.599999999999994</v>
      </c>
      <c r="K2269" s="60"/>
      <c r="L2269" s="93"/>
    </row>
    <row r="2270" spans="1:12">
      <c r="A2270" s="59">
        <f>'Temperature Data'!A2270</f>
        <v>42811</v>
      </c>
      <c r="B2270" s="6" cm="1">
        <f t="array" ref="B2270">INDEX('Temperature Data'!$B2270:$G2270,1,TempDataCol)</f>
        <v>30.299999999999997</v>
      </c>
      <c r="C2270" s="6">
        <f t="shared" si="245"/>
        <v>26.200000000000003</v>
      </c>
      <c r="D2270" s="6">
        <f t="shared" si="246"/>
        <v>27.200000000000003</v>
      </c>
      <c r="E2270" s="6">
        <f t="shared" si="247"/>
        <v>28.200000000000003</v>
      </c>
      <c r="F2270" s="6">
        <f t="shared" si="248"/>
        <v>26.200000000000003</v>
      </c>
      <c r="G2270" s="6">
        <f t="shared" si="249"/>
        <v>27.200000000000003</v>
      </c>
      <c r="H2270" s="6">
        <f t="shared" si="250"/>
        <v>28.200000000000003</v>
      </c>
      <c r="I2270" s="162"/>
      <c r="J2270" s="6">
        <f t="shared" si="251"/>
        <v>-54.400000000000006</v>
      </c>
      <c r="K2270" s="60"/>
      <c r="L2270" s="93"/>
    </row>
    <row r="2271" spans="1:12">
      <c r="A2271" s="59">
        <f>'Temperature Data'!A2271</f>
        <v>42812</v>
      </c>
      <c r="B2271" s="6" cm="1">
        <f t="array" ref="B2271">INDEX('Temperature Data'!$B2271:$G2271,1,TempDataCol)</f>
        <v>27.1</v>
      </c>
      <c r="C2271" s="6">
        <f t="shared" si="245"/>
        <v>29.4</v>
      </c>
      <c r="D2271" s="6">
        <f t="shared" si="246"/>
        <v>30.4</v>
      </c>
      <c r="E2271" s="6">
        <f t="shared" si="247"/>
        <v>31.4</v>
      </c>
      <c r="F2271" s="6">
        <f t="shared" si="248"/>
        <v>29.4</v>
      </c>
      <c r="G2271" s="6">
        <f t="shared" si="249"/>
        <v>30.4</v>
      </c>
      <c r="H2271" s="6">
        <f t="shared" si="250"/>
        <v>31.4</v>
      </c>
      <c r="I2271" s="162"/>
      <c r="J2271" s="6">
        <f t="shared" si="251"/>
        <v>-60.79999999999999</v>
      </c>
      <c r="K2271" s="60"/>
      <c r="L2271" s="93"/>
    </row>
    <row r="2272" spans="1:12">
      <c r="A2272" s="59">
        <f>'Temperature Data'!A2272</f>
        <v>42813</v>
      </c>
      <c r="B2272" s="6" cm="1">
        <f t="array" ref="B2272">INDEX('Temperature Data'!$B2272:$G2272,1,TempDataCol)</f>
        <v>32.6</v>
      </c>
      <c r="C2272" s="6">
        <f t="shared" si="245"/>
        <v>23.9</v>
      </c>
      <c r="D2272" s="6">
        <f t="shared" si="246"/>
        <v>24.9</v>
      </c>
      <c r="E2272" s="6">
        <f t="shared" si="247"/>
        <v>25.9</v>
      </c>
      <c r="F2272" s="6">
        <f t="shared" si="248"/>
        <v>23.9</v>
      </c>
      <c r="G2272" s="6">
        <f t="shared" si="249"/>
        <v>24.9</v>
      </c>
      <c r="H2272" s="6">
        <f t="shared" si="250"/>
        <v>25.9</v>
      </c>
      <c r="I2272" s="162"/>
      <c r="J2272" s="6">
        <f t="shared" si="251"/>
        <v>-49.79999999999999</v>
      </c>
      <c r="K2272" s="60"/>
      <c r="L2272" s="93"/>
    </row>
    <row r="2273" spans="1:12">
      <c r="A2273" s="59">
        <f>'Temperature Data'!A2273</f>
        <v>42814</v>
      </c>
      <c r="B2273" s="6" cm="1">
        <f t="array" ref="B2273">INDEX('Temperature Data'!$B2273:$G2273,1,TempDataCol)</f>
        <v>37.700000000000003</v>
      </c>
      <c r="C2273" s="6">
        <f t="shared" si="245"/>
        <v>18.799999999999997</v>
      </c>
      <c r="D2273" s="6">
        <f t="shared" si="246"/>
        <v>19.799999999999997</v>
      </c>
      <c r="E2273" s="6">
        <f t="shared" si="247"/>
        <v>20.799999999999997</v>
      </c>
      <c r="F2273" s="6">
        <f t="shared" si="248"/>
        <v>18.799999999999997</v>
      </c>
      <c r="G2273" s="6">
        <f t="shared" si="249"/>
        <v>19.799999999999997</v>
      </c>
      <c r="H2273" s="6">
        <f t="shared" si="250"/>
        <v>20.799999999999997</v>
      </c>
      <c r="I2273" s="162"/>
      <c r="J2273" s="6">
        <f t="shared" si="251"/>
        <v>-39.599999999999994</v>
      </c>
      <c r="K2273" s="60"/>
      <c r="L2273" s="93"/>
    </row>
    <row r="2274" spans="1:12">
      <c r="A2274" s="59">
        <f>'Temperature Data'!A2274</f>
        <v>42815</v>
      </c>
      <c r="B2274" s="6" cm="1">
        <f t="array" ref="B2274">INDEX('Temperature Data'!$B2274:$G2274,1,TempDataCol)</f>
        <v>41.7</v>
      </c>
      <c r="C2274" s="6">
        <f t="shared" si="245"/>
        <v>14.799999999999997</v>
      </c>
      <c r="D2274" s="6">
        <f t="shared" si="246"/>
        <v>15.799999999999997</v>
      </c>
      <c r="E2274" s="6">
        <f t="shared" si="247"/>
        <v>16.799999999999997</v>
      </c>
      <c r="F2274" s="6">
        <f t="shared" si="248"/>
        <v>14.799999999999997</v>
      </c>
      <c r="G2274" s="6">
        <f t="shared" si="249"/>
        <v>15.799999999999997</v>
      </c>
      <c r="H2274" s="6">
        <f t="shared" si="250"/>
        <v>16.799999999999997</v>
      </c>
      <c r="I2274" s="162"/>
      <c r="J2274" s="6">
        <f t="shared" si="251"/>
        <v>-31.599999999999994</v>
      </c>
      <c r="K2274" s="60"/>
      <c r="L2274" s="93"/>
    </row>
    <row r="2275" spans="1:12">
      <c r="A2275" s="59">
        <f>'Temperature Data'!A2275</f>
        <v>42816</v>
      </c>
      <c r="B2275" s="6" cm="1">
        <f t="array" ref="B2275">INDEX('Temperature Data'!$B2275:$G2275,1,TempDataCol)</f>
        <v>29.799999999999997</v>
      </c>
      <c r="C2275" s="6">
        <f t="shared" si="245"/>
        <v>26.700000000000003</v>
      </c>
      <c r="D2275" s="6">
        <f t="shared" si="246"/>
        <v>27.700000000000003</v>
      </c>
      <c r="E2275" s="6">
        <f t="shared" si="247"/>
        <v>28.700000000000003</v>
      </c>
      <c r="F2275" s="6">
        <f t="shared" si="248"/>
        <v>26.700000000000003</v>
      </c>
      <c r="G2275" s="6">
        <f t="shared" si="249"/>
        <v>27.700000000000003</v>
      </c>
      <c r="H2275" s="6">
        <f t="shared" si="250"/>
        <v>28.700000000000003</v>
      </c>
      <c r="I2275" s="162"/>
      <c r="J2275" s="6">
        <f t="shared" si="251"/>
        <v>-55.400000000000006</v>
      </c>
      <c r="K2275" s="60"/>
      <c r="L2275" s="93"/>
    </row>
    <row r="2276" spans="1:12">
      <c r="A2276" s="59">
        <f>'Temperature Data'!A2276</f>
        <v>42817</v>
      </c>
      <c r="B2276" s="6" cm="1">
        <f t="array" ref="B2276">INDEX('Temperature Data'!$B2276:$G2276,1,TempDataCol)</f>
        <v>25.9</v>
      </c>
      <c r="C2276" s="6">
        <f t="shared" si="245"/>
        <v>30.6</v>
      </c>
      <c r="D2276" s="6">
        <f t="shared" si="246"/>
        <v>31.6</v>
      </c>
      <c r="E2276" s="6">
        <f t="shared" si="247"/>
        <v>32.6</v>
      </c>
      <c r="F2276" s="6">
        <f t="shared" si="248"/>
        <v>30.6</v>
      </c>
      <c r="G2276" s="6">
        <f t="shared" si="249"/>
        <v>31.6</v>
      </c>
      <c r="H2276" s="6">
        <f t="shared" si="250"/>
        <v>32.6</v>
      </c>
      <c r="I2276" s="162"/>
      <c r="J2276" s="6">
        <f t="shared" si="251"/>
        <v>-63.20000000000001</v>
      </c>
      <c r="K2276" s="60"/>
      <c r="L2276" s="93"/>
    </row>
    <row r="2277" spans="1:12">
      <c r="A2277" s="59">
        <f>'Temperature Data'!A2277</f>
        <v>42818</v>
      </c>
      <c r="B2277" s="6" cm="1">
        <f t="array" ref="B2277">INDEX('Temperature Data'!$B2277:$G2277,1,TempDataCol)</f>
        <v>33.799999999999997</v>
      </c>
      <c r="C2277" s="6">
        <f t="shared" si="245"/>
        <v>22.700000000000003</v>
      </c>
      <c r="D2277" s="6">
        <f t="shared" si="246"/>
        <v>23.700000000000003</v>
      </c>
      <c r="E2277" s="6">
        <f t="shared" si="247"/>
        <v>24.700000000000003</v>
      </c>
      <c r="F2277" s="6">
        <f t="shared" si="248"/>
        <v>22.700000000000003</v>
      </c>
      <c r="G2277" s="6">
        <f t="shared" si="249"/>
        <v>23.700000000000003</v>
      </c>
      <c r="H2277" s="6">
        <f t="shared" si="250"/>
        <v>24.700000000000003</v>
      </c>
      <c r="I2277" s="162"/>
      <c r="J2277" s="6">
        <f t="shared" si="251"/>
        <v>-47.400000000000006</v>
      </c>
      <c r="K2277" s="60"/>
      <c r="L2277" s="93"/>
    </row>
    <row r="2278" spans="1:12">
      <c r="A2278" s="59">
        <f>'Temperature Data'!A2278</f>
        <v>42819</v>
      </c>
      <c r="B2278" s="6" cm="1">
        <f t="array" ref="B2278">INDEX('Temperature Data'!$B2278:$G2278,1,TempDataCol)</f>
        <v>36.9</v>
      </c>
      <c r="C2278" s="6">
        <f t="shared" si="245"/>
        <v>19.600000000000001</v>
      </c>
      <c r="D2278" s="6">
        <f t="shared" si="246"/>
        <v>20.6</v>
      </c>
      <c r="E2278" s="6">
        <f t="shared" si="247"/>
        <v>21.6</v>
      </c>
      <c r="F2278" s="6">
        <f t="shared" si="248"/>
        <v>19.600000000000001</v>
      </c>
      <c r="G2278" s="6">
        <f t="shared" si="249"/>
        <v>20.6</v>
      </c>
      <c r="H2278" s="6">
        <f t="shared" si="250"/>
        <v>21.6</v>
      </c>
      <c r="I2278" s="162"/>
      <c r="J2278" s="6">
        <f t="shared" si="251"/>
        <v>-41.2</v>
      </c>
      <c r="K2278" s="60"/>
      <c r="L2278" s="93"/>
    </row>
    <row r="2279" spans="1:12">
      <c r="A2279" s="59">
        <f>'Temperature Data'!A2279</f>
        <v>42820</v>
      </c>
      <c r="B2279" s="6" cm="1">
        <f t="array" ref="B2279">INDEX('Temperature Data'!$B2279:$G2279,1,TempDataCol)</f>
        <v>32.6</v>
      </c>
      <c r="C2279" s="6">
        <f t="shared" si="245"/>
        <v>23.9</v>
      </c>
      <c r="D2279" s="6">
        <f t="shared" si="246"/>
        <v>24.9</v>
      </c>
      <c r="E2279" s="6">
        <f t="shared" si="247"/>
        <v>25.9</v>
      </c>
      <c r="F2279" s="6">
        <f t="shared" si="248"/>
        <v>23.9</v>
      </c>
      <c r="G2279" s="6">
        <f t="shared" si="249"/>
        <v>24.9</v>
      </c>
      <c r="H2279" s="6">
        <f t="shared" si="250"/>
        <v>25.9</v>
      </c>
      <c r="I2279" s="162"/>
      <c r="J2279" s="6">
        <f t="shared" si="251"/>
        <v>-49.79999999999999</v>
      </c>
      <c r="K2279" s="60"/>
      <c r="L2279" s="93"/>
    </row>
    <row r="2280" spans="1:12">
      <c r="A2280" s="59">
        <f>'Temperature Data'!A2280</f>
        <v>42821</v>
      </c>
      <c r="B2280" s="6" cm="1">
        <f t="array" ref="B2280">INDEX('Temperature Data'!$B2280:$G2280,1,TempDataCol)</f>
        <v>38.5</v>
      </c>
      <c r="C2280" s="6">
        <f t="shared" si="245"/>
        <v>18</v>
      </c>
      <c r="D2280" s="6">
        <f t="shared" si="246"/>
        <v>19</v>
      </c>
      <c r="E2280" s="6">
        <f t="shared" si="247"/>
        <v>20</v>
      </c>
      <c r="F2280" s="6">
        <f t="shared" si="248"/>
        <v>18</v>
      </c>
      <c r="G2280" s="6">
        <f t="shared" si="249"/>
        <v>19</v>
      </c>
      <c r="H2280" s="6">
        <f t="shared" si="250"/>
        <v>20</v>
      </c>
      <c r="I2280" s="162"/>
      <c r="J2280" s="6">
        <f t="shared" si="251"/>
        <v>-38</v>
      </c>
      <c r="K2280" s="60"/>
      <c r="L2280" s="93"/>
    </row>
    <row r="2281" spans="1:12">
      <c r="A2281" s="59">
        <f>'Temperature Data'!A2281</f>
        <v>42822</v>
      </c>
      <c r="B2281" s="6" cm="1">
        <f t="array" ref="B2281">INDEX('Temperature Data'!$B2281:$G2281,1,TempDataCol)</f>
        <v>38.299999999999997</v>
      </c>
      <c r="C2281" s="6">
        <f t="shared" si="245"/>
        <v>18.200000000000003</v>
      </c>
      <c r="D2281" s="6">
        <f t="shared" si="246"/>
        <v>19.200000000000003</v>
      </c>
      <c r="E2281" s="6">
        <f t="shared" si="247"/>
        <v>20.200000000000003</v>
      </c>
      <c r="F2281" s="6">
        <f t="shared" si="248"/>
        <v>18.200000000000003</v>
      </c>
      <c r="G2281" s="6">
        <f t="shared" si="249"/>
        <v>19.200000000000003</v>
      </c>
      <c r="H2281" s="6">
        <f t="shared" si="250"/>
        <v>20.200000000000003</v>
      </c>
      <c r="I2281" s="162"/>
      <c r="J2281" s="6">
        <f t="shared" si="251"/>
        <v>-38.400000000000006</v>
      </c>
      <c r="K2281" s="60"/>
      <c r="L2281" s="93"/>
    </row>
    <row r="2282" spans="1:12">
      <c r="A2282" s="59">
        <f>'Temperature Data'!A2282</f>
        <v>42823</v>
      </c>
      <c r="B2282" s="6" cm="1">
        <f t="array" ref="B2282">INDEX('Temperature Data'!$B2282:$G2282,1,TempDataCol)</f>
        <v>40.200000000000003</v>
      </c>
      <c r="C2282" s="6">
        <f t="shared" si="245"/>
        <v>16.299999999999997</v>
      </c>
      <c r="D2282" s="6">
        <f t="shared" si="246"/>
        <v>17.299999999999997</v>
      </c>
      <c r="E2282" s="6">
        <f t="shared" si="247"/>
        <v>18.299999999999997</v>
      </c>
      <c r="F2282" s="6">
        <f t="shared" si="248"/>
        <v>16.299999999999997</v>
      </c>
      <c r="G2282" s="6">
        <f t="shared" si="249"/>
        <v>17.299999999999997</v>
      </c>
      <c r="H2282" s="6">
        <f t="shared" si="250"/>
        <v>18.299999999999997</v>
      </c>
      <c r="I2282" s="162"/>
      <c r="J2282" s="6">
        <f t="shared" si="251"/>
        <v>-34.599999999999994</v>
      </c>
      <c r="K2282" s="60"/>
      <c r="L2282" s="93"/>
    </row>
    <row r="2283" spans="1:12">
      <c r="A2283" s="59">
        <f>'Temperature Data'!A2283</f>
        <v>42824</v>
      </c>
      <c r="B2283" s="6" cm="1">
        <f t="array" ref="B2283">INDEX('Temperature Data'!$B2283:$G2283,1,TempDataCol)</f>
        <v>40.700000000000003</v>
      </c>
      <c r="C2283" s="6">
        <f t="shared" si="245"/>
        <v>15.799999999999997</v>
      </c>
      <c r="D2283" s="6">
        <f t="shared" si="246"/>
        <v>16.799999999999997</v>
      </c>
      <c r="E2283" s="6">
        <f t="shared" si="247"/>
        <v>17.799999999999997</v>
      </c>
      <c r="F2283" s="6">
        <f t="shared" si="248"/>
        <v>15.799999999999997</v>
      </c>
      <c r="G2283" s="6">
        <f t="shared" si="249"/>
        <v>16.799999999999997</v>
      </c>
      <c r="H2283" s="6">
        <f t="shared" si="250"/>
        <v>17.799999999999997</v>
      </c>
      <c r="I2283" s="162"/>
      <c r="J2283" s="6">
        <f t="shared" si="251"/>
        <v>-33.599999999999994</v>
      </c>
      <c r="K2283" s="60"/>
      <c r="L2283" s="93"/>
    </row>
    <row r="2284" spans="1:12">
      <c r="A2284" s="59">
        <f>'Temperature Data'!A2284</f>
        <v>42825</v>
      </c>
      <c r="B2284" s="6" cm="1">
        <f t="array" ref="B2284">INDEX('Temperature Data'!$B2284:$G2284,1,TempDataCol)</f>
        <v>35.700000000000003</v>
      </c>
      <c r="C2284" s="6">
        <f t="shared" si="245"/>
        <v>20.799999999999997</v>
      </c>
      <c r="D2284" s="6">
        <f t="shared" si="246"/>
        <v>21.799999999999997</v>
      </c>
      <c r="E2284" s="6">
        <f t="shared" si="247"/>
        <v>22.799999999999997</v>
      </c>
      <c r="F2284" s="6">
        <f t="shared" si="248"/>
        <v>20.799999999999997</v>
      </c>
      <c r="G2284" s="6">
        <f t="shared" si="249"/>
        <v>21.799999999999997</v>
      </c>
      <c r="H2284" s="6">
        <f t="shared" si="250"/>
        <v>22.799999999999997</v>
      </c>
      <c r="I2284" s="162"/>
      <c r="J2284" s="6">
        <f t="shared" si="251"/>
        <v>-43.599999999999994</v>
      </c>
      <c r="K2284" s="60"/>
      <c r="L2284" s="93"/>
    </row>
    <row r="2285" spans="1:12">
      <c r="A2285" s="59">
        <f>'Temperature Data'!A2285</f>
        <v>42826</v>
      </c>
      <c r="B2285" s="6" cm="1">
        <f t="array" ref="B2285">INDEX('Temperature Data'!$B2285:$G2285,1,TempDataCol)</f>
        <v>34.200000000000003</v>
      </c>
      <c r="C2285" s="6">
        <f t="shared" si="245"/>
        <v>22.299999999999997</v>
      </c>
      <c r="D2285" s="6">
        <f t="shared" si="246"/>
        <v>23.299999999999997</v>
      </c>
      <c r="E2285" s="6">
        <f t="shared" si="247"/>
        <v>24.299999999999997</v>
      </c>
      <c r="F2285" s="6">
        <f t="shared" si="248"/>
        <v>22.299999999999997</v>
      </c>
      <c r="G2285" s="6">
        <f t="shared" si="249"/>
        <v>23.299999999999997</v>
      </c>
      <c r="H2285" s="6">
        <f t="shared" si="250"/>
        <v>24.299999999999997</v>
      </c>
      <c r="I2285" s="162"/>
      <c r="J2285" s="6">
        <f t="shared" si="251"/>
        <v>-46.599999999999994</v>
      </c>
      <c r="K2285" s="60"/>
      <c r="L2285" s="93"/>
    </row>
    <row r="2286" spans="1:12">
      <c r="A2286" s="59">
        <f>'Temperature Data'!A2286</f>
        <v>42827</v>
      </c>
      <c r="B2286" s="6" cm="1">
        <f t="array" ref="B2286">INDEX('Temperature Data'!$B2286:$G2286,1,TempDataCol)</f>
        <v>41.4</v>
      </c>
      <c r="C2286" s="6">
        <f t="shared" si="245"/>
        <v>15.100000000000001</v>
      </c>
      <c r="D2286" s="6">
        <f t="shared" si="246"/>
        <v>16.100000000000001</v>
      </c>
      <c r="E2286" s="6">
        <f t="shared" si="247"/>
        <v>17.100000000000001</v>
      </c>
      <c r="F2286" s="6">
        <f t="shared" si="248"/>
        <v>15.100000000000001</v>
      </c>
      <c r="G2286" s="6">
        <f t="shared" si="249"/>
        <v>16.100000000000001</v>
      </c>
      <c r="H2286" s="6">
        <f t="shared" si="250"/>
        <v>17.100000000000001</v>
      </c>
      <c r="I2286" s="162"/>
      <c r="J2286" s="6">
        <f t="shared" si="251"/>
        <v>-32.200000000000003</v>
      </c>
      <c r="K2286" s="60"/>
      <c r="L2286" s="93"/>
    </row>
    <row r="2287" spans="1:12">
      <c r="A2287" s="59">
        <f>'Temperature Data'!A2287</f>
        <v>42828</v>
      </c>
      <c r="B2287" s="6" cm="1">
        <f t="array" ref="B2287">INDEX('Temperature Data'!$B2287:$G2287,1,TempDataCol)</f>
        <v>45.2</v>
      </c>
      <c r="C2287" s="6">
        <f t="shared" si="245"/>
        <v>11.299999999999997</v>
      </c>
      <c r="D2287" s="6">
        <f t="shared" si="246"/>
        <v>12.299999999999997</v>
      </c>
      <c r="E2287" s="6">
        <f t="shared" si="247"/>
        <v>13.299999999999997</v>
      </c>
      <c r="F2287" s="6">
        <f t="shared" si="248"/>
        <v>11.299999999999997</v>
      </c>
      <c r="G2287" s="6">
        <f t="shared" si="249"/>
        <v>12.299999999999997</v>
      </c>
      <c r="H2287" s="6">
        <f t="shared" si="250"/>
        <v>13.299999999999997</v>
      </c>
      <c r="I2287" s="162"/>
      <c r="J2287" s="6">
        <f t="shared" si="251"/>
        <v>-24.599999999999994</v>
      </c>
      <c r="K2287" s="60"/>
      <c r="L2287" s="93"/>
    </row>
    <row r="2288" spans="1:12">
      <c r="A2288" s="59">
        <f>'Temperature Data'!A2288</f>
        <v>42829</v>
      </c>
      <c r="B2288" s="6" cm="1">
        <f t="array" ref="B2288">INDEX('Temperature Data'!$B2288:$G2288,1,TempDataCol)</f>
        <v>40.9</v>
      </c>
      <c r="C2288" s="6">
        <f t="shared" si="245"/>
        <v>15.600000000000001</v>
      </c>
      <c r="D2288" s="6">
        <f t="shared" si="246"/>
        <v>16.600000000000001</v>
      </c>
      <c r="E2288" s="6">
        <f t="shared" si="247"/>
        <v>17.600000000000001</v>
      </c>
      <c r="F2288" s="6">
        <f t="shared" si="248"/>
        <v>15.600000000000001</v>
      </c>
      <c r="G2288" s="6">
        <f t="shared" si="249"/>
        <v>16.600000000000001</v>
      </c>
      <c r="H2288" s="6">
        <f t="shared" si="250"/>
        <v>17.600000000000001</v>
      </c>
      <c r="I2288" s="162"/>
      <c r="J2288" s="6">
        <f t="shared" si="251"/>
        <v>-33.200000000000003</v>
      </c>
      <c r="K2288" s="60"/>
      <c r="L2288" s="93"/>
    </row>
    <row r="2289" spans="1:12">
      <c r="A2289" s="59">
        <f>'Temperature Data'!A2289</f>
        <v>42830</v>
      </c>
      <c r="B2289" s="6" cm="1">
        <f t="array" ref="B2289">INDEX('Temperature Data'!$B2289:$G2289,1,TempDataCol)</f>
        <v>39.9</v>
      </c>
      <c r="C2289" s="6">
        <f t="shared" si="245"/>
        <v>16.600000000000001</v>
      </c>
      <c r="D2289" s="6">
        <f t="shared" si="246"/>
        <v>17.600000000000001</v>
      </c>
      <c r="E2289" s="6">
        <f t="shared" si="247"/>
        <v>18.600000000000001</v>
      </c>
      <c r="F2289" s="6">
        <f t="shared" si="248"/>
        <v>16.600000000000001</v>
      </c>
      <c r="G2289" s="6">
        <f t="shared" si="249"/>
        <v>17.600000000000001</v>
      </c>
      <c r="H2289" s="6">
        <f t="shared" si="250"/>
        <v>18.600000000000001</v>
      </c>
      <c r="I2289" s="162"/>
      <c r="J2289" s="6">
        <f t="shared" si="251"/>
        <v>-35.200000000000003</v>
      </c>
      <c r="K2289" s="60"/>
      <c r="L2289" s="93"/>
    </row>
    <row r="2290" spans="1:12">
      <c r="A2290" s="59">
        <f>'Temperature Data'!A2290</f>
        <v>42831</v>
      </c>
      <c r="B2290" s="6" cm="1">
        <f t="array" ref="B2290">INDEX('Temperature Data'!$B2290:$G2290,1,TempDataCol)</f>
        <v>39.700000000000003</v>
      </c>
      <c r="C2290" s="6">
        <f t="shared" si="245"/>
        <v>16.799999999999997</v>
      </c>
      <c r="D2290" s="6">
        <f t="shared" si="246"/>
        <v>17.799999999999997</v>
      </c>
      <c r="E2290" s="6">
        <f t="shared" si="247"/>
        <v>18.799999999999997</v>
      </c>
      <c r="F2290" s="6">
        <f t="shared" si="248"/>
        <v>16.799999999999997</v>
      </c>
      <c r="G2290" s="6">
        <f t="shared" si="249"/>
        <v>17.799999999999997</v>
      </c>
      <c r="H2290" s="6">
        <f t="shared" si="250"/>
        <v>18.799999999999997</v>
      </c>
      <c r="I2290" s="162"/>
      <c r="J2290" s="6">
        <f t="shared" si="251"/>
        <v>-35.599999999999994</v>
      </c>
      <c r="K2290" s="60"/>
      <c r="L2290" s="93"/>
    </row>
    <row r="2291" spans="1:12">
      <c r="A2291" s="59">
        <f>'Temperature Data'!A2291</f>
        <v>42832</v>
      </c>
      <c r="B2291" s="6" cm="1">
        <f t="array" ref="B2291">INDEX('Temperature Data'!$B2291:$G2291,1,TempDataCol)</f>
        <v>47</v>
      </c>
      <c r="C2291" s="6">
        <f t="shared" si="245"/>
        <v>9.5</v>
      </c>
      <c r="D2291" s="6">
        <f t="shared" si="246"/>
        <v>10.5</v>
      </c>
      <c r="E2291" s="6">
        <f t="shared" si="247"/>
        <v>11.5</v>
      </c>
      <c r="F2291" s="6">
        <f t="shared" si="248"/>
        <v>9.5</v>
      </c>
      <c r="G2291" s="6">
        <f t="shared" si="249"/>
        <v>10.5</v>
      </c>
      <c r="H2291" s="6">
        <f t="shared" si="250"/>
        <v>11.5</v>
      </c>
      <c r="I2291" s="162"/>
      <c r="J2291" s="6">
        <f t="shared" si="251"/>
        <v>-21</v>
      </c>
      <c r="K2291" s="60"/>
      <c r="L2291" s="93"/>
    </row>
    <row r="2292" spans="1:12">
      <c r="A2292" s="59">
        <f>'Temperature Data'!A2292</f>
        <v>42833</v>
      </c>
      <c r="B2292" s="6" cm="1">
        <f t="array" ref="B2292">INDEX('Temperature Data'!$B2292:$G2292,1,TempDataCol)</f>
        <v>42.8</v>
      </c>
      <c r="C2292" s="6">
        <f t="shared" si="245"/>
        <v>13.700000000000003</v>
      </c>
      <c r="D2292" s="6">
        <f t="shared" si="246"/>
        <v>14.700000000000003</v>
      </c>
      <c r="E2292" s="6">
        <f t="shared" si="247"/>
        <v>15.700000000000003</v>
      </c>
      <c r="F2292" s="6">
        <f t="shared" si="248"/>
        <v>13.700000000000003</v>
      </c>
      <c r="G2292" s="6">
        <f t="shared" si="249"/>
        <v>14.700000000000003</v>
      </c>
      <c r="H2292" s="6">
        <f t="shared" si="250"/>
        <v>15.700000000000003</v>
      </c>
      <c r="I2292" s="162"/>
      <c r="J2292" s="6">
        <f t="shared" si="251"/>
        <v>-29.400000000000006</v>
      </c>
      <c r="K2292" s="60"/>
      <c r="L2292" s="93"/>
    </row>
    <row r="2293" spans="1:12">
      <c r="A2293" s="59">
        <f>'Temperature Data'!A2293</f>
        <v>42834</v>
      </c>
      <c r="B2293" s="6" cm="1">
        <f t="array" ref="B2293">INDEX('Temperature Data'!$B2293:$G2293,1,TempDataCol)</f>
        <v>51.4</v>
      </c>
      <c r="C2293" s="6">
        <f t="shared" si="245"/>
        <v>5.1000000000000014</v>
      </c>
      <c r="D2293" s="6">
        <f t="shared" si="246"/>
        <v>6.1000000000000014</v>
      </c>
      <c r="E2293" s="6">
        <f t="shared" si="247"/>
        <v>7.1000000000000014</v>
      </c>
      <c r="F2293" s="6">
        <f t="shared" si="248"/>
        <v>5.1000000000000014</v>
      </c>
      <c r="G2293" s="6">
        <f t="shared" si="249"/>
        <v>6.1000000000000014</v>
      </c>
      <c r="H2293" s="6">
        <f t="shared" si="250"/>
        <v>7.1000000000000014</v>
      </c>
      <c r="I2293" s="162"/>
      <c r="J2293" s="6">
        <f t="shared" si="251"/>
        <v>-12.200000000000003</v>
      </c>
      <c r="K2293" s="60"/>
      <c r="L2293" s="93"/>
    </row>
    <row r="2294" spans="1:12">
      <c r="A2294" s="59">
        <f>'Temperature Data'!A2294</f>
        <v>42835</v>
      </c>
      <c r="B2294" s="6" cm="1">
        <f t="array" ref="B2294">INDEX('Temperature Data'!$B2294:$G2294,1,TempDataCol)</f>
        <v>60.6</v>
      </c>
      <c r="C2294" s="6">
        <f t="shared" si="245"/>
        <v>0</v>
      </c>
      <c r="D2294" s="6">
        <f t="shared" si="246"/>
        <v>0</v>
      </c>
      <c r="E2294" s="6">
        <f t="shared" si="247"/>
        <v>0</v>
      </c>
      <c r="F2294" s="6">
        <f t="shared" si="248"/>
        <v>0</v>
      </c>
      <c r="G2294" s="6">
        <f t="shared" si="249"/>
        <v>0</v>
      </c>
      <c r="H2294" s="6">
        <f t="shared" si="250"/>
        <v>0</v>
      </c>
      <c r="I2294" s="162"/>
      <c r="J2294" s="6">
        <f t="shared" si="251"/>
        <v>0</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v>
      </c>
      <c r="D2296" s="6">
        <f t="shared" si="246"/>
        <v>0</v>
      </c>
      <c r="E2296" s="6">
        <f t="shared" si="247"/>
        <v>0</v>
      </c>
      <c r="F2296" s="6">
        <f t="shared" si="248"/>
        <v>0</v>
      </c>
      <c r="G2296" s="6">
        <f t="shared" si="249"/>
        <v>0</v>
      </c>
      <c r="H2296" s="6">
        <f t="shared" si="250"/>
        <v>0</v>
      </c>
      <c r="I2296" s="162"/>
      <c r="J2296" s="6">
        <f t="shared" si="251"/>
        <v>0</v>
      </c>
      <c r="K2296" s="60"/>
      <c r="L2296" s="93"/>
    </row>
    <row r="2297" spans="1:12">
      <c r="A2297" s="59">
        <f>'Temperature Data'!A2297</f>
        <v>42838</v>
      </c>
      <c r="B2297" s="6" cm="1">
        <f t="array" ref="B2297">INDEX('Temperature Data'!$B2297:$G2297,1,TempDataCol)</f>
        <v>49</v>
      </c>
      <c r="C2297" s="6">
        <f t="shared" si="245"/>
        <v>7.5</v>
      </c>
      <c r="D2297" s="6">
        <f t="shared" si="246"/>
        <v>8.5</v>
      </c>
      <c r="E2297" s="6">
        <f t="shared" si="247"/>
        <v>9.5</v>
      </c>
      <c r="F2297" s="6">
        <f t="shared" si="248"/>
        <v>7.5</v>
      </c>
      <c r="G2297" s="6">
        <f t="shared" si="249"/>
        <v>8.5</v>
      </c>
      <c r="H2297" s="6">
        <f t="shared" si="250"/>
        <v>9.5</v>
      </c>
      <c r="I2297" s="162"/>
      <c r="J2297" s="6">
        <f t="shared" si="251"/>
        <v>-17</v>
      </c>
      <c r="K2297" s="60"/>
      <c r="L2297" s="93"/>
    </row>
    <row r="2298" spans="1:12">
      <c r="A2298" s="59">
        <f>'Temperature Data'!A2298</f>
        <v>42839</v>
      </c>
      <c r="B2298" s="6" cm="1">
        <f t="array" ref="B2298">INDEX('Temperature Data'!$B2298:$G2298,1,TempDataCol)</f>
        <v>47.9</v>
      </c>
      <c r="C2298" s="6">
        <f t="shared" si="245"/>
        <v>8.6000000000000014</v>
      </c>
      <c r="D2298" s="6">
        <f t="shared" si="246"/>
        <v>9.6000000000000014</v>
      </c>
      <c r="E2298" s="6">
        <f t="shared" si="247"/>
        <v>10.600000000000001</v>
      </c>
      <c r="F2298" s="6">
        <f t="shared" si="248"/>
        <v>8.6000000000000014</v>
      </c>
      <c r="G2298" s="6">
        <f t="shared" si="249"/>
        <v>9.6000000000000014</v>
      </c>
      <c r="H2298" s="6">
        <f t="shared" si="250"/>
        <v>10.600000000000001</v>
      </c>
      <c r="I2298" s="162"/>
      <c r="J2298" s="6">
        <f t="shared" si="251"/>
        <v>-19.200000000000003</v>
      </c>
      <c r="K2298" s="60"/>
      <c r="L2298" s="93"/>
    </row>
    <row r="2299" spans="1:12">
      <c r="A2299" s="59">
        <f>'Temperature Data'!A2299</f>
        <v>42840</v>
      </c>
      <c r="B2299" s="6" cm="1">
        <f t="array" ref="B2299">INDEX('Temperature Data'!$B2299:$G2299,1,TempDataCol)</f>
        <v>53.4</v>
      </c>
      <c r="C2299" s="6">
        <f t="shared" si="245"/>
        <v>3.1000000000000014</v>
      </c>
      <c r="D2299" s="6">
        <f t="shared" si="246"/>
        <v>4.1000000000000014</v>
      </c>
      <c r="E2299" s="6">
        <f t="shared" si="247"/>
        <v>5.1000000000000014</v>
      </c>
      <c r="F2299" s="6">
        <f t="shared" si="248"/>
        <v>3.1000000000000014</v>
      </c>
      <c r="G2299" s="6">
        <f t="shared" si="249"/>
        <v>4.1000000000000014</v>
      </c>
      <c r="H2299" s="6">
        <f t="shared" si="250"/>
        <v>5.1000000000000014</v>
      </c>
      <c r="I2299" s="162"/>
      <c r="J2299" s="6">
        <f t="shared" si="251"/>
        <v>-8.2000000000000028</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10.100000000000001</v>
      </c>
      <c r="D2302" s="6">
        <f t="shared" si="246"/>
        <v>11.100000000000001</v>
      </c>
      <c r="E2302" s="6">
        <f t="shared" si="247"/>
        <v>12.100000000000001</v>
      </c>
      <c r="F2302" s="6">
        <f t="shared" si="248"/>
        <v>10.100000000000001</v>
      </c>
      <c r="G2302" s="6">
        <f t="shared" si="249"/>
        <v>11.100000000000001</v>
      </c>
      <c r="H2302" s="6">
        <f t="shared" si="250"/>
        <v>12.100000000000001</v>
      </c>
      <c r="I2302" s="162"/>
      <c r="J2302" s="6">
        <f t="shared" si="251"/>
        <v>-22.200000000000003</v>
      </c>
      <c r="K2302" s="60"/>
      <c r="L2302" s="93"/>
    </row>
    <row r="2303" spans="1:12">
      <c r="A2303" s="59">
        <f>'Temperature Data'!A2303</f>
        <v>42844</v>
      </c>
      <c r="B2303" s="6" cm="1">
        <f t="array" ref="B2303">INDEX('Temperature Data'!$B2303:$G2303,1,TempDataCol)</f>
        <v>44.1</v>
      </c>
      <c r="C2303" s="6">
        <f t="shared" si="245"/>
        <v>12.399999999999999</v>
      </c>
      <c r="D2303" s="6">
        <f t="shared" si="246"/>
        <v>13.399999999999999</v>
      </c>
      <c r="E2303" s="6">
        <f t="shared" si="247"/>
        <v>14.399999999999999</v>
      </c>
      <c r="F2303" s="6">
        <f t="shared" si="248"/>
        <v>12.399999999999999</v>
      </c>
      <c r="G2303" s="6">
        <f t="shared" si="249"/>
        <v>13.399999999999999</v>
      </c>
      <c r="H2303" s="6">
        <f t="shared" si="250"/>
        <v>14.399999999999999</v>
      </c>
      <c r="I2303" s="162"/>
      <c r="J2303" s="6">
        <f t="shared" si="251"/>
        <v>-26.799999999999997</v>
      </c>
      <c r="K2303" s="60"/>
      <c r="L2303" s="93"/>
    </row>
    <row r="2304" spans="1:12">
      <c r="A2304" s="59">
        <f>'Temperature Data'!A2304</f>
        <v>42845</v>
      </c>
      <c r="B2304" s="6" cm="1">
        <f t="array" ref="B2304">INDEX('Temperature Data'!$B2304:$G2304,1,TempDataCol)</f>
        <v>50.5</v>
      </c>
      <c r="C2304" s="6">
        <f t="shared" si="245"/>
        <v>6</v>
      </c>
      <c r="D2304" s="6">
        <f t="shared" si="246"/>
        <v>7</v>
      </c>
      <c r="E2304" s="6">
        <f t="shared" si="247"/>
        <v>8</v>
      </c>
      <c r="F2304" s="6">
        <f t="shared" si="248"/>
        <v>6</v>
      </c>
      <c r="G2304" s="6">
        <f t="shared" si="249"/>
        <v>7</v>
      </c>
      <c r="H2304" s="6">
        <f t="shared" si="250"/>
        <v>8</v>
      </c>
      <c r="I2304" s="162"/>
      <c r="J2304" s="6">
        <f t="shared" si="251"/>
        <v>-14</v>
      </c>
      <c r="K2304" s="60"/>
      <c r="L2304" s="93"/>
    </row>
    <row r="2305" spans="1:12">
      <c r="A2305" s="59">
        <f>'Temperature Data'!A2305</f>
        <v>42846</v>
      </c>
      <c r="B2305" s="6" cm="1">
        <f t="array" ref="B2305">INDEX('Temperature Data'!$B2305:$G2305,1,TempDataCol)</f>
        <v>44.7</v>
      </c>
      <c r="C2305" s="6">
        <f t="shared" si="245"/>
        <v>11.799999999999997</v>
      </c>
      <c r="D2305" s="6">
        <f t="shared" si="246"/>
        <v>12.799999999999997</v>
      </c>
      <c r="E2305" s="6">
        <f t="shared" si="247"/>
        <v>13.799999999999997</v>
      </c>
      <c r="F2305" s="6">
        <f t="shared" si="248"/>
        <v>11.799999999999997</v>
      </c>
      <c r="G2305" s="6">
        <f t="shared" si="249"/>
        <v>12.799999999999997</v>
      </c>
      <c r="H2305" s="6">
        <f t="shared" si="250"/>
        <v>13.799999999999997</v>
      </c>
      <c r="I2305" s="162"/>
      <c r="J2305" s="6">
        <f t="shared" si="251"/>
        <v>-25.599999999999994</v>
      </c>
      <c r="K2305" s="60"/>
      <c r="L2305" s="93"/>
    </row>
    <row r="2306" spans="1:12">
      <c r="A2306" s="59">
        <f>'Temperature Data'!A2306</f>
        <v>42847</v>
      </c>
      <c r="B2306" s="6" cm="1">
        <f t="array" ref="B2306">INDEX('Temperature Data'!$B2306:$G2306,1,TempDataCol)</f>
        <v>43.1</v>
      </c>
      <c r="C2306" s="6">
        <f t="shared" si="245"/>
        <v>13.399999999999999</v>
      </c>
      <c r="D2306" s="6">
        <f t="shared" si="246"/>
        <v>14.399999999999999</v>
      </c>
      <c r="E2306" s="6">
        <f t="shared" si="247"/>
        <v>15.399999999999999</v>
      </c>
      <c r="F2306" s="6">
        <f t="shared" si="248"/>
        <v>13.399999999999999</v>
      </c>
      <c r="G2306" s="6">
        <f t="shared" si="249"/>
        <v>14.399999999999999</v>
      </c>
      <c r="H2306" s="6">
        <f t="shared" si="250"/>
        <v>15.399999999999999</v>
      </c>
      <c r="I2306" s="162"/>
      <c r="J2306" s="6">
        <f t="shared" si="251"/>
        <v>-28.799999999999997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6.5</v>
      </c>
      <c r="D2307" s="6">
        <f t="shared" ref="D2307:D2370" si="253">IF(ISNUMBER($B2307),IF($B2307&lt;BPmiddle,(BPmiddle-$B2307),0),"no data")</f>
        <v>7.5</v>
      </c>
      <c r="E2307" s="6">
        <f t="shared" ref="E2307:E2370" si="254">IF(ISNUMBER($B2307),IF($B2307&lt;BPupper,(BPupper-$B2307),0),"no data")</f>
        <v>8.5</v>
      </c>
      <c r="F2307" s="6">
        <f t="shared" ref="F2307:F2370" si="255">IF(ISNUMBER($B2307),IF($B2307&lt;BPlower,(BPlower-$B2307),0),"no data")</f>
        <v>6.5</v>
      </c>
      <c r="G2307" s="6">
        <f t="shared" ref="G2307:G2370" si="256">IF(ISNUMBER($B2307),IF($B2307&lt;BPmiddle,(BPmiddle-$B2307),0),"no data")</f>
        <v>7.5</v>
      </c>
      <c r="H2307" s="6">
        <f t="shared" ref="H2307:H2370" si="257">IF(ISNUMBER($B2307),IF($B2307&lt;BPupper,(BPupper-$B2307),0),"no data")</f>
        <v>8.5</v>
      </c>
      <c r="I2307" s="162"/>
      <c r="J2307" s="6">
        <f t="shared" ref="J2307:J2370" si="258">IF(ISNUMBER($B2307),IF($B2307&lt;BalancePoint,(BalancePoint-$B2307-SUM($D2307:$F2307)),0),"no data")</f>
        <v>-15</v>
      </c>
      <c r="K2307" s="60"/>
      <c r="L2307" s="93"/>
    </row>
    <row r="2308" spans="1:12">
      <c r="A2308" s="59">
        <f>'Temperature Data'!A2308</f>
        <v>42849</v>
      </c>
      <c r="B2308" s="6" cm="1">
        <f t="array" ref="B2308">INDEX('Temperature Data'!$B2308:$G2308,1,TempDataCol)</f>
        <v>56.3</v>
      </c>
      <c r="C2308" s="6">
        <f t="shared" si="252"/>
        <v>0.20000000000000284</v>
      </c>
      <c r="D2308" s="6">
        <f t="shared" si="253"/>
        <v>1.2000000000000028</v>
      </c>
      <c r="E2308" s="6">
        <f t="shared" si="254"/>
        <v>2.2000000000000028</v>
      </c>
      <c r="F2308" s="6">
        <f t="shared" si="255"/>
        <v>0.20000000000000284</v>
      </c>
      <c r="G2308" s="6">
        <f t="shared" si="256"/>
        <v>1.2000000000000028</v>
      </c>
      <c r="H2308" s="6">
        <f t="shared" si="257"/>
        <v>2.2000000000000028</v>
      </c>
      <c r="I2308" s="162"/>
      <c r="J2308" s="6">
        <f t="shared" si="258"/>
        <v>-2.4000000000000057</v>
      </c>
      <c r="K2308" s="60"/>
      <c r="L2308" s="93"/>
    </row>
    <row r="2309" spans="1:12">
      <c r="A2309" s="59">
        <f>'Temperature Data'!A2309</f>
        <v>42850</v>
      </c>
      <c r="B2309" s="6" cm="1">
        <f t="array" ref="B2309">INDEX('Temperature Data'!$B2309:$G2309,1,TempDataCol)</f>
        <v>47.8</v>
      </c>
      <c r="C2309" s="6">
        <f t="shared" si="252"/>
        <v>8.7000000000000028</v>
      </c>
      <c r="D2309" s="6">
        <f t="shared" si="253"/>
        <v>9.7000000000000028</v>
      </c>
      <c r="E2309" s="6">
        <f t="shared" si="254"/>
        <v>10.700000000000003</v>
      </c>
      <c r="F2309" s="6">
        <f t="shared" si="255"/>
        <v>8.7000000000000028</v>
      </c>
      <c r="G2309" s="6">
        <f t="shared" si="256"/>
        <v>9.7000000000000028</v>
      </c>
      <c r="H2309" s="6">
        <f t="shared" si="257"/>
        <v>10.700000000000003</v>
      </c>
      <c r="I2309" s="162"/>
      <c r="J2309" s="6">
        <f t="shared" si="258"/>
        <v>-19.400000000000006</v>
      </c>
      <c r="K2309" s="60"/>
      <c r="L2309" s="93"/>
    </row>
    <row r="2310" spans="1:12">
      <c r="A2310" s="59">
        <f>'Temperature Data'!A2310</f>
        <v>42851</v>
      </c>
      <c r="B2310" s="6" cm="1">
        <f t="array" ref="B2310">INDEX('Temperature Data'!$B2310:$G2310,1,TempDataCol)</f>
        <v>52.3</v>
      </c>
      <c r="C2310" s="6">
        <f t="shared" si="252"/>
        <v>4.2000000000000028</v>
      </c>
      <c r="D2310" s="6">
        <f t="shared" si="253"/>
        <v>5.2000000000000028</v>
      </c>
      <c r="E2310" s="6">
        <f t="shared" si="254"/>
        <v>6.2000000000000028</v>
      </c>
      <c r="F2310" s="6">
        <f t="shared" si="255"/>
        <v>4.2000000000000028</v>
      </c>
      <c r="G2310" s="6">
        <f t="shared" si="256"/>
        <v>5.2000000000000028</v>
      </c>
      <c r="H2310" s="6">
        <f t="shared" si="257"/>
        <v>6.2000000000000028</v>
      </c>
      <c r="I2310" s="162"/>
      <c r="J2310" s="6">
        <f t="shared" si="258"/>
        <v>-10.400000000000006</v>
      </c>
      <c r="K2310" s="60"/>
      <c r="L2310" s="93"/>
    </row>
    <row r="2311" spans="1:12">
      <c r="A2311" s="59">
        <f>'Temperature Data'!A2311</f>
        <v>42852</v>
      </c>
      <c r="B2311" s="6" cm="1">
        <f t="array" ref="B2311">INDEX('Temperature Data'!$B2311:$G2311,1,TempDataCol)</f>
        <v>57.2</v>
      </c>
      <c r="C2311" s="6">
        <f t="shared" si="252"/>
        <v>0</v>
      </c>
      <c r="D2311" s="6">
        <f t="shared" si="253"/>
        <v>0.29999999999999716</v>
      </c>
      <c r="E2311" s="6">
        <f t="shared" si="254"/>
        <v>1.2999999999999972</v>
      </c>
      <c r="F2311" s="6">
        <f t="shared" si="255"/>
        <v>0</v>
      </c>
      <c r="G2311" s="6">
        <f t="shared" si="256"/>
        <v>0.29999999999999716</v>
      </c>
      <c r="H2311" s="6">
        <f t="shared" si="257"/>
        <v>1.2999999999999972</v>
      </c>
      <c r="I2311" s="162"/>
      <c r="J2311" s="6">
        <f t="shared" si="258"/>
        <v>-1.2999999999999972</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5.6000000000000014</v>
      </c>
      <c r="D2314" s="6">
        <f t="shared" si="253"/>
        <v>6.6000000000000014</v>
      </c>
      <c r="E2314" s="6">
        <f t="shared" si="254"/>
        <v>7.6000000000000014</v>
      </c>
      <c r="F2314" s="6">
        <f t="shared" si="255"/>
        <v>5.6000000000000014</v>
      </c>
      <c r="G2314" s="6">
        <f t="shared" si="256"/>
        <v>6.6000000000000014</v>
      </c>
      <c r="H2314" s="6">
        <f t="shared" si="257"/>
        <v>7.6000000000000014</v>
      </c>
      <c r="I2314" s="162"/>
      <c r="J2314" s="6">
        <f t="shared" si="258"/>
        <v>-13.200000000000003</v>
      </c>
      <c r="K2314" s="60"/>
      <c r="L2314" s="93"/>
    </row>
    <row r="2315" spans="1:12">
      <c r="A2315" s="59">
        <f>'Temperature Data'!A2315</f>
        <v>42856</v>
      </c>
      <c r="B2315" s="6" cm="1">
        <f t="array" ref="B2315">INDEX('Temperature Data'!$B2315:$G2315,1,TempDataCol)</f>
        <v>47.4</v>
      </c>
      <c r="C2315" s="6">
        <f t="shared" si="252"/>
        <v>9.1000000000000014</v>
      </c>
      <c r="D2315" s="6">
        <f t="shared" si="253"/>
        <v>10.100000000000001</v>
      </c>
      <c r="E2315" s="6">
        <f t="shared" si="254"/>
        <v>11.100000000000001</v>
      </c>
      <c r="F2315" s="6">
        <f t="shared" si="255"/>
        <v>9.1000000000000014</v>
      </c>
      <c r="G2315" s="6">
        <f t="shared" si="256"/>
        <v>10.100000000000001</v>
      </c>
      <c r="H2315" s="6">
        <f t="shared" si="257"/>
        <v>11.100000000000001</v>
      </c>
      <c r="I2315" s="162"/>
      <c r="J2315" s="6">
        <f t="shared" si="258"/>
        <v>-20.200000000000003</v>
      </c>
      <c r="K2315" s="60"/>
      <c r="L2315" s="93"/>
    </row>
    <row r="2316" spans="1:12">
      <c r="A2316" s="59">
        <f>'Temperature Data'!A2316</f>
        <v>42857</v>
      </c>
      <c r="B2316" s="6" cm="1">
        <f t="array" ref="B2316">INDEX('Temperature Data'!$B2316:$G2316,1,TempDataCol)</f>
        <v>52.6</v>
      </c>
      <c r="C2316" s="6">
        <f t="shared" si="252"/>
        <v>3.8999999999999986</v>
      </c>
      <c r="D2316" s="6">
        <f t="shared" si="253"/>
        <v>4.8999999999999986</v>
      </c>
      <c r="E2316" s="6">
        <f t="shared" si="254"/>
        <v>5.8999999999999986</v>
      </c>
      <c r="F2316" s="6">
        <f t="shared" si="255"/>
        <v>3.8999999999999986</v>
      </c>
      <c r="G2316" s="6">
        <f t="shared" si="256"/>
        <v>4.8999999999999986</v>
      </c>
      <c r="H2316" s="6">
        <f t="shared" si="257"/>
        <v>5.8999999999999986</v>
      </c>
      <c r="I2316" s="162"/>
      <c r="J2316" s="6">
        <f t="shared" si="258"/>
        <v>-9.7999999999999972</v>
      </c>
      <c r="K2316" s="60"/>
      <c r="L2316" s="93"/>
    </row>
    <row r="2317" spans="1:12">
      <c r="A2317" s="59">
        <f>'Temperature Data'!A2317</f>
        <v>42858</v>
      </c>
      <c r="B2317" s="6" cm="1">
        <f t="array" ref="B2317">INDEX('Temperature Data'!$B2317:$G2317,1,TempDataCol)</f>
        <v>53.4</v>
      </c>
      <c r="C2317" s="6">
        <f t="shared" si="252"/>
        <v>3.1000000000000014</v>
      </c>
      <c r="D2317" s="6">
        <f t="shared" si="253"/>
        <v>4.1000000000000014</v>
      </c>
      <c r="E2317" s="6">
        <f t="shared" si="254"/>
        <v>5.1000000000000014</v>
      </c>
      <c r="F2317" s="6">
        <f t="shared" si="255"/>
        <v>3.1000000000000014</v>
      </c>
      <c r="G2317" s="6">
        <f t="shared" si="256"/>
        <v>4.1000000000000014</v>
      </c>
      <c r="H2317" s="6">
        <f t="shared" si="257"/>
        <v>5.1000000000000014</v>
      </c>
      <c r="I2317" s="162"/>
      <c r="J2317" s="6">
        <f t="shared" si="258"/>
        <v>-8.2000000000000028</v>
      </c>
      <c r="K2317" s="60"/>
      <c r="L2317" s="93"/>
    </row>
    <row r="2318" spans="1:12">
      <c r="A2318" s="59">
        <f>'Temperature Data'!A2318</f>
        <v>42859</v>
      </c>
      <c r="B2318" s="6" cm="1">
        <f t="array" ref="B2318">INDEX('Temperature Data'!$B2318:$G2318,1,TempDataCol)</f>
        <v>50.5</v>
      </c>
      <c r="C2318" s="6">
        <f t="shared" si="252"/>
        <v>6</v>
      </c>
      <c r="D2318" s="6">
        <f t="shared" si="253"/>
        <v>7</v>
      </c>
      <c r="E2318" s="6">
        <f t="shared" si="254"/>
        <v>8</v>
      </c>
      <c r="F2318" s="6">
        <f t="shared" si="255"/>
        <v>6</v>
      </c>
      <c r="G2318" s="6">
        <f t="shared" si="256"/>
        <v>7</v>
      </c>
      <c r="H2318" s="6">
        <f t="shared" si="257"/>
        <v>8</v>
      </c>
      <c r="I2318" s="162"/>
      <c r="J2318" s="6">
        <f t="shared" si="258"/>
        <v>-14</v>
      </c>
      <c r="K2318" s="60"/>
      <c r="L2318" s="93"/>
    </row>
    <row r="2319" spans="1:12">
      <c r="A2319" s="59">
        <f>'Temperature Data'!A2319</f>
        <v>42860</v>
      </c>
      <c r="B2319" s="6" cm="1">
        <f t="array" ref="B2319">INDEX('Temperature Data'!$B2319:$G2319,1,TempDataCol)</f>
        <v>48.7</v>
      </c>
      <c r="C2319" s="6">
        <f t="shared" si="252"/>
        <v>7.7999999999999972</v>
      </c>
      <c r="D2319" s="6">
        <f t="shared" si="253"/>
        <v>8.7999999999999972</v>
      </c>
      <c r="E2319" s="6">
        <f t="shared" si="254"/>
        <v>9.7999999999999972</v>
      </c>
      <c r="F2319" s="6">
        <f t="shared" si="255"/>
        <v>7.7999999999999972</v>
      </c>
      <c r="G2319" s="6">
        <f t="shared" si="256"/>
        <v>8.7999999999999972</v>
      </c>
      <c r="H2319" s="6">
        <f t="shared" si="257"/>
        <v>9.7999999999999972</v>
      </c>
      <c r="I2319" s="162"/>
      <c r="J2319" s="6">
        <f t="shared" si="258"/>
        <v>-17.599999999999994</v>
      </c>
      <c r="K2319" s="60"/>
      <c r="L2319" s="93"/>
    </row>
    <row r="2320" spans="1:12">
      <c r="A2320" s="59">
        <f>'Temperature Data'!A2320</f>
        <v>42861</v>
      </c>
      <c r="B2320" s="6" cm="1">
        <f t="array" ref="B2320">INDEX('Temperature Data'!$B2320:$G2320,1,TempDataCol)</f>
        <v>57.5</v>
      </c>
      <c r="C2320" s="6">
        <f t="shared" si="252"/>
        <v>0</v>
      </c>
      <c r="D2320" s="6">
        <f t="shared" si="253"/>
        <v>0</v>
      </c>
      <c r="E2320" s="6">
        <f t="shared" si="254"/>
        <v>1</v>
      </c>
      <c r="F2320" s="6">
        <f t="shared" si="255"/>
        <v>0</v>
      </c>
      <c r="G2320" s="6">
        <f t="shared" si="256"/>
        <v>0</v>
      </c>
      <c r="H2320" s="6">
        <f t="shared" si="257"/>
        <v>1</v>
      </c>
      <c r="I2320" s="162"/>
      <c r="J2320" s="6">
        <f t="shared" si="258"/>
        <v>0</v>
      </c>
      <c r="K2320" s="60"/>
      <c r="L2320" s="93"/>
    </row>
    <row r="2321" spans="1:12">
      <c r="A2321" s="59">
        <f>'Temperature Data'!A2321</f>
        <v>42862</v>
      </c>
      <c r="B2321" s="6" cm="1">
        <f t="array" ref="B2321">INDEX('Temperature Data'!$B2321:$G2321,1,TempDataCol)</f>
        <v>56.7</v>
      </c>
      <c r="C2321" s="6">
        <f t="shared" si="252"/>
        <v>0</v>
      </c>
      <c r="D2321" s="6">
        <f t="shared" si="253"/>
        <v>0.79999999999999716</v>
      </c>
      <c r="E2321" s="6">
        <f t="shared" si="254"/>
        <v>1.7999999999999972</v>
      </c>
      <c r="F2321" s="6">
        <f t="shared" si="255"/>
        <v>0</v>
      </c>
      <c r="G2321" s="6">
        <f t="shared" si="256"/>
        <v>0.79999999999999716</v>
      </c>
      <c r="H2321" s="6">
        <f t="shared" si="257"/>
        <v>1.7999999999999972</v>
      </c>
      <c r="I2321" s="162"/>
      <c r="J2321" s="6">
        <f t="shared" si="258"/>
        <v>-1.7999999999999972</v>
      </c>
      <c r="K2321" s="60"/>
      <c r="L2321" s="93"/>
    </row>
    <row r="2322" spans="1:12">
      <c r="A2322" s="59">
        <f>'Temperature Data'!A2322</f>
        <v>42863</v>
      </c>
      <c r="B2322" s="6" cm="1">
        <f t="array" ref="B2322">INDEX('Temperature Data'!$B2322:$G2322,1,TempDataCol)</f>
        <v>47.4</v>
      </c>
      <c r="C2322" s="6">
        <f t="shared" si="252"/>
        <v>9.1000000000000014</v>
      </c>
      <c r="D2322" s="6">
        <f t="shared" si="253"/>
        <v>10.100000000000001</v>
      </c>
      <c r="E2322" s="6">
        <f t="shared" si="254"/>
        <v>11.100000000000001</v>
      </c>
      <c r="F2322" s="6">
        <f t="shared" si="255"/>
        <v>9.1000000000000014</v>
      </c>
      <c r="G2322" s="6">
        <f t="shared" si="256"/>
        <v>10.100000000000001</v>
      </c>
      <c r="H2322" s="6">
        <f t="shared" si="257"/>
        <v>11.100000000000001</v>
      </c>
      <c r="I2322" s="162"/>
      <c r="J2322" s="6">
        <f t="shared" si="258"/>
        <v>-20.200000000000003</v>
      </c>
      <c r="K2322" s="60"/>
      <c r="L2322" s="93"/>
    </row>
    <row r="2323" spans="1:12">
      <c r="A2323" s="59">
        <f>'Temperature Data'!A2323</f>
        <v>42864</v>
      </c>
      <c r="B2323" s="6" cm="1">
        <f t="array" ref="B2323">INDEX('Temperature Data'!$B2323:$G2323,1,TempDataCol)</f>
        <v>45</v>
      </c>
      <c r="C2323" s="6">
        <f t="shared" si="252"/>
        <v>11.5</v>
      </c>
      <c r="D2323" s="6">
        <f t="shared" si="253"/>
        <v>12.5</v>
      </c>
      <c r="E2323" s="6">
        <f t="shared" si="254"/>
        <v>13.5</v>
      </c>
      <c r="F2323" s="6">
        <f t="shared" si="255"/>
        <v>11.5</v>
      </c>
      <c r="G2323" s="6">
        <f t="shared" si="256"/>
        <v>12.5</v>
      </c>
      <c r="H2323" s="6">
        <f t="shared" si="257"/>
        <v>13.5</v>
      </c>
      <c r="I2323" s="162"/>
      <c r="J2323" s="6">
        <f t="shared" si="258"/>
        <v>-25</v>
      </c>
      <c r="K2323" s="60"/>
      <c r="L2323" s="93"/>
    </row>
    <row r="2324" spans="1:12">
      <c r="A2324" s="59">
        <f>'Temperature Data'!A2324</f>
        <v>42865</v>
      </c>
      <c r="B2324" s="6" cm="1">
        <f t="array" ref="B2324">INDEX('Temperature Data'!$B2324:$G2324,1,TempDataCol)</f>
        <v>51.4</v>
      </c>
      <c r="C2324" s="6">
        <f t="shared" si="252"/>
        <v>5.1000000000000014</v>
      </c>
      <c r="D2324" s="6">
        <f t="shared" si="253"/>
        <v>6.1000000000000014</v>
      </c>
      <c r="E2324" s="6">
        <f t="shared" si="254"/>
        <v>7.1000000000000014</v>
      </c>
      <c r="F2324" s="6">
        <f t="shared" si="255"/>
        <v>5.1000000000000014</v>
      </c>
      <c r="G2324" s="6">
        <f t="shared" si="256"/>
        <v>6.1000000000000014</v>
      </c>
      <c r="H2324" s="6">
        <f t="shared" si="257"/>
        <v>7.1000000000000014</v>
      </c>
      <c r="I2324" s="162"/>
      <c r="J2324" s="6">
        <f t="shared" si="258"/>
        <v>-12.200000000000003</v>
      </c>
      <c r="K2324" s="60"/>
      <c r="L2324" s="93"/>
    </row>
    <row r="2325" spans="1:12">
      <c r="A2325" s="59">
        <f>'Temperature Data'!A2325</f>
        <v>42866</v>
      </c>
      <c r="B2325" s="6" cm="1">
        <f t="array" ref="B2325">INDEX('Temperature Data'!$B2325:$G2325,1,TempDataCol)</f>
        <v>50.7</v>
      </c>
      <c r="C2325" s="6">
        <f t="shared" si="252"/>
        <v>5.7999999999999972</v>
      </c>
      <c r="D2325" s="6">
        <f t="shared" si="253"/>
        <v>6.7999999999999972</v>
      </c>
      <c r="E2325" s="6">
        <f t="shared" si="254"/>
        <v>7.7999999999999972</v>
      </c>
      <c r="F2325" s="6">
        <f t="shared" si="255"/>
        <v>5.7999999999999972</v>
      </c>
      <c r="G2325" s="6">
        <f t="shared" si="256"/>
        <v>6.7999999999999972</v>
      </c>
      <c r="H2325" s="6">
        <f t="shared" si="257"/>
        <v>7.7999999999999972</v>
      </c>
      <c r="I2325" s="162"/>
      <c r="J2325" s="6">
        <f t="shared" si="258"/>
        <v>-13.599999999999994</v>
      </c>
      <c r="K2325" s="60"/>
      <c r="L2325" s="93"/>
    </row>
    <row r="2326" spans="1:12">
      <c r="A2326" s="59">
        <f>'Temperature Data'!A2326</f>
        <v>42867</v>
      </c>
      <c r="B2326" s="6" cm="1">
        <f t="array" ref="B2326">INDEX('Temperature Data'!$B2326:$G2326,1,TempDataCol)</f>
        <v>49.1</v>
      </c>
      <c r="C2326" s="6">
        <f t="shared" si="252"/>
        <v>7.3999999999999986</v>
      </c>
      <c r="D2326" s="6">
        <f t="shared" si="253"/>
        <v>8.3999999999999986</v>
      </c>
      <c r="E2326" s="6">
        <f t="shared" si="254"/>
        <v>9.3999999999999986</v>
      </c>
      <c r="F2326" s="6">
        <f t="shared" si="255"/>
        <v>7.3999999999999986</v>
      </c>
      <c r="G2326" s="6">
        <f t="shared" si="256"/>
        <v>8.3999999999999986</v>
      </c>
      <c r="H2326" s="6">
        <f t="shared" si="257"/>
        <v>9.3999999999999986</v>
      </c>
      <c r="I2326" s="162"/>
      <c r="J2326" s="6">
        <f t="shared" si="258"/>
        <v>-16.799999999999997</v>
      </c>
      <c r="K2326" s="60"/>
      <c r="L2326" s="93"/>
    </row>
    <row r="2327" spans="1:12">
      <c r="A2327" s="59">
        <f>'Temperature Data'!A2327</f>
        <v>42868</v>
      </c>
      <c r="B2327" s="6" cm="1">
        <f t="array" ref="B2327">INDEX('Temperature Data'!$B2327:$G2327,1,TempDataCol)</f>
        <v>47.1</v>
      </c>
      <c r="C2327" s="6">
        <f t="shared" si="252"/>
        <v>9.3999999999999986</v>
      </c>
      <c r="D2327" s="6">
        <f t="shared" si="253"/>
        <v>10.399999999999999</v>
      </c>
      <c r="E2327" s="6">
        <f t="shared" si="254"/>
        <v>11.399999999999999</v>
      </c>
      <c r="F2327" s="6">
        <f t="shared" si="255"/>
        <v>9.3999999999999986</v>
      </c>
      <c r="G2327" s="6">
        <f t="shared" si="256"/>
        <v>10.399999999999999</v>
      </c>
      <c r="H2327" s="6">
        <f t="shared" si="257"/>
        <v>11.399999999999999</v>
      </c>
      <c r="I2327" s="162"/>
      <c r="J2327" s="6">
        <f t="shared" si="258"/>
        <v>-20.799999999999997</v>
      </c>
      <c r="K2327" s="60"/>
      <c r="L2327" s="93"/>
    </row>
    <row r="2328" spans="1:12">
      <c r="A2328" s="59">
        <f>'Temperature Data'!A2328</f>
        <v>42869</v>
      </c>
      <c r="B2328" s="6" cm="1">
        <f t="array" ref="B2328">INDEX('Temperature Data'!$B2328:$G2328,1,TempDataCol)</f>
        <v>46.7</v>
      </c>
      <c r="C2328" s="6">
        <f t="shared" si="252"/>
        <v>9.7999999999999972</v>
      </c>
      <c r="D2328" s="6">
        <f t="shared" si="253"/>
        <v>10.799999999999997</v>
      </c>
      <c r="E2328" s="6">
        <f t="shared" si="254"/>
        <v>11.799999999999997</v>
      </c>
      <c r="F2328" s="6">
        <f t="shared" si="255"/>
        <v>9.7999999999999972</v>
      </c>
      <c r="G2328" s="6">
        <f t="shared" si="256"/>
        <v>10.799999999999997</v>
      </c>
      <c r="H2328" s="6">
        <f t="shared" si="257"/>
        <v>11.799999999999997</v>
      </c>
      <c r="I2328" s="162"/>
      <c r="J2328" s="6">
        <f t="shared" si="258"/>
        <v>-21.599999999999994</v>
      </c>
      <c r="K2328" s="60"/>
      <c r="L2328" s="93"/>
    </row>
    <row r="2329" spans="1:12">
      <c r="A2329" s="59">
        <f>'Temperature Data'!A2329</f>
        <v>42870</v>
      </c>
      <c r="B2329" s="6" cm="1">
        <f t="array" ref="B2329">INDEX('Temperature Data'!$B2329:$G2329,1,TempDataCol)</f>
        <v>51.2</v>
      </c>
      <c r="C2329" s="6">
        <f t="shared" si="252"/>
        <v>5.2999999999999972</v>
      </c>
      <c r="D2329" s="6">
        <f t="shared" si="253"/>
        <v>6.2999999999999972</v>
      </c>
      <c r="E2329" s="6">
        <f t="shared" si="254"/>
        <v>7.2999999999999972</v>
      </c>
      <c r="F2329" s="6">
        <f t="shared" si="255"/>
        <v>5.2999999999999972</v>
      </c>
      <c r="G2329" s="6">
        <f t="shared" si="256"/>
        <v>6.2999999999999972</v>
      </c>
      <c r="H2329" s="6">
        <f t="shared" si="257"/>
        <v>7.2999999999999972</v>
      </c>
      <c r="I2329" s="162"/>
      <c r="J2329" s="6">
        <f t="shared" si="258"/>
        <v>-12.599999999999994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0</v>
      </c>
      <c r="D2334" s="6">
        <f t="shared" si="253"/>
        <v>0</v>
      </c>
      <c r="E2334" s="6">
        <f t="shared" si="254"/>
        <v>0.89999999999999858</v>
      </c>
      <c r="F2334" s="6">
        <f t="shared" si="255"/>
        <v>0</v>
      </c>
      <c r="G2334" s="6">
        <f t="shared" si="256"/>
        <v>0</v>
      </c>
      <c r="H2334" s="6">
        <f t="shared" si="257"/>
        <v>0.89999999999999858</v>
      </c>
      <c r="I2334" s="162"/>
      <c r="J2334" s="6">
        <f t="shared" si="258"/>
        <v>0</v>
      </c>
      <c r="K2334" s="60"/>
      <c r="L2334" s="93"/>
    </row>
    <row r="2335" spans="1:12">
      <c r="A2335" s="59">
        <f>'Temperature Data'!A2335</f>
        <v>42876</v>
      </c>
      <c r="B2335" s="6" cm="1">
        <f t="array" ref="B2335">INDEX('Temperature Data'!$B2335:$G2335,1,TempDataCol)</f>
        <v>56</v>
      </c>
      <c r="C2335" s="6">
        <f t="shared" si="252"/>
        <v>0.5</v>
      </c>
      <c r="D2335" s="6">
        <f t="shared" si="253"/>
        <v>1.5</v>
      </c>
      <c r="E2335" s="6">
        <f t="shared" si="254"/>
        <v>2.5</v>
      </c>
      <c r="F2335" s="6">
        <f t="shared" si="255"/>
        <v>0.5</v>
      </c>
      <c r="G2335" s="6">
        <f t="shared" si="256"/>
        <v>1.5</v>
      </c>
      <c r="H2335" s="6">
        <f t="shared" si="257"/>
        <v>2.5</v>
      </c>
      <c r="I2335" s="162"/>
      <c r="J2335" s="6">
        <f t="shared" si="258"/>
        <v>-3</v>
      </c>
      <c r="K2335" s="60"/>
      <c r="L2335" s="93"/>
    </row>
    <row r="2336" spans="1:12">
      <c r="A2336" s="59">
        <f>'Temperature Data'!A2336</f>
        <v>42877</v>
      </c>
      <c r="B2336" s="6" cm="1">
        <f t="array" ref="B2336">INDEX('Temperature Data'!$B2336:$G2336,1,TempDataCol)</f>
        <v>51.6</v>
      </c>
      <c r="C2336" s="6">
        <f t="shared" si="252"/>
        <v>4.8999999999999986</v>
      </c>
      <c r="D2336" s="6">
        <f t="shared" si="253"/>
        <v>5.8999999999999986</v>
      </c>
      <c r="E2336" s="6">
        <f t="shared" si="254"/>
        <v>6.8999999999999986</v>
      </c>
      <c r="F2336" s="6">
        <f t="shared" si="255"/>
        <v>4.8999999999999986</v>
      </c>
      <c r="G2336" s="6">
        <f t="shared" si="256"/>
        <v>5.8999999999999986</v>
      </c>
      <c r="H2336" s="6">
        <f t="shared" si="257"/>
        <v>6.8999999999999986</v>
      </c>
      <c r="I2336" s="162"/>
      <c r="J2336" s="6">
        <f t="shared" si="258"/>
        <v>-11.799999999999997</v>
      </c>
      <c r="K2336" s="60"/>
      <c r="L2336" s="93"/>
    </row>
    <row r="2337" spans="1:12">
      <c r="A2337" s="59">
        <f>'Temperature Data'!A2337</f>
        <v>42878</v>
      </c>
      <c r="B2337" s="6" cm="1">
        <f t="array" ref="B2337">INDEX('Temperature Data'!$B2337:$G2337,1,TempDataCol)</f>
        <v>59.7</v>
      </c>
      <c r="C2337" s="6">
        <f t="shared" si="252"/>
        <v>0</v>
      </c>
      <c r="D2337" s="6">
        <f t="shared" si="253"/>
        <v>0</v>
      </c>
      <c r="E2337" s="6">
        <f t="shared" si="254"/>
        <v>0</v>
      </c>
      <c r="F2337" s="6">
        <f t="shared" si="255"/>
        <v>0</v>
      </c>
      <c r="G2337" s="6">
        <f t="shared" si="256"/>
        <v>0</v>
      </c>
      <c r="H2337" s="6">
        <f t="shared" si="257"/>
        <v>0</v>
      </c>
      <c r="I2337" s="162"/>
      <c r="J2337" s="6">
        <f t="shared" si="258"/>
        <v>0</v>
      </c>
      <c r="K2337" s="60"/>
      <c r="L2337" s="93"/>
    </row>
    <row r="2338" spans="1:12">
      <c r="A2338" s="59">
        <f>'Temperature Data'!A2338</f>
        <v>42879</v>
      </c>
      <c r="B2338" s="6" cm="1">
        <f t="array" ref="B2338">INDEX('Temperature Data'!$B2338:$G2338,1,TempDataCol)</f>
        <v>58.7</v>
      </c>
      <c r="C2338" s="6">
        <f t="shared" si="252"/>
        <v>0</v>
      </c>
      <c r="D2338" s="6">
        <f t="shared" si="253"/>
        <v>0</v>
      </c>
      <c r="E2338" s="6">
        <f t="shared" si="254"/>
        <v>0</v>
      </c>
      <c r="F2338" s="6">
        <f t="shared" si="255"/>
        <v>0</v>
      </c>
      <c r="G2338" s="6">
        <f t="shared" si="256"/>
        <v>0</v>
      </c>
      <c r="H2338" s="6">
        <f t="shared" si="257"/>
        <v>0</v>
      </c>
      <c r="I2338" s="162"/>
      <c r="J2338" s="6">
        <f t="shared" si="258"/>
        <v>0</v>
      </c>
      <c r="K2338" s="60"/>
      <c r="L2338" s="93"/>
    </row>
    <row r="2339" spans="1:12">
      <c r="A2339" s="59">
        <f>'Temperature Data'!A2339</f>
        <v>42880</v>
      </c>
      <c r="B2339" s="6" cm="1">
        <f t="array" ref="B2339">INDEX('Temperature Data'!$B2339:$G2339,1,TempDataCol)</f>
        <v>51.6</v>
      </c>
      <c r="C2339" s="6">
        <f t="shared" si="252"/>
        <v>4.8999999999999986</v>
      </c>
      <c r="D2339" s="6">
        <f t="shared" si="253"/>
        <v>5.8999999999999986</v>
      </c>
      <c r="E2339" s="6">
        <f t="shared" si="254"/>
        <v>6.8999999999999986</v>
      </c>
      <c r="F2339" s="6">
        <f t="shared" si="255"/>
        <v>4.8999999999999986</v>
      </c>
      <c r="G2339" s="6">
        <f t="shared" si="256"/>
        <v>5.8999999999999986</v>
      </c>
      <c r="H2339" s="6">
        <f t="shared" si="257"/>
        <v>6.8999999999999986</v>
      </c>
      <c r="I2339" s="162"/>
      <c r="J2339" s="6">
        <f t="shared" si="258"/>
        <v>-11.799999999999997</v>
      </c>
      <c r="K2339" s="60"/>
      <c r="L2339" s="93"/>
    </row>
    <row r="2340" spans="1:12">
      <c r="A2340" s="59">
        <f>'Temperature Data'!A2340</f>
        <v>42881</v>
      </c>
      <c r="B2340" s="6" cm="1">
        <f t="array" ref="B2340">INDEX('Temperature Data'!$B2340:$G2340,1,TempDataCol)</f>
        <v>53.1</v>
      </c>
      <c r="C2340" s="6">
        <f t="shared" si="252"/>
        <v>3.3999999999999986</v>
      </c>
      <c r="D2340" s="6">
        <f t="shared" si="253"/>
        <v>4.3999999999999986</v>
      </c>
      <c r="E2340" s="6">
        <f t="shared" si="254"/>
        <v>5.3999999999999986</v>
      </c>
      <c r="F2340" s="6">
        <f t="shared" si="255"/>
        <v>3.3999999999999986</v>
      </c>
      <c r="G2340" s="6">
        <f t="shared" si="256"/>
        <v>4.3999999999999986</v>
      </c>
      <c r="H2340" s="6">
        <f t="shared" si="257"/>
        <v>5.3999999999999986</v>
      </c>
      <c r="I2340" s="162"/>
      <c r="J2340" s="6">
        <f t="shared" si="258"/>
        <v>-8.7999999999999972</v>
      </c>
      <c r="K2340" s="60"/>
      <c r="L2340" s="93"/>
    </row>
    <row r="2341" spans="1:12">
      <c r="A2341" s="59">
        <f>'Temperature Data'!A2341</f>
        <v>42882</v>
      </c>
      <c r="B2341" s="6" cm="1">
        <f t="array" ref="B2341">INDEX('Temperature Data'!$B2341:$G2341,1,TempDataCol)</f>
        <v>58.6</v>
      </c>
      <c r="C2341" s="6">
        <f t="shared" si="252"/>
        <v>0</v>
      </c>
      <c r="D2341" s="6">
        <f t="shared" si="253"/>
        <v>0</v>
      </c>
      <c r="E2341" s="6">
        <f t="shared" si="254"/>
        <v>0</v>
      </c>
      <c r="F2341" s="6">
        <f t="shared" si="255"/>
        <v>0</v>
      </c>
      <c r="G2341" s="6">
        <f t="shared" si="256"/>
        <v>0</v>
      </c>
      <c r="H2341" s="6">
        <f t="shared" si="257"/>
        <v>0</v>
      </c>
      <c r="I2341" s="162"/>
      <c r="J2341" s="6">
        <f t="shared" si="258"/>
        <v>0</v>
      </c>
      <c r="K2341" s="60"/>
      <c r="L2341" s="93"/>
    </row>
    <row r="2342" spans="1:12">
      <c r="A2342" s="59">
        <f>'Temperature Data'!A2342</f>
        <v>42883</v>
      </c>
      <c r="B2342" s="6" cm="1">
        <f t="array" ref="B2342">INDEX('Temperature Data'!$B2342:$G2342,1,TempDataCol)</f>
        <v>60</v>
      </c>
      <c r="C2342" s="6">
        <f t="shared" si="252"/>
        <v>0</v>
      </c>
      <c r="D2342" s="6">
        <f t="shared" si="253"/>
        <v>0</v>
      </c>
      <c r="E2342" s="6">
        <f t="shared" si="254"/>
        <v>0</v>
      </c>
      <c r="F2342" s="6">
        <f t="shared" si="255"/>
        <v>0</v>
      </c>
      <c r="G2342" s="6">
        <f t="shared" si="256"/>
        <v>0</v>
      </c>
      <c r="H2342" s="6">
        <f t="shared" si="257"/>
        <v>0</v>
      </c>
      <c r="I2342" s="162"/>
      <c r="J2342" s="6">
        <f t="shared" si="258"/>
        <v>0</v>
      </c>
      <c r="K2342" s="60"/>
      <c r="L2342" s="93"/>
    </row>
    <row r="2343" spans="1:12">
      <c r="A2343" s="59">
        <f>'Temperature Data'!A2343</f>
        <v>42884</v>
      </c>
      <c r="B2343" s="6" cm="1">
        <f t="array" ref="B2343">INDEX('Temperature Data'!$B2343:$G2343,1,TempDataCol)</f>
        <v>50.6</v>
      </c>
      <c r="C2343" s="6">
        <f t="shared" si="252"/>
        <v>5.8999999999999986</v>
      </c>
      <c r="D2343" s="6">
        <f t="shared" si="253"/>
        <v>6.8999999999999986</v>
      </c>
      <c r="E2343" s="6">
        <f t="shared" si="254"/>
        <v>7.8999999999999986</v>
      </c>
      <c r="F2343" s="6">
        <f t="shared" si="255"/>
        <v>5.8999999999999986</v>
      </c>
      <c r="G2343" s="6">
        <f t="shared" si="256"/>
        <v>6.8999999999999986</v>
      </c>
      <c r="H2343" s="6">
        <f t="shared" si="257"/>
        <v>7.8999999999999986</v>
      </c>
      <c r="I2343" s="162"/>
      <c r="J2343" s="6">
        <f t="shared" si="258"/>
        <v>-13.799999999999997</v>
      </c>
      <c r="K2343" s="60"/>
      <c r="L2343" s="93"/>
    </row>
    <row r="2344" spans="1:12">
      <c r="A2344" s="59">
        <f>'Temperature Data'!A2344</f>
        <v>42885</v>
      </c>
      <c r="B2344" s="6" cm="1">
        <f t="array" ref="B2344">INDEX('Temperature Data'!$B2344:$G2344,1,TempDataCol)</f>
        <v>54.3</v>
      </c>
      <c r="C2344" s="6">
        <f t="shared" si="252"/>
        <v>2.2000000000000028</v>
      </c>
      <c r="D2344" s="6">
        <f t="shared" si="253"/>
        <v>3.2000000000000028</v>
      </c>
      <c r="E2344" s="6">
        <f t="shared" si="254"/>
        <v>4.2000000000000028</v>
      </c>
      <c r="F2344" s="6">
        <f t="shared" si="255"/>
        <v>2.2000000000000028</v>
      </c>
      <c r="G2344" s="6">
        <f t="shared" si="256"/>
        <v>3.2000000000000028</v>
      </c>
      <c r="H2344" s="6">
        <f t="shared" si="257"/>
        <v>4.2000000000000028</v>
      </c>
      <c r="I2344" s="162"/>
      <c r="J2344" s="6">
        <f t="shared" si="258"/>
        <v>-6.4000000000000057</v>
      </c>
      <c r="K2344" s="60"/>
      <c r="L2344" s="93"/>
    </row>
    <row r="2345" spans="1:12">
      <c r="A2345" s="59">
        <f>'Temperature Data'!A2345</f>
        <v>42886</v>
      </c>
      <c r="B2345" s="6" cm="1">
        <f t="array" ref="B2345">INDEX('Temperature Data'!$B2345:$G2345,1,TempDataCol)</f>
        <v>60.9</v>
      </c>
      <c r="C2345" s="6">
        <f t="shared" si="252"/>
        <v>0</v>
      </c>
      <c r="D2345" s="6">
        <f t="shared" si="253"/>
        <v>0</v>
      </c>
      <c r="E2345" s="6">
        <f t="shared" si="254"/>
        <v>0</v>
      </c>
      <c r="F2345" s="6">
        <f t="shared" si="255"/>
        <v>0</v>
      </c>
      <c r="G2345" s="6">
        <f t="shared" si="256"/>
        <v>0</v>
      </c>
      <c r="H2345" s="6">
        <f t="shared" si="257"/>
        <v>0</v>
      </c>
      <c r="I2345" s="162"/>
      <c r="J2345" s="6">
        <f t="shared" si="258"/>
        <v>0</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0</v>
      </c>
      <c r="F2347" s="6">
        <f t="shared" si="255"/>
        <v>0</v>
      </c>
      <c r="G2347" s="6">
        <f t="shared" si="256"/>
        <v>0</v>
      </c>
      <c r="H2347" s="6">
        <f t="shared" si="257"/>
        <v>0</v>
      </c>
      <c r="I2347" s="162"/>
      <c r="J2347" s="6">
        <f t="shared" si="258"/>
        <v>0</v>
      </c>
      <c r="K2347" s="60"/>
      <c r="L2347" s="93"/>
    </row>
    <row r="2348" spans="1:12">
      <c r="A2348" s="59">
        <f>'Temperature Data'!A2348</f>
        <v>42889</v>
      </c>
      <c r="B2348" s="6" cm="1">
        <f t="array" ref="B2348">INDEX('Temperature Data'!$B2348:$G2348,1,TempDataCol)</f>
        <v>57.8</v>
      </c>
      <c r="C2348" s="6">
        <f t="shared" si="252"/>
        <v>0</v>
      </c>
      <c r="D2348" s="6">
        <f t="shared" si="253"/>
        <v>0</v>
      </c>
      <c r="E2348" s="6">
        <f t="shared" si="254"/>
        <v>0.70000000000000284</v>
      </c>
      <c r="F2348" s="6">
        <f t="shared" si="255"/>
        <v>0</v>
      </c>
      <c r="G2348" s="6">
        <f t="shared" si="256"/>
        <v>0</v>
      </c>
      <c r="H2348" s="6">
        <f t="shared" si="257"/>
        <v>0.70000000000000284</v>
      </c>
      <c r="I2348" s="162"/>
      <c r="J2348" s="6">
        <f t="shared" si="258"/>
        <v>0</v>
      </c>
      <c r="K2348" s="60"/>
      <c r="L2348" s="93"/>
    </row>
    <row r="2349" spans="1:12">
      <c r="A2349" s="59">
        <f>'Temperature Data'!A2349</f>
        <v>42890</v>
      </c>
      <c r="B2349" s="6" cm="1">
        <f t="array" ref="B2349">INDEX('Temperature Data'!$B2349:$G2349,1,TempDataCol)</f>
        <v>59.8</v>
      </c>
      <c r="C2349" s="6">
        <f t="shared" si="252"/>
        <v>0</v>
      </c>
      <c r="D2349" s="6">
        <f t="shared" si="253"/>
        <v>0</v>
      </c>
      <c r="E2349" s="6">
        <f t="shared" si="254"/>
        <v>0</v>
      </c>
      <c r="F2349" s="6">
        <f t="shared" si="255"/>
        <v>0</v>
      </c>
      <c r="G2349" s="6">
        <f t="shared" si="256"/>
        <v>0</v>
      </c>
      <c r="H2349" s="6">
        <f t="shared" si="257"/>
        <v>0</v>
      </c>
      <c r="I2349" s="162"/>
      <c r="J2349" s="6">
        <f t="shared" si="258"/>
        <v>0</v>
      </c>
      <c r="K2349" s="60"/>
      <c r="L2349" s="93"/>
    </row>
    <row r="2350" spans="1:12">
      <c r="A2350" s="59">
        <f>'Temperature Data'!A2350</f>
        <v>42891</v>
      </c>
      <c r="B2350" s="6" cm="1">
        <f t="array" ref="B2350">INDEX('Temperature Data'!$B2350:$G2350,1,TempDataCol)</f>
        <v>54.8</v>
      </c>
      <c r="C2350" s="6">
        <f t="shared" si="252"/>
        <v>1.7000000000000028</v>
      </c>
      <c r="D2350" s="6">
        <f t="shared" si="253"/>
        <v>2.7000000000000028</v>
      </c>
      <c r="E2350" s="6">
        <f t="shared" si="254"/>
        <v>3.7000000000000028</v>
      </c>
      <c r="F2350" s="6">
        <f t="shared" si="255"/>
        <v>1.7000000000000028</v>
      </c>
      <c r="G2350" s="6">
        <f t="shared" si="256"/>
        <v>2.7000000000000028</v>
      </c>
      <c r="H2350" s="6">
        <f t="shared" si="257"/>
        <v>3.7000000000000028</v>
      </c>
      <c r="I2350" s="162"/>
      <c r="J2350" s="6">
        <f t="shared" si="258"/>
        <v>-5.4000000000000057</v>
      </c>
      <c r="K2350" s="60"/>
      <c r="L2350" s="93"/>
    </row>
    <row r="2351" spans="1:12">
      <c r="A2351" s="59">
        <f>'Temperature Data'!A2351</f>
        <v>42892</v>
      </c>
      <c r="B2351" s="6" cm="1">
        <f t="array" ref="B2351">INDEX('Temperature Data'!$B2351:$G2351,1,TempDataCol)</f>
        <v>49.1</v>
      </c>
      <c r="C2351" s="6">
        <f t="shared" si="252"/>
        <v>7.3999999999999986</v>
      </c>
      <c r="D2351" s="6">
        <f t="shared" si="253"/>
        <v>8.3999999999999986</v>
      </c>
      <c r="E2351" s="6">
        <f t="shared" si="254"/>
        <v>9.3999999999999986</v>
      </c>
      <c r="F2351" s="6">
        <f t="shared" si="255"/>
        <v>7.3999999999999986</v>
      </c>
      <c r="G2351" s="6">
        <f t="shared" si="256"/>
        <v>8.3999999999999986</v>
      </c>
      <c r="H2351" s="6">
        <f t="shared" si="257"/>
        <v>9.3999999999999986</v>
      </c>
      <c r="I2351" s="162"/>
      <c r="J2351" s="6">
        <f t="shared" si="258"/>
        <v>-16.799999999999997</v>
      </c>
      <c r="K2351" s="60"/>
      <c r="L2351" s="93"/>
    </row>
    <row r="2352" spans="1:12">
      <c r="A2352" s="59">
        <f>'Temperature Data'!A2352</f>
        <v>42893</v>
      </c>
      <c r="B2352" s="6" cm="1">
        <f t="array" ref="B2352">INDEX('Temperature Data'!$B2352:$G2352,1,TempDataCol)</f>
        <v>58.7</v>
      </c>
      <c r="C2352" s="6">
        <f t="shared" si="252"/>
        <v>0</v>
      </c>
      <c r="D2352" s="6">
        <f t="shared" si="253"/>
        <v>0</v>
      </c>
      <c r="E2352" s="6">
        <f t="shared" si="254"/>
        <v>0</v>
      </c>
      <c r="F2352" s="6">
        <f t="shared" si="255"/>
        <v>0</v>
      </c>
      <c r="G2352" s="6">
        <f t="shared" si="256"/>
        <v>0</v>
      </c>
      <c r="H2352" s="6">
        <f t="shared" si="257"/>
        <v>0</v>
      </c>
      <c r="I2352" s="162"/>
      <c r="J2352" s="6">
        <f t="shared" si="258"/>
        <v>0</v>
      </c>
      <c r="K2352" s="60"/>
      <c r="L2352" s="93"/>
    </row>
    <row r="2353" spans="1:12">
      <c r="A2353" s="59">
        <f>'Temperature Data'!A2353</f>
        <v>42894</v>
      </c>
      <c r="B2353" s="6" cm="1">
        <f t="array" ref="B2353">INDEX('Temperature Data'!$B2353:$G2353,1,TempDataCol)</f>
        <v>60.4</v>
      </c>
      <c r="C2353" s="6">
        <f t="shared" si="252"/>
        <v>0</v>
      </c>
      <c r="D2353" s="6">
        <f t="shared" si="253"/>
        <v>0</v>
      </c>
      <c r="E2353" s="6">
        <f t="shared" si="254"/>
        <v>0</v>
      </c>
      <c r="F2353" s="6">
        <f t="shared" si="255"/>
        <v>0</v>
      </c>
      <c r="G2353" s="6">
        <f t="shared" si="256"/>
        <v>0</v>
      </c>
      <c r="H2353" s="6">
        <f t="shared" si="257"/>
        <v>0</v>
      </c>
      <c r="I2353" s="162"/>
      <c r="J2353" s="6">
        <f t="shared" si="258"/>
        <v>0</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v>
      </c>
      <c r="E2372" s="6">
        <f t="shared" si="261"/>
        <v>0</v>
      </c>
      <c r="F2372" s="6">
        <f t="shared" si="262"/>
        <v>0</v>
      </c>
      <c r="G2372" s="6">
        <f t="shared" si="263"/>
        <v>0</v>
      </c>
      <c r="H2372" s="6">
        <f t="shared" si="264"/>
        <v>0</v>
      </c>
      <c r="I2372" s="162"/>
      <c r="J2372" s="6">
        <f t="shared" si="265"/>
        <v>0</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v>
      </c>
      <c r="D2399" s="6">
        <f t="shared" si="260"/>
        <v>0</v>
      </c>
      <c r="E2399" s="6">
        <f t="shared" si="261"/>
        <v>0</v>
      </c>
      <c r="F2399" s="6">
        <f t="shared" si="262"/>
        <v>0</v>
      </c>
      <c r="G2399" s="6">
        <f t="shared" si="263"/>
        <v>0</v>
      </c>
      <c r="H2399" s="6">
        <f t="shared" si="264"/>
        <v>0</v>
      </c>
      <c r="I2399" s="162"/>
      <c r="J2399" s="6">
        <f t="shared" si="265"/>
        <v>0</v>
      </c>
      <c r="K2399" s="60"/>
      <c r="L2399" s="93"/>
    </row>
    <row r="2400" spans="1:12">
      <c r="A2400" s="59">
        <f>'Temperature Data'!A2400</f>
        <v>42941</v>
      </c>
      <c r="B2400" s="6" cm="1">
        <f t="array" ref="B2400">INDEX('Temperature Data'!$B2400:$G2400,1,TempDataCol)</f>
        <v>59.2</v>
      </c>
      <c r="C2400" s="6">
        <f t="shared" si="259"/>
        <v>0</v>
      </c>
      <c r="D2400" s="6">
        <f t="shared" si="260"/>
        <v>0</v>
      </c>
      <c r="E2400" s="6">
        <f t="shared" si="261"/>
        <v>0</v>
      </c>
      <c r="F2400" s="6">
        <f t="shared" si="262"/>
        <v>0</v>
      </c>
      <c r="G2400" s="6">
        <f t="shared" si="263"/>
        <v>0</v>
      </c>
      <c r="H2400" s="6">
        <f t="shared" si="264"/>
        <v>0</v>
      </c>
      <c r="I2400" s="162"/>
      <c r="J2400" s="6">
        <f t="shared" si="265"/>
        <v>0</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0</v>
      </c>
      <c r="E2432" s="6">
        <f t="shared" si="261"/>
        <v>0</v>
      </c>
      <c r="F2432" s="6">
        <f t="shared" si="262"/>
        <v>0</v>
      </c>
      <c r="G2432" s="6">
        <f t="shared" si="263"/>
        <v>0</v>
      </c>
      <c r="H2432" s="6">
        <f t="shared" si="264"/>
        <v>0</v>
      </c>
      <c r="I2432" s="162"/>
      <c r="J2432" s="6">
        <f t="shared" si="265"/>
        <v>0</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0</v>
      </c>
      <c r="F2433" s="6">
        <f t="shared" si="262"/>
        <v>0</v>
      </c>
      <c r="G2433" s="6">
        <f t="shared" si="263"/>
        <v>0</v>
      </c>
      <c r="H2433" s="6">
        <f t="shared" si="264"/>
        <v>0</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v>
      </c>
      <c r="E2434" s="6">
        <f t="shared" si="261"/>
        <v>0</v>
      </c>
      <c r="F2434" s="6">
        <f t="shared" si="262"/>
        <v>0</v>
      </c>
      <c r="G2434" s="6">
        <f t="shared" si="263"/>
        <v>0</v>
      </c>
      <c r="H2434" s="6">
        <f t="shared" si="264"/>
        <v>0</v>
      </c>
      <c r="I2434" s="162"/>
      <c r="J2434" s="6">
        <f t="shared" si="265"/>
        <v>0</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0</v>
      </c>
      <c r="D2435" s="6">
        <f t="shared" ref="D2435:D2498" si="267">IF(ISNUMBER($B2435),IF($B2435&lt;BPmiddle,(BPmiddle-$B2435),0),"no data")</f>
        <v>0</v>
      </c>
      <c r="E2435" s="6">
        <f t="shared" ref="E2435:E2498" si="268">IF(ISNUMBER($B2435),IF($B2435&lt;BPupper,(BPupper-$B2435),0),"no data")</f>
        <v>0</v>
      </c>
      <c r="F2435" s="6">
        <f t="shared" ref="F2435:F2498" si="269">IF(ISNUMBER($B2435),IF($B2435&lt;BPlower,(BPlower-$B2435),0),"no data")</f>
        <v>0</v>
      </c>
      <c r="G2435" s="6">
        <f t="shared" ref="G2435:G2498" si="270">IF(ISNUMBER($B2435),IF($B2435&lt;BPmiddle,(BPmiddle-$B2435),0),"no data")</f>
        <v>0</v>
      </c>
      <c r="H2435" s="6">
        <f t="shared" ref="H2435:H2498" si="271">IF(ISNUMBER($B2435),IF($B2435&lt;BPupper,(BPupper-$B2435),0),"no data")</f>
        <v>0</v>
      </c>
      <c r="I2435" s="162"/>
      <c r="J2435" s="6">
        <f t="shared" ref="J2435:J2498" si="272">IF(ISNUMBER($B2435),IF($B2435&lt;BalancePoint,(BalancePoint-$B2435-SUM($D2435:$F2435)),0),"no data")</f>
        <v>0</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56.6</v>
      </c>
      <c r="C2438" s="6">
        <f t="shared" si="266"/>
        <v>0</v>
      </c>
      <c r="D2438" s="6">
        <f t="shared" si="267"/>
        <v>0.89999999999999858</v>
      </c>
      <c r="E2438" s="6">
        <f t="shared" si="268"/>
        <v>1.8999999999999986</v>
      </c>
      <c r="F2438" s="6">
        <f t="shared" si="269"/>
        <v>0</v>
      </c>
      <c r="G2438" s="6">
        <f t="shared" si="270"/>
        <v>0.89999999999999858</v>
      </c>
      <c r="H2438" s="6">
        <f t="shared" si="271"/>
        <v>1.8999999999999986</v>
      </c>
      <c r="I2438" s="162"/>
      <c r="J2438" s="6">
        <f t="shared" si="272"/>
        <v>-1.8999999999999986</v>
      </c>
      <c r="K2438" s="60"/>
      <c r="L2438" s="93"/>
    </row>
    <row r="2439" spans="1:12">
      <c r="A2439" s="59">
        <f>'Temperature Data'!A2439</f>
        <v>42980</v>
      </c>
      <c r="B2439" s="6" cm="1">
        <f t="array" ref="B2439">INDEX('Temperature Data'!$B2439:$G2439,1,TempDataCol)</f>
        <v>56.7</v>
      </c>
      <c r="C2439" s="6">
        <f t="shared" si="266"/>
        <v>0</v>
      </c>
      <c r="D2439" s="6">
        <f t="shared" si="267"/>
        <v>0.79999999999999716</v>
      </c>
      <c r="E2439" s="6">
        <f t="shared" si="268"/>
        <v>1.7999999999999972</v>
      </c>
      <c r="F2439" s="6">
        <f t="shared" si="269"/>
        <v>0</v>
      </c>
      <c r="G2439" s="6">
        <f t="shared" si="270"/>
        <v>0.79999999999999716</v>
      </c>
      <c r="H2439" s="6">
        <f t="shared" si="271"/>
        <v>1.7999999999999972</v>
      </c>
      <c r="I2439" s="162"/>
      <c r="J2439" s="6">
        <f t="shared" si="272"/>
        <v>-1.7999999999999972</v>
      </c>
      <c r="K2439" s="60"/>
      <c r="L2439" s="93"/>
    </row>
    <row r="2440" spans="1:12">
      <c r="A2440" s="59">
        <f>'Temperature Data'!A2440</f>
        <v>42981</v>
      </c>
      <c r="B2440" s="6" cm="1">
        <f t="array" ref="B2440">INDEX('Temperature Data'!$B2440:$G2440,1,TempDataCol)</f>
        <v>57.5</v>
      </c>
      <c r="C2440" s="6">
        <f t="shared" si="266"/>
        <v>0</v>
      </c>
      <c r="D2440" s="6">
        <f t="shared" si="267"/>
        <v>0</v>
      </c>
      <c r="E2440" s="6">
        <f t="shared" si="268"/>
        <v>1</v>
      </c>
      <c r="F2440" s="6">
        <f t="shared" si="269"/>
        <v>0</v>
      </c>
      <c r="G2440" s="6">
        <f t="shared" si="270"/>
        <v>0</v>
      </c>
      <c r="H2440" s="6">
        <f t="shared" si="271"/>
        <v>1</v>
      </c>
      <c r="I2440" s="162"/>
      <c r="J2440" s="6">
        <f t="shared" si="272"/>
        <v>0</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v>
      </c>
      <c r="E2445" s="6">
        <f t="shared" si="268"/>
        <v>0</v>
      </c>
      <c r="F2445" s="6">
        <f t="shared" si="269"/>
        <v>0</v>
      </c>
      <c r="G2445" s="6">
        <f t="shared" si="270"/>
        <v>0</v>
      </c>
      <c r="H2445" s="6">
        <f t="shared" si="271"/>
        <v>0</v>
      </c>
      <c r="I2445" s="162"/>
      <c r="J2445" s="6">
        <f t="shared" si="272"/>
        <v>0</v>
      </c>
      <c r="K2445" s="60"/>
      <c r="L2445" s="93"/>
    </row>
    <row r="2446" spans="1:12">
      <c r="A2446" s="59">
        <f>'Temperature Data'!A2446</f>
        <v>42987</v>
      </c>
      <c r="B2446" s="6" cm="1">
        <f t="array" ref="B2446">INDEX('Temperature Data'!$B2446:$G2446,1,TempDataCol)</f>
        <v>58.7</v>
      </c>
      <c r="C2446" s="6">
        <f t="shared" si="266"/>
        <v>0</v>
      </c>
      <c r="D2446" s="6">
        <f t="shared" si="267"/>
        <v>0</v>
      </c>
      <c r="E2446" s="6">
        <f t="shared" si="268"/>
        <v>0</v>
      </c>
      <c r="F2446" s="6">
        <f t="shared" si="269"/>
        <v>0</v>
      </c>
      <c r="G2446" s="6">
        <f t="shared" si="270"/>
        <v>0</v>
      </c>
      <c r="H2446" s="6">
        <f t="shared" si="271"/>
        <v>0</v>
      </c>
      <c r="I2446" s="162"/>
      <c r="J2446" s="6">
        <f t="shared" si="272"/>
        <v>0</v>
      </c>
      <c r="K2446" s="60"/>
      <c r="L2446" s="93"/>
    </row>
    <row r="2447" spans="1:12">
      <c r="A2447" s="59">
        <f>'Temperature Data'!A2447</f>
        <v>42988</v>
      </c>
      <c r="B2447" s="6" cm="1">
        <f t="array" ref="B2447">INDEX('Temperature Data'!$B2447:$G2447,1,TempDataCol)</f>
        <v>59.8</v>
      </c>
      <c r="C2447" s="6">
        <f t="shared" si="266"/>
        <v>0</v>
      </c>
      <c r="D2447" s="6">
        <f t="shared" si="267"/>
        <v>0</v>
      </c>
      <c r="E2447" s="6">
        <f t="shared" si="268"/>
        <v>0</v>
      </c>
      <c r="F2447" s="6">
        <f t="shared" si="269"/>
        <v>0</v>
      </c>
      <c r="G2447" s="6">
        <f t="shared" si="270"/>
        <v>0</v>
      </c>
      <c r="H2447" s="6">
        <f t="shared" si="271"/>
        <v>0</v>
      </c>
      <c r="I2447" s="162"/>
      <c r="J2447" s="6">
        <f t="shared" si="272"/>
        <v>0</v>
      </c>
      <c r="K2447" s="60"/>
      <c r="L2447" s="93"/>
    </row>
    <row r="2448" spans="1:12">
      <c r="A2448" s="59">
        <f>'Temperature Data'!A2448</f>
        <v>42989</v>
      </c>
      <c r="B2448" s="6" cm="1">
        <f t="array" ref="B2448">INDEX('Temperature Data'!$B2448:$G2448,1,TempDataCol)</f>
        <v>59.2</v>
      </c>
      <c r="C2448" s="6">
        <f t="shared" si="266"/>
        <v>0</v>
      </c>
      <c r="D2448" s="6">
        <f t="shared" si="267"/>
        <v>0</v>
      </c>
      <c r="E2448" s="6">
        <f t="shared" si="268"/>
        <v>0</v>
      </c>
      <c r="F2448" s="6">
        <f t="shared" si="269"/>
        <v>0</v>
      </c>
      <c r="G2448" s="6">
        <f t="shared" si="270"/>
        <v>0</v>
      </c>
      <c r="H2448" s="6">
        <f t="shared" si="271"/>
        <v>0</v>
      </c>
      <c r="I2448" s="162"/>
      <c r="J2448" s="6">
        <f t="shared" si="272"/>
        <v>0</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v>
      </c>
      <c r="F2459" s="6">
        <f t="shared" si="269"/>
        <v>0</v>
      </c>
      <c r="G2459" s="6">
        <f t="shared" si="270"/>
        <v>0</v>
      </c>
      <c r="H2459" s="6">
        <f t="shared" si="271"/>
        <v>0</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2</v>
      </c>
      <c r="D2466" s="6">
        <f t="shared" si="267"/>
        <v>3</v>
      </c>
      <c r="E2466" s="6">
        <f t="shared" si="268"/>
        <v>4</v>
      </c>
      <c r="F2466" s="6">
        <f t="shared" si="269"/>
        <v>2</v>
      </c>
      <c r="G2466" s="6">
        <f t="shared" si="270"/>
        <v>3</v>
      </c>
      <c r="H2466" s="6">
        <f t="shared" si="271"/>
        <v>4</v>
      </c>
      <c r="I2466" s="162"/>
      <c r="J2466" s="6">
        <f t="shared" si="272"/>
        <v>-6</v>
      </c>
      <c r="K2466" s="60"/>
      <c r="L2466" s="93"/>
    </row>
    <row r="2467" spans="1:12">
      <c r="A2467" s="59">
        <f>'Temperature Data'!A2467</f>
        <v>43008</v>
      </c>
      <c r="B2467" s="6" cm="1">
        <f t="array" ref="B2467">INDEX('Temperature Data'!$B2467:$G2467,1,TempDataCol)</f>
        <v>51</v>
      </c>
      <c r="C2467" s="6">
        <f t="shared" si="266"/>
        <v>5.5</v>
      </c>
      <c r="D2467" s="6">
        <f t="shared" si="267"/>
        <v>6.5</v>
      </c>
      <c r="E2467" s="6">
        <f t="shared" si="268"/>
        <v>7.5</v>
      </c>
      <c r="F2467" s="6">
        <f t="shared" si="269"/>
        <v>5.5</v>
      </c>
      <c r="G2467" s="6">
        <f t="shared" si="270"/>
        <v>6.5</v>
      </c>
      <c r="H2467" s="6">
        <f t="shared" si="271"/>
        <v>7.5</v>
      </c>
      <c r="I2467" s="162"/>
      <c r="J2467" s="6">
        <f t="shared" si="272"/>
        <v>-13</v>
      </c>
      <c r="K2467" s="60"/>
      <c r="L2467" s="93"/>
    </row>
    <row r="2468" spans="1:12">
      <c r="A2468" s="59">
        <f>'Temperature Data'!A2468</f>
        <v>43009</v>
      </c>
      <c r="B2468" s="6" cm="1">
        <f t="array" ref="B2468">INDEX('Temperature Data'!$B2468:$G2468,1,TempDataCol)</f>
        <v>50.4</v>
      </c>
      <c r="C2468" s="6">
        <f t="shared" si="266"/>
        <v>6.1000000000000014</v>
      </c>
      <c r="D2468" s="6">
        <f t="shared" si="267"/>
        <v>7.1000000000000014</v>
      </c>
      <c r="E2468" s="6">
        <f t="shared" si="268"/>
        <v>8.1000000000000014</v>
      </c>
      <c r="F2468" s="6">
        <f t="shared" si="269"/>
        <v>6.1000000000000014</v>
      </c>
      <c r="G2468" s="6">
        <f t="shared" si="270"/>
        <v>7.1000000000000014</v>
      </c>
      <c r="H2468" s="6">
        <f t="shared" si="271"/>
        <v>8.1000000000000014</v>
      </c>
      <c r="I2468" s="162"/>
      <c r="J2468" s="6">
        <f t="shared" si="272"/>
        <v>-14.200000000000003</v>
      </c>
      <c r="K2468" s="60"/>
      <c r="L2468" s="93"/>
    </row>
    <row r="2469" spans="1:12">
      <c r="A2469" s="59">
        <f>'Temperature Data'!A2469</f>
        <v>43010</v>
      </c>
      <c r="B2469" s="6" cm="1">
        <f t="array" ref="B2469">INDEX('Temperature Data'!$B2469:$G2469,1,TempDataCol)</f>
        <v>52.4</v>
      </c>
      <c r="C2469" s="6">
        <f t="shared" si="266"/>
        <v>4.1000000000000014</v>
      </c>
      <c r="D2469" s="6">
        <f t="shared" si="267"/>
        <v>5.1000000000000014</v>
      </c>
      <c r="E2469" s="6">
        <f t="shared" si="268"/>
        <v>6.1000000000000014</v>
      </c>
      <c r="F2469" s="6">
        <f t="shared" si="269"/>
        <v>4.1000000000000014</v>
      </c>
      <c r="G2469" s="6">
        <f t="shared" si="270"/>
        <v>5.1000000000000014</v>
      </c>
      <c r="H2469" s="6">
        <f t="shared" si="271"/>
        <v>6.1000000000000014</v>
      </c>
      <c r="I2469" s="162"/>
      <c r="J2469" s="6">
        <f t="shared" si="272"/>
        <v>-10.200000000000003</v>
      </c>
      <c r="K2469" s="60"/>
      <c r="L2469" s="93"/>
    </row>
    <row r="2470" spans="1:12">
      <c r="A2470" s="59">
        <f>'Temperature Data'!A2470</f>
        <v>43011</v>
      </c>
      <c r="B2470" s="6" cm="1">
        <f t="array" ref="B2470">INDEX('Temperature Data'!$B2470:$G2470,1,TempDataCol)</f>
        <v>54.9</v>
      </c>
      <c r="C2470" s="6">
        <f t="shared" si="266"/>
        <v>1.6000000000000014</v>
      </c>
      <c r="D2470" s="6">
        <f t="shared" si="267"/>
        <v>2.6000000000000014</v>
      </c>
      <c r="E2470" s="6">
        <f t="shared" si="268"/>
        <v>3.6000000000000014</v>
      </c>
      <c r="F2470" s="6">
        <f t="shared" si="269"/>
        <v>1.6000000000000014</v>
      </c>
      <c r="G2470" s="6">
        <f t="shared" si="270"/>
        <v>2.6000000000000014</v>
      </c>
      <c r="H2470" s="6">
        <f t="shared" si="271"/>
        <v>3.6000000000000014</v>
      </c>
      <c r="I2470" s="162"/>
      <c r="J2470" s="6">
        <f t="shared" si="272"/>
        <v>-5.2000000000000028</v>
      </c>
      <c r="K2470" s="60"/>
      <c r="L2470" s="93"/>
    </row>
    <row r="2471" spans="1:12">
      <c r="A2471" s="59">
        <f>'Temperature Data'!A2471</f>
        <v>43012</v>
      </c>
      <c r="B2471" s="6" cm="1">
        <f t="array" ref="B2471">INDEX('Temperature Data'!$B2471:$G2471,1,TempDataCol)</f>
        <v>60.8</v>
      </c>
      <c r="C2471" s="6">
        <f t="shared" si="266"/>
        <v>0</v>
      </c>
      <c r="D2471" s="6">
        <f t="shared" si="267"/>
        <v>0</v>
      </c>
      <c r="E2471" s="6">
        <f t="shared" si="268"/>
        <v>0</v>
      </c>
      <c r="F2471" s="6">
        <f t="shared" si="269"/>
        <v>0</v>
      </c>
      <c r="G2471" s="6">
        <f t="shared" si="270"/>
        <v>0</v>
      </c>
      <c r="H2471" s="6">
        <f t="shared" si="271"/>
        <v>0</v>
      </c>
      <c r="I2471" s="162"/>
      <c r="J2471" s="6">
        <f t="shared" si="272"/>
        <v>0</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v>
      </c>
      <c r="E2473" s="6">
        <f t="shared" si="268"/>
        <v>0</v>
      </c>
      <c r="F2473" s="6">
        <f t="shared" si="269"/>
        <v>0</v>
      </c>
      <c r="G2473" s="6">
        <f t="shared" si="270"/>
        <v>0</v>
      </c>
      <c r="H2473" s="6">
        <f t="shared" si="271"/>
        <v>0</v>
      </c>
      <c r="I2473" s="162"/>
      <c r="J2473" s="6">
        <f t="shared" si="272"/>
        <v>0</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v>
      </c>
      <c r="D2478" s="6">
        <f t="shared" si="267"/>
        <v>0</v>
      </c>
      <c r="E2478" s="6">
        <f t="shared" si="268"/>
        <v>0</v>
      </c>
      <c r="F2478" s="6">
        <f t="shared" si="269"/>
        <v>0</v>
      </c>
      <c r="G2478" s="6">
        <f t="shared" si="270"/>
        <v>0</v>
      </c>
      <c r="H2478" s="6">
        <f t="shared" si="271"/>
        <v>0</v>
      </c>
      <c r="I2478" s="162"/>
      <c r="J2478" s="6">
        <f t="shared" si="272"/>
        <v>0</v>
      </c>
      <c r="K2478" s="60"/>
      <c r="L2478" s="93"/>
    </row>
    <row r="2479" spans="1:12">
      <c r="A2479" s="59">
        <f>'Temperature Data'!A2479</f>
        <v>43020</v>
      </c>
      <c r="B2479" s="6" cm="1">
        <f t="array" ref="B2479">INDEX('Temperature Data'!$B2479:$G2479,1,TempDataCol)</f>
        <v>51.7</v>
      </c>
      <c r="C2479" s="6">
        <f t="shared" si="266"/>
        <v>4.7999999999999972</v>
      </c>
      <c r="D2479" s="6">
        <f t="shared" si="267"/>
        <v>5.7999999999999972</v>
      </c>
      <c r="E2479" s="6">
        <f t="shared" si="268"/>
        <v>6.7999999999999972</v>
      </c>
      <c r="F2479" s="6">
        <f t="shared" si="269"/>
        <v>4.7999999999999972</v>
      </c>
      <c r="G2479" s="6">
        <f t="shared" si="270"/>
        <v>5.7999999999999972</v>
      </c>
      <c r="H2479" s="6">
        <f t="shared" si="271"/>
        <v>6.7999999999999972</v>
      </c>
      <c r="I2479" s="162"/>
      <c r="J2479" s="6">
        <f t="shared" si="272"/>
        <v>-11.599999999999994</v>
      </c>
      <c r="K2479" s="60"/>
      <c r="L2479" s="93"/>
    </row>
    <row r="2480" spans="1:12">
      <c r="A2480" s="59">
        <f>'Temperature Data'!A2480</f>
        <v>43021</v>
      </c>
      <c r="B2480" s="6" cm="1">
        <f t="array" ref="B2480">INDEX('Temperature Data'!$B2480:$G2480,1,TempDataCol)</f>
        <v>49.8</v>
      </c>
      <c r="C2480" s="6">
        <f t="shared" si="266"/>
        <v>6.7000000000000028</v>
      </c>
      <c r="D2480" s="6">
        <f t="shared" si="267"/>
        <v>7.7000000000000028</v>
      </c>
      <c r="E2480" s="6">
        <f t="shared" si="268"/>
        <v>8.7000000000000028</v>
      </c>
      <c r="F2480" s="6">
        <f t="shared" si="269"/>
        <v>6.7000000000000028</v>
      </c>
      <c r="G2480" s="6">
        <f t="shared" si="270"/>
        <v>7.7000000000000028</v>
      </c>
      <c r="H2480" s="6">
        <f t="shared" si="271"/>
        <v>8.7000000000000028</v>
      </c>
      <c r="I2480" s="162"/>
      <c r="J2480" s="6">
        <f t="shared" si="272"/>
        <v>-15.400000000000006</v>
      </c>
      <c r="K2480" s="60"/>
      <c r="L2480" s="93"/>
    </row>
    <row r="2481" spans="1:12">
      <c r="A2481" s="59">
        <f>'Temperature Data'!A2481</f>
        <v>43022</v>
      </c>
      <c r="B2481" s="6" cm="1">
        <f t="array" ref="B2481">INDEX('Temperature Data'!$B2481:$G2481,1,TempDataCol)</f>
        <v>58.7</v>
      </c>
      <c r="C2481" s="6">
        <f t="shared" si="266"/>
        <v>0</v>
      </c>
      <c r="D2481" s="6">
        <f t="shared" si="267"/>
        <v>0</v>
      </c>
      <c r="E2481" s="6">
        <f t="shared" si="268"/>
        <v>0</v>
      </c>
      <c r="F2481" s="6">
        <f t="shared" si="269"/>
        <v>0</v>
      </c>
      <c r="G2481" s="6">
        <f t="shared" si="270"/>
        <v>0</v>
      </c>
      <c r="H2481" s="6">
        <f t="shared" si="271"/>
        <v>0</v>
      </c>
      <c r="I2481" s="162"/>
      <c r="J2481" s="6">
        <f t="shared" si="272"/>
        <v>0</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0.70000000000000284</v>
      </c>
      <c r="D2483" s="6">
        <f t="shared" si="267"/>
        <v>1.7000000000000028</v>
      </c>
      <c r="E2483" s="6">
        <f t="shared" si="268"/>
        <v>2.7000000000000028</v>
      </c>
      <c r="F2483" s="6">
        <f t="shared" si="269"/>
        <v>0.70000000000000284</v>
      </c>
      <c r="G2483" s="6">
        <f t="shared" si="270"/>
        <v>1.7000000000000028</v>
      </c>
      <c r="H2483" s="6">
        <f t="shared" si="271"/>
        <v>2.7000000000000028</v>
      </c>
      <c r="I2483" s="162"/>
      <c r="J2483" s="6">
        <f t="shared" si="272"/>
        <v>-3.4000000000000057</v>
      </c>
      <c r="K2483" s="60"/>
      <c r="L2483" s="93"/>
    </row>
    <row r="2484" spans="1:12">
      <c r="A2484" s="59">
        <f>'Temperature Data'!A2484</f>
        <v>43025</v>
      </c>
      <c r="B2484" s="6" cm="1">
        <f t="array" ref="B2484">INDEX('Temperature Data'!$B2484:$G2484,1,TempDataCol)</f>
        <v>43.7</v>
      </c>
      <c r="C2484" s="6">
        <f t="shared" si="266"/>
        <v>12.799999999999997</v>
      </c>
      <c r="D2484" s="6">
        <f t="shared" si="267"/>
        <v>13.799999999999997</v>
      </c>
      <c r="E2484" s="6">
        <f t="shared" si="268"/>
        <v>14.799999999999997</v>
      </c>
      <c r="F2484" s="6">
        <f t="shared" si="269"/>
        <v>12.799999999999997</v>
      </c>
      <c r="G2484" s="6">
        <f t="shared" si="270"/>
        <v>13.799999999999997</v>
      </c>
      <c r="H2484" s="6">
        <f t="shared" si="271"/>
        <v>14.799999999999997</v>
      </c>
      <c r="I2484" s="162"/>
      <c r="J2484" s="6">
        <f t="shared" si="272"/>
        <v>-27.599999999999994</v>
      </c>
      <c r="K2484" s="60"/>
      <c r="L2484" s="93"/>
    </row>
    <row r="2485" spans="1:12">
      <c r="A2485" s="59">
        <f>'Temperature Data'!A2485</f>
        <v>43026</v>
      </c>
      <c r="B2485" s="6" cm="1">
        <f t="array" ref="B2485">INDEX('Temperature Data'!$B2485:$G2485,1,TempDataCol)</f>
        <v>53.6</v>
      </c>
      <c r="C2485" s="6">
        <f t="shared" si="266"/>
        <v>2.8999999999999986</v>
      </c>
      <c r="D2485" s="6">
        <f t="shared" si="267"/>
        <v>3.8999999999999986</v>
      </c>
      <c r="E2485" s="6">
        <f t="shared" si="268"/>
        <v>4.8999999999999986</v>
      </c>
      <c r="F2485" s="6">
        <f t="shared" si="269"/>
        <v>2.8999999999999986</v>
      </c>
      <c r="G2485" s="6">
        <f t="shared" si="270"/>
        <v>3.8999999999999986</v>
      </c>
      <c r="H2485" s="6">
        <f t="shared" si="271"/>
        <v>4.8999999999999986</v>
      </c>
      <c r="I2485" s="162"/>
      <c r="J2485" s="6">
        <f t="shared" si="272"/>
        <v>-7.7999999999999972</v>
      </c>
      <c r="K2485" s="60"/>
      <c r="L2485" s="93"/>
    </row>
    <row r="2486" spans="1:12">
      <c r="A2486" s="59">
        <f>'Temperature Data'!A2486</f>
        <v>43027</v>
      </c>
      <c r="B2486" s="6" cm="1">
        <f t="array" ref="B2486">INDEX('Temperature Data'!$B2486:$G2486,1,TempDataCol)</f>
        <v>56</v>
      </c>
      <c r="C2486" s="6">
        <f t="shared" si="266"/>
        <v>0.5</v>
      </c>
      <c r="D2486" s="6">
        <f t="shared" si="267"/>
        <v>1.5</v>
      </c>
      <c r="E2486" s="6">
        <f t="shared" si="268"/>
        <v>2.5</v>
      </c>
      <c r="F2486" s="6">
        <f t="shared" si="269"/>
        <v>0.5</v>
      </c>
      <c r="G2486" s="6">
        <f t="shared" si="270"/>
        <v>1.5</v>
      </c>
      <c r="H2486" s="6">
        <f t="shared" si="271"/>
        <v>2.5</v>
      </c>
      <c r="I2486" s="162"/>
      <c r="J2486" s="6">
        <f t="shared" si="272"/>
        <v>-3</v>
      </c>
      <c r="K2486" s="60"/>
      <c r="L2486" s="93"/>
    </row>
    <row r="2487" spans="1:12">
      <c r="A2487" s="59">
        <f>'Temperature Data'!A2487</f>
        <v>43028</v>
      </c>
      <c r="B2487" s="6" cm="1">
        <f t="array" ref="B2487">INDEX('Temperature Data'!$B2487:$G2487,1,TempDataCol)</f>
        <v>60.1</v>
      </c>
      <c r="C2487" s="6">
        <f t="shared" si="266"/>
        <v>0</v>
      </c>
      <c r="D2487" s="6">
        <f t="shared" si="267"/>
        <v>0</v>
      </c>
      <c r="E2487" s="6">
        <f t="shared" si="268"/>
        <v>0</v>
      </c>
      <c r="F2487" s="6">
        <f t="shared" si="269"/>
        <v>0</v>
      </c>
      <c r="G2487" s="6">
        <f t="shared" si="270"/>
        <v>0</v>
      </c>
      <c r="H2487" s="6">
        <f t="shared" si="271"/>
        <v>0</v>
      </c>
      <c r="I2487" s="162"/>
      <c r="J2487" s="6">
        <f t="shared" si="272"/>
        <v>0</v>
      </c>
      <c r="K2487" s="60"/>
      <c r="L2487" s="93"/>
    </row>
    <row r="2488" spans="1:12">
      <c r="A2488" s="59">
        <f>'Temperature Data'!A2488</f>
        <v>43029</v>
      </c>
      <c r="B2488" s="6" cm="1">
        <f t="array" ref="B2488">INDEX('Temperature Data'!$B2488:$G2488,1,TempDataCol)</f>
        <v>56.2</v>
      </c>
      <c r="C2488" s="6">
        <f t="shared" si="266"/>
        <v>0.29999999999999716</v>
      </c>
      <c r="D2488" s="6">
        <f t="shared" si="267"/>
        <v>1.2999999999999972</v>
      </c>
      <c r="E2488" s="6">
        <f t="shared" si="268"/>
        <v>2.2999999999999972</v>
      </c>
      <c r="F2488" s="6">
        <f t="shared" si="269"/>
        <v>0.29999999999999716</v>
      </c>
      <c r="G2488" s="6">
        <f t="shared" si="270"/>
        <v>1.2999999999999972</v>
      </c>
      <c r="H2488" s="6">
        <f t="shared" si="271"/>
        <v>2.2999999999999972</v>
      </c>
      <c r="I2488" s="162"/>
      <c r="J2488" s="6">
        <f t="shared" si="272"/>
        <v>-2.5999999999999943</v>
      </c>
      <c r="K2488" s="60"/>
      <c r="L2488" s="93"/>
    </row>
    <row r="2489" spans="1:12">
      <c r="A2489" s="59">
        <f>'Temperature Data'!A2489</f>
        <v>43030</v>
      </c>
      <c r="B2489" s="6" cm="1">
        <f t="array" ref="B2489">INDEX('Temperature Data'!$B2489:$G2489,1,TempDataCol)</f>
        <v>56.6</v>
      </c>
      <c r="C2489" s="6">
        <f t="shared" si="266"/>
        <v>0</v>
      </c>
      <c r="D2489" s="6">
        <f t="shared" si="267"/>
        <v>0.89999999999999858</v>
      </c>
      <c r="E2489" s="6">
        <f t="shared" si="268"/>
        <v>1.8999999999999986</v>
      </c>
      <c r="F2489" s="6">
        <f t="shared" si="269"/>
        <v>0</v>
      </c>
      <c r="G2489" s="6">
        <f t="shared" si="270"/>
        <v>0.89999999999999858</v>
      </c>
      <c r="H2489" s="6">
        <f t="shared" si="271"/>
        <v>1.8999999999999986</v>
      </c>
      <c r="I2489" s="162"/>
      <c r="J2489" s="6">
        <f t="shared" si="272"/>
        <v>-1.8999999999999986</v>
      </c>
      <c r="K2489" s="60"/>
      <c r="L2489" s="93"/>
    </row>
    <row r="2490" spans="1:12">
      <c r="A2490" s="59">
        <f>'Temperature Data'!A2490</f>
        <v>43031</v>
      </c>
      <c r="B2490" s="6" cm="1">
        <f t="array" ref="B2490">INDEX('Temperature Data'!$B2490:$G2490,1,TempDataCol)</f>
        <v>59.4</v>
      </c>
      <c r="C2490" s="6">
        <f t="shared" si="266"/>
        <v>0</v>
      </c>
      <c r="D2490" s="6">
        <f t="shared" si="267"/>
        <v>0</v>
      </c>
      <c r="E2490" s="6">
        <f t="shared" si="268"/>
        <v>0</v>
      </c>
      <c r="F2490" s="6">
        <f t="shared" si="269"/>
        <v>0</v>
      </c>
      <c r="G2490" s="6">
        <f t="shared" si="270"/>
        <v>0</v>
      </c>
      <c r="H2490" s="6">
        <f t="shared" si="271"/>
        <v>0</v>
      </c>
      <c r="I2490" s="162"/>
      <c r="J2490" s="6">
        <f t="shared" si="272"/>
        <v>0</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0.70000000000000284</v>
      </c>
      <c r="D2493" s="6">
        <f t="shared" si="267"/>
        <v>1.7000000000000028</v>
      </c>
      <c r="E2493" s="6">
        <f t="shared" si="268"/>
        <v>2.7000000000000028</v>
      </c>
      <c r="F2493" s="6">
        <f t="shared" si="269"/>
        <v>0.70000000000000284</v>
      </c>
      <c r="G2493" s="6">
        <f t="shared" si="270"/>
        <v>1.7000000000000028</v>
      </c>
      <c r="H2493" s="6">
        <f t="shared" si="271"/>
        <v>2.7000000000000028</v>
      </c>
      <c r="I2493" s="162"/>
      <c r="J2493" s="6">
        <f t="shared" si="272"/>
        <v>-3.4000000000000057</v>
      </c>
      <c r="K2493" s="60"/>
      <c r="L2493" s="93"/>
    </row>
    <row r="2494" spans="1:12">
      <c r="A2494" s="59">
        <f>'Temperature Data'!A2494</f>
        <v>43035</v>
      </c>
      <c r="B2494" s="6" cm="1">
        <f t="array" ref="B2494">INDEX('Temperature Data'!$B2494:$G2494,1,TempDataCol)</f>
        <v>49.5</v>
      </c>
      <c r="C2494" s="6">
        <f t="shared" si="266"/>
        <v>7</v>
      </c>
      <c r="D2494" s="6">
        <f t="shared" si="267"/>
        <v>8</v>
      </c>
      <c r="E2494" s="6">
        <f t="shared" si="268"/>
        <v>9</v>
      </c>
      <c r="F2494" s="6">
        <f t="shared" si="269"/>
        <v>7</v>
      </c>
      <c r="G2494" s="6">
        <f t="shared" si="270"/>
        <v>8</v>
      </c>
      <c r="H2494" s="6">
        <f t="shared" si="271"/>
        <v>9</v>
      </c>
      <c r="I2494" s="162"/>
      <c r="J2494" s="6">
        <f t="shared" si="272"/>
        <v>-16</v>
      </c>
      <c r="K2494" s="60"/>
      <c r="L2494" s="93"/>
    </row>
    <row r="2495" spans="1:12">
      <c r="A2495" s="59">
        <f>'Temperature Data'!A2495</f>
        <v>43036</v>
      </c>
      <c r="B2495" s="6" cm="1">
        <f t="array" ref="B2495">INDEX('Temperature Data'!$B2495:$G2495,1,TempDataCol)</f>
        <v>52</v>
      </c>
      <c r="C2495" s="6">
        <f t="shared" si="266"/>
        <v>4.5</v>
      </c>
      <c r="D2495" s="6">
        <f t="shared" si="267"/>
        <v>5.5</v>
      </c>
      <c r="E2495" s="6">
        <f t="shared" si="268"/>
        <v>6.5</v>
      </c>
      <c r="F2495" s="6">
        <f t="shared" si="269"/>
        <v>4.5</v>
      </c>
      <c r="G2495" s="6">
        <f t="shared" si="270"/>
        <v>5.5</v>
      </c>
      <c r="H2495" s="6">
        <f t="shared" si="271"/>
        <v>6.5</v>
      </c>
      <c r="I2495" s="162"/>
      <c r="J2495" s="6">
        <f t="shared" si="272"/>
        <v>-11</v>
      </c>
      <c r="K2495" s="60"/>
      <c r="L2495" s="93"/>
    </row>
    <row r="2496" spans="1:12">
      <c r="A2496" s="59">
        <f>'Temperature Data'!A2496</f>
        <v>43037</v>
      </c>
      <c r="B2496" s="6" cm="1">
        <f t="array" ref="B2496">INDEX('Temperature Data'!$B2496:$G2496,1,TempDataCol)</f>
        <v>59.4</v>
      </c>
      <c r="C2496" s="6">
        <f t="shared" si="266"/>
        <v>0</v>
      </c>
      <c r="D2496" s="6">
        <f t="shared" si="267"/>
        <v>0</v>
      </c>
      <c r="E2496" s="6">
        <f t="shared" si="268"/>
        <v>0</v>
      </c>
      <c r="F2496" s="6">
        <f t="shared" si="269"/>
        <v>0</v>
      </c>
      <c r="G2496" s="6">
        <f t="shared" si="270"/>
        <v>0</v>
      </c>
      <c r="H2496" s="6">
        <f t="shared" si="271"/>
        <v>0</v>
      </c>
      <c r="I2496" s="162"/>
      <c r="J2496" s="6">
        <f t="shared" si="272"/>
        <v>0</v>
      </c>
      <c r="K2496" s="60"/>
      <c r="L2496" s="93"/>
    </row>
    <row r="2497" spans="1:12">
      <c r="A2497" s="59">
        <f>'Temperature Data'!A2497</f>
        <v>43038</v>
      </c>
      <c r="B2497" s="6" cm="1">
        <f t="array" ref="B2497">INDEX('Temperature Data'!$B2497:$G2497,1,TempDataCol)</f>
        <v>56.3</v>
      </c>
      <c r="C2497" s="6">
        <f t="shared" si="266"/>
        <v>0.20000000000000284</v>
      </c>
      <c r="D2497" s="6">
        <f t="shared" si="267"/>
        <v>1.2000000000000028</v>
      </c>
      <c r="E2497" s="6">
        <f t="shared" si="268"/>
        <v>2.2000000000000028</v>
      </c>
      <c r="F2497" s="6">
        <f t="shared" si="269"/>
        <v>0.20000000000000284</v>
      </c>
      <c r="G2497" s="6">
        <f t="shared" si="270"/>
        <v>1.2000000000000028</v>
      </c>
      <c r="H2497" s="6">
        <f t="shared" si="271"/>
        <v>2.2000000000000028</v>
      </c>
      <c r="I2497" s="162"/>
      <c r="J2497" s="6">
        <f t="shared" si="272"/>
        <v>-2.4000000000000057</v>
      </c>
      <c r="K2497" s="60"/>
      <c r="L2497" s="93"/>
    </row>
    <row r="2498" spans="1:12">
      <c r="A2498" s="59">
        <f>'Temperature Data'!A2498</f>
        <v>43039</v>
      </c>
      <c r="B2498" s="6" cm="1">
        <f t="array" ref="B2498">INDEX('Temperature Data'!$B2498:$G2498,1,TempDataCol)</f>
        <v>48.3</v>
      </c>
      <c r="C2498" s="6">
        <f t="shared" si="266"/>
        <v>8.2000000000000028</v>
      </c>
      <c r="D2498" s="6">
        <f t="shared" si="267"/>
        <v>9.2000000000000028</v>
      </c>
      <c r="E2498" s="6">
        <f t="shared" si="268"/>
        <v>10.200000000000003</v>
      </c>
      <c r="F2498" s="6">
        <f t="shared" si="269"/>
        <v>8.2000000000000028</v>
      </c>
      <c r="G2498" s="6">
        <f t="shared" si="270"/>
        <v>9.2000000000000028</v>
      </c>
      <c r="H2498" s="6">
        <f t="shared" si="271"/>
        <v>10.200000000000003</v>
      </c>
      <c r="I2498" s="162"/>
      <c r="J2498" s="6">
        <f t="shared" si="272"/>
        <v>-18.400000000000006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13.5</v>
      </c>
      <c r="D2499" s="6">
        <f t="shared" ref="D2499:D2562" si="274">IF(ISNUMBER($B2499),IF($B2499&lt;BPmiddle,(BPmiddle-$B2499),0),"no data")</f>
        <v>14.5</v>
      </c>
      <c r="E2499" s="6">
        <f t="shared" ref="E2499:E2562" si="275">IF(ISNUMBER($B2499),IF($B2499&lt;BPupper,(BPupper-$B2499),0),"no data")</f>
        <v>15.5</v>
      </c>
      <c r="F2499" s="6">
        <f t="shared" ref="F2499:F2562" si="276">IF(ISNUMBER($B2499),IF($B2499&lt;BPlower,(BPlower-$B2499),0),"no data")</f>
        <v>13.5</v>
      </c>
      <c r="G2499" s="6">
        <f t="shared" ref="G2499:G2562" si="277">IF(ISNUMBER($B2499),IF($B2499&lt;BPmiddle,(BPmiddle-$B2499),0),"no data")</f>
        <v>14.5</v>
      </c>
      <c r="H2499" s="6">
        <f t="shared" ref="H2499:H2562" si="278">IF(ISNUMBER($B2499),IF($B2499&lt;BPupper,(BPupper-$B2499),0),"no data")</f>
        <v>15.5</v>
      </c>
      <c r="I2499" s="162"/>
      <c r="J2499" s="6">
        <f t="shared" ref="J2499:J2562" si="279">IF(ISNUMBER($B2499),IF($B2499&lt;BalancePoint,(BalancePoint-$B2499-SUM($D2499:$F2499)),0),"no data")</f>
        <v>-29</v>
      </c>
      <c r="K2499" s="60"/>
      <c r="L2499" s="93"/>
    </row>
    <row r="2500" spans="1:12">
      <c r="A2500" s="59">
        <f>'Temperature Data'!A2500</f>
        <v>43041</v>
      </c>
      <c r="B2500" s="6" cm="1">
        <f t="array" ref="B2500">INDEX('Temperature Data'!$B2500:$G2500,1,TempDataCol)</f>
        <v>60.5</v>
      </c>
      <c r="C2500" s="6">
        <f t="shared" si="273"/>
        <v>0</v>
      </c>
      <c r="D2500" s="6">
        <f t="shared" si="274"/>
        <v>0</v>
      </c>
      <c r="E2500" s="6">
        <f t="shared" si="275"/>
        <v>0</v>
      </c>
      <c r="F2500" s="6">
        <f t="shared" si="276"/>
        <v>0</v>
      </c>
      <c r="G2500" s="6">
        <f t="shared" si="277"/>
        <v>0</v>
      </c>
      <c r="H2500" s="6">
        <f t="shared" si="278"/>
        <v>0</v>
      </c>
      <c r="I2500" s="162"/>
      <c r="J2500" s="6">
        <f t="shared" si="279"/>
        <v>0</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9.8999999999999986</v>
      </c>
      <c r="D2502" s="6">
        <f t="shared" si="274"/>
        <v>10.899999999999999</v>
      </c>
      <c r="E2502" s="6">
        <f t="shared" si="275"/>
        <v>11.899999999999999</v>
      </c>
      <c r="F2502" s="6">
        <f t="shared" si="276"/>
        <v>9.8999999999999986</v>
      </c>
      <c r="G2502" s="6">
        <f t="shared" si="277"/>
        <v>10.899999999999999</v>
      </c>
      <c r="H2502" s="6">
        <f t="shared" si="278"/>
        <v>11.899999999999999</v>
      </c>
      <c r="I2502" s="162"/>
      <c r="J2502" s="6">
        <f t="shared" si="279"/>
        <v>-21.799999999999997</v>
      </c>
      <c r="K2502" s="60"/>
      <c r="L2502" s="93"/>
    </row>
    <row r="2503" spans="1:12">
      <c r="A2503" s="59">
        <f>'Temperature Data'!A2503</f>
        <v>43044</v>
      </c>
      <c r="B2503" s="6" cm="1">
        <f t="array" ref="B2503">INDEX('Temperature Data'!$B2503:$G2503,1,TempDataCol)</f>
        <v>50.8</v>
      </c>
      <c r="C2503" s="6">
        <f t="shared" si="273"/>
        <v>5.7000000000000028</v>
      </c>
      <c r="D2503" s="6">
        <f t="shared" si="274"/>
        <v>6.7000000000000028</v>
      </c>
      <c r="E2503" s="6">
        <f t="shared" si="275"/>
        <v>7.7000000000000028</v>
      </c>
      <c r="F2503" s="6">
        <f t="shared" si="276"/>
        <v>5.7000000000000028</v>
      </c>
      <c r="G2503" s="6">
        <f t="shared" si="277"/>
        <v>6.7000000000000028</v>
      </c>
      <c r="H2503" s="6">
        <f t="shared" si="278"/>
        <v>7.7000000000000028</v>
      </c>
      <c r="I2503" s="162"/>
      <c r="J2503" s="6">
        <f t="shared" si="279"/>
        <v>-13.400000000000006</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0</v>
      </c>
      <c r="F2504" s="6">
        <f t="shared" si="276"/>
        <v>0</v>
      </c>
      <c r="G2504" s="6">
        <f t="shared" si="277"/>
        <v>0</v>
      </c>
      <c r="H2504" s="6">
        <f t="shared" si="278"/>
        <v>0</v>
      </c>
      <c r="I2504" s="162"/>
      <c r="J2504" s="6">
        <f t="shared" si="279"/>
        <v>0</v>
      </c>
      <c r="K2504" s="60"/>
      <c r="L2504" s="93"/>
    </row>
    <row r="2505" spans="1:12">
      <c r="A2505" s="59">
        <f>'Temperature Data'!A2505</f>
        <v>43046</v>
      </c>
      <c r="B2505" s="6" cm="1">
        <f t="array" ref="B2505">INDEX('Temperature Data'!$B2505:$G2505,1,TempDataCol)</f>
        <v>42.1</v>
      </c>
      <c r="C2505" s="6">
        <f t="shared" si="273"/>
        <v>14.399999999999999</v>
      </c>
      <c r="D2505" s="6">
        <f t="shared" si="274"/>
        <v>15.399999999999999</v>
      </c>
      <c r="E2505" s="6">
        <f t="shared" si="275"/>
        <v>16.399999999999999</v>
      </c>
      <c r="F2505" s="6">
        <f t="shared" si="276"/>
        <v>14.399999999999999</v>
      </c>
      <c r="G2505" s="6">
        <f t="shared" si="277"/>
        <v>15.399999999999999</v>
      </c>
      <c r="H2505" s="6">
        <f t="shared" si="278"/>
        <v>16.399999999999999</v>
      </c>
      <c r="I2505" s="162"/>
      <c r="J2505" s="6">
        <f t="shared" si="279"/>
        <v>-30.799999999999997</v>
      </c>
      <c r="K2505" s="60"/>
      <c r="L2505" s="93"/>
    </row>
    <row r="2506" spans="1:12">
      <c r="A2506" s="59">
        <f>'Temperature Data'!A2506</f>
        <v>43047</v>
      </c>
      <c r="B2506" s="6" cm="1">
        <f t="array" ref="B2506">INDEX('Temperature Data'!$B2506:$G2506,1,TempDataCol)</f>
        <v>36.5</v>
      </c>
      <c r="C2506" s="6">
        <f t="shared" si="273"/>
        <v>20</v>
      </c>
      <c r="D2506" s="6">
        <f t="shared" si="274"/>
        <v>21</v>
      </c>
      <c r="E2506" s="6">
        <f t="shared" si="275"/>
        <v>22</v>
      </c>
      <c r="F2506" s="6">
        <f t="shared" si="276"/>
        <v>20</v>
      </c>
      <c r="G2506" s="6">
        <f t="shared" si="277"/>
        <v>21</v>
      </c>
      <c r="H2506" s="6">
        <f t="shared" si="278"/>
        <v>22</v>
      </c>
      <c r="I2506" s="162"/>
      <c r="J2506" s="6">
        <f t="shared" si="279"/>
        <v>-42</v>
      </c>
      <c r="K2506" s="60"/>
      <c r="L2506" s="93"/>
    </row>
    <row r="2507" spans="1:12">
      <c r="A2507" s="59">
        <f>'Temperature Data'!A2507</f>
        <v>43048</v>
      </c>
      <c r="B2507" s="6" cm="1">
        <f t="array" ref="B2507">INDEX('Temperature Data'!$B2507:$G2507,1,TempDataCol)</f>
        <v>37.1</v>
      </c>
      <c r="C2507" s="6">
        <f t="shared" si="273"/>
        <v>19.399999999999999</v>
      </c>
      <c r="D2507" s="6">
        <f t="shared" si="274"/>
        <v>20.399999999999999</v>
      </c>
      <c r="E2507" s="6">
        <f t="shared" si="275"/>
        <v>21.4</v>
      </c>
      <c r="F2507" s="6">
        <f t="shared" si="276"/>
        <v>19.399999999999999</v>
      </c>
      <c r="G2507" s="6">
        <f t="shared" si="277"/>
        <v>20.399999999999999</v>
      </c>
      <c r="H2507" s="6">
        <f t="shared" si="278"/>
        <v>21.4</v>
      </c>
      <c r="I2507" s="162"/>
      <c r="J2507" s="6">
        <f t="shared" si="279"/>
        <v>-40.799999999999997</v>
      </c>
      <c r="K2507" s="60"/>
      <c r="L2507" s="93"/>
    </row>
    <row r="2508" spans="1:12">
      <c r="A2508" s="59">
        <f>'Temperature Data'!A2508</f>
        <v>43049</v>
      </c>
      <c r="B2508" s="6" cm="1">
        <f t="array" ref="B2508">INDEX('Temperature Data'!$B2508:$G2508,1,TempDataCol)</f>
        <v>34.299999999999997</v>
      </c>
      <c r="C2508" s="6">
        <f t="shared" si="273"/>
        <v>22.200000000000003</v>
      </c>
      <c r="D2508" s="6">
        <f t="shared" si="274"/>
        <v>23.200000000000003</v>
      </c>
      <c r="E2508" s="6">
        <f t="shared" si="275"/>
        <v>24.200000000000003</v>
      </c>
      <c r="F2508" s="6">
        <f t="shared" si="276"/>
        <v>22.200000000000003</v>
      </c>
      <c r="G2508" s="6">
        <f t="shared" si="277"/>
        <v>23.200000000000003</v>
      </c>
      <c r="H2508" s="6">
        <f t="shared" si="278"/>
        <v>24.200000000000003</v>
      </c>
      <c r="I2508" s="162"/>
      <c r="J2508" s="6">
        <f t="shared" si="279"/>
        <v>-46.400000000000006</v>
      </c>
      <c r="K2508" s="60"/>
      <c r="L2508" s="93"/>
    </row>
    <row r="2509" spans="1:12">
      <c r="A2509" s="59">
        <f>'Temperature Data'!A2509</f>
        <v>43050</v>
      </c>
      <c r="B2509" s="6" cm="1">
        <f t="array" ref="B2509">INDEX('Temperature Data'!$B2509:$G2509,1,TempDataCol)</f>
        <v>26</v>
      </c>
      <c r="C2509" s="6">
        <f t="shared" si="273"/>
        <v>30.5</v>
      </c>
      <c r="D2509" s="6">
        <f t="shared" si="274"/>
        <v>31.5</v>
      </c>
      <c r="E2509" s="6">
        <f t="shared" si="275"/>
        <v>32.5</v>
      </c>
      <c r="F2509" s="6">
        <f t="shared" si="276"/>
        <v>30.5</v>
      </c>
      <c r="G2509" s="6">
        <f t="shared" si="277"/>
        <v>31.5</v>
      </c>
      <c r="H2509" s="6">
        <f t="shared" si="278"/>
        <v>32.5</v>
      </c>
      <c r="I2509" s="162"/>
      <c r="J2509" s="6">
        <f t="shared" si="279"/>
        <v>-63</v>
      </c>
      <c r="K2509" s="60"/>
      <c r="L2509" s="93"/>
    </row>
    <row r="2510" spans="1:12">
      <c r="A2510" s="59">
        <f>'Temperature Data'!A2510</f>
        <v>43051</v>
      </c>
      <c r="B2510" s="6" cm="1">
        <f t="array" ref="B2510">INDEX('Temperature Data'!$B2510:$G2510,1,TempDataCol)</f>
        <v>30.4</v>
      </c>
      <c r="C2510" s="6">
        <f t="shared" si="273"/>
        <v>26.1</v>
      </c>
      <c r="D2510" s="6">
        <f t="shared" si="274"/>
        <v>27.1</v>
      </c>
      <c r="E2510" s="6">
        <f t="shared" si="275"/>
        <v>28.1</v>
      </c>
      <c r="F2510" s="6">
        <f t="shared" si="276"/>
        <v>26.1</v>
      </c>
      <c r="G2510" s="6">
        <f t="shared" si="277"/>
        <v>27.1</v>
      </c>
      <c r="H2510" s="6">
        <f t="shared" si="278"/>
        <v>28.1</v>
      </c>
      <c r="I2510" s="162"/>
      <c r="J2510" s="6">
        <f t="shared" si="279"/>
        <v>-54.20000000000001</v>
      </c>
      <c r="K2510" s="60"/>
      <c r="L2510" s="93"/>
    </row>
    <row r="2511" spans="1:12">
      <c r="A2511" s="59">
        <f>'Temperature Data'!A2511</f>
        <v>43052</v>
      </c>
      <c r="B2511" s="6" cm="1">
        <f t="array" ref="B2511">INDEX('Temperature Data'!$B2511:$G2511,1,TempDataCol)</f>
        <v>34.6</v>
      </c>
      <c r="C2511" s="6">
        <f t="shared" si="273"/>
        <v>21.9</v>
      </c>
      <c r="D2511" s="6">
        <f t="shared" si="274"/>
        <v>22.9</v>
      </c>
      <c r="E2511" s="6">
        <f t="shared" si="275"/>
        <v>23.9</v>
      </c>
      <c r="F2511" s="6">
        <f t="shared" si="276"/>
        <v>21.9</v>
      </c>
      <c r="G2511" s="6">
        <f t="shared" si="277"/>
        <v>22.9</v>
      </c>
      <c r="H2511" s="6">
        <f t="shared" si="278"/>
        <v>23.9</v>
      </c>
      <c r="I2511" s="162"/>
      <c r="J2511" s="6">
        <f t="shared" si="279"/>
        <v>-45.79999999999999</v>
      </c>
      <c r="K2511" s="60"/>
      <c r="L2511" s="93"/>
    </row>
    <row r="2512" spans="1:12">
      <c r="A2512" s="59">
        <f>'Temperature Data'!A2512</f>
        <v>43053</v>
      </c>
      <c r="B2512" s="6" cm="1">
        <f t="array" ref="B2512">INDEX('Temperature Data'!$B2512:$G2512,1,TempDataCol)</f>
        <v>37.299999999999997</v>
      </c>
      <c r="C2512" s="6">
        <f t="shared" si="273"/>
        <v>19.200000000000003</v>
      </c>
      <c r="D2512" s="6">
        <f t="shared" si="274"/>
        <v>20.200000000000003</v>
      </c>
      <c r="E2512" s="6">
        <f t="shared" si="275"/>
        <v>21.200000000000003</v>
      </c>
      <c r="F2512" s="6">
        <f t="shared" si="276"/>
        <v>19.200000000000003</v>
      </c>
      <c r="G2512" s="6">
        <f t="shared" si="277"/>
        <v>20.200000000000003</v>
      </c>
      <c r="H2512" s="6">
        <f t="shared" si="278"/>
        <v>21.200000000000003</v>
      </c>
      <c r="I2512" s="162"/>
      <c r="J2512" s="6">
        <f t="shared" si="279"/>
        <v>-40.400000000000006</v>
      </c>
      <c r="K2512" s="60"/>
      <c r="L2512" s="93"/>
    </row>
    <row r="2513" spans="1:12">
      <c r="A2513" s="59">
        <f>'Temperature Data'!A2513</f>
        <v>43054</v>
      </c>
      <c r="B2513" s="6" cm="1">
        <f t="array" ref="B2513">INDEX('Temperature Data'!$B2513:$G2513,1,TempDataCol)</f>
        <v>35.1</v>
      </c>
      <c r="C2513" s="6">
        <f t="shared" si="273"/>
        <v>21.4</v>
      </c>
      <c r="D2513" s="6">
        <f t="shared" si="274"/>
        <v>22.4</v>
      </c>
      <c r="E2513" s="6">
        <f t="shared" si="275"/>
        <v>23.4</v>
      </c>
      <c r="F2513" s="6">
        <f t="shared" si="276"/>
        <v>21.4</v>
      </c>
      <c r="G2513" s="6">
        <f t="shared" si="277"/>
        <v>22.4</v>
      </c>
      <c r="H2513" s="6">
        <f t="shared" si="278"/>
        <v>23.4</v>
      </c>
      <c r="I2513" s="162"/>
      <c r="J2513" s="6">
        <f t="shared" si="279"/>
        <v>-44.79999999999999</v>
      </c>
      <c r="K2513" s="60"/>
      <c r="L2513" s="93"/>
    </row>
    <row r="2514" spans="1:12">
      <c r="A2514" s="59">
        <f>'Temperature Data'!A2514</f>
        <v>43055</v>
      </c>
      <c r="B2514" s="6" cm="1">
        <f t="array" ref="B2514">INDEX('Temperature Data'!$B2514:$G2514,1,TempDataCol)</f>
        <v>40.6</v>
      </c>
      <c r="C2514" s="6">
        <f t="shared" si="273"/>
        <v>15.899999999999999</v>
      </c>
      <c r="D2514" s="6">
        <f t="shared" si="274"/>
        <v>16.899999999999999</v>
      </c>
      <c r="E2514" s="6">
        <f t="shared" si="275"/>
        <v>17.899999999999999</v>
      </c>
      <c r="F2514" s="6">
        <f t="shared" si="276"/>
        <v>15.899999999999999</v>
      </c>
      <c r="G2514" s="6">
        <f t="shared" si="277"/>
        <v>16.899999999999999</v>
      </c>
      <c r="H2514" s="6">
        <f t="shared" si="278"/>
        <v>17.899999999999999</v>
      </c>
      <c r="I2514" s="162"/>
      <c r="J2514" s="6">
        <f t="shared" si="279"/>
        <v>-33.799999999999997</v>
      </c>
      <c r="K2514" s="60"/>
      <c r="L2514" s="93"/>
    </row>
    <row r="2515" spans="1:12">
      <c r="A2515" s="59">
        <f>'Temperature Data'!A2515</f>
        <v>43056</v>
      </c>
      <c r="B2515" s="6" cm="1">
        <f t="array" ref="B2515">INDEX('Temperature Data'!$B2515:$G2515,1,TempDataCol)</f>
        <v>36.299999999999997</v>
      </c>
      <c r="C2515" s="6">
        <f t="shared" si="273"/>
        <v>20.200000000000003</v>
      </c>
      <c r="D2515" s="6">
        <f t="shared" si="274"/>
        <v>21.200000000000003</v>
      </c>
      <c r="E2515" s="6">
        <f t="shared" si="275"/>
        <v>22.200000000000003</v>
      </c>
      <c r="F2515" s="6">
        <f t="shared" si="276"/>
        <v>20.200000000000003</v>
      </c>
      <c r="G2515" s="6">
        <f t="shared" si="277"/>
        <v>21.200000000000003</v>
      </c>
      <c r="H2515" s="6">
        <f t="shared" si="278"/>
        <v>22.200000000000003</v>
      </c>
      <c r="I2515" s="162"/>
      <c r="J2515" s="6">
        <f t="shared" si="279"/>
        <v>-42.400000000000006</v>
      </c>
      <c r="K2515" s="60"/>
      <c r="L2515" s="93"/>
    </row>
    <row r="2516" spans="1:12">
      <c r="A2516" s="59">
        <f>'Temperature Data'!A2516</f>
        <v>43057</v>
      </c>
      <c r="B2516" s="6" cm="1">
        <f t="array" ref="B2516">INDEX('Temperature Data'!$B2516:$G2516,1,TempDataCol)</f>
        <v>35.200000000000003</v>
      </c>
      <c r="C2516" s="6">
        <f t="shared" si="273"/>
        <v>21.299999999999997</v>
      </c>
      <c r="D2516" s="6">
        <f t="shared" si="274"/>
        <v>22.299999999999997</v>
      </c>
      <c r="E2516" s="6">
        <f t="shared" si="275"/>
        <v>23.299999999999997</v>
      </c>
      <c r="F2516" s="6">
        <f t="shared" si="276"/>
        <v>21.299999999999997</v>
      </c>
      <c r="G2516" s="6">
        <f t="shared" si="277"/>
        <v>22.299999999999997</v>
      </c>
      <c r="H2516" s="6">
        <f t="shared" si="278"/>
        <v>23.299999999999997</v>
      </c>
      <c r="I2516" s="162"/>
      <c r="J2516" s="6">
        <f t="shared" si="279"/>
        <v>-44.599999999999994</v>
      </c>
      <c r="K2516" s="60"/>
      <c r="L2516" s="93"/>
    </row>
    <row r="2517" spans="1:12">
      <c r="A2517" s="59">
        <f>'Temperature Data'!A2517</f>
        <v>43058</v>
      </c>
      <c r="B2517" s="6" cm="1">
        <f t="array" ref="B2517">INDEX('Temperature Data'!$B2517:$G2517,1,TempDataCol)</f>
        <v>47.7</v>
      </c>
      <c r="C2517" s="6">
        <f t="shared" si="273"/>
        <v>8.7999999999999972</v>
      </c>
      <c r="D2517" s="6">
        <f t="shared" si="274"/>
        <v>9.7999999999999972</v>
      </c>
      <c r="E2517" s="6">
        <f t="shared" si="275"/>
        <v>10.799999999999997</v>
      </c>
      <c r="F2517" s="6">
        <f t="shared" si="276"/>
        <v>8.7999999999999972</v>
      </c>
      <c r="G2517" s="6">
        <f t="shared" si="277"/>
        <v>9.7999999999999972</v>
      </c>
      <c r="H2517" s="6">
        <f t="shared" si="278"/>
        <v>10.799999999999997</v>
      </c>
      <c r="I2517" s="162"/>
      <c r="J2517" s="6">
        <f t="shared" si="279"/>
        <v>-19.599999999999994</v>
      </c>
      <c r="K2517" s="60"/>
      <c r="L2517" s="93"/>
    </row>
    <row r="2518" spans="1:12">
      <c r="A2518" s="59">
        <f>'Temperature Data'!A2518</f>
        <v>43059</v>
      </c>
      <c r="B2518" s="6" cm="1">
        <f t="array" ref="B2518">INDEX('Temperature Data'!$B2518:$G2518,1,TempDataCol)</f>
        <v>36.700000000000003</v>
      </c>
      <c r="C2518" s="6">
        <f t="shared" si="273"/>
        <v>19.799999999999997</v>
      </c>
      <c r="D2518" s="6">
        <f t="shared" si="274"/>
        <v>20.799999999999997</v>
      </c>
      <c r="E2518" s="6">
        <f t="shared" si="275"/>
        <v>21.799999999999997</v>
      </c>
      <c r="F2518" s="6">
        <f t="shared" si="276"/>
        <v>19.799999999999997</v>
      </c>
      <c r="G2518" s="6">
        <f t="shared" si="277"/>
        <v>20.799999999999997</v>
      </c>
      <c r="H2518" s="6">
        <f t="shared" si="278"/>
        <v>21.799999999999997</v>
      </c>
      <c r="I2518" s="162"/>
      <c r="J2518" s="6">
        <f t="shared" si="279"/>
        <v>-41.599999999999994</v>
      </c>
      <c r="K2518" s="60"/>
      <c r="L2518" s="93"/>
    </row>
    <row r="2519" spans="1:12">
      <c r="A2519" s="59">
        <f>'Temperature Data'!A2519</f>
        <v>43060</v>
      </c>
      <c r="B2519" s="6" cm="1">
        <f t="array" ref="B2519">INDEX('Temperature Data'!$B2519:$G2519,1,TempDataCol)</f>
        <v>45.2</v>
      </c>
      <c r="C2519" s="6">
        <f t="shared" si="273"/>
        <v>11.299999999999997</v>
      </c>
      <c r="D2519" s="6">
        <f t="shared" si="274"/>
        <v>12.299999999999997</v>
      </c>
      <c r="E2519" s="6">
        <f t="shared" si="275"/>
        <v>13.299999999999997</v>
      </c>
      <c r="F2519" s="6">
        <f t="shared" si="276"/>
        <v>11.299999999999997</v>
      </c>
      <c r="G2519" s="6">
        <f t="shared" si="277"/>
        <v>12.299999999999997</v>
      </c>
      <c r="H2519" s="6">
        <f t="shared" si="278"/>
        <v>13.299999999999997</v>
      </c>
      <c r="I2519" s="162"/>
      <c r="J2519" s="6">
        <f t="shared" si="279"/>
        <v>-24.599999999999994</v>
      </c>
      <c r="K2519" s="60"/>
      <c r="L2519" s="93"/>
    </row>
    <row r="2520" spans="1:12">
      <c r="A2520" s="59">
        <f>'Temperature Data'!A2520</f>
        <v>43061</v>
      </c>
      <c r="B2520" s="6" cm="1">
        <f t="array" ref="B2520">INDEX('Temperature Data'!$B2520:$G2520,1,TempDataCol)</f>
        <v>45.7</v>
      </c>
      <c r="C2520" s="6">
        <f t="shared" si="273"/>
        <v>10.799999999999997</v>
      </c>
      <c r="D2520" s="6">
        <f t="shared" si="274"/>
        <v>11.799999999999997</v>
      </c>
      <c r="E2520" s="6">
        <f t="shared" si="275"/>
        <v>12.799999999999997</v>
      </c>
      <c r="F2520" s="6">
        <f t="shared" si="276"/>
        <v>10.799999999999997</v>
      </c>
      <c r="G2520" s="6">
        <f t="shared" si="277"/>
        <v>11.799999999999997</v>
      </c>
      <c r="H2520" s="6">
        <f t="shared" si="278"/>
        <v>12.799999999999997</v>
      </c>
      <c r="I2520" s="162"/>
      <c r="J2520" s="6">
        <f t="shared" si="279"/>
        <v>-23.599999999999994</v>
      </c>
      <c r="K2520" s="60"/>
      <c r="L2520" s="93"/>
    </row>
    <row r="2521" spans="1:12">
      <c r="A2521" s="59">
        <f>'Temperature Data'!A2521</f>
        <v>43062</v>
      </c>
      <c r="B2521" s="6" cm="1">
        <f t="array" ref="B2521">INDEX('Temperature Data'!$B2521:$G2521,1,TempDataCol)</f>
        <v>32.9</v>
      </c>
      <c r="C2521" s="6">
        <f t="shared" si="273"/>
        <v>23.6</v>
      </c>
      <c r="D2521" s="6">
        <f t="shared" si="274"/>
        <v>24.6</v>
      </c>
      <c r="E2521" s="6">
        <f t="shared" si="275"/>
        <v>25.6</v>
      </c>
      <c r="F2521" s="6">
        <f t="shared" si="276"/>
        <v>23.6</v>
      </c>
      <c r="G2521" s="6">
        <f t="shared" si="277"/>
        <v>24.6</v>
      </c>
      <c r="H2521" s="6">
        <f t="shared" si="278"/>
        <v>25.6</v>
      </c>
      <c r="I2521" s="162"/>
      <c r="J2521" s="6">
        <f t="shared" si="279"/>
        <v>-49.20000000000001</v>
      </c>
      <c r="K2521" s="60"/>
      <c r="L2521" s="93"/>
    </row>
    <row r="2522" spans="1:12">
      <c r="A2522" s="59">
        <f>'Temperature Data'!A2522</f>
        <v>43063</v>
      </c>
      <c r="B2522" s="6" cm="1">
        <f t="array" ref="B2522">INDEX('Temperature Data'!$B2522:$G2522,1,TempDataCol)</f>
        <v>35.700000000000003</v>
      </c>
      <c r="C2522" s="6">
        <f t="shared" si="273"/>
        <v>20.799999999999997</v>
      </c>
      <c r="D2522" s="6">
        <f t="shared" si="274"/>
        <v>21.799999999999997</v>
      </c>
      <c r="E2522" s="6">
        <f t="shared" si="275"/>
        <v>22.799999999999997</v>
      </c>
      <c r="F2522" s="6">
        <f t="shared" si="276"/>
        <v>20.799999999999997</v>
      </c>
      <c r="G2522" s="6">
        <f t="shared" si="277"/>
        <v>21.799999999999997</v>
      </c>
      <c r="H2522" s="6">
        <f t="shared" si="278"/>
        <v>22.799999999999997</v>
      </c>
      <c r="I2522" s="162"/>
      <c r="J2522" s="6">
        <f t="shared" si="279"/>
        <v>-43.599999999999994</v>
      </c>
      <c r="K2522" s="60"/>
      <c r="L2522" s="93"/>
    </row>
    <row r="2523" spans="1:12">
      <c r="A2523" s="59">
        <f>'Temperature Data'!A2523</f>
        <v>43064</v>
      </c>
      <c r="B2523" s="6" cm="1">
        <f t="array" ref="B2523">INDEX('Temperature Data'!$B2523:$G2523,1,TempDataCol)</f>
        <v>46.2</v>
      </c>
      <c r="C2523" s="6">
        <f t="shared" si="273"/>
        <v>10.299999999999997</v>
      </c>
      <c r="D2523" s="6">
        <f t="shared" si="274"/>
        <v>11.299999999999997</v>
      </c>
      <c r="E2523" s="6">
        <f t="shared" si="275"/>
        <v>12.299999999999997</v>
      </c>
      <c r="F2523" s="6">
        <f t="shared" si="276"/>
        <v>10.299999999999997</v>
      </c>
      <c r="G2523" s="6">
        <f t="shared" si="277"/>
        <v>11.299999999999997</v>
      </c>
      <c r="H2523" s="6">
        <f t="shared" si="278"/>
        <v>12.299999999999997</v>
      </c>
      <c r="I2523" s="162"/>
      <c r="J2523" s="6">
        <f t="shared" si="279"/>
        <v>-22.599999999999994</v>
      </c>
      <c r="K2523" s="60"/>
      <c r="L2523" s="93"/>
    </row>
    <row r="2524" spans="1:12">
      <c r="A2524" s="59">
        <f>'Temperature Data'!A2524</f>
        <v>43065</v>
      </c>
      <c r="B2524" s="6" cm="1">
        <f t="array" ref="B2524">INDEX('Temperature Data'!$B2524:$G2524,1,TempDataCol)</f>
        <v>43</v>
      </c>
      <c r="C2524" s="6">
        <f t="shared" si="273"/>
        <v>13.5</v>
      </c>
      <c r="D2524" s="6">
        <f t="shared" si="274"/>
        <v>14.5</v>
      </c>
      <c r="E2524" s="6">
        <f t="shared" si="275"/>
        <v>15.5</v>
      </c>
      <c r="F2524" s="6">
        <f t="shared" si="276"/>
        <v>13.5</v>
      </c>
      <c r="G2524" s="6">
        <f t="shared" si="277"/>
        <v>14.5</v>
      </c>
      <c r="H2524" s="6">
        <f t="shared" si="278"/>
        <v>15.5</v>
      </c>
      <c r="I2524" s="162"/>
      <c r="J2524" s="6">
        <f t="shared" si="279"/>
        <v>-29</v>
      </c>
      <c r="K2524" s="60"/>
      <c r="L2524" s="93"/>
    </row>
    <row r="2525" spans="1:12">
      <c r="A2525" s="59">
        <f>'Temperature Data'!A2525</f>
        <v>43066</v>
      </c>
      <c r="B2525" s="6" cm="1">
        <f t="array" ref="B2525">INDEX('Temperature Data'!$B2525:$G2525,1,TempDataCol)</f>
        <v>35.9</v>
      </c>
      <c r="C2525" s="6">
        <f t="shared" si="273"/>
        <v>20.6</v>
      </c>
      <c r="D2525" s="6">
        <f t="shared" si="274"/>
        <v>21.6</v>
      </c>
      <c r="E2525" s="6">
        <f t="shared" si="275"/>
        <v>22.6</v>
      </c>
      <c r="F2525" s="6">
        <f t="shared" si="276"/>
        <v>20.6</v>
      </c>
      <c r="G2525" s="6">
        <f t="shared" si="277"/>
        <v>21.6</v>
      </c>
      <c r="H2525" s="6">
        <f t="shared" si="278"/>
        <v>22.6</v>
      </c>
      <c r="I2525" s="162"/>
      <c r="J2525" s="6">
        <f t="shared" si="279"/>
        <v>-43.20000000000001</v>
      </c>
      <c r="K2525" s="60"/>
      <c r="L2525" s="93"/>
    </row>
    <row r="2526" spans="1:12">
      <c r="A2526" s="59">
        <f>'Temperature Data'!A2526</f>
        <v>43067</v>
      </c>
      <c r="B2526" s="6" cm="1">
        <f t="array" ref="B2526">INDEX('Temperature Data'!$B2526:$G2526,1,TempDataCol)</f>
        <v>30.200000000000003</v>
      </c>
      <c r="C2526" s="6">
        <f t="shared" si="273"/>
        <v>26.299999999999997</v>
      </c>
      <c r="D2526" s="6">
        <f t="shared" si="274"/>
        <v>27.299999999999997</v>
      </c>
      <c r="E2526" s="6">
        <f t="shared" si="275"/>
        <v>28.299999999999997</v>
      </c>
      <c r="F2526" s="6">
        <f t="shared" si="276"/>
        <v>26.299999999999997</v>
      </c>
      <c r="G2526" s="6">
        <f t="shared" si="277"/>
        <v>27.299999999999997</v>
      </c>
      <c r="H2526" s="6">
        <f t="shared" si="278"/>
        <v>28.299999999999997</v>
      </c>
      <c r="I2526" s="162"/>
      <c r="J2526" s="6">
        <f t="shared" si="279"/>
        <v>-54.599999999999994</v>
      </c>
      <c r="K2526" s="60"/>
      <c r="L2526" s="93"/>
    </row>
    <row r="2527" spans="1:12">
      <c r="A2527" s="59">
        <f>'Temperature Data'!A2527</f>
        <v>43068</v>
      </c>
      <c r="B2527" s="6" cm="1">
        <f t="array" ref="B2527">INDEX('Temperature Data'!$B2527:$G2527,1,TempDataCol)</f>
        <v>47.4</v>
      </c>
      <c r="C2527" s="6">
        <f t="shared" si="273"/>
        <v>9.1000000000000014</v>
      </c>
      <c r="D2527" s="6">
        <f t="shared" si="274"/>
        <v>10.100000000000001</v>
      </c>
      <c r="E2527" s="6">
        <f t="shared" si="275"/>
        <v>11.100000000000001</v>
      </c>
      <c r="F2527" s="6">
        <f t="shared" si="276"/>
        <v>9.1000000000000014</v>
      </c>
      <c r="G2527" s="6">
        <f t="shared" si="277"/>
        <v>10.100000000000001</v>
      </c>
      <c r="H2527" s="6">
        <f t="shared" si="278"/>
        <v>11.100000000000001</v>
      </c>
      <c r="I2527" s="162"/>
      <c r="J2527" s="6">
        <f t="shared" si="279"/>
        <v>-20.200000000000003</v>
      </c>
      <c r="K2527" s="60"/>
      <c r="L2527" s="93"/>
    </row>
    <row r="2528" spans="1:12">
      <c r="A2528" s="59">
        <f>'Temperature Data'!A2528</f>
        <v>43069</v>
      </c>
      <c r="B2528" s="6" cm="1">
        <f t="array" ref="B2528">INDEX('Temperature Data'!$B2528:$G2528,1,TempDataCol)</f>
        <v>36.4</v>
      </c>
      <c r="C2528" s="6">
        <f t="shared" si="273"/>
        <v>20.100000000000001</v>
      </c>
      <c r="D2528" s="6">
        <f t="shared" si="274"/>
        <v>21.1</v>
      </c>
      <c r="E2528" s="6">
        <f t="shared" si="275"/>
        <v>22.1</v>
      </c>
      <c r="F2528" s="6">
        <f t="shared" si="276"/>
        <v>20.100000000000001</v>
      </c>
      <c r="G2528" s="6">
        <f t="shared" si="277"/>
        <v>21.1</v>
      </c>
      <c r="H2528" s="6">
        <f t="shared" si="278"/>
        <v>22.1</v>
      </c>
      <c r="I2528" s="162"/>
      <c r="J2528" s="6">
        <f t="shared" si="279"/>
        <v>-42.2</v>
      </c>
      <c r="K2528" s="60"/>
      <c r="L2528" s="93"/>
    </row>
    <row r="2529" spans="1:12">
      <c r="A2529" s="59">
        <f>'Temperature Data'!A2529</f>
        <v>43070</v>
      </c>
      <c r="B2529" s="6" cm="1">
        <f t="array" ref="B2529">INDEX('Temperature Data'!$B2529:$G2529,1,TempDataCol)</f>
        <v>42</v>
      </c>
      <c r="C2529" s="6">
        <f t="shared" si="273"/>
        <v>14.5</v>
      </c>
      <c r="D2529" s="6">
        <f t="shared" si="274"/>
        <v>15.5</v>
      </c>
      <c r="E2529" s="6">
        <f t="shared" si="275"/>
        <v>16.5</v>
      </c>
      <c r="F2529" s="6">
        <f t="shared" si="276"/>
        <v>14.5</v>
      </c>
      <c r="G2529" s="6">
        <f t="shared" si="277"/>
        <v>15.5</v>
      </c>
      <c r="H2529" s="6">
        <f t="shared" si="278"/>
        <v>16.5</v>
      </c>
      <c r="I2529" s="162"/>
      <c r="J2529" s="6">
        <f t="shared" si="279"/>
        <v>-31</v>
      </c>
      <c r="K2529" s="60"/>
      <c r="L2529" s="93"/>
    </row>
    <row r="2530" spans="1:12">
      <c r="A2530" s="59">
        <f>'Temperature Data'!A2530</f>
        <v>43071</v>
      </c>
      <c r="B2530" s="6" cm="1">
        <f t="array" ref="B2530">INDEX('Temperature Data'!$B2530:$G2530,1,TempDataCol)</f>
        <v>32.200000000000003</v>
      </c>
      <c r="C2530" s="6">
        <f t="shared" si="273"/>
        <v>24.299999999999997</v>
      </c>
      <c r="D2530" s="6">
        <f t="shared" si="274"/>
        <v>25.299999999999997</v>
      </c>
      <c r="E2530" s="6">
        <f t="shared" si="275"/>
        <v>26.299999999999997</v>
      </c>
      <c r="F2530" s="6">
        <f t="shared" si="276"/>
        <v>24.299999999999997</v>
      </c>
      <c r="G2530" s="6">
        <f t="shared" si="277"/>
        <v>25.299999999999997</v>
      </c>
      <c r="H2530" s="6">
        <f t="shared" si="278"/>
        <v>26.299999999999997</v>
      </c>
      <c r="I2530" s="162"/>
      <c r="J2530" s="6">
        <f t="shared" si="279"/>
        <v>-50.599999999999994</v>
      </c>
      <c r="K2530" s="60"/>
      <c r="L2530" s="93"/>
    </row>
    <row r="2531" spans="1:12">
      <c r="A2531" s="59">
        <f>'Temperature Data'!A2531</f>
        <v>43072</v>
      </c>
      <c r="B2531" s="6" cm="1">
        <f t="array" ref="B2531">INDEX('Temperature Data'!$B2531:$G2531,1,TempDataCol)</f>
        <v>33.799999999999997</v>
      </c>
      <c r="C2531" s="6">
        <f t="shared" si="273"/>
        <v>22.700000000000003</v>
      </c>
      <c r="D2531" s="6">
        <f t="shared" si="274"/>
        <v>23.700000000000003</v>
      </c>
      <c r="E2531" s="6">
        <f t="shared" si="275"/>
        <v>24.700000000000003</v>
      </c>
      <c r="F2531" s="6">
        <f t="shared" si="276"/>
        <v>22.700000000000003</v>
      </c>
      <c r="G2531" s="6">
        <f t="shared" si="277"/>
        <v>23.700000000000003</v>
      </c>
      <c r="H2531" s="6">
        <f t="shared" si="278"/>
        <v>24.700000000000003</v>
      </c>
      <c r="I2531" s="162"/>
      <c r="J2531" s="6">
        <f t="shared" si="279"/>
        <v>-47.400000000000006</v>
      </c>
      <c r="K2531" s="60"/>
      <c r="L2531" s="93"/>
    </row>
    <row r="2532" spans="1:12">
      <c r="A2532" s="59">
        <f>'Temperature Data'!A2532</f>
        <v>43073</v>
      </c>
      <c r="B2532" s="6" cm="1">
        <f t="array" ref="B2532">INDEX('Temperature Data'!$B2532:$G2532,1,TempDataCol)</f>
        <v>35.6</v>
      </c>
      <c r="C2532" s="6">
        <f t="shared" si="273"/>
        <v>20.9</v>
      </c>
      <c r="D2532" s="6">
        <f t="shared" si="274"/>
        <v>21.9</v>
      </c>
      <c r="E2532" s="6">
        <f t="shared" si="275"/>
        <v>22.9</v>
      </c>
      <c r="F2532" s="6">
        <f t="shared" si="276"/>
        <v>20.9</v>
      </c>
      <c r="G2532" s="6">
        <f t="shared" si="277"/>
        <v>21.9</v>
      </c>
      <c r="H2532" s="6">
        <f t="shared" si="278"/>
        <v>22.9</v>
      </c>
      <c r="I2532" s="162"/>
      <c r="J2532" s="6">
        <f t="shared" si="279"/>
        <v>-43.79999999999999</v>
      </c>
      <c r="K2532" s="60"/>
      <c r="L2532" s="93"/>
    </row>
    <row r="2533" spans="1:12">
      <c r="A2533" s="59">
        <f>'Temperature Data'!A2533</f>
        <v>43074</v>
      </c>
      <c r="B2533" s="6" cm="1">
        <f t="array" ref="B2533">INDEX('Temperature Data'!$B2533:$G2533,1,TempDataCol)</f>
        <v>45.2</v>
      </c>
      <c r="C2533" s="6">
        <f t="shared" si="273"/>
        <v>11.299999999999997</v>
      </c>
      <c r="D2533" s="6">
        <f t="shared" si="274"/>
        <v>12.299999999999997</v>
      </c>
      <c r="E2533" s="6">
        <f t="shared" si="275"/>
        <v>13.299999999999997</v>
      </c>
      <c r="F2533" s="6">
        <f t="shared" si="276"/>
        <v>11.299999999999997</v>
      </c>
      <c r="G2533" s="6">
        <f t="shared" si="277"/>
        <v>12.299999999999997</v>
      </c>
      <c r="H2533" s="6">
        <f t="shared" si="278"/>
        <v>13.299999999999997</v>
      </c>
      <c r="I2533" s="162"/>
      <c r="J2533" s="6">
        <f t="shared" si="279"/>
        <v>-24.599999999999994</v>
      </c>
      <c r="K2533" s="60"/>
      <c r="L2533" s="93"/>
    </row>
    <row r="2534" spans="1:12">
      <c r="A2534" s="59">
        <f>'Temperature Data'!A2534</f>
        <v>43075</v>
      </c>
      <c r="B2534" s="6" cm="1">
        <f t="array" ref="B2534">INDEX('Temperature Data'!$B2534:$G2534,1,TempDataCol)</f>
        <v>43.7</v>
      </c>
      <c r="C2534" s="6">
        <f t="shared" si="273"/>
        <v>12.799999999999997</v>
      </c>
      <c r="D2534" s="6">
        <f t="shared" si="274"/>
        <v>13.799999999999997</v>
      </c>
      <c r="E2534" s="6">
        <f t="shared" si="275"/>
        <v>14.799999999999997</v>
      </c>
      <c r="F2534" s="6">
        <f t="shared" si="276"/>
        <v>12.799999999999997</v>
      </c>
      <c r="G2534" s="6">
        <f t="shared" si="277"/>
        <v>13.799999999999997</v>
      </c>
      <c r="H2534" s="6">
        <f t="shared" si="278"/>
        <v>14.799999999999997</v>
      </c>
      <c r="I2534" s="162"/>
      <c r="J2534" s="6">
        <f t="shared" si="279"/>
        <v>-27.599999999999994</v>
      </c>
      <c r="K2534" s="60"/>
      <c r="L2534" s="93"/>
    </row>
    <row r="2535" spans="1:12">
      <c r="A2535" s="59">
        <f>'Temperature Data'!A2535</f>
        <v>43076</v>
      </c>
      <c r="B2535" s="6" cm="1">
        <f t="array" ref="B2535">INDEX('Temperature Data'!$B2535:$G2535,1,TempDataCol)</f>
        <v>35.700000000000003</v>
      </c>
      <c r="C2535" s="6">
        <f t="shared" si="273"/>
        <v>20.799999999999997</v>
      </c>
      <c r="D2535" s="6">
        <f t="shared" si="274"/>
        <v>21.799999999999997</v>
      </c>
      <c r="E2535" s="6">
        <f t="shared" si="275"/>
        <v>22.799999999999997</v>
      </c>
      <c r="F2535" s="6">
        <f t="shared" si="276"/>
        <v>20.799999999999997</v>
      </c>
      <c r="G2535" s="6">
        <f t="shared" si="277"/>
        <v>21.799999999999997</v>
      </c>
      <c r="H2535" s="6">
        <f t="shared" si="278"/>
        <v>22.799999999999997</v>
      </c>
      <c r="I2535" s="162"/>
      <c r="J2535" s="6">
        <f t="shared" si="279"/>
        <v>-43.599999999999994</v>
      </c>
      <c r="K2535" s="60"/>
      <c r="L2535" s="93"/>
    </row>
    <row r="2536" spans="1:12">
      <c r="A2536" s="59">
        <f>'Temperature Data'!A2536</f>
        <v>43077</v>
      </c>
      <c r="B2536" s="6" cm="1">
        <f t="array" ref="B2536">INDEX('Temperature Data'!$B2536:$G2536,1,TempDataCol)</f>
        <v>31.200000000000003</v>
      </c>
      <c r="C2536" s="6">
        <f t="shared" si="273"/>
        <v>25.299999999999997</v>
      </c>
      <c r="D2536" s="6">
        <f t="shared" si="274"/>
        <v>26.299999999999997</v>
      </c>
      <c r="E2536" s="6">
        <f t="shared" si="275"/>
        <v>27.299999999999997</v>
      </c>
      <c r="F2536" s="6">
        <f t="shared" si="276"/>
        <v>25.299999999999997</v>
      </c>
      <c r="G2536" s="6">
        <f t="shared" si="277"/>
        <v>26.299999999999997</v>
      </c>
      <c r="H2536" s="6">
        <f t="shared" si="278"/>
        <v>27.299999999999997</v>
      </c>
      <c r="I2536" s="162"/>
      <c r="J2536" s="6">
        <f t="shared" si="279"/>
        <v>-52.599999999999994</v>
      </c>
      <c r="K2536" s="60"/>
      <c r="L2536" s="93"/>
    </row>
    <row r="2537" spans="1:12">
      <c r="A2537" s="59">
        <f>'Temperature Data'!A2537</f>
        <v>43078</v>
      </c>
      <c r="B2537" s="6" cm="1">
        <f t="array" ref="B2537">INDEX('Temperature Data'!$B2537:$G2537,1,TempDataCol)</f>
        <v>31</v>
      </c>
      <c r="C2537" s="6">
        <f t="shared" si="273"/>
        <v>25.5</v>
      </c>
      <c r="D2537" s="6">
        <f t="shared" si="274"/>
        <v>26.5</v>
      </c>
      <c r="E2537" s="6">
        <f t="shared" si="275"/>
        <v>27.5</v>
      </c>
      <c r="F2537" s="6">
        <f t="shared" si="276"/>
        <v>25.5</v>
      </c>
      <c r="G2537" s="6">
        <f t="shared" si="277"/>
        <v>26.5</v>
      </c>
      <c r="H2537" s="6">
        <f t="shared" si="278"/>
        <v>27.5</v>
      </c>
      <c r="I2537" s="162"/>
      <c r="J2537" s="6">
        <f t="shared" si="279"/>
        <v>-53</v>
      </c>
      <c r="K2537" s="60"/>
      <c r="L2537" s="93"/>
    </row>
    <row r="2538" spans="1:12">
      <c r="A2538" s="59">
        <f>'Temperature Data'!A2538</f>
        <v>43079</v>
      </c>
      <c r="B2538" s="6" cm="1">
        <f t="array" ref="B2538">INDEX('Temperature Data'!$B2538:$G2538,1,TempDataCol)</f>
        <v>31</v>
      </c>
      <c r="C2538" s="6">
        <f t="shared" si="273"/>
        <v>25.5</v>
      </c>
      <c r="D2538" s="6">
        <f t="shared" si="274"/>
        <v>26.5</v>
      </c>
      <c r="E2538" s="6">
        <f t="shared" si="275"/>
        <v>27.5</v>
      </c>
      <c r="F2538" s="6">
        <f t="shared" si="276"/>
        <v>25.5</v>
      </c>
      <c r="G2538" s="6">
        <f t="shared" si="277"/>
        <v>26.5</v>
      </c>
      <c r="H2538" s="6">
        <f t="shared" si="278"/>
        <v>27.5</v>
      </c>
      <c r="I2538" s="162"/>
      <c r="J2538" s="6">
        <f t="shared" si="279"/>
        <v>-53</v>
      </c>
      <c r="K2538" s="60"/>
      <c r="L2538" s="93"/>
    </row>
    <row r="2539" spans="1:12">
      <c r="A2539" s="59">
        <f>'Temperature Data'!A2539</f>
        <v>43080</v>
      </c>
      <c r="B2539" s="6" cm="1">
        <f t="array" ref="B2539">INDEX('Temperature Data'!$B2539:$G2539,1,TempDataCol)</f>
        <v>31</v>
      </c>
      <c r="C2539" s="6">
        <f t="shared" si="273"/>
        <v>25.5</v>
      </c>
      <c r="D2539" s="6">
        <f t="shared" si="274"/>
        <v>26.5</v>
      </c>
      <c r="E2539" s="6">
        <f t="shared" si="275"/>
        <v>27.5</v>
      </c>
      <c r="F2539" s="6">
        <f t="shared" si="276"/>
        <v>25.5</v>
      </c>
      <c r="G2539" s="6">
        <f t="shared" si="277"/>
        <v>26.5</v>
      </c>
      <c r="H2539" s="6">
        <f t="shared" si="278"/>
        <v>27.5</v>
      </c>
      <c r="I2539" s="162"/>
      <c r="J2539" s="6">
        <f t="shared" si="279"/>
        <v>-53</v>
      </c>
      <c r="K2539" s="60"/>
      <c r="L2539" s="93"/>
    </row>
    <row r="2540" spans="1:12">
      <c r="A2540" s="59">
        <f>'Temperature Data'!A2540</f>
        <v>43081</v>
      </c>
      <c r="B2540" s="6" cm="1">
        <f t="array" ref="B2540">INDEX('Temperature Data'!$B2540:$G2540,1,TempDataCol)</f>
        <v>33.5</v>
      </c>
      <c r="C2540" s="6">
        <f t="shared" si="273"/>
        <v>23</v>
      </c>
      <c r="D2540" s="6">
        <f t="shared" si="274"/>
        <v>24</v>
      </c>
      <c r="E2540" s="6">
        <f t="shared" si="275"/>
        <v>25</v>
      </c>
      <c r="F2540" s="6">
        <f t="shared" si="276"/>
        <v>23</v>
      </c>
      <c r="G2540" s="6">
        <f t="shared" si="277"/>
        <v>24</v>
      </c>
      <c r="H2540" s="6">
        <f t="shared" si="278"/>
        <v>25</v>
      </c>
      <c r="I2540" s="162"/>
      <c r="J2540" s="6">
        <f t="shared" si="279"/>
        <v>-48</v>
      </c>
      <c r="K2540" s="60"/>
      <c r="L2540" s="93"/>
    </row>
    <row r="2541" spans="1:12">
      <c r="A2541" s="59">
        <f>'Temperature Data'!A2541</f>
        <v>43082</v>
      </c>
      <c r="B2541" s="6" cm="1">
        <f t="array" ref="B2541">INDEX('Temperature Data'!$B2541:$G2541,1,TempDataCol)</f>
        <v>22.5</v>
      </c>
      <c r="C2541" s="6">
        <f t="shared" si="273"/>
        <v>34</v>
      </c>
      <c r="D2541" s="6">
        <f t="shared" si="274"/>
        <v>35</v>
      </c>
      <c r="E2541" s="6">
        <f t="shared" si="275"/>
        <v>36</v>
      </c>
      <c r="F2541" s="6">
        <f t="shared" si="276"/>
        <v>34</v>
      </c>
      <c r="G2541" s="6">
        <f t="shared" si="277"/>
        <v>35</v>
      </c>
      <c r="H2541" s="6">
        <f t="shared" si="278"/>
        <v>36</v>
      </c>
      <c r="I2541" s="162"/>
      <c r="J2541" s="6">
        <f t="shared" si="279"/>
        <v>-70</v>
      </c>
      <c r="K2541" s="60"/>
      <c r="L2541" s="93"/>
    </row>
    <row r="2542" spans="1:12">
      <c r="A2542" s="59">
        <f>'Temperature Data'!A2542</f>
        <v>43083</v>
      </c>
      <c r="B2542" s="6" cm="1">
        <f t="array" ref="B2542">INDEX('Temperature Data'!$B2542:$G2542,1,TempDataCol)</f>
        <v>21.5</v>
      </c>
      <c r="C2542" s="6">
        <f t="shared" si="273"/>
        <v>35</v>
      </c>
      <c r="D2542" s="6">
        <f t="shared" si="274"/>
        <v>36</v>
      </c>
      <c r="E2542" s="6">
        <f t="shared" si="275"/>
        <v>37</v>
      </c>
      <c r="F2542" s="6">
        <f t="shared" si="276"/>
        <v>35</v>
      </c>
      <c r="G2542" s="6">
        <f t="shared" si="277"/>
        <v>36</v>
      </c>
      <c r="H2542" s="6">
        <f t="shared" si="278"/>
        <v>37</v>
      </c>
      <c r="I2542" s="162"/>
      <c r="J2542" s="6">
        <f t="shared" si="279"/>
        <v>-72</v>
      </c>
      <c r="K2542" s="60"/>
      <c r="L2542" s="93"/>
    </row>
    <row r="2543" spans="1:12">
      <c r="A2543" s="59">
        <f>'Temperature Data'!A2543</f>
        <v>43084</v>
      </c>
      <c r="B2543" s="6" cm="1">
        <f t="array" ref="B2543">INDEX('Temperature Data'!$B2543:$G2543,1,TempDataCol)</f>
        <v>19</v>
      </c>
      <c r="C2543" s="6">
        <f t="shared" si="273"/>
        <v>37.5</v>
      </c>
      <c r="D2543" s="6">
        <f t="shared" si="274"/>
        <v>38.5</v>
      </c>
      <c r="E2543" s="6">
        <f t="shared" si="275"/>
        <v>39.5</v>
      </c>
      <c r="F2543" s="6">
        <f t="shared" si="276"/>
        <v>37.5</v>
      </c>
      <c r="G2543" s="6">
        <f t="shared" si="277"/>
        <v>38.5</v>
      </c>
      <c r="H2543" s="6">
        <f t="shared" si="278"/>
        <v>39.5</v>
      </c>
      <c r="I2543" s="162"/>
      <c r="J2543" s="6">
        <f t="shared" si="279"/>
        <v>-77</v>
      </c>
      <c r="K2543" s="60"/>
      <c r="L2543" s="93"/>
    </row>
    <row r="2544" spans="1:12">
      <c r="A2544" s="59">
        <f>'Temperature Data'!A2544</f>
        <v>43085</v>
      </c>
      <c r="B2544" s="6" cm="1">
        <f t="array" ref="B2544">INDEX('Temperature Data'!$B2544:$G2544,1,TempDataCol)</f>
        <v>23.799999999999997</v>
      </c>
      <c r="C2544" s="6">
        <f t="shared" si="273"/>
        <v>32.700000000000003</v>
      </c>
      <c r="D2544" s="6">
        <f t="shared" si="274"/>
        <v>33.700000000000003</v>
      </c>
      <c r="E2544" s="6">
        <f t="shared" si="275"/>
        <v>34.700000000000003</v>
      </c>
      <c r="F2544" s="6">
        <f t="shared" si="276"/>
        <v>32.700000000000003</v>
      </c>
      <c r="G2544" s="6">
        <f t="shared" si="277"/>
        <v>33.700000000000003</v>
      </c>
      <c r="H2544" s="6">
        <f t="shared" si="278"/>
        <v>34.700000000000003</v>
      </c>
      <c r="I2544" s="162"/>
      <c r="J2544" s="6">
        <f t="shared" si="279"/>
        <v>-67.400000000000006</v>
      </c>
      <c r="K2544" s="60"/>
      <c r="L2544" s="93"/>
    </row>
    <row r="2545" spans="1:12">
      <c r="A2545" s="59">
        <f>'Temperature Data'!A2545</f>
        <v>43086</v>
      </c>
      <c r="B2545" s="6" cm="1">
        <f t="array" ref="B2545">INDEX('Temperature Data'!$B2545:$G2545,1,TempDataCol)</f>
        <v>19.399999999999999</v>
      </c>
      <c r="C2545" s="6">
        <f t="shared" si="273"/>
        <v>37.1</v>
      </c>
      <c r="D2545" s="6">
        <f t="shared" si="274"/>
        <v>38.1</v>
      </c>
      <c r="E2545" s="6">
        <f t="shared" si="275"/>
        <v>39.1</v>
      </c>
      <c r="F2545" s="6">
        <f t="shared" si="276"/>
        <v>37.1</v>
      </c>
      <c r="G2545" s="6">
        <f t="shared" si="277"/>
        <v>38.1</v>
      </c>
      <c r="H2545" s="6">
        <f t="shared" si="278"/>
        <v>39.1</v>
      </c>
      <c r="I2545" s="162"/>
      <c r="J2545" s="6">
        <f t="shared" si="279"/>
        <v>-76.200000000000017</v>
      </c>
      <c r="K2545" s="60"/>
      <c r="L2545" s="93"/>
    </row>
    <row r="2546" spans="1:12">
      <c r="A2546" s="59">
        <f>'Temperature Data'!A2546</f>
        <v>43087</v>
      </c>
      <c r="B2546" s="6" cm="1">
        <f t="array" ref="B2546">INDEX('Temperature Data'!$B2546:$G2546,1,TempDataCol)</f>
        <v>25.700000000000003</v>
      </c>
      <c r="C2546" s="6">
        <f t="shared" si="273"/>
        <v>30.799999999999997</v>
      </c>
      <c r="D2546" s="6">
        <f t="shared" si="274"/>
        <v>31.799999999999997</v>
      </c>
      <c r="E2546" s="6">
        <f t="shared" si="275"/>
        <v>32.799999999999997</v>
      </c>
      <c r="F2546" s="6">
        <f t="shared" si="276"/>
        <v>30.799999999999997</v>
      </c>
      <c r="G2546" s="6">
        <f t="shared" si="277"/>
        <v>31.799999999999997</v>
      </c>
      <c r="H2546" s="6">
        <f t="shared" si="278"/>
        <v>32.799999999999997</v>
      </c>
      <c r="I2546" s="162"/>
      <c r="J2546" s="6">
        <f t="shared" si="279"/>
        <v>-63.599999999999994</v>
      </c>
      <c r="K2546" s="60"/>
      <c r="L2546" s="93"/>
    </row>
    <row r="2547" spans="1:12">
      <c r="A2547" s="59">
        <f>'Temperature Data'!A2547</f>
        <v>43088</v>
      </c>
      <c r="B2547" s="6" cm="1">
        <f t="array" ref="B2547">INDEX('Temperature Data'!$B2547:$G2547,1,TempDataCol)</f>
        <v>40.1</v>
      </c>
      <c r="C2547" s="6">
        <f t="shared" si="273"/>
        <v>16.399999999999999</v>
      </c>
      <c r="D2547" s="6">
        <f t="shared" si="274"/>
        <v>17.399999999999999</v>
      </c>
      <c r="E2547" s="6">
        <f t="shared" si="275"/>
        <v>18.399999999999999</v>
      </c>
      <c r="F2547" s="6">
        <f t="shared" si="276"/>
        <v>16.399999999999999</v>
      </c>
      <c r="G2547" s="6">
        <f t="shared" si="277"/>
        <v>17.399999999999999</v>
      </c>
      <c r="H2547" s="6">
        <f t="shared" si="278"/>
        <v>18.399999999999999</v>
      </c>
      <c r="I2547" s="162"/>
      <c r="J2547" s="6">
        <f t="shared" si="279"/>
        <v>-34.799999999999997</v>
      </c>
      <c r="K2547" s="60"/>
      <c r="L2547" s="93"/>
    </row>
    <row r="2548" spans="1:12">
      <c r="A2548" s="59">
        <f>'Temperature Data'!A2548</f>
        <v>43089</v>
      </c>
      <c r="B2548" s="6" cm="1">
        <f t="array" ref="B2548">INDEX('Temperature Data'!$B2548:$G2548,1,TempDataCol)</f>
        <v>37.1</v>
      </c>
      <c r="C2548" s="6">
        <f t="shared" si="273"/>
        <v>19.399999999999999</v>
      </c>
      <c r="D2548" s="6">
        <f t="shared" si="274"/>
        <v>20.399999999999999</v>
      </c>
      <c r="E2548" s="6">
        <f t="shared" si="275"/>
        <v>21.4</v>
      </c>
      <c r="F2548" s="6">
        <f t="shared" si="276"/>
        <v>19.399999999999999</v>
      </c>
      <c r="G2548" s="6">
        <f t="shared" si="277"/>
        <v>20.399999999999999</v>
      </c>
      <c r="H2548" s="6">
        <f t="shared" si="278"/>
        <v>21.4</v>
      </c>
      <c r="I2548" s="162"/>
      <c r="J2548" s="6">
        <f t="shared" si="279"/>
        <v>-40.799999999999997</v>
      </c>
      <c r="K2548" s="60"/>
      <c r="L2548" s="93"/>
    </row>
    <row r="2549" spans="1:12">
      <c r="A2549" s="59">
        <f>'Temperature Data'!A2549</f>
        <v>43090</v>
      </c>
      <c r="B2549" s="6" cm="1">
        <f t="array" ref="B2549">INDEX('Temperature Data'!$B2549:$G2549,1,TempDataCol)</f>
        <v>26.4</v>
      </c>
      <c r="C2549" s="6">
        <f t="shared" si="273"/>
        <v>30.1</v>
      </c>
      <c r="D2549" s="6">
        <f t="shared" si="274"/>
        <v>31.1</v>
      </c>
      <c r="E2549" s="6">
        <f t="shared" si="275"/>
        <v>32.1</v>
      </c>
      <c r="F2549" s="6">
        <f t="shared" si="276"/>
        <v>30.1</v>
      </c>
      <c r="G2549" s="6">
        <f t="shared" si="277"/>
        <v>31.1</v>
      </c>
      <c r="H2549" s="6">
        <f t="shared" si="278"/>
        <v>32.1</v>
      </c>
      <c r="I2549" s="162"/>
      <c r="J2549" s="6">
        <f t="shared" si="279"/>
        <v>-62.20000000000001</v>
      </c>
      <c r="K2549" s="60"/>
      <c r="L2549" s="93"/>
    </row>
    <row r="2550" spans="1:12">
      <c r="A2550" s="59">
        <f>'Temperature Data'!A2550</f>
        <v>43091</v>
      </c>
      <c r="B2550" s="6" cm="1">
        <f t="array" ref="B2550">INDEX('Temperature Data'!$B2550:$G2550,1,TempDataCol)</f>
        <v>23.6</v>
      </c>
      <c r="C2550" s="6">
        <f t="shared" si="273"/>
        <v>32.9</v>
      </c>
      <c r="D2550" s="6">
        <f t="shared" si="274"/>
        <v>33.9</v>
      </c>
      <c r="E2550" s="6">
        <f t="shared" si="275"/>
        <v>34.9</v>
      </c>
      <c r="F2550" s="6">
        <f t="shared" si="276"/>
        <v>32.9</v>
      </c>
      <c r="G2550" s="6">
        <f t="shared" si="277"/>
        <v>33.9</v>
      </c>
      <c r="H2550" s="6">
        <f t="shared" si="278"/>
        <v>34.9</v>
      </c>
      <c r="I2550" s="162"/>
      <c r="J2550" s="6">
        <f t="shared" si="279"/>
        <v>-67.799999999999983</v>
      </c>
      <c r="K2550" s="60"/>
      <c r="L2550" s="93"/>
    </row>
    <row r="2551" spans="1:12">
      <c r="A2551" s="59">
        <f>'Temperature Data'!A2551</f>
        <v>43092</v>
      </c>
      <c r="B2551" s="6" cm="1">
        <f t="array" ref="B2551">INDEX('Temperature Data'!$B2551:$G2551,1,TempDataCol)</f>
        <v>28.799999999999997</v>
      </c>
      <c r="C2551" s="6">
        <f t="shared" si="273"/>
        <v>27.700000000000003</v>
      </c>
      <c r="D2551" s="6">
        <f t="shared" si="274"/>
        <v>28.700000000000003</v>
      </c>
      <c r="E2551" s="6">
        <f t="shared" si="275"/>
        <v>29.700000000000003</v>
      </c>
      <c r="F2551" s="6">
        <f t="shared" si="276"/>
        <v>27.700000000000003</v>
      </c>
      <c r="G2551" s="6">
        <f t="shared" si="277"/>
        <v>28.700000000000003</v>
      </c>
      <c r="H2551" s="6">
        <f t="shared" si="278"/>
        <v>29.700000000000003</v>
      </c>
      <c r="I2551" s="162"/>
      <c r="J2551" s="6">
        <f t="shared" si="279"/>
        <v>-57.400000000000006</v>
      </c>
      <c r="K2551" s="60"/>
      <c r="L2551" s="93"/>
    </row>
    <row r="2552" spans="1:12">
      <c r="A2552" s="59">
        <f>'Temperature Data'!A2552</f>
        <v>43093</v>
      </c>
      <c r="B2552" s="6" cm="1">
        <f t="array" ref="B2552">INDEX('Temperature Data'!$B2552:$G2552,1,TempDataCol)</f>
        <v>31.4</v>
      </c>
      <c r="C2552" s="6">
        <f t="shared" si="273"/>
        <v>25.1</v>
      </c>
      <c r="D2552" s="6">
        <f t="shared" si="274"/>
        <v>26.1</v>
      </c>
      <c r="E2552" s="6">
        <f t="shared" si="275"/>
        <v>27.1</v>
      </c>
      <c r="F2552" s="6">
        <f t="shared" si="276"/>
        <v>25.1</v>
      </c>
      <c r="G2552" s="6">
        <f t="shared" si="277"/>
        <v>26.1</v>
      </c>
      <c r="H2552" s="6">
        <f t="shared" si="278"/>
        <v>27.1</v>
      </c>
      <c r="I2552" s="162"/>
      <c r="J2552" s="6">
        <f t="shared" si="279"/>
        <v>-52.20000000000001</v>
      </c>
      <c r="K2552" s="60"/>
      <c r="L2552" s="93"/>
    </row>
    <row r="2553" spans="1:12">
      <c r="A2553" s="59">
        <f>'Temperature Data'!A2553</f>
        <v>43094</v>
      </c>
      <c r="B2553" s="6" cm="1">
        <f t="array" ref="B2553">INDEX('Temperature Data'!$B2553:$G2553,1,TempDataCol)</f>
        <v>26.799999999999997</v>
      </c>
      <c r="C2553" s="6">
        <f t="shared" si="273"/>
        <v>29.700000000000003</v>
      </c>
      <c r="D2553" s="6">
        <f t="shared" si="274"/>
        <v>30.700000000000003</v>
      </c>
      <c r="E2553" s="6">
        <f t="shared" si="275"/>
        <v>31.700000000000003</v>
      </c>
      <c r="F2553" s="6">
        <f t="shared" si="276"/>
        <v>29.700000000000003</v>
      </c>
      <c r="G2553" s="6">
        <f t="shared" si="277"/>
        <v>30.700000000000003</v>
      </c>
      <c r="H2553" s="6">
        <f t="shared" si="278"/>
        <v>31.700000000000003</v>
      </c>
      <c r="I2553" s="162"/>
      <c r="J2553" s="6">
        <f t="shared" si="279"/>
        <v>-61.400000000000006</v>
      </c>
      <c r="K2553" s="60"/>
      <c r="L2553" s="93"/>
    </row>
    <row r="2554" spans="1:12">
      <c r="A2554" s="59">
        <f>'Temperature Data'!A2554</f>
        <v>43095</v>
      </c>
      <c r="B2554" s="6" cm="1">
        <f t="array" ref="B2554">INDEX('Temperature Data'!$B2554:$G2554,1,TempDataCol)</f>
        <v>19</v>
      </c>
      <c r="C2554" s="6">
        <f t="shared" si="273"/>
        <v>37.5</v>
      </c>
      <c r="D2554" s="6">
        <f t="shared" si="274"/>
        <v>38.5</v>
      </c>
      <c r="E2554" s="6">
        <f t="shared" si="275"/>
        <v>39.5</v>
      </c>
      <c r="F2554" s="6">
        <f t="shared" si="276"/>
        <v>37.5</v>
      </c>
      <c r="G2554" s="6">
        <f t="shared" si="277"/>
        <v>38.5</v>
      </c>
      <c r="H2554" s="6">
        <f t="shared" si="278"/>
        <v>39.5</v>
      </c>
      <c r="I2554" s="162"/>
      <c r="J2554" s="6">
        <f t="shared" si="279"/>
        <v>-77</v>
      </c>
      <c r="K2554" s="60"/>
      <c r="L2554" s="93"/>
    </row>
    <row r="2555" spans="1:12">
      <c r="A2555" s="59">
        <f>'Temperature Data'!A2555</f>
        <v>43096</v>
      </c>
      <c r="B2555" s="6" cm="1">
        <f t="array" ref="B2555">INDEX('Temperature Data'!$B2555:$G2555,1,TempDataCol)</f>
        <v>10</v>
      </c>
      <c r="C2555" s="6">
        <f t="shared" si="273"/>
        <v>46.5</v>
      </c>
      <c r="D2555" s="6">
        <f t="shared" si="274"/>
        <v>47.5</v>
      </c>
      <c r="E2555" s="6">
        <f t="shared" si="275"/>
        <v>48.5</v>
      </c>
      <c r="F2555" s="6">
        <f t="shared" si="276"/>
        <v>46.5</v>
      </c>
      <c r="G2555" s="6">
        <f t="shared" si="277"/>
        <v>47.5</v>
      </c>
      <c r="H2555" s="6">
        <f t="shared" si="278"/>
        <v>48.5</v>
      </c>
      <c r="I2555" s="162"/>
      <c r="J2555" s="6">
        <f t="shared" si="279"/>
        <v>-95</v>
      </c>
      <c r="K2555" s="60"/>
      <c r="L2555" s="93"/>
    </row>
    <row r="2556" spans="1:12">
      <c r="A2556" s="59">
        <f>'Temperature Data'!A2556</f>
        <v>43097</v>
      </c>
      <c r="B2556" s="6" cm="1">
        <f t="array" ref="B2556">INDEX('Temperature Data'!$B2556:$G2556,1,TempDataCol)</f>
        <v>4.5</v>
      </c>
      <c r="C2556" s="6">
        <f t="shared" si="273"/>
        <v>52</v>
      </c>
      <c r="D2556" s="6">
        <f t="shared" si="274"/>
        <v>53</v>
      </c>
      <c r="E2556" s="6">
        <f t="shared" si="275"/>
        <v>54</v>
      </c>
      <c r="F2556" s="6">
        <f t="shared" si="276"/>
        <v>52</v>
      </c>
      <c r="G2556" s="6">
        <f t="shared" si="277"/>
        <v>53</v>
      </c>
      <c r="H2556" s="6">
        <f t="shared" si="278"/>
        <v>54</v>
      </c>
      <c r="I2556" s="162"/>
      <c r="J2556" s="6">
        <f t="shared" si="279"/>
        <v>-106</v>
      </c>
      <c r="K2556" s="60"/>
      <c r="L2556" s="93"/>
    </row>
    <row r="2557" spans="1:12">
      <c r="A2557" s="59">
        <f>'Temperature Data'!A2557</f>
        <v>43098</v>
      </c>
      <c r="B2557" s="6" cm="1">
        <f t="array" ref="B2557">INDEX('Temperature Data'!$B2557:$G2557,1,TempDataCol)</f>
        <v>2.7000000000000028</v>
      </c>
      <c r="C2557" s="6">
        <f t="shared" si="273"/>
        <v>53.8</v>
      </c>
      <c r="D2557" s="6">
        <f t="shared" si="274"/>
        <v>54.8</v>
      </c>
      <c r="E2557" s="6">
        <f t="shared" si="275"/>
        <v>55.8</v>
      </c>
      <c r="F2557" s="6">
        <f t="shared" si="276"/>
        <v>53.8</v>
      </c>
      <c r="G2557" s="6">
        <f t="shared" si="277"/>
        <v>54.8</v>
      </c>
      <c r="H2557" s="6">
        <f t="shared" si="278"/>
        <v>55.8</v>
      </c>
      <c r="I2557" s="162"/>
      <c r="J2557" s="6">
        <f t="shared" si="279"/>
        <v>-109.59999999999998</v>
      </c>
      <c r="K2557" s="60"/>
      <c r="L2557" s="93"/>
    </row>
    <row r="2558" spans="1:12">
      <c r="A2558" s="59">
        <f>'Temperature Data'!A2558</f>
        <v>43099</v>
      </c>
      <c r="B2558" s="6" cm="1">
        <f t="array" ref="B2558">INDEX('Temperature Data'!$B2558:$G2558,1,TempDataCol)</f>
        <v>6.2999999999999972</v>
      </c>
      <c r="C2558" s="6">
        <f t="shared" si="273"/>
        <v>50.2</v>
      </c>
      <c r="D2558" s="6">
        <f t="shared" si="274"/>
        <v>51.2</v>
      </c>
      <c r="E2558" s="6">
        <f t="shared" si="275"/>
        <v>52.2</v>
      </c>
      <c r="F2558" s="6">
        <f t="shared" si="276"/>
        <v>50.2</v>
      </c>
      <c r="G2558" s="6">
        <f t="shared" si="277"/>
        <v>51.2</v>
      </c>
      <c r="H2558" s="6">
        <f t="shared" si="278"/>
        <v>52.2</v>
      </c>
      <c r="I2558" s="162"/>
      <c r="J2558" s="6">
        <f t="shared" si="279"/>
        <v>-102.40000000000002</v>
      </c>
      <c r="K2558" s="60"/>
      <c r="L2558" s="93"/>
    </row>
    <row r="2559" spans="1:12">
      <c r="A2559" s="59">
        <f>'Temperature Data'!A2559</f>
        <v>43100</v>
      </c>
      <c r="B2559" s="6" cm="1">
        <f t="array" ref="B2559">INDEX('Temperature Data'!$B2559:$G2559,1,TempDataCol)</f>
        <v>3.2000000000000028</v>
      </c>
      <c r="C2559" s="6">
        <f t="shared" si="273"/>
        <v>53.3</v>
      </c>
      <c r="D2559" s="6">
        <f t="shared" si="274"/>
        <v>54.3</v>
      </c>
      <c r="E2559" s="6">
        <f t="shared" si="275"/>
        <v>55.3</v>
      </c>
      <c r="F2559" s="6">
        <f t="shared" si="276"/>
        <v>53.3</v>
      </c>
      <c r="G2559" s="6">
        <f t="shared" si="277"/>
        <v>54.3</v>
      </c>
      <c r="H2559" s="6">
        <f t="shared" si="278"/>
        <v>55.3</v>
      </c>
      <c r="I2559" s="162"/>
      <c r="J2559" s="6">
        <f t="shared" si="279"/>
        <v>-108.59999999999998</v>
      </c>
      <c r="K2559" s="60"/>
      <c r="L2559" s="93"/>
    </row>
    <row r="2560" spans="1:12">
      <c r="A2560" s="59">
        <f>'Temperature Data'!A2560</f>
        <v>43101</v>
      </c>
      <c r="B2560" s="6" cm="1">
        <f t="array" ref="B2560">INDEX('Temperature Data'!$B2560:$G2560,1,TempDataCol)</f>
        <v>2.2000000000000028</v>
      </c>
      <c r="C2560" s="6">
        <f t="shared" si="273"/>
        <v>54.3</v>
      </c>
      <c r="D2560" s="6">
        <f t="shared" si="274"/>
        <v>55.3</v>
      </c>
      <c r="E2560" s="6">
        <f t="shared" si="275"/>
        <v>56.3</v>
      </c>
      <c r="F2560" s="6">
        <f t="shared" si="276"/>
        <v>54.3</v>
      </c>
      <c r="G2560" s="6">
        <f t="shared" si="277"/>
        <v>55.3</v>
      </c>
      <c r="H2560" s="6">
        <f t="shared" si="278"/>
        <v>56.3</v>
      </c>
      <c r="I2560" s="162"/>
      <c r="J2560" s="6">
        <f t="shared" si="279"/>
        <v>-110.59999999999998</v>
      </c>
      <c r="K2560" s="60"/>
      <c r="L2560" s="93"/>
    </row>
    <row r="2561" spans="1:12">
      <c r="A2561" s="59">
        <f>'Temperature Data'!A2561</f>
        <v>43102</v>
      </c>
      <c r="B2561" s="6" cm="1">
        <f t="array" ref="B2561">INDEX('Temperature Data'!$B2561:$G2561,1,TempDataCol)</f>
        <v>4</v>
      </c>
      <c r="C2561" s="6">
        <f t="shared" si="273"/>
        <v>52.5</v>
      </c>
      <c r="D2561" s="6">
        <f t="shared" si="274"/>
        <v>53.5</v>
      </c>
      <c r="E2561" s="6">
        <f t="shared" si="275"/>
        <v>54.5</v>
      </c>
      <c r="F2561" s="6">
        <f t="shared" si="276"/>
        <v>52.5</v>
      </c>
      <c r="G2561" s="6">
        <f t="shared" si="277"/>
        <v>53.5</v>
      </c>
      <c r="H2561" s="6">
        <f t="shared" si="278"/>
        <v>54.5</v>
      </c>
      <c r="I2561" s="162"/>
      <c r="J2561" s="6">
        <f t="shared" si="279"/>
        <v>-107</v>
      </c>
      <c r="K2561" s="60"/>
      <c r="L2561" s="93"/>
    </row>
    <row r="2562" spans="1:12">
      <c r="A2562" s="59">
        <f>'Temperature Data'!A2562</f>
        <v>43103</v>
      </c>
      <c r="B2562" s="6" cm="1">
        <f t="array" ref="B2562">INDEX('Temperature Data'!$B2562:$G2562,1,TempDataCol)</f>
        <v>17</v>
      </c>
      <c r="C2562" s="6">
        <f t="shared" si="273"/>
        <v>39.5</v>
      </c>
      <c r="D2562" s="6">
        <f t="shared" si="274"/>
        <v>40.5</v>
      </c>
      <c r="E2562" s="6">
        <f t="shared" si="275"/>
        <v>41.5</v>
      </c>
      <c r="F2562" s="6">
        <f t="shared" si="276"/>
        <v>39.5</v>
      </c>
      <c r="G2562" s="6">
        <f t="shared" si="277"/>
        <v>40.5</v>
      </c>
      <c r="H2562" s="6">
        <f t="shared" si="278"/>
        <v>41.5</v>
      </c>
      <c r="I2562" s="162"/>
      <c r="J2562" s="6">
        <f t="shared" si="279"/>
        <v>-81</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34.4</v>
      </c>
      <c r="D2563" s="6">
        <f t="shared" ref="D2563:D2626" si="281">IF(ISNUMBER($B2563),IF($B2563&lt;BPmiddle,(BPmiddle-$B2563),0),"no data")</f>
        <v>35.4</v>
      </c>
      <c r="E2563" s="6">
        <f t="shared" ref="E2563:E2626" si="282">IF(ISNUMBER($B2563),IF($B2563&lt;BPupper,(BPupper-$B2563),0),"no data")</f>
        <v>36.4</v>
      </c>
      <c r="F2563" s="6">
        <f t="shared" ref="F2563:F2626" si="283">IF(ISNUMBER($B2563),IF($B2563&lt;BPlower,(BPlower-$B2563),0),"no data")</f>
        <v>34.4</v>
      </c>
      <c r="G2563" s="6">
        <f t="shared" ref="G2563:G2626" si="284">IF(ISNUMBER($B2563),IF($B2563&lt;BPmiddle,(BPmiddle-$B2563),0),"no data")</f>
        <v>35.4</v>
      </c>
      <c r="H2563" s="6">
        <f t="shared" ref="H2563:H2626" si="285">IF(ISNUMBER($B2563),IF($B2563&lt;BPupper,(BPupper-$B2563),0),"no data")</f>
        <v>36.4</v>
      </c>
      <c r="I2563" s="162"/>
      <c r="J2563" s="6">
        <f t="shared" ref="J2563:J2626" si="286">IF(ISNUMBER($B2563),IF($B2563&lt;BalancePoint,(BalancePoint-$B2563-SUM($D2563:$F2563)),0),"no data")</f>
        <v>-70.799999999999983</v>
      </c>
      <c r="K2563" s="60"/>
      <c r="L2563" s="93"/>
    </row>
    <row r="2564" spans="1:12">
      <c r="A2564" s="59">
        <f>'Temperature Data'!A2564</f>
        <v>43105</v>
      </c>
      <c r="B2564" s="6" cm="1">
        <f t="array" ref="B2564">INDEX('Temperature Data'!$B2564:$G2564,1,TempDataCol)</f>
        <v>11.899999999999999</v>
      </c>
      <c r="C2564" s="6">
        <f t="shared" si="280"/>
        <v>44.6</v>
      </c>
      <c r="D2564" s="6">
        <f t="shared" si="281"/>
        <v>45.6</v>
      </c>
      <c r="E2564" s="6">
        <f t="shared" si="282"/>
        <v>46.6</v>
      </c>
      <c r="F2564" s="6">
        <f t="shared" si="283"/>
        <v>44.6</v>
      </c>
      <c r="G2564" s="6">
        <f t="shared" si="284"/>
        <v>45.6</v>
      </c>
      <c r="H2564" s="6">
        <f t="shared" si="285"/>
        <v>46.6</v>
      </c>
      <c r="I2564" s="162"/>
      <c r="J2564" s="6">
        <f t="shared" si="286"/>
        <v>-91.200000000000017</v>
      </c>
      <c r="K2564" s="60"/>
      <c r="L2564" s="93"/>
    </row>
    <row r="2565" spans="1:12">
      <c r="A2565" s="59">
        <f>'Temperature Data'!A2565</f>
        <v>43106</v>
      </c>
      <c r="B2565" s="6" cm="1">
        <f t="array" ref="B2565">INDEX('Temperature Data'!$B2565:$G2565,1,TempDataCol)</f>
        <v>5.7000000000000028</v>
      </c>
      <c r="C2565" s="6">
        <f t="shared" si="280"/>
        <v>50.8</v>
      </c>
      <c r="D2565" s="6">
        <f t="shared" si="281"/>
        <v>51.8</v>
      </c>
      <c r="E2565" s="6">
        <f t="shared" si="282"/>
        <v>52.8</v>
      </c>
      <c r="F2565" s="6">
        <f t="shared" si="283"/>
        <v>50.8</v>
      </c>
      <c r="G2565" s="6">
        <f t="shared" si="284"/>
        <v>51.8</v>
      </c>
      <c r="H2565" s="6">
        <f t="shared" si="285"/>
        <v>52.8</v>
      </c>
      <c r="I2565" s="162"/>
      <c r="J2565" s="6">
        <f t="shared" si="286"/>
        <v>-103.59999999999998</v>
      </c>
      <c r="K2565" s="60"/>
      <c r="L2565" s="93"/>
    </row>
    <row r="2566" spans="1:12">
      <c r="A2566" s="59">
        <f>'Temperature Data'!A2566</f>
        <v>43107</v>
      </c>
      <c r="B2566" s="6" cm="1">
        <f t="array" ref="B2566">INDEX('Temperature Data'!$B2566:$G2566,1,TempDataCol)</f>
        <v>4.7999999999999972</v>
      </c>
      <c r="C2566" s="6">
        <f t="shared" si="280"/>
        <v>51.7</v>
      </c>
      <c r="D2566" s="6">
        <f t="shared" si="281"/>
        <v>52.7</v>
      </c>
      <c r="E2566" s="6">
        <f t="shared" si="282"/>
        <v>53.7</v>
      </c>
      <c r="F2566" s="6">
        <f t="shared" si="283"/>
        <v>51.7</v>
      </c>
      <c r="G2566" s="6">
        <f t="shared" si="284"/>
        <v>52.7</v>
      </c>
      <c r="H2566" s="6">
        <f t="shared" si="285"/>
        <v>53.7</v>
      </c>
      <c r="I2566" s="162"/>
      <c r="J2566" s="6">
        <f t="shared" si="286"/>
        <v>-105.40000000000002</v>
      </c>
      <c r="K2566" s="60"/>
      <c r="L2566" s="93"/>
    </row>
    <row r="2567" spans="1:12">
      <c r="A2567" s="59">
        <f>'Temperature Data'!A2567</f>
        <v>43108</v>
      </c>
      <c r="B2567" s="6" cm="1">
        <f t="array" ref="B2567">INDEX('Temperature Data'!$B2567:$G2567,1,TempDataCol)</f>
        <v>26.700000000000003</v>
      </c>
      <c r="C2567" s="6">
        <f t="shared" si="280"/>
        <v>29.799999999999997</v>
      </c>
      <c r="D2567" s="6">
        <f t="shared" si="281"/>
        <v>30.799999999999997</v>
      </c>
      <c r="E2567" s="6">
        <f t="shared" si="282"/>
        <v>31.799999999999997</v>
      </c>
      <c r="F2567" s="6">
        <f t="shared" si="283"/>
        <v>29.799999999999997</v>
      </c>
      <c r="G2567" s="6">
        <f t="shared" si="284"/>
        <v>30.799999999999997</v>
      </c>
      <c r="H2567" s="6">
        <f t="shared" si="285"/>
        <v>31.799999999999997</v>
      </c>
      <c r="I2567" s="162"/>
      <c r="J2567" s="6">
        <f t="shared" si="286"/>
        <v>-61.599999999999994</v>
      </c>
      <c r="K2567" s="60"/>
      <c r="L2567" s="93"/>
    </row>
    <row r="2568" spans="1:12">
      <c r="A2568" s="59">
        <f>'Temperature Data'!A2568</f>
        <v>43109</v>
      </c>
      <c r="B2568" s="6" cm="1">
        <f t="array" ref="B2568">INDEX('Temperature Data'!$B2568:$G2568,1,TempDataCol)</f>
        <v>34</v>
      </c>
      <c r="C2568" s="6">
        <f t="shared" si="280"/>
        <v>22.5</v>
      </c>
      <c r="D2568" s="6">
        <f t="shared" si="281"/>
        <v>23.5</v>
      </c>
      <c r="E2568" s="6">
        <f t="shared" si="282"/>
        <v>24.5</v>
      </c>
      <c r="F2568" s="6">
        <f t="shared" si="283"/>
        <v>22.5</v>
      </c>
      <c r="G2568" s="6">
        <f t="shared" si="284"/>
        <v>23.5</v>
      </c>
      <c r="H2568" s="6">
        <f t="shared" si="285"/>
        <v>24.5</v>
      </c>
      <c r="I2568" s="162"/>
      <c r="J2568" s="6">
        <f t="shared" si="286"/>
        <v>-47</v>
      </c>
      <c r="K2568" s="60"/>
      <c r="L2568" s="93"/>
    </row>
    <row r="2569" spans="1:12">
      <c r="A2569" s="59">
        <f>'Temperature Data'!A2569</f>
        <v>43110</v>
      </c>
      <c r="B2569" s="6" cm="1">
        <f t="array" ref="B2569">INDEX('Temperature Data'!$B2569:$G2569,1,TempDataCol)</f>
        <v>26</v>
      </c>
      <c r="C2569" s="6">
        <f t="shared" si="280"/>
        <v>30.5</v>
      </c>
      <c r="D2569" s="6">
        <f t="shared" si="281"/>
        <v>31.5</v>
      </c>
      <c r="E2569" s="6">
        <f t="shared" si="282"/>
        <v>32.5</v>
      </c>
      <c r="F2569" s="6">
        <f t="shared" si="283"/>
        <v>30.5</v>
      </c>
      <c r="G2569" s="6">
        <f t="shared" si="284"/>
        <v>31.5</v>
      </c>
      <c r="H2569" s="6">
        <f t="shared" si="285"/>
        <v>32.5</v>
      </c>
      <c r="I2569" s="162"/>
      <c r="J2569" s="6">
        <f t="shared" si="286"/>
        <v>-63</v>
      </c>
      <c r="K2569" s="60"/>
      <c r="L2569" s="93"/>
    </row>
    <row r="2570" spans="1:12">
      <c r="A2570" s="59">
        <f>'Temperature Data'!A2570</f>
        <v>43111</v>
      </c>
      <c r="B2570" s="6" cm="1">
        <f t="array" ref="B2570">INDEX('Temperature Data'!$B2570:$G2570,1,TempDataCol)</f>
        <v>42.1</v>
      </c>
      <c r="C2570" s="6">
        <f t="shared" si="280"/>
        <v>14.399999999999999</v>
      </c>
      <c r="D2570" s="6">
        <f t="shared" si="281"/>
        <v>15.399999999999999</v>
      </c>
      <c r="E2570" s="6">
        <f t="shared" si="282"/>
        <v>16.399999999999999</v>
      </c>
      <c r="F2570" s="6">
        <f t="shared" si="283"/>
        <v>14.399999999999999</v>
      </c>
      <c r="G2570" s="6">
        <f t="shared" si="284"/>
        <v>15.399999999999999</v>
      </c>
      <c r="H2570" s="6">
        <f t="shared" si="285"/>
        <v>16.399999999999999</v>
      </c>
      <c r="I2570" s="162"/>
      <c r="J2570" s="6">
        <f t="shared" si="286"/>
        <v>-30.799999999999997</v>
      </c>
      <c r="K2570" s="60"/>
      <c r="L2570" s="93"/>
    </row>
    <row r="2571" spans="1:12">
      <c r="A2571" s="59">
        <f>'Temperature Data'!A2571</f>
        <v>43112</v>
      </c>
      <c r="B2571" s="6" cm="1">
        <f t="array" ref="B2571">INDEX('Temperature Data'!$B2571:$G2571,1,TempDataCol)</f>
        <v>52.8</v>
      </c>
      <c r="C2571" s="6">
        <f t="shared" si="280"/>
        <v>3.7000000000000028</v>
      </c>
      <c r="D2571" s="6">
        <f t="shared" si="281"/>
        <v>4.7000000000000028</v>
      </c>
      <c r="E2571" s="6">
        <f t="shared" si="282"/>
        <v>5.7000000000000028</v>
      </c>
      <c r="F2571" s="6">
        <f t="shared" si="283"/>
        <v>3.7000000000000028</v>
      </c>
      <c r="G2571" s="6">
        <f t="shared" si="284"/>
        <v>4.7000000000000028</v>
      </c>
      <c r="H2571" s="6">
        <f t="shared" si="285"/>
        <v>5.7000000000000028</v>
      </c>
      <c r="I2571" s="162"/>
      <c r="J2571" s="6">
        <f t="shared" si="286"/>
        <v>-9.4000000000000057</v>
      </c>
      <c r="K2571" s="60"/>
      <c r="L2571" s="93"/>
    </row>
    <row r="2572" spans="1:12">
      <c r="A2572" s="59">
        <f>'Temperature Data'!A2572</f>
        <v>43113</v>
      </c>
      <c r="B2572" s="6" cm="1">
        <f t="array" ref="B2572">INDEX('Temperature Data'!$B2572:$G2572,1,TempDataCol)</f>
        <v>40.700000000000003</v>
      </c>
      <c r="C2572" s="6">
        <f t="shared" si="280"/>
        <v>15.799999999999997</v>
      </c>
      <c r="D2572" s="6">
        <f t="shared" si="281"/>
        <v>16.799999999999997</v>
      </c>
      <c r="E2572" s="6">
        <f t="shared" si="282"/>
        <v>17.799999999999997</v>
      </c>
      <c r="F2572" s="6">
        <f t="shared" si="283"/>
        <v>15.799999999999997</v>
      </c>
      <c r="G2572" s="6">
        <f t="shared" si="284"/>
        <v>16.799999999999997</v>
      </c>
      <c r="H2572" s="6">
        <f t="shared" si="285"/>
        <v>17.799999999999997</v>
      </c>
      <c r="I2572" s="162"/>
      <c r="J2572" s="6">
        <f t="shared" si="286"/>
        <v>-33.599999999999994</v>
      </c>
      <c r="K2572" s="60"/>
      <c r="L2572" s="93"/>
    </row>
    <row r="2573" spans="1:12">
      <c r="A2573" s="59">
        <f>'Temperature Data'!A2573</f>
        <v>43114</v>
      </c>
      <c r="B2573" s="6" cm="1">
        <f t="array" ref="B2573">INDEX('Temperature Data'!$B2573:$G2573,1,TempDataCol)</f>
        <v>15.600000000000001</v>
      </c>
      <c r="C2573" s="6">
        <f t="shared" si="280"/>
        <v>40.9</v>
      </c>
      <c r="D2573" s="6">
        <f t="shared" si="281"/>
        <v>41.9</v>
      </c>
      <c r="E2573" s="6">
        <f t="shared" si="282"/>
        <v>42.9</v>
      </c>
      <c r="F2573" s="6">
        <f t="shared" si="283"/>
        <v>40.9</v>
      </c>
      <c r="G2573" s="6">
        <f t="shared" si="284"/>
        <v>41.9</v>
      </c>
      <c r="H2573" s="6">
        <f t="shared" si="285"/>
        <v>42.9</v>
      </c>
      <c r="I2573" s="162"/>
      <c r="J2573" s="6">
        <f t="shared" si="286"/>
        <v>-83.799999999999983</v>
      </c>
      <c r="K2573" s="60"/>
      <c r="L2573" s="93"/>
    </row>
    <row r="2574" spans="1:12">
      <c r="A2574" s="59">
        <f>'Temperature Data'!A2574</f>
        <v>43115</v>
      </c>
      <c r="B2574" s="6" cm="1">
        <f t="array" ref="B2574">INDEX('Temperature Data'!$B2574:$G2574,1,TempDataCol)</f>
        <v>15.100000000000001</v>
      </c>
      <c r="C2574" s="6">
        <f t="shared" si="280"/>
        <v>41.4</v>
      </c>
      <c r="D2574" s="6">
        <f t="shared" si="281"/>
        <v>42.4</v>
      </c>
      <c r="E2574" s="6">
        <f t="shared" si="282"/>
        <v>43.4</v>
      </c>
      <c r="F2574" s="6">
        <f t="shared" si="283"/>
        <v>41.4</v>
      </c>
      <c r="G2574" s="6">
        <f t="shared" si="284"/>
        <v>42.4</v>
      </c>
      <c r="H2574" s="6">
        <f t="shared" si="285"/>
        <v>43.4</v>
      </c>
      <c r="I2574" s="162"/>
      <c r="J2574" s="6">
        <f t="shared" si="286"/>
        <v>-84.799999999999983</v>
      </c>
      <c r="K2574" s="60"/>
      <c r="L2574" s="93"/>
    </row>
    <row r="2575" spans="1:12">
      <c r="A2575" s="59">
        <f>'Temperature Data'!A2575</f>
        <v>43116</v>
      </c>
      <c r="B2575" s="6" cm="1">
        <f t="array" ref="B2575">INDEX('Temperature Data'!$B2575:$G2575,1,TempDataCol)</f>
        <v>26.4</v>
      </c>
      <c r="C2575" s="6">
        <f t="shared" si="280"/>
        <v>30.1</v>
      </c>
      <c r="D2575" s="6">
        <f t="shared" si="281"/>
        <v>31.1</v>
      </c>
      <c r="E2575" s="6">
        <f t="shared" si="282"/>
        <v>32.1</v>
      </c>
      <c r="F2575" s="6">
        <f t="shared" si="283"/>
        <v>30.1</v>
      </c>
      <c r="G2575" s="6">
        <f t="shared" si="284"/>
        <v>31.1</v>
      </c>
      <c r="H2575" s="6">
        <f t="shared" si="285"/>
        <v>32.1</v>
      </c>
      <c r="I2575" s="162"/>
      <c r="J2575" s="6">
        <f t="shared" si="286"/>
        <v>-62.20000000000001</v>
      </c>
      <c r="K2575" s="60"/>
      <c r="L2575" s="93"/>
    </row>
    <row r="2576" spans="1:12">
      <c r="A2576" s="59">
        <f>'Temperature Data'!A2576</f>
        <v>43117</v>
      </c>
      <c r="B2576" s="6" cm="1">
        <f t="array" ref="B2576">INDEX('Temperature Data'!$B2576:$G2576,1,TempDataCol)</f>
        <v>31.5</v>
      </c>
      <c r="C2576" s="6">
        <f t="shared" si="280"/>
        <v>25</v>
      </c>
      <c r="D2576" s="6">
        <f t="shared" si="281"/>
        <v>26</v>
      </c>
      <c r="E2576" s="6">
        <f t="shared" si="282"/>
        <v>27</v>
      </c>
      <c r="F2576" s="6">
        <f t="shared" si="283"/>
        <v>25</v>
      </c>
      <c r="G2576" s="6">
        <f t="shared" si="284"/>
        <v>26</v>
      </c>
      <c r="H2576" s="6">
        <f t="shared" si="285"/>
        <v>27</v>
      </c>
      <c r="I2576" s="162"/>
      <c r="J2576" s="6">
        <f t="shared" si="286"/>
        <v>-52</v>
      </c>
      <c r="K2576" s="60"/>
      <c r="L2576" s="93"/>
    </row>
    <row r="2577" spans="1:12">
      <c r="A2577" s="59">
        <f>'Temperature Data'!A2577</f>
        <v>43118</v>
      </c>
      <c r="B2577" s="6" cm="1">
        <f t="array" ref="B2577">INDEX('Temperature Data'!$B2577:$G2577,1,TempDataCol)</f>
        <v>23.1</v>
      </c>
      <c r="C2577" s="6">
        <f t="shared" si="280"/>
        <v>33.4</v>
      </c>
      <c r="D2577" s="6">
        <f t="shared" si="281"/>
        <v>34.4</v>
      </c>
      <c r="E2577" s="6">
        <f t="shared" si="282"/>
        <v>35.4</v>
      </c>
      <c r="F2577" s="6">
        <f t="shared" si="283"/>
        <v>33.4</v>
      </c>
      <c r="G2577" s="6">
        <f t="shared" si="284"/>
        <v>34.4</v>
      </c>
      <c r="H2577" s="6">
        <f t="shared" si="285"/>
        <v>35.4</v>
      </c>
      <c r="I2577" s="162"/>
      <c r="J2577" s="6">
        <f t="shared" si="286"/>
        <v>-68.799999999999983</v>
      </c>
      <c r="K2577" s="60"/>
      <c r="L2577" s="93"/>
    </row>
    <row r="2578" spans="1:12">
      <c r="A2578" s="59">
        <f>'Temperature Data'!A2578</f>
        <v>43119</v>
      </c>
      <c r="B2578" s="6" cm="1">
        <f t="array" ref="B2578">INDEX('Temperature Data'!$B2578:$G2578,1,TempDataCol)</f>
        <v>26</v>
      </c>
      <c r="C2578" s="6">
        <f t="shared" si="280"/>
        <v>30.5</v>
      </c>
      <c r="D2578" s="6">
        <f t="shared" si="281"/>
        <v>31.5</v>
      </c>
      <c r="E2578" s="6">
        <f t="shared" si="282"/>
        <v>32.5</v>
      </c>
      <c r="F2578" s="6">
        <f t="shared" si="283"/>
        <v>30.5</v>
      </c>
      <c r="G2578" s="6">
        <f t="shared" si="284"/>
        <v>31.5</v>
      </c>
      <c r="H2578" s="6">
        <f t="shared" si="285"/>
        <v>32.5</v>
      </c>
      <c r="I2578" s="162"/>
      <c r="J2578" s="6">
        <f t="shared" si="286"/>
        <v>-63</v>
      </c>
      <c r="K2578" s="60"/>
      <c r="L2578" s="93"/>
    </row>
    <row r="2579" spans="1:12">
      <c r="A2579" s="59">
        <f>'Temperature Data'!A2579</f>
        <v>43120</v>
      </c>
      <c r="B2579" s="6" cm="1">
        <f t="array" ref="B2579">INDEX('Temperature Data'!$B2579:$G2579,1,TempDataCol)</f>
        <v>37.9</v>
      </c>
      <c r="C2579" s="6">
        <f t="shared" si="280"/>
        <v>18.600000000000001</v>
      </c>
      <c r="D2579" s="6">
        <f t="shared" si="281"/>
        <v>19.600000000000001</v>
      </c>
      <c r="E2579" s="6">
        <f t="shared" si="282"/>
        <v>20.6</v>
      </c>
      <c r="F2579" s="6">
        <f t="shared" si="283"/>
        <v>18.600000000000001</v>
      </c>
      <c r="G2579" s="6">
        <f t="shared" si="284"/>
        <v>19.600000000000001</v>
      </c>
      <c r="H2579" s="6">
        <f t="shared" si="285"/>
        <v>20.6</v>
      </c>
      <c r="I2579" s="162"/>
      <c r="J2579" s="6">
        <f t="shared" si="286"/>
        <v>-39.200000000000003</v>
      </c>
      <c r="K2579" s="60"/>
      <c r="L2579" s="93"/>
    </row>
    <row r="2580" spans="1:12">
      <c r="A2580" s="59">
        <f>'Temperature Data'!A2580</f>
        <v>43121</v>
      </c>
      <c r="B2580" s="6" cm="1">
        <f t="array" ref="B2580">INDEX('Temperature Data'!$B2580:$G2580,1,TempDataCol)</f>
        <v>37.200000000000003</v>
      </c>
      <c r="C2580" s="6">
        <f t="shared" si="280"/>
        <v>19.299999999999997</v>
      </c>
      <c r="D2580" s="6">
        <f t="shared" si="281"/>
        <v>20.299999999999997</v>
      </c>
      <c r="E2580" s="6">
        <f t="shared" si="282"/>
        <v>21.299999999999997</v>
      </c>
      <c r="F2580" s="6">
        <f t="shared" si="283"/>
        <v>19.299999999999997</v>
      </c>
      <c r="G2580" s="6">
        <f t="shared" si="284"/>
        <v>20.299999999999997</v>
      </c>
      <c r="H2580" s="6">
        <f t="shared" si="285"/>
        <v>21.299999999999997</v>
      </c>
      <c r="I2580" s="162"/>
      <c r="J2580" s="6">
        <f t="shared" si="286"/>
        <v>-40.599999999999994</v>
      </c>
      <c r="K2580" s="60"/>
      <c r="L2580" s="93"/>
    </row>
    <row r="2581" spans="1:12">
      <c r="A2581" s="59">
        <f>'Temperature Data'!A2581</f>
        <v>43122</v>
      </c>
      <c r="B2581" s="6" cm="1">
        <f t="array" ref="B2581">INDEX('Temperature Data'!$B2581:$G2581,1,TempDataCol)</f>
        <v>33.9</v>
      </c>
      <c r="C2581" s="6">
        <f t="shared" si="280"/>
        <v>22.6</v>
      </c>
      <c r="D2581" s="6">
        <f t="shared" si="281"/>
        <v>23.6</v>
      </c>
      <c r="E2581" s="6">
        <f t="shared" si="282"/>
        <v>24.6</v>
      </c>
      <c r="F2581" s="6">
        <f t="shared" si="283"/>
        <v>22.6</v>
      </c>
      <c r="G2581" s="6">
        <f t="shared" si="284"/>
        <v>23.6</v>
      </c>
      <c r="H2581" s="6">
        <f t="shared" si="285"/>
        <v>24.6</v>
      </c>
      <c r="I2581" s="162"/>
      <c r="J2581" s="6">
        <f t="shared" si="286"/>
        <v>-47.20000000000001</v>
      </c>
      <c r="K2581" s="60"/>
      <c r="L2581" s="93"/>
    </row>
    <row r="2582" spans="1:12">
      <c r="A2582" s="59">
        <f>'Temperature Data'!A2582</f>
        <v>43123</v>
      </c>
      <c r="B2582" s="6" cm="1">
        <f t="array" ref="B2582">INDEX('Temperature Data'!$B2582:$G2582,1,TempDataCol)</f>
        <v>32.299999999999997</v>
      </c>
      <c r="C2582" s="6">
        <f t="shared" si="280"/>
        <v>24.200000000000003</v>
      </c>
      <c r="D2582" s="6">
        <f t="shared" si="281"/>
        <v>25.200000000000003</v>
      </c>
      <c r="E2582" s="6">
        <f t="shared" si="282"/>
        <v>26.200000000000003</v>
      </c>
      <c r="F2582" s="6">
        <f t="shared" si="283"/>
        <v>24.200000000000003</v>
      </c>
      <c r="G2582" s="6">
        <f t="shared" si="284"/>
        <v>25.200000000000003</v>
      </c>
      <c r="H2582" s="6">
        <f t="shared" si="285"/>
        <v>26.200000000000003</v>
      </c>
      <c r="I2582" s="162"/>
      <c r="J2582" s="6">
        <f t="shared" si="286"/>
        <v>-50.400000000000006</v>
      </c>
      <c r="K2582" s="60"/>
      <c r="L2582" s="93"/>
    </row>
    <row r="2583" spans="1:12">
      <c r="A2583" s="59">
        <f>'Temperature Data'!A2583</f>
        <v>43124</v>
      </c>
      <c r="B2583" s="6" cm="1">
        <f t="array" ref="B2583">INDEX('Temperature Data'!$B2583:$G2583,1,TempDataCol)</f>
        <v>33.6</v>
      </c>
      <c r="C2583" s="6">
        <f t="shared" si="280"/>
        <v>22.9</v>
      </c>
      <c r="D2583" s="6">
        <f t="shared" si="281"/>
        <v>23.9</v>
      </c>
      <c r="E2583" s="6">
        <f t="shared" si="282"/>
        <v>24.9</v>
      </c>
      <c r="F2583" s="6">
        <f t="shared" si="283"/>
        <v>22.9</v>
      </c>
      <c r="G2583" s="6">
        <f t="shared" si="284"/>
        <v>23.9</v>
      </c>
      <c r="H2583" s="6">
        <f t="shared" si="285"/>
        <v>24.9</v>
      </c>
      <c r="I2583" s="162"/>
      <c r="J2583" s="6">
        <f t="shared" si="286"/>
        <v>-47.79999999999999</v>
      </c>
      <c r="K2583" s="60"/>
      <c r="L2583" s="93"/>
    </row>
    <row r="2584" spans="1:12">
      <c r="A2584" s="59">
        <f>'Temperature Data'!A2584</f>
        <v>43125</v>
      </c>
      <c r="B2584" s="6" cm="1">
        <f t="array" ref="B2584">INDEX('Temperature Data'!$B2584:$G2584,1,TempDataCol)</f>
        <v>22.5</v>
      </c>
      <c r="C2584" s="6">
        <f t="shared" si="280"/>
        <v>34</v>
      </c>
      <c r="D2584" s="6">
        <f t="shared" si="281"/>
        <v>35</v>
      </c>
      <c r="E2584" s="6">
        <f t="shared" si="282"/>
        <v>36</v>
      </c>
      <c r="F2584" s="6">
        <f t="shared" si="283"/>
        <v>34</v>
      </c>
      <c r="G2584" s="6">
        <f t="shared" si="284"/>
        <v>35</v>
      </c>
      <c r="H2584" s="6">
        <f t="shared" si="285"/>
        <v>36</v>
      </c>
      <c r="I2584" s="162"/>
      <c r="J2584" s="6">
        <f t="shared" si="286"/>
        <v>-70</v>
      </c>
      <c r="K2584" s="60"/>
      <c r="L2584" s="93"/>
    </row>
    <row r="2585" spans="1:12">
      <c r="A2585" s="59">
        <f>'Temperature Data'!A2585</f>
        <v>43126</v>
      </c>
      <c r="B2585" s="6" cm="1">
        <f t="array" ref="B2585">INDEX('Temperature Data'!$B2585:$G2585,1,TempDataCol)</f>
        <v>23.700000000000003</v>
      </c>
      <c r="C2585" s="6">
        <f t="shared" si="280"/>
        <v>32.799999999999997</v>
      </c>
      <c r="D2585" s="6">
        <f t="shared" si="281"/>
        <v>33.799999999999997</v>
      </c>
      <c r="E2585" s="6">
        <f t="shared" si="282"/>
        <v>34.799999999999997</v>
      </c>
      <c r="F2585" s="6">
        <f t="shared" si="283"/>
        <v>32.799999999999997</v>
      </c>
      <c r="G2585" s="6">
        <f t="shared" si="284"/>
        <v>33.799999999999997</v>
      </c>
      <c r="H2585" s="6">
        <f t="shared" si="285"/>
        <v>34.799999999999997</v>
      </c>
      <c r="I2585" s="162"/>
      <c r="J2585" s="6">
        <f t="shared" si="286"/>
        <v>-67.599999999999994</v>
      </c>
      <c r="K2585" s="60"/>
      <c r="L2585" s="93"/>
    </row>
    <row r="2586" spans="1:12">
      <c r="A2586" s="59">
        <f>'Temperature Data'!A2586</f>
        <v>43127</v>
      </c>
      <c r="B2586" s="6" cm="1">
        <f t="array" ref="B2586">INDEX('Temperature Data'!$B2586:$G2586,1,TempDataCol)</f>
        <v>40.6</v>
      </c>
      <c r="C2586" s="6">
        <f t="shared" si="280"/>
        <v>15.899999999999999</v>
      </c>
      <c r="D2586" s="6">
        <f t="shared" si="281"/>
        <v>16.899999999999999</v>
      </c>
      <c r="E2586" s="6">
        <f t="shared" si="282"/>
        <v>17.899999999999999</v>
      </c>
      <c r="F2586" s="6">
        <f t="shared" si="283"/>
        <v>15.899999999999999</v>
      </c>
      <c r="G2586" s="6">
        <f t="shared" si="284"/>
        <v>16.899999999999999</v>
      </c>
      <c r="H2586" s="6">
        <f t="shared" si="285"/>
        <v>17.899999999999999</v>
      </c>
      <c r="I2586" s="162"/>
      <c r="J2586" s="6">
        <f t="shared" si="286"/>
        <v>-33.799999999999997</v>
      </c>
      <c r="K2586" s="60"/>
      <c r="L2586" s="93"/>
    </row>
    <row r="2587" spans="1:12">
      <c r="A2587" s="59">
        <f>'Temperature Data'!A2587</f>
        <v>43128</v>
      </c>
      <c r="B2587" s="6" cm="1">
        <f t="array" ref="B2587">INDEX('Temperature Data'!$B2587:$G2587,1,TempDataCol)</f>
        <v>44.7</v>
      </c>
      <c r="C2587" s="6">
        <f t="shared" si="280"/>
        <v>11.799999999999997</v>
      </c>
      <c r="D2587" s="6">
        <f t="shared" si="281"/>
        <v>12.799999999999997</v>
      </c>
      <c r="E2587" s="6">
        <f t="shared" si="282"/>
        <v>13.799999999999997</v>
      </c>
      <c r="F2587" s="6">
        <f t="shared" si="283"/>
        <v>11.799999999999997</v>
      </c>
      <c r="G2587" s="6">
        <f t="shared" si="284"/>
        <v>12.799999999999997</v>
      </c>
      <c r="H2587" s="6">
        <f t="shared" si="285"/>
        <v>13.799999999999997</v>
      </c>
      <c r="I2587" s="162"/>
      <c r="J2587" s="6">
        <f t="shared" si="286"/>
        <v>-25.599999999999994</v>
      </c>
      <c r="K2587" s="60"/>
      <c r="L2587" s="93"/>
    </row>
    <row r="2588" spans="1:12">
      <c r="A2588" s="59">
        <f>'Temperature Data'!A2588</f>
        <v>43129</v>
      </c>
      <c r="B2588" s="6" cm="1">
        <f t="array" ref="B2588">INDEX('Temperature Data'!$B2588:$G2588,1,TempDataCol)</f>
        <v>31.299999999999997</v>
      </c>
      <c r="C2588" s="6">
        <f t="shared" si="280"/>
        <v>25.200000000000003</v>
      </c>
      <c r="D2588" s="6">
        <f t="shared" si="281"/>
        <v>26.200000000000003</v>
      </c>
      <c r="E2588" s="6">
        <f t="shared" si="282"/>
        <v>27.200000000000003</v>
      </c>
      <c r="F2588" s="6">
        <f t="shared" si="283"/>
        <v>25.200000000000003</v>
      </c>
      <c r="G2588" s="6">
        <f t="shared" si="284"/>
        <v>26.200000000000003</v>
      </c>
      <c r="H2588" s="6">
        <f t="shared" si="285"/>
        <v>27.200000000000003</v>
      </c>
      <c r="I2588" s="162"/>
      <c r="J2588" s="6">
        <f t="shared" si="286"/>
        <v>-52.400000000000006</v>
      </c>
      <c r="K2588" s="60"/>
      <c r="L2588" s="93"/>
    </row>
    <row r="2589" spans="1:12">
      <c r="A2589" s="59">
        <f>'Temperature Data'!A2589</f>
        <v>43130</v>
      </c>
      <c r="B2589" s="6" cm="1">
        <f t="array" ref="B2589">INDEX('Temperature Data'!$B2589:$G2589,1,TempDataCol)</f>
        <v>25.5</v>
      </c>
      <c r="C2589" s="6">
        <f t="shared" si="280"/>
        <v>31</v>
      </c>
      <c r="D2589" s="6">
        <f t="shared" si="281"/>
        <v>32</v>
      </c>
      <c r="E2589" s="6">
        <f t="shared" si="282"/>
        <v>33</v>
      </c>
      <c r="F2589" s="6">
        <f t="shared" si="283"/>
        <v>31</v>
      </c>
      <c r="G2589" s="6">
        <f t="shared" si="284"/>
        <v>32</v>
      </c>
      <c r="H2589" s="6">
        <f t="shared" si="285"/>
        <v>33</v>
      </c>
      <c r="I2589" s="162"/>
      <c r="J2589" s="6">
        <f t="shared" si="286"/>
        <v>-64</v>
      </c>
      <c r="K2589" s="60"/>
      <c r="L2589" s="93"/>
    </row>
    <row r="2590" spans="1:12">
      <c r="A2590" s="59">
        <f>'Temperature Data'!A2590</f>
        <v>43131</v>
      </c>
      <c r="B2590" s="6" cm="1">
        <f t="array" ref="B2590">INDEX('Temperature Data'!$B2590:$G2590,1,TempDataCol)</f>
        <v>23.6</v>
      </c>
      <c r="C2590" s="6">
        <f t="shared" si="280"/>
        <v>32.9</v>
      </c>
      <c r="D2590" s="6">
        <f t="shared" si="281"/>
        <v>33.9</v>
      </c>
      <c r="E2590" s="6">
        <f t="shared" si="282"/>
        <v>34.9</v>
      </c>
      <c r="F2590" s="6">
        <f t="shared" si="283"/>
        <v>32.9</v>
      </c>
      <c r="G2590" s="6">
        <f t="shared" si="284"/>
        <v>33.9</v>
      </c>
      <c r="H2590" s="6">
        <f t="shared" si="285"/>
        <v>34.9</v>
      </c>
      <c r="I2590" s="162"/>
      <c r="J2590" s="6">
        <f t="shared" si="286"/>
        <v>-67.799999999999983</v>
      </c>
      <c r="K2590" s="60"/>
      <c r="L2590" s="93"/>
    </row>
    <row r="2591" spans="1:12">
      <c r="A2591" s="59">
        <f>'Temperature Data'!A2591</f>
        <v>43132</v>
      </c>
      <c r="B2591" s="6" cm="1">
        <f t="array" ref="B2591">INDEX('Temperature Data'!$B2591:$G2591,1,TempDataCol)</f>
        <v>36.6</v>
      </c>
      <c r="C2591" s="6">
        <f t="shared" si="280"/>
        <v>19.899999999999999</v>
      </c>
      <c r="D2591" s="6">
        <f t="shared" si="281"/>
        <v>20.9</v>
      </c>
      <c r="E2591" s="6">
        <f t="shared" si="282"/>
        <v>21.9</v>
      </c>
      <c r="F2591" s="6">
        <f t="shared" si="283"/>
        <v>19.899999999999999</v>
      </c>
      <c r="G2591" s="6">
        <f t="shared" si="284"/>
        <v>20.9</v>
      </c>
      <c r="H2591" s="6">
        <f t="shared" si="285"/>
        <v>21.9</v>
      </c>
      <c r="I2591" s="162"/>
      <c r="J2591" s="6">
        <f t="shared" si="286"/>
        <v>-41.8</v>
      </c>
      <c r="K2591" s="60"/>
      <c r="L2591" s="93"/>
    </row>
    <row r="2592" spans="1:12">
      <c r="A2592" s="59">
        <f>'Temperature Data'!A2592</f>
        <v>43133</v>
      </c>
      <c r="B2592" s="6" cm="1">
        <f t="array" ref="B2592">INDEX('Temperature Data'!$B2592:$G2592,1,TempDataCol)</f>
        <v>24.799999999999997</v>
      </c>
      <c r="C2592" s="6">
        <f t="shared" si="280"/>
        <v>31.700000000000003</v>
      </c>
      <c r="D2592" s="6">
        <f t="shared" si="281"/>
        <v>32.700000000000003</v>
      </c>
      <c r="E2592" s="6">
        <f t="shared" si="282"/>
        <v>33.700000000000003</v>
      </c>
      <c r="F2592" s="6">
        <f t="shared" si="283"/>
        <v>31.700000000000003</v>
      </c>
      <c r="G2592" s="6">
        <f t="shared" si="284"/>
        <v>32.700000000000003</v>
      </c>
      <c r="H2592" s="6">
        <f t="shared" si="285"/>
        <v>33.700000000000003</v>
      </c>
      <c r="I2592" s="162"/>
      <c r="J2592" s="6">
        <f t="shared" si="286"/>
        <v>-65.400000000000006</v>
      </c>
      <c r="K2592" s="60"/>
      <c r="L2592" s="93"/>
    </row>
    <row r="2593" spans="1:12">
      <c r="A2593" s="59">
        <f>'Temperature Data'!A2593</f>
        <v>43134</v>
      </c>
      <c r="B2593" s="6" cm="1">
        <f t="array" ref="B2593">INDEX('Temperature Data'!$B2593:$G2593,1,TempDataCol)</f>
        <v>17</v>
      </c>
      <c r="C2593" s="6">
        <f t="shared" si="280"/>
        <v>39.5</v>
      </c>
      <c r="D2593" s="6">
        <f t="shared" si="281"/>
        <v>40.5</v>
      </c>
      <c r="E2593" s="6">
        <f t="shared" si="282"/>
        <v>41.5</v>
      </c>
      <c r="F2593" s="6">
        <f t="shared" si="283"/>
        <v>39.5</v>
      </c>
      <c r="G2593" s="6">
        <f t="shared" si="284"/>
        <v>40.5</v>
      </c>
      <c r="H2593" s="6">
        <f t="shared" si="285"/>
        <v>41.5</v>
      </c>
      <c r="I2593" s="162"/>
      <c r="J2593" s="6">
        <f t="shared" si="286"/>
        <v>-81</v>
      </c>
      <c r="K2593" s="60"/>
      <c r="L2593" s="93"/>
    </row>
    <row r="2594" spans="1:12">
      <c r="A2594" s="59">
        <f>'Temperature Data'!A2594</f>
        <v>43135</v>
      </c>
      <c r="B2594" s="6" cm="1">
        <f t="array" ref="B2594">INDEX('Temperature Data'!$B2594:$G2594,1,TempDataCol)</f>
        <v>35.6</v>
      </c>
      <c r="C2594" s="6">
        <f t="shared" si="280"/>
        <v>20.9</v>
      </c>
      <c r="D2594" s="6">
        <f t="shared" si="281"/>
        <v>21.9</v>
      </c>
      <c r="E2594" s="6">
        <f t="shared" si="282"/>
        <v>22.9</v>
      </c>
      <c r="F2594" s="6">
        <f t="shared" si="283"/>
        <v>20.9</v>
      </c>
      <c r="G2594" s="6">
        <f t="shared" si="284"/>
        <v>21.9</v>
      </c>
      <c r="H2594" s="6">
        <f t="shared" si="285"/>
        <v>22.9</v>
      </c>
      <c r="I2594" s="162"/>
      <c r="J2594" s="6">
        <f t="shared" si="286"/>
        <v>-43.79999999999999</v>
      </c>
      <c r="K2594" s="60"/>
      <c r="L2594" s="93"/>
    </row>
    <row r="2595" spans="1:12">
      <c r="A2595" s="59">
        <f>'Temperature Data'!A2595</f>
        <v>43136</v>
      </c>
      <c r="B2595" s="6" cm="1">
        <f t="array" ref="B2595">INDEX('Temperature Data'!$B2595:$G2595,1,TempDataCol)</f>
        <v>34.4</v>
      </c>
      <c r="C2595" s="6">
        <f t="shared" si="280"/>
        <v>22.1</v>
      </c>
      <c r="D2595" s="6">
        <f t="shared" si="281"/>
        <v>23.1</v>
      </c>
      <c r="E2595" s="6">
        <f t="shared" si="282"/>
        <v>24.1</v>
      </c>
      <c r="F2595" s="6">
        <f t="shared" si="283"/>
        <v>22.1</v>
      </c>
      <c r="G2595" s="6">
        <f t="shared" si="284"/>
        <v>23.1</v>
      </c>
      <c r="H2595" s="6">
        <f t="shared" si="285"/>
        <v>24.1</v>
      </c>
      <c r="I2595" s="162"/>
      <c r="J2595" s="6">
        <f t="shared" si="286"/>
        <v>-46.20000000000001</v>
      </c>
      <c r="K2595" s="60"/>
      <c r="L2595" s="93"/>
    </row>
    <row r="2596" spans="1:12">
      <c r="A2596" s="59">
        <f>'Temperature Data'!A2596</f>
        <v>43137</v>
      </c>
      <c r="B2596" s="6" cm="1">
        <f t="array" ref="B2596">INDEX('Temperature Data'!$B2596:$G2596,1,TempDataCol)</f>
        <v>24</v>
      </c>
      <c r="C2596" s="6">
        <f t="shared" si="280"/>
        <v>32.5</v>
      </c>
      <c r="D2596" s="6">
        <f t="shared" si="281"/>
        <v>33.5</v>
      </c>
      <c r="E2596" s="6">
        <f t="shared" si="282"/>
        <v>34.5</v>
      </c>
      <c r="F2596" s="6">
        <f t="shared" si="283"/>
        <v>32.5</v>
      </c>
      <c r="G2596" s="6">
        <f t="shared" si="284"/>
        <v>33.5</v>
      </c>
      <c r="H2596" s="6">
        <f t="shared" si="285"/>
        <v>34.5</v>
      </c>
      <c r="I2596" s="162"/>
      <c r="J2596" s="6">
        <f t="shared" si="286"/>
        <v>-67</v>
      </c>
      <c r="K2596" s="60"/>
      <c r="L2596" s="93"/>
    </row>
    <row r="2597" spans="1:12">
      <c r="A2597" s="59">
        <f>'Temperature Data'!A2597</f>
        <v>43138</v>
      </c>
      <c r="B2597" s="6" cm="1">
        <f t="array" ref="B2597">INDEX('Temperature Data'!$B2597:$G2597,1,TempDataCol)</f>
        <v>25.200000000000003</v>
      </c>
      <c r="C2597" s="6">
        <f t="shared" si="280"/>
        <v>31.299999999999997</v>
      </c>
      <c r="D2597" s="6">
        <f t="shared" si="281"/>
        <v>32.299999999999997</v>
      </c>
      <c r="E2597" s="6">
        <f t="shared" si="282"/>
        <v>33.299999999999997</v>
      </c>
      <c r="F2597" s="6">
        <f t="shared" si="283"/>
        <v>31.299999999999997</v>
      </c>
      <c r="G2597" s="6">
        <f t="shared" si="284"/>
        <v>32.299999999999997</v>
      </c>
      <c r="H2597" s="6">
        <f t="shared" si="285"/>
        <v>33.299999999999997</v>
      </c>
      <c r="I2597" s="162"/>
      <c r="J2597" s="6">
        <f t="shared" si="286"/>
        <v>-64.599999999999994</v>
      </c>
      <c r="K2597" s="60"/>
      <c r="L2597" s="93"/>
    </row>
    <row r="2598" spans="1:12">
      <c r="A2598" s="59">
        <f>'Temperature Data'!A2598</f>
        <v>43139</v>
      </c>
      <c r="B2598" s="6" cm="1">
        <f t="array" ref="B2598">INDEX('Temperature Data'!$B2598:$G2598,1,TempDataCol)</f>
        <v>24.1</v>
      </c>
      <c r="C2598" s="6">
        <f t="shared" si="280"/>
        <v>32.4</v>
      </c>
      <c r="D2598" s="6">
        <f t="shared" si="281"/>
        <v>33.4</v>
      </c>
      <c r="E2598" s="6">
        <f t="shared" si="282"/>
        <v>34.4</v>
      </c>
      <c r="F2598" s="6">
        <f t="shared" si="283"/>
        <v>32.4</v>
      </c>
      <c r="G2598" s="6">
        <f t="shared" si="284"/>
        <v>33.4</v>
      </c>
      <c r="H2598" s="6">
        <f t="shared" si="285"/>
        <v>34.4</v>
      </c>
      <c r="I2598" s="162"/>
      <c r="J2598" s="6">
        <f t="shared" si="286"/>
        <v>-66.799999999999983</v>
      </c>
      <c r="K2598" s="60"/>
      <c r="L2598" s="93"/>
    </row>
    <row r="2599" spans="1:12">
      <c r="A2599" s="59">
        <f>'Temperature Data'!A2599</f>
        <v>43140</v>
      </c>
      <c r="B2599" s="6" cm="1">
        <f t="array" ref="B2599">INDEX('Temperature Data'!$B2599:$G2599,1,TempDataCol)</f>
        <v>22.799999999999997</v>
      </c>
      <c r="C2599" s="6">
        <f t="shared" si="280"/>
        <v>33.700000000000003</v>
      </c>
      <c r="D2599" s="6">
        <f t="shared" si="281"/>
        <v>34.700000000000003</v>
      </c>
      <c r="E2599" s="6">
        <f t="shared" si="282"/>
        <v>35.700000000000003</v>
      </c>
      <c r="F2599" s="6">
        <f t="shared" si="283"/>
        <v>33.700000000000003</v>
      </c>
      <c r="G2599" s="6">
        <f t="shared" si="284"/>
        <v>34.700000000000003</v>
      </c>
      <c r="H2599" s="6">
        <f t="shared" si="285"/>
        <v>35.700000000000003</v>
      </c>
      <c r="I2599" s="162"/>
      <c r="J2599" s="6">
        <f t="shared" si="286"/>
        <v>-69.400000000000006</v>
      </c>
      <c r="K2599" s="60"/>
      <c r="L2599" s="93"/>
    </row>
    <row r="2600" spans="1:12">
      <c r="A2600" s="59">
        <f>'Temperature Data'!A2600</f>
        <v>43141</v>
      </c>
      <c r="B2600" s="6" cm="1">
        <f t="array" ref="B2600">INDEX('Temperature Data'!$B2600:$G2600,1,TempDataCol)</f>
        <v>40.700000000000003</v>
      </c>
      <c r="C2600" s="6">
        <f t="shared" si="280"/>
        <v>15.799999999999997</v>
      </c>
      <c r="D2600" s="6">
        <f t="shared" si="281"/>
        <v>16.799999999999997</v>
      </c>
      <c r="E2600" s="6">
        <f t="shared" si="282"/>
        <v>17.799999999999997</v>
      </c>
      <c r="F2600" s="6">
        <f t="shared" si="283"/>
        <v>15.799999999999997</v>
      </c>
      <c r="G2600" s="6">
        <f t="shared" si="284"/>
        <v>16.799999999999997</v>
      </c>
      <c r="H2600" s="6">
        <f t="shared" si="285"/>
        <v>17.799999999999997</v>
      </c>
      <c r="I2600" s="162"/>
      <c r="J2600" s="6">
        <f t="shared" si="286"/>
        <v>-33.599999999999994</v>
      </c>
      <c r="K2600" s="60"/>
      <c r="L2600" s="93"/>
    </row>
    <row r="2601" spans="1:12">
      <c r="A2601" s="59">
        <f>'Temperature Data'!A2601</f>
        <v>43142</v>
      </c>
      <c r="B2601" s="6" cm="1">
        <f t="array" ref="B2601">INDEX('Temperature Data'!$B2601:$G2601,1,TempDataCol)</f>
        <v>39.200000000000003</v>
      </c>
      <c r="C2601" s="6">
        <f t="shared" si="280"/>
        <v>17.299999999999997</v>
      </c>
      <c r="D2601" s="6">
        <f t="shared" si="281"/>
        <v>18.299999999999997</v>
      </c>
      <c r="E2601" s="6">
        <f t="shared" si="282"/>
        <v>19.299999999999997</v>
      </c>
      <c r="F2601" s="6">
        <f t="shared" si="283"/>
        <v>17.299999999999997</v>
      </c>
      <c r="G2601" s="6">
        <f t="shared" si="284"/>
        <v>18.299999999999997</v>
      </c>
      <c r="H2601" s="6">
        <f t="shared" si="285"/>
        <v>19.299999999999997</v>
      </c>
      <c r="I2601" s="162"/>
      <c r="J2601" s="6">
        <f t="shared" si="286"/>
        <v>-36.599999999999994</v>
      </c>
      <c r="K2601" s="60"/>
      <c r="L2601" s="93"/>
    </row>
    <row r="2602" spans="1:12">
      <c r="A2602" s="59">
        <f>'Temperature Data'!A2602</f>
        <v>43143</v>
      </c>
      <c r="B2602" s="6" cm="1">
        <f t="array" ref="B2602">INDEX('Temperature Data'!$B2602:$G2602,1,TempDataCol)</f>
        <v>37.200000000000003</v>
      </c>
      <c r="C2602" s="6">
        <f t="shared" si="280"/>
        <v>19.299999999999997</v>
      </c>
      <c r="D2602" s="6">
        <f t="shared" si="281"/>
        <v>20.299999999999997</v>
      </c>
      <c r="E2602" s="6">
        <f t="shared" si="282"/>
        <v>21.299999999999997</v>
      </c>
      <c r="F2602" s="6">
        <f t="shared" si="283"/>
        <v>19.299999999999997</v>
      </c>
      <c r="G2602" s="6">
        <f t="shared" si="284"/>
        <v>20.299999999999997</v>
      </c>
      <c r="H2602" s="6">
        <f t="shared" si="285"/>
        <v>21.299999999999997</v>
      </c>
      <c r="I2602" s="162"/>
      <c r="J2602" s="6">
        <f t="shared" si="286"/>
        <v>-40.599999999999994</v>
      </c>
      <c r="K2602" s="60"/>
      <c r="L2602" s="93"/>
    </row>
    <row r="2603" spans="1:12">
      <c r="A2603" s="59">
        <f>'Temperature Data'!A2603</f>
        <v>43144</v>
      </c>
      <c r="B2603" s="6" cm="1">
        <f t="array" ref="B2603">INDEX('Temperature Data'!$B2603:$G2603,1,TempDataCol)</f>
        <v>27.1</v>
      </c>
      <c r="C2603" s="6">
        <f t="shared" si="280"/>
        <v>29.4</v>
      </c>
      <c r="D2603" s="6">
        <f t="shared" si="281"/>
        <v>30.4</v>
      </c>
      <c r="E2603" s="6">
        <f t="shared" si="282"/>
        <v>31.4</v>
      </c>
      <c r="F2603" s="6">
        <f t="shared" si="283"/>
        <v>29.4</v>
      </c>
      <c r="G2603" s="6">
        <f t="shared" si="284"/>
        <v>30.4</v>
      </c>
      <c r="H2603" s="6">
        <f t="shared" si="285"/>
        <v>31.4</v>
      </c>
      <c r="I2603" s="162"/>
      <c r="J2603" s="6">
        <f t="shared" si="286"/>
        <v>-60.79999999999999</v>
      </c>
      <c r="K2603" s="60"/>
      <c r="L2603" s="93"/>
    </row>
    <row r="2604" spans="1:12">
      <c r="A2604" s="59">
        <f>'Temperature Data'!A2604</f>
        <v>43145</v>
      </c>
      <c r="B2604" s="6" cm="1">
        <f t="array" ref="B2604">INDEX('Temperature Data'!$B2604:$G2604,1,TempDataCol)</f>
        <v>37</v>
      </c>
      <c r="C2604" s="6">
        <f t="shared" si="280"/>
        <v>19.5</v>
      </c>
      <c r="D2604" s="6">
        <f t="shared" si="281"/>
        <v>20.5</v>
      </c>
      <c r="E2604" s="6">
        <f t="shared" si="282"/>
        <v>21.5</v>
      </c>
      <c r="F2604" s="6">
        <f t="shared" si="283"/>
        <v>19.5</v>
      </c>
      <c r="G2604" s="6">
        <f t="shared" si="284"/>
        <v>20.5</v>
      </c>
      <c r="H2604" s="6">
        <f t="shared" si="285"/>
        <v>21.5</v>
      </c>
      <c r="I2604" s="162"/>
      <c r="J2604" s="6">
        <f t="shared" si="286"/>
        <v>-41</v>
      </c>
      <c r="K2604" s="60"/>
      <c r="L2604" s="93"/>
    </row>
    <row r="2605" spans="1:12">
      <c r="A2605" s="59">
        <f>'Temperature Data'!A2605</f>
        <v>43146</v>
      </c>
      <c r="B2605" s="6" cm="1">
        <f t="array" ref="B2605">INDEX('Temperature Data'!$B2605:$G2605,1,TempDataCol)</f>
        <v>42.6</v>
      </c>
      <c r="C2605" s="6">
        <f t="shared" si="280"/>
        <v>13.899999999999999</v>
      </c>
      <c r="D2605" s="6">
        <f t="shared" si="281"/>
        <v>14.899999999999999</v>
      </c>
      <c r="E2605" s="6">
        <f t="shared" si="282"/>
        <v>15.899999999999999</v>
      </c>
      <c r="F2605" s="6">
        <f t="shared" si="283"/>
        <v>13.899999999999999</v>
      </c>
      <c r="G2605" s="6">
        <f t="shared" si="284"/>
        <v>14.899999999999999</v>
      </c>
      <c r="H2605" s="6">
        <f t="shared" si="285"/>
        <v>15.899999999999999</v>
      </c>
      <c r="I2605" s="162"/>
      <c r="J2605" s="6">
        <f t="shared" si="286"/>
        <v>-29.799999999999997</v>
      </c>
      <c r="K2605" s="60"/>
      <c r="L2605" s="93"/>
    </row>
    <row r="2606" spans="1:12">
      <c r="A2606" s="59">
        <f>'Temperature Data'!A2606</f>
        <v>43147</v>
      </c>
      <c r="B2606" s="6" cm="1">
        <f t="array" ref="B2606">INDEX('Temperature Data'!$B2606:$G2606,1,TempDataCol)</f>
        <v>45.4</v>
      </c>
      <c r="C2606" s="6">
        <f t="shared" si="280"/>
        <v>11.100000000000001</v>
      </c>
      <c r="D2606" s="6">
        <f t="shared" si="281"/>
        <v>12.100000000000001</v>
      </c>
      <c r="E2606" s="6">
        <f t="shared" si="282"/>
        <v>13.100000000000001</v>
      </c>
      <c r="F2606" s="6">
        <f t="shared" si="283"/>
        <v>11.100000000000001</v>
      </c>
      <c r="G2606" s="6">
        <f t="shared" si="284"/>
        <v>12.100000000000001</v>
      </c>
      <c r="H2606" s="6">
        <f t="shared" si="285"/>
        <v>13.100000000000001</v>
      </c>
      <c r="I2606" s="162"/>
      <c r="J2606" s="6">
        <f t="shared" si="286"/>
        <v>-24.200000000000003</v>
      </c>
      <c r="K2606" s="60"/>
      <c r="L2606" s="93"/>
    </row>
    <row r="2607" spans="1:12">
      <c r="A2607" s="59">
        <f>'Temperature Data'!A2607</f>
        <v>43148</v>
      </c>
      <c r="B2607" s="6" cm="1">
        <f t="array" ref="B2607">INDEX('Temperature Data'!$B2607:$G2607,1,TempDataCol)</f>
        <v>30.5</v>
      </c>
      <c r="C2607" s="6">
        <f t="shared" si="280"/>
        <v>26</v>
      </c>
      <c r="D2607" s="6">
        <f t="shared" si="281"/>
        <v>27</v>
      </c>
      <c r="E2607" s="6">
        <f t="shared" si="282"/>
        <v>28</v>
      </c>
      <c r="F2607" s="6">
        <f t="shared" si="283"/>
        <v>26</v>
      </c>
      <c r="G2607" s="6">
        <f t="shared" si="284"/>
        <v>27</v>
      </c>
      <c r="H2607" s="6">
        <f t="shared" si="285"/>
        <v>28</v>
      </c>
      <c r="I2607" s="162"/>
      <c r="J2607" s="6">
        <f t="shared" si="286"/>
        <v>-54</v>
      </c>
      <c r="K2607" s="60"/>
      <c r="L2607" s="93"/>
    </row>
    <row r="2608" spans="1:12">
      <c r="A2608" s="59">
        <f>'Temperature Data'!A2608</f>
        <v>43149</v>
      </c>
      <c r="B2608" s="6" cm="1">
        <f t="array" ref="B2608">INDEX('Temperature Data'!$B2608:$G2608,1,TempDataCol)</f>
        <v>33.299999999999997</v>
      </c>
      <c r="C2608" s="6">
        <f t="shared" si="280"/>
        <v>23.200000000000003</v>
      </c>
      <c r="D2608" s="6">
        <f t="shared" si="281"/>
        <v>24.200000000000003</v>
      </c>
      <c r="E2608" s="6">
        <f t="shared" si="282"/>
        <v>25.200000000000003</v>
      </c>
      <c r="F2608" s="6">
        <f t="shared" si="283"/>
        <v>23.200000000000003</v>
      </c>
      <c r="G2608" s="6">
        <f t="shared" si="284"/>
        <v>24.200000000000003</v>
      </c>
      <c r="H2608" s="6">
        <f t="shared" si="285"/>
        <v>25.200000000000003</v>
      </c>
      <c r="I2608" s="162"/>
      <c r="J2608" s="6">
        <f t="shared" si="286"/>
        <v>-48.400000000000006</v>
      </c>
      <c r="K2608" s="60"/>
      <c r="L2608" s="93"/>
    </row>
    <row r="2609" spans="1:12">
      <c r="A2609" s="59">
        <f>'Temperature Data'!A2609</f>
        <v>43150</v>
      </c>
      <c r="B2609" s="6" cm="1">
        <f t="array" ref="B2609">INDEX('Temperature Data'!$B2609:$G2609,1,TempDataCol)</f>
        <v>35.9</v>
      </c>
      <c r="C2609" s="6">
        <f t="shared" si="280"/>
        <v>20.6</v>
      </c>
      <c r="D2609" s="6">
        <f t="shared" si="281"/>
        <v>21.6</v>
      </c>
      <c r="E2609" s="6">
        <f t="shared" si="282"/>
        <v>22.6</v>
      </c>
      <c r="F2609" s="6">
        <f t="shared" si="283"/>
        <v>20.6</v>
      </c>
      <c r="G2609" s="6">
        <f t="shared" si="284"/>
        <v>21.6</v>
      </c>
      <c r="H2609" s="6">
        <f t="shared" si="285"/>
        <v>22.6</v>
      </c>
      <c r="I2609" s="162"/>
      <c r="J2609" s="6">
        <f t="shared" si="286"/>
        <v>-43.20000000000001</v>
      </c>
      <c r="K2609" s="60"/>
      <c r="L2609" s="93"/>
    </row>
    <row r="2610" spans="1:12">
      <c r="A2610" s="59">
        <f>'Temperature Data'!A2610</f>
        <v>43151</v>
      </c>
      <c r="B2610" s="6" cm="1">
        <f t="array" ref="B2610">INDEX('Temperature Data'!$B2610:$G2610,1,TempDataCol)</f>
        <v>56.7</v>
      </c>
      <c r="C2610" s="6">
        <f t="shared" si="280"/>
        <v>0</v>
      </c>
      <c r="D2610" s="6">
        <f t="shared" si="281"/>
        <v>0.79999999999999716</v>
      </c>
      <c r="E2610" s="6">
        <f t="shared" si="282"/>
        <v>1.7999999999999972</v>
      </c>
      <c r="F2610" s="6">
        <f t="shared" si="283"/>
        <v>0</v>
      </c>
      <c r="G2610" s="6">
        <f t="shared" si="284"/>
        <v>0.79999999999999716</v>
      </c>
      <c r="H2610" s="6">
        <f t="shared" si="285"/>
        <v>1.7999999999999972</v>
      </c>
      <c r="I2610" s="162"/>
      <c r="J2610" s="6">
        <f t="shared" si="286"/>
        <v>-1.7999999999999972</v>
      </c>
      <c r="K2610" s="60"/>
      <c r="L2610" s="93"/>
    </row>
    <row r="2611" spans="1:12">
      <c r="A2611" s="59">
        <f>'Temperature Data'!A2611</f>
        <v>43152</v>
      </c>
      <c r="B2611" s="6" cm="1">
        <f t="array" ref="B2611">INDEX('Temperature Data'!$B2611:$G2611,1,TempDataCol)</f>
        <v>60.3</v>
      </c>
      <c r="C2611" s="6">
        <f t="shared" si="280"/>
        <v>0</v>
      </c>
      <c r="D2611" s="6">
        <f t="shared" si="281"/>
        <v>0</v>
      </c>
      <c r="E2611" s="6">
        <f t="shared" si="282"/>
        <v>0</v>
      </c>
      <c r="F2611" s="6">
        <f t="shared" si="283"/>
        <v>0</v>
      </c>
      <c r="G2611" s="6">
        <f t="shared" si="284"/>
        <v>0</v>
      </c>
      <c r="H2611" s="6">
        <f t="shared" si="285"/>
        <v>0</v>
      </c>
      <c r="I2611" s="162"/>
      <c r="J2611" s="6">
        <f t="shared" si="286"/>
        <v>0</v>
      </c>
      <c r="K2611" s="60"/>
      <c r="L2611" s="93"/>
    </row>
    <row r="2612" spans="1:12">
      <c r="A2612" s="59">
        <f>'Temperature Data'!A2612</f>
        <v>43153</v>
      </c>
      <c r="B2612" s="6" cm="1">
        <f t="array" ref="B2612">INDEX('Temperature Data'!$B2612:$G2612,1,TempDataCol)</f>
        <v>38.6</v>
      </c>
      <c r="C2612" s="6">
        <f t="shared" si="280"/>
        <v>17.899999999999999</v>
      </c>
      <c r="D2612" s="6">
        <f t="shared" si="281"/>
        <v>18.899999999999999</v>
      </c>
      <c r="E2612" s="6">
        <f t="shared" si="282"/>
        <v>19.899999999999999</v>
      </c>
      <c r="F2612" s="6">
        <f t="shared" si="283"/>
        <v>17.899999999999999</v>
      </c>
      <c r="G2612" s="6">
        <f t="shared" si="284"/>
        <v>18.899999999999999</v>
      </c>
      <c r="H2612" s="6">
        <f t="shared" si="285"/>
        <v>19.899999999999999</v>
      </c>
      <c r="I2612" s="162"/>
      <c r="J2612" s="6">
        <f t="shared" si="286"/>
        <v>-37.799999999999997</v>
      </c>
      <c r="K2612" s="60"/>
      <c r="L2612" s="93"/>
    </row>
    <row r="2613" spans="1:12">
      <c r="A2613" s="59">
        <f>'Temperature Data'!A2613</f>
        <v>43154</v>
      </c>
      <c r="B2613" s="6" cm="1">
        <f t="array" ref="B2613">INDEX('Temperature Data'!$B2613:$G2613,1,TempDataCol)</f>
        <v>32.6</v>
      </c>
      <c r="C2613" s="6">
        <f t="shared" si="280"/>
        <v>23.9</v>
      </c>
      <c r="D2613" s="6">
        <f t="shared" si="281"/>
        <v>24.9</v>
      </c>
      <c r="E2613" s="6">
        <f t="shared" si="282"/>
        <v>25.9</v>
      </c>
      <c r="F2613" s="6">
        <f t="shared" si="283"/>
        <v>23.9</v>
      </c>
      <c r="G2613" s="6">
        <f t="shared" si="284"/>
        <v>24.9</v>
      </c>
      <c r="H2613" s="6">
        <f t="shared" si="285"/>
        <v>25.9</v>
      </c>
      <c r="I2613" s="162"/>
      <c r="J2613" s="6">
        <f t="shared" si="286"/>
        <v>-49.79999999999999</v>
      </c>
      <c r="K2613" s="60"/>
      <c r="L2613" s="93"/>
    </row>
    <row r="2614" spans="1:12">
      <c r="A2614" s="59">
        <f>'Temperature Data'!A2614</f>
        <v>43155</v>
      </c>
      <c r="B2614" s="6" cm="1">
        <f t="array" ref="B2614">INDEX('Temperature Data'!$B2614:$G2614,1,TempDataCol)</f>
        <v>44.1</v>
      </c>
      <c r="C2614" s="6">
        <f t="shared" si="280"/>
        <v>12.399999999999999</v>
      </c>
      <c r="D2614" s="6">
        <f t="shared" si="281"/>
        <v>13.399999999999999</v>
      </c>
      <c r="E2614" s="6">
        <f t="shared" si="282"/>
        <v>14.399999999999999</v>
      </c>
      <c r="F2614" s="6">
        <f t="shared" si="283"/>
        <v>12.399999999999999</v>
      </c>
      <c r="G2614" s="6">
        <f t="shared" si="284"/>
        <v>13.399999999999999</v>
      </c>
      <c r="H2614" s="6">
        <f t="shared" si="285"/>
        <v>14.399999999999999</v>
      </c>
      <c r="I2614" s="162"/>
      <c r="J2614" s="6">
        <f t="shared" si="286"/>
        <v>-26.799999999999997</v>
      </c>
      <c r="K2614" s="60"/>
      <c r="L2614" s="93"/>
    </row>
    <row r="2615" spans="1:12">
      <c r="A2615" s="59">
        <f>'Temperature Data'!A2615</f>
        <v>43156</v>
      </c>
      <c r="B2615" s="6" cm="1">
        <f t="array" ref="B2615">INDEX('Temperature Data'!$B2615:$G2615,1,TempDataCol)</f>
        <v>37.4</v>
      </c>
      <c r="C2615" s="6">
        <f t="shared" si="280"/>
        <v>19.100000000000001</v>
      </c>
      <c r="D2615" s="6">
        <f t="shared" si="281"/>
        <v>20.100000000000001</v>
      </c>
      <c r="E2615" s="6">
        <f t="shared" si="282"/>
        <v>21.1</v>
      </c>
      <c r="F2615" s="6">
        <f t="shared" si="283"/>
        <v>19.100000000000001</v>
      </c>
      <c r="G2615" s="6">
        <f t="shared" si="284"/>
        <v>20.100000000000001</v>
      </c>
      <c r="H2615" s="6">
        <f t="shared" si="285"/>
        <v>21.1</v>
      </c>
      <c r="I2615" s="162"/>
      <c r="J2615" s="6">
        <f t="shared" si="286"/>
        <v>-40.200000000000003</v>
      </c>
      <c r="K2615" s="60"/>
      <c r="L2615" s="93"/>
    </row>
    <row r="2616" spans="1:12">
      <c r="A2616" s="59">
        <f>'Temperature Data'!A2616</f>
        <v>43157</v>
      </c>
      <c r="B2616" s="6" cm="1">
        <f t="array" ref="B2616">INDEX('Temperature Data'!$B2616:$G2616,1,TempDataCol)</f>
        <v>41.7</v>
      </c>
      <c r="C2616" s="6">
        <f t="shared" si="280"/>
        <v>14.799999999999997</v>
      </c>
      <c r="D2616" s="6">
        <f t="shared" si="281"/>
        <v>15.799999999999997</v>
      </c>
      <c r="E2616" s="6">
        <f t="shared" si="282"/>
        <v>16.799999999999997</v>
      </c>
      <c r="F2616" s="6">
        <f t="shared" si="283"/>
        <v>14.799999999999997</v>
      </c>
      <c r="G2616" s="6">
        <f t="shared" si="284"/>
        <v>15.799999999999997</v>
      </c>
      <c r="H2616" s="6">
        <f t="shared" si="285"/>
        <v>16.799999999999997</v>
      </c>
      <c r="I2616" s="162"/>
      <c r="J2616" s="6">
        <f t="shared" si="286"/>
        <v>-31.599999999999994</v>
      </c>
      <c r="K2616" s="60"/>
      <c r="L2616" s="93"/>
    </row>
    <row r="2617" spans="1:12">
      <c r="A2617" s="59">
        <f>'Temperature Data'!A2617</f>
        <v>43158</v>
      </c>
      <c r="B2617" s="6" cm="1">
        <f t="array" ref="B2617">INDEX('Temperature Data'!$B2617:$G2617,1,TempDataCol)</f>
        <v>40</v>
      </c>
      <c r="C2617" s="6">
        <f t="shared" si="280"/>
        <v>16.5</v>
      </c>
      <c r="D2617" s="6">
        <f t="shared" si="281"/>
        <v>17.5</v>
      </c>
      <c r="E2617" s="6">
        <f t="shared" si="282"/>
        <v>18.5</v>
      </c>
      <c r="F2617" s="6">
        <f t="shared" si="283"/>
        <v>16.5</v>
      </c>
      <c r="G2617" s="6">
        <f t="shared" si="284"/>
        <v>17.5</v>
      </c>
      <c r="H2617" s="6">
        <f t="shared" si="285"/>
        <v>18.5</v>
      </c>
      <c r="I2617" s="162"/>
      <c r="J2617" s="6">
        <f t="shared" si="286"/>
        <v>-35</v>
      </c>
      <c r="K2617" s="60"/>
      <c r="L2617" s="93"/>
    </row>
    <row r="2618" spans="1:12">
      <c r="A2618" s="59">
        <f>'Temperature Data'!A2618</f>
        <v>43159</v>
      </c>
      <c r="B2618" s="6" cm="1">
        <f t="array" ref="B2618">INDEX('Temperature Data'!$B2618:$G2618,1,TempDataCol)</f>
        <v>48.9</v>
      </c>
      <c r="C2618" s="6">
        <f t="shared" si="280"/>
        <v>7.6000000000000014</v>
      </c>
      <c r="D2618" s="6">
        <f t="shared" si="281"/>
        <v>8.6000000000000014</v>
      </c>
      <c r="E2618" s="6">
        <f t="shared" si="282"/>
        <v>9.6000000000000014</v>
      </c>
      <c r="F2618" s="6">
        <f t="shared" si="283"/>
        <v>7.6000000000000014</v>
      </c>
      <c r="G2618" s="6">
        <f t="shared" si="284"/>
        <v>8.6000000000000014</v>
      </c>
      <c r="H2618" s="6">
        <f t="shared" si="285"/>
        <v>9.6000000000000014</v>
      </c>
      <c r="I2618" s="162"/>
      <c r="J2618" s="6">
        <f t="shared" si="286"/>
        <v>-17.200000000000003</v>
      </c>
      <c r="K2618" s="60"/>
      <c r="L2618" s="93"/>
    </row>
    <row r="2619" spans="1:12">
      <c r="A2619" s="59">
        <f>'Temperature Data'!A2619</f>
        <v>43160</v>
      </c>
      <c r="B2619" s="6" cm="1">
        <f t="array" ref="B2619">INDEX('Temperature Data'!$B2619:$G2619,1,TempDataCol)</f>
        <v>47.4</v>
      </c>
      <c r="C2619" s="6">
        <f t="shared" si="280"/>
        <v>9.1000000000000014</v>
      </c>
      <c r="D2619" s="6">
        <f t="shared" si="281"/>
        <v>10.100000000000001</v>
      </c>
      <c r="E2619" s="6">
        <f t="shared" si="282"/>
        <v>11.100000000000001</v>
      </c>
      <c r="F2619" s="6">
        <f t="shared" si="283"/>
        <v>9.1000000000000014</v>
      </c>
      <c r="G2619" s="6">
        <f t="shared" si="284"/>
        <v>10.100000000000001</v>
      </c>
      <c r="H2619" s="6">
        <f t="shared" si="285"/>
        <v>11.100000000000001</v>
      </c>
      <c r="I2619" s="162"/>
      <c r="J2619" s="6">
        <f t="shared" si="286"/>
        <v>-20.200000000000003</v>
      </c>
      <c r="K2619" s="60"/>
      <c r="L2619" s="93"/>
    </row>
    <row r="2620" spans="1:12">
      <c r="A2620" s="59">
        <f>'Temperature Data'!A2620</f>
        <v>43161</v>
      </c>
      <c r="B2620" s="6" cm="1">
        <f t="array" ref="B2620">INDEX('Temperature Data'!$B2620:$G2620,1,TempDataCol)</f>
        <v>38.6</v>
      </c>
      <c r="C2620" s="6">
        <f t="shared" si="280"/>
        <v>17.899999999999999</v>
      </c>
      <c r="D2620" s="6">
        <f t="shared" si="281"/>
        <v>18.899999999999999</v>
      </c>
      <c r="E2620" s="6">
        <f t="shared" si="282"/>
        <v>19.899999999999999</v>
      </c>
      <c r="F2620" s="6">
        <f t="shared" si="283"/>
        <v>17.899999999999999</v>
      </c>
      <c r="G2620" s="6">
        <f t="shared" si="284"/>
        <v>18.899999999999999</v>
      </c>
      <c r="H2620" s="6">
        <f t="shared" si="285"/>
        <v>19.899999999999999</v>
      </c>
      <c r="I2620" s="162"/>
      <c r="J2620" s="6">
        <f t="shared" si="286"/>
        <v>-37.799999999999997</v>
      </c>
      <c r="K2620" s="60"/>
      <c r="L2620" s="93"/>
    </row>
    <row r="2621" spans="1:12">
      <c r="A2621" s="59">
        <f>'Temperature Data'!A2621</f>
        <v>43162</v>
      </c>
      <c r="B2621" s="6" cm="1">
        <f t="array" ref="B2621">INDEX('Temperature Data'!$B2621:$G2621,1,TempDataCol)</f>
        <v>40.700000000000003</v>
      </c>
      <c r="C2621" s="6">
        <f t="shared" si="280"/>
        <v>15.799999999999997</v>
      </c>
      <c r="D2621" s="6">
        <f t="shared" si="281"/>
        <v>16.799999999999997</v>
      </c>
      <c r="E2621" s="6">
        <f t="shared" si="282"/>
        <v>17.799999999999997</v>
      </c>
      <c r="F2621" s="6">
        <f t="shared" si="283"/>
        <v>15.799999999999997</v>
      </c>
      <c r="G2621" s="6">
        <f t="shared" si="284"/>
        <v>16.799999999999997</v>
      </c>
      <c r="H2621" s="6">
        <f t="shared" si="285"/>
        <v>17.799999999999997</v>
      </c>
      <c r="I2621" s="162"/>
      <c r="J2621" s="6">
        <f t="shared" si="286"/>
        <v>-33.599999999999994</v>
      </c>
      <c r="K2621" s="60"/>
      <c r="L2621" s="93"/>
    </row>
    <row r="2622" spans="1:12">
      <c r="A2622" s="59">
        <f>'Temperature Data'!A2622</f>
        <v>43163</v>
      </c>
      <c r="B2622" s="6" cm="1">
        <f t="array" ref="B2622">INDEX('Temperature Data'!$B2622:$G2622,1,TempDataCol)</f>
        <v>38.9</v>
      </c>
      <c r="C2622" s="6">
        <f t="shared" si="280"/>
        <v>17.600000000000001</v>
      </c>
      <c r="D2622" s="6">
        <f t="shared" si="281"/>
        <v>18.600000000000001</v>
      </c>
      <c r="E2622" s="6">
        <f t="shared" si="282"/>
        <v>19.600000000000001</v>
      </c>
      <c r="F2622" s="6">
        <f t="shared" si="283"/>
        <v>17.600000000000001</v>
      </c>
      <c r="G2622" s="6">
        <f t="shared" si="284"/>
        <v>18.600000000000001</v>
      </c>
      <c r="H2622" s="6">
        <f t="shared" si="285"/>
        <v>19.600000000000001</v>
      </c>
      <c r="I2622" s="162"/>
      <c r="J2622" s="6">
        <f t="shared" si="286"/>
        <v>-37.200000000000003</v>
      </c>
      <c r="K2622" s="60"/>
      <c r="L2622" s="93"/>
    </row>
    <row r="2623" spans="1:12">
      <c r="A2623" s="59">
        <f>'Temperature Data'!A2623</f>
        <v>43164</v>
      </c>
      <c r="B2623" s="6" cm="1">
        <f t="array" ref="B2623">INDEX('Temperature Data'!$B2623:$G2623,1,TempDataCol)</f>
        <v>36.299999999999997</v>
      </c>
      <c r="C2623" s="6">
        <f t="shared" si="280"/>
        <v>20.200000000000003</v>
      </c>
      <c r="D2623" s="6">
        <f t="shared" si="281"/>
        <v>21.200000000000003</v>
      </c>
      <c r="E2623" s="6">
        <f t="shared" si="282"/>
        <v>22.200000000000003</v>
      </c>
      <c r="F2623" s="6">
        <f t="shared" si="283"/>
        <v>20.200000000000003</v>
      </c>
      <c r="G2623" s="6">
        <f t="shared" si="284"/>
        <v>21.200000000000003</v>
      </c>
      <c r="H2623" s="6">
        <f t="shared" si="285"/>
        <v>22.200000000000003</v>
      </c>
      <c r="I2623" s="162"/>
      <c r="J2623" s="6">
        <f t="shared" si="286"/>
        <v>-42.400000000000006</v>
      </c>
      <c r="K2623" s="60"/>
      <c r="L2623" s="93"/>
    </row>
    <row r="2624" spans="1:12">
      <c r="A2624" s="59">
        <f>'Temperature Data'!A2624</f>
        <v>43165</v>
      </c>
      <c r="B2624" s="6" cm="1">
        <f t="array" ref="B2624">INDEX('Temperature Data'!$B2624:$G2624,1,TempDataCol)</f>
        <v>32.9</v>
      </c>
      <c r="C2624" s="6">
        <f t="shared" si="280"/>
        <v>23.6</v>
      </c>
      <c r="D2624" s="6">
        <f t="shared" si="281"/>
        <v>24.6</v>
      </c>
      <c r="E2624" s="6">
        <f t="shared" si="282"/>
        <v>25.6</v>
      </c>
      <c r="F2624" s="6">
        <f t="shared" si="283"/>
        <v>23.6</v>
      </c>
      <c r="G2624" s="6">
        <f t="shared" si="284"/>
        <v>24.6</v>
      </c>
      <c r="H2624" s="6">
        <f t="shared" si="285"/>
        <v>25.6</v>
      </c>
      <c r="I2624" s="162"/>
      <c r="J2624" s="6">
        <f t="shared" si="286"/>
        <v>-49.20000000000001</v>
      </c>
      <c r="K2624" s="60"/>
      <c r="L2624" s="93"/>
    </row>
    <row r="2625" spans="1:12">
      <c r="A2625" s="59">
        <f>'Temperature Data'!A2625</f>
        <v>43166</v>
      </c>
      <c r="B2625" s="6" cm="1">
        <f t="array" ref="B2625">INDEX('Temperature Data'!$B2625:$G2625,1,TempDataCol)</f>
        <v>33.799999999999997</v>
      </c>
      <c r="C2625" s="6">
        <f t="shared" si="280"/>
        <v>22.700000000000003</v>
      </c>
      <c r="D2625" s="6">
        <f t="shared" si="281"/>
        <v>23.700000000000003</v>
      </c>
      <c r="E2625" s="6">
        <f t="shared" si="282"/>
        <v>24.700000000000003</v>
      </c>
      <c r="F2625" s="6">
        <f t="shared" si="283"/>
        <v>22.700000000000003</v>
      </c>
      <c r="G2625" s="6">
        <f t="shared" si="284"/>
        <v>23.700000000000003</v>
      </c>
      <c r="H2625" s="6">
        <f t="shared" si="285"/>
        <v>24.700000000000003</v>
      </c>
      <c r="I2625" s="162"/>
      <c r="J2625" s="6">
        <f t="shared" si="286"/>
        <v>-47.400000000000006</v>
      </c>
      <c r="K2625" s="60"/>
      <c r="L2625" s="93"/>
    </row>
    <row r="2626" spans="1:12">
      <c r="A2626" s="59">
        <f>'Temperature Data'!A2626</f>
        <v>43167</v>
      </c>
      <c r="B2626" s="6" cm="1">
        <f t="array" ref="B2626">INDEX('Temperature Data'!$B2626:$G2626,1,TempDataCol)</f>
        <v>32.9</v>
      </c>
      <c r="C2626" s="6">
        <f t="shared" si="280"/>
        <v>23.6</v>
      </c>
      <c r="D2626" s="6">
        <f t="shared" si="281"/>
        <v>24.6</v>
      </c>
      <c r="E2626" s="6">
        <f t="shared" si="282"/>
        <v>25.6</v>
      </c>
      <c r="F2626" s="6">
        <f t="shared" si="283"/>
        <v>23.6</v>
      </c>
      <c r="G2626" s="6">
        <f t="shared" si="284"/>
        <v>24.6</v>
      </c>
      <c r="H2626" s="6">
        <f t="shared" si="285"/>
        <v>25.6</v>
      </c>
      <c r="I2626" s="162"/>
      <c r="J2626" s="6">
        <f t="shared" si="286"/>
        <v>-49.20000000000001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24.9</v>
      </c>
      <c r="D2627" s="6">
        <f t="shared" ref="D2627:D2690" si="288">IF(ISNUMBER($B2627),IF($B2627&lt;BPmiddle,(BPmiddle-$B2627),0),"no data")</f>
        <v>25.9</v>
      </c>
      <c r="E2627" s="6">
        <f t="shared" ref="E2627:E2690" si="289">IF(ISNUMBER($B2627),IF($B2627&lt;BPupper,(BPupper-$B2627),0),"no data")</f>
        <v>26.9</v>
      </c>
      <c r="F2627" s="6">
        <f t="shared" ref="F2627:F2690" si="290">IF(ISNUMBER($B2627),IF($B2627&lt;BPlower,(BPlower-$B2627),0),"no data")</f>
        <v>24.9</v>
      </c>
      <c r="G2627" s="6">
        <f t="shared" ref="G2627:G2690" si="291">IF(ISNUMBER($B2627),IF($B2627&lt;BPmiddle,(BPmiddle-$B2627),0),"no data")</f>
        <v>25.9</v>
      </c>
      <c r="H2627" s="6">
        <f t="shared" ref="H2627:H2690" si="292">IF(ISNUMBER($B2627),IF($B2627&lt;BPupper,(BPupper-$B2627),0),"no data")</f>
        <v>26.9</v>
      </c>
      <c r="I2627" s="162"/>
      <c r="J2627" s="6">
        <f t="shared" ref="J2627:J2690" si="293">IF(ISNUMBER($B2627),IF($B2627&lt;BalancePoint,(BalancePoint-$B2627-SUM($D2627:$F2627)),0),"no data")</f>
        <v>-51.79999999999999</v>
      </c>
      <c r="K2627" s="60"/>
      <c r="L2627" s="93"/>
    </row>
    <row r="2628" spans="1:12">
      <c r="A2628" s="59">
        <f>'Temperature Data'!A2628</f>
        <v>43169</v>
      </c>
      <c r="B2628" s="6" cm="1">
        <f t="array" ref="B2628">INDEX('Temperature Data'!$B2628:$G2628,1,TempDataCol)</f>
        <v>33.9</v>
      </c>
      <c r="C2628" s="6">
        <f t="shared" si="287"/>
        <v>22.6</v>
      </c>
      <c r="D2628" s="6">
        <f t="shared" si="288"/>
        <v>23.6</v>
      </c>
      <c r="E2628" s="6">
        <f t="shared" si="289"/>
        <v>24.6</v>
      </c>
      <c r="F2628" s="6">
        <f t="shared" si="290"/>
        <v>22.6</v>
      </c>
      <c r="G2628" s="6">
        <f t="shared" si="291"/>
        <v>23.6</v>
      </c>
      <c r="H2628" s="6">
        <f t="shared" si="292"/>
        <v>24.6</v>
      </c>
      <c r="I2628" s="162"/>
      <c r="J2628" s="6">
        <f t="shared" si="293"/>
        <v>-47.20000000000001</v>
      </c>
      <c r="K2628" s="60"/>
      <c r="L2628" s="93"/>
    </row>
    <row r="2629" spans="1:12">
      <c r="A2629" s="59">
        <f>'Temperature Data'!A2629</f>
        <v>43170</v>
      </c>
      <c r="B2629" s="6" cm="1">
        <f t="array" ref="B2629">INDEX('Temperature Data'!$B2629:$G2629,1,TempDataCol)</f>
        <v>36.1</v>
      </c>
      <c r="C2629" s="6">
        <f t="shared" si="287"/>
        <v>20.399999999999999</v>
      </c>
      <c r="D2629" s="6">
        <f t="shared" si="288"/>
        <v>21.4</v>
      </c>
      <c r="E2629" s="6">
        <f t="shared" si="289"/>
        <v>22.4</v>
      </c>
      <c r="F2629" s="6">
        <f t="shared" si="290"/>
        <v>20.399999999999999</v>
      </c>
      <c r="G2629" s="6">
        <f t="shared" si="291"/>
        <v>21.4</v>
      </c>
      <c r="H2629" s="6">
        <f t="shared" si="292"/>
        <v>22.4</v>
      </c>
      <c r="I2629" s="162"/>
      <c r="J2629" s="6">
        <f t="shared" si="293"/>
        <v>-42.79999999999999</v>
      </c>
      <c r="K2629" s="60"/>
      <c r="L2629" s="93"/>
    </row>
    <row r="2630" spans="1:12">
      <c r="A2630" s="59">
        <f>'Temperature Data'!A2630</f>
        <v>43171</v>
      </c>
      <c r="B2630" s="6" cm="1">
        <f t="array" ref="B2630">INDEX('Temperature Data'!$B2630:$G2630,1,TempDataCol)</f>
        <v>32.299999999999997</v>
      </c>
      <c r="C2630" s="6">
        <f t="shared" si="287"/>
        <v>24.200000000000003</v>
      </c>
      <c r="D2630" s="6">
        <f t="shared" si="288"/>
        <v>25.200000000000003</v>
      </c>
      <c r="E2630" s="6">
        <f t="shared" si="289"/>
        <v>26.200000000000003</v>
      </c>
      <c r="F2630" s="6">
        <f t="shared" si="290"/>
        <v>24.200000000000003</v>
      </c>
      <c r="G2630" s="6">
        <f t="shared" si="291"/>
        <v>25.200000000000003</v>
      </c>
      <c r="H2630" s="6">
        <f t="shared" si="292"/>
        <v>26.200000000000003</v>
      </c>
      <c r="I2630" s="162"/>
      <c r="J2630" s="6">
        <f t="shared" si="293"/>
        <v>-50.400000000000006</v>
      </c>
      <c r="K2630" s="60"/>
      <c r="L2630" s="93"/>
    </row>
    <row r="2631" spans="1:12">
      <c r="A2631" s="59">
        <f>'Temperature Data'!A2631</f>
        <v>43172</v>
      </c>
      <c r="B2631" s="6" cm="1">
        <f t="array" ref="B2631">INDEX('Temperature Data'!$B2631:$G2631,1,TempDataCol)</f>
        <v>31.200000000000003</v>
      </c>
      <c r="C2631" s="6">
        <f t="shared" si="287"/>
        <v>25.299999999999997</v>
      </c>
      <c r="D2631" s="6">
        <f t="shared" si="288"/>
        <v>26.299999999999997</v>
      </c>
      <c r="E2631" s="6">
        <f t="shared" si="289"/>
        <v>27.299999999999997</v>
      </c>
      <c r="F2631" s="6">
        <f t="shared" si="290"/>
        <v>25.299999999999997</v>
      </c>
      <c r="G2631" s="6">
        <f t="shared" si="291"/>
        <v>26.299999999999997</v>
      </c>
      <c r="H2631" s="6">
        <f t="shared" si="292"/>
        <v>27.299999999999997</v>
      </c>
      <c r="I2631" s="162"/>
      <c r="J2631" s="6">
        <f t="shared" si="293"/>
        <v>-52.599999999999994</v>
      </c>
      <c r="K2631" s="60"/>
      <c r="L2631" s="93"/>
    </row>
    <row r="2632" spans="1:12">
      <c r="A2632" s="59">
        <f>'Temperature Data'!A2632</f>
        <v>43173</v>
      </c>
      <c r="B2632" s="6" cm="1">
        <f t="array" ref="B2632">INDEX('Temperature Data'!$B2632:$G2632,1,TempDataCol)</f>
        <v>32.799999999999997</v>
      </c>
      <c r="C2632" s="6">
        <f t="shared" si="287"/>
        <v>23.700000000000003</v>
      </c>
      <c r="D2632" s="6">
        <f t="shared" si="288"/>
        <v>24.700000000000003</v>
      </c>
      <c r="E2632" s="6">
        <f t="shared" si="289"/>
        <v>25.700000000000003</v>
      </c>
      <c r="F2632" s="6">
        <f t="shared" si="290"/>
        <v>23.700000000000003</v>
      </c>
      <c r="G2632" s="6">
        <f t="shared" si="291"/>
        <v>24.700000000000003</v>
      </c>
      <c r="H2632" s="6">
        <f t="shared" si="292"/>
        <v>25.700000000000003</v>
      </c>
      <c r="I2632" s="162"/>
      <c r="J2632" s="6">
        <f t="shared" si="293"/>
        <v>-49.400000000000006</v>
      </c>
      <c r="K2632" s="60"/>
      <c r="L2632" s="93"/>
    </row>
    <row r="2633" spans="1:12">
      <c r="A2633" s="59">
        <f>'Temperature Data'!A2633</f>
        <v>43174</v>
      </c>
      <c r="B2633" s="6" cm="1">
        <f t="array" ref="B2633">INDEX('Temperature Data'!$B2633:$G2633,1,TempDataCol)</f>
        <v>35.4</v>
      </c>
      <c r="C2633" s="6">
        <f t="shared" si="287"/>
        <v>21.1</v>
      </c>
      <c r="D2633" s="6">
        <f t="shared" si="288"/>
        <v>22.1</v>
      </c>
      <c r="E2633" s="6">
        <f t="shared" si="289"/>
        <v>23.1</v>
      </c>
      <c r="F2633" s="6">
        <f t="shared" si="290"/>
        <v>21.1</v>
      </c>
      <c r="G2633" s="6">
        <f t="shared" si="291"/>
        <v>22.1</v>
      </c>
      <c r="H2633" s="6">
        <f t="shared" si="292"/>
        <v>23.1</v>
      </c>
      <c r="I2633" s="162"/>
      <c r="J2633" s="6">
        <f t="shared" si="293"/>
        <v>-44.20000000000001</v>
      </c>
      <c r="K2633" s="60"/>
      <c r="L2633" s="93"/>
    </row>
    <row r="2634" spans="1:12">
      <c r="A2634" s="59">
        <f>'Temperature Data'!A2634</f>
        <v>43175</v>
      </c>
      <c r="B2634" s="6" cm="1">
        <f t="array" ref="B2634">INDEX('Temperature Data'!$B2634:$G2634,1,TempDataCol)</f>
        <v>31</v>
      </c>
      <c r="C2634" s="6">
        <f t="shared" si="287"/>
        <v>25.5</v>
      </c>
      <c r="D2634" s="6">
        <f t="shared" si="288"/>
        <v>26.5</v>
      </c>
      <c r="E2634" s="6">
        <f t="shared" si="289"/>
        <v>27.5</v>
      </c>
      <c r="F2634" s="6">
        <f t="shared" si="290"/>
        <v>25.5</v>
      </c>
      <c r="G2634" s="6">
        <f t="shared" si="291"/>
        <v>26.5</v>
      </c>
      <c r="H2634" s="6">
        <f t="shared" si="292"/>
        <v>27.5</v>
      </c>
      <c r="I2634" s="162"/>
      <c r="J2634" s="6">
        <f t="shared" si="293"/>
        <v>-53</v>
      </c>
      <c r="K2634" s="60"/>
      <c r="L2634" s="93"/>
    </row>
    <row r="2635" spans="1:12">
      <c r="A2635" s="59">
        <f>'Temperature Data'!A2635</f>
        <v>43176</v>
      </c>
      <c r="B2635" s="6" cm="1">
        <f t="array" ref="B2635">INDEX('Temperature Data'!$B2635:$G2635,1,TempDataCol)</f>
        <v>27.9</v>
      </c>
      <c r="C2635" s="6">
        <f t="shared" si="287"/>
        <v>28.6</v>
      </c>
      <c r="D2635" s="6">
        <f t="shared" si="288"/>
        <v>29.6</v>
      </c>
      <c r="E2635" s="6">
        <f t="shared" si="289"/>
        <v>30.6</v>
      </c>
      <c r="F2635" s="6">
        <f t="shared" si="290"/>
        <v>28.6</v>
      </c>
      <c r="G2635" s="6">
        <f t="shared" si="291"/>
        <v>29.6</v>
      </c>
      <c r="H2635" s="6">
        <f t="shared" si="292"/>
        <v>30.6</v>
      </c>
      <c r="I2635" s="162"/>
      <c r="J2635" s="6">
        <f t="shared" si="293"/>
        <v>-59.20000000000001</v>
      </c>
      <c r="K2635" s="60"/>
      <c r="L2635" s="93"/>
    </row>
    <row r="2636" spans="1:12">
      <c r="A2636" s="59">
        <f>'Temperature Data'!A2636</f>
        <v>43177</v>
      </c>
      <c r="B2636" s="6" cm="1">
        <f t="array" ref="B2636">INDEX('Temperature Data'!$B2636:$G2636,1,TempDataCol)</f>
        <v>20.700000000000003</v>
      </c>
      <c r="C2636" s="6">
        <f t="shared" si="287"/>
        <v>35.799999999999997</v>
      </c>
      <c r="D2636" s="6">
        <f t="shared" si="288"/>
        <v>36.799999999999997</v>
      </c>
      <c r="E2636" s="6">
        <f t="shared" si="289"/>
        <v>37.799999999999997</v>
      </c>
      <c r="F2636" s="6">
        <f t="shared" si="290"/>
        <v>35.799999999999997</v>
      </c>
      <c r="G2636" s="6">
        <f t="shared" si="291"/>
        <v>36.799999999999997</v>
      </c>
      <c r="H2636" s="6">
        <f t="shared" si="292"/>
        <v>37.799999999999997</v>
      </c>
      <c r="I2636" s="162"/>
      <c r="J2636" s="6">
        <f t="shared" si="293"/>
        <v>-73.599999999999994</v>
      </c>
      <c r="K2636" s="60"/>
      <c r="L2636" s="93"/>
    </row>
    <row r="2637" spans="1:12">
      <c r="A2637" s="59">
        <f>'Temperature Data'!A2637</f>
        <v>43178</v>
      </c>
      <c r="B2637" s="6" cm="1">
        <f t="array" ref="B2637">INDEX('Temperature Data'!$B2637:$G2637,1,TempDataCol)</f>
        <v>25</v>
      </c>
      <c r="C2637" s="6">
        <f t="shared" si="287"/>
        <v>31.5</v>
      </c>
      <c r="D2637" s="6">
        <f t="shared" si="288"/>
        <v>32.5</v>
      </c>
      <c r="E2637" s="6">
        <f t="shared" si="289"/>
        <v>33.5</v>
      </c>
      <c r="F2637" s="6">
        <f t="shared" si="290"/>
        <v>31.5</v>
      </c>
      <c r="G2637" s="6">
        <f t="shared" si="291"/>
        <v>32.5</v>
      </c>
      <c r="H2637" s="6">
        <f t="shared" si="292"/>
        <v>33.5</v>
      </c>
      <c r="I2637" s="162"/>
      <c r="J2637" s="6">
        <f t="shared" si="293"/>
        <v>-65</v>
      </c>
      <c r="K2637" s="60"/>
      <c r="L2637" s="93"/>
    </row>
    <row r="2638" spans="1:12">
      <c r="A2638" s="59">
        <f>'Temperature Data'!A2638</f>
        <v>43179</v>
      </c>
      <c r="B2638" s="6" cm="1">
        <f t="array" ref="B2638">INDEX('Temperature Data'!$B2638:$G2638,1,TempDataCol)</f>
        <v>30.299999999999997</v>
      </c>
      <c r="C2638" s="6">
        <f t="shared" si="287"/>
        <v>26.200000000000003</v>
      </c>
      <c r="D2638" s="6">
        <f t="shared" si="288"/>
        <v>27.200000000000003</v>
      </c>
      <c r="E2638" s="6">
        <f t="shared" si="289"/>
        <v>28.200000000000003</v>
      </c>
      <c r="F2638" s="6">
        <f t="shared" si="290"/>
        <v>26.200000000000003</v>
      </c>
      <c r="G2638" s="6">
        <f t="shared" si="291"/>
        <v>27.200000000000003</v>
      </c>
      <c r="H2638" s="6">
        <f t="shared" si="292"/>
        <v>28.200000000000003</v>
      </c>
      <c r="I2638" s="162"/>
      <c r="J2638" s="6">
        <f t="shared" si="293"/>
        <v>-54.400000000000006</v>
      </c>
      <c r="K2638" s="60"/>
      <c r="L2638" s="93"/>
    </row>
    <row r="2639" spans="1:12">
      <c r="A2639" s="59">
        <f>'Temperature Data'!A2639</f>
        <v>43180</v>
      </c>
      <c r="B2639" s="6" cm="1">
        <f t="array" ref="B2639">INDEX('Temperature Data'!$B2639:$G2639,1,TempDataCol)</f>
        <v>32.6</v>
      </c>
      <c r="C2639" s="6">
        <f t="shared" si="287"/>
        <v>23.9</v>
      </c>
      <c r="D2639" s="6">
        <f t="shared" si="288"/>
        <v>24.9</v>
      </c>
      <c r="E2639" s="6">
        <f t="shared" si="289"/>
        <v>25.9</v>
      </c>
      <c r="F2639" s="6">
        <f t="shared" si="290"/>
        <v>23.9</v>
      </c>
      <c r="G2639" s="6">
        <f t="shared" si="291"/>
        <v>24.9</v>
      </c>
      <c r="H2639" s="6">
        <f t="shared" si="292"/>
        <v>25.9</v>
      </c>
      <c r="I2639" s="162"/>
      <c r="J2639" s="6">
        <f t="shared" si="293"/>
        <v>-49.79999999999999</v>
      </c>
      <c r="K2639" s="60"/>
      <c r="L2639" s="93"/>
    </row>
    <row r="2640" spans="1:12">
      <c r="A2640" s="59">
        <f>'Temperature Data'!A2640</f>
        <v>43181</v>
      </c>
      <c r="B2640" s="6" cm="1">
        <f t="array" ref="B2640">INDEX('Temperature Data'!$B2640:$G2640,1,TempDataCol)</f>
        <v>37</v>
      </c>
      <c r="C2640" s="6">
        <f t="shared" si="287"/>
        <v>19.5</v>
      </c>
      <c r="D2640" s="6">
        <f t="shared" si="288"/>
        <v>20.5</v>
      </c>
      <c r="E2640" s="6">
        <f t="shared" si="289"/>
        <v>21.5</v>
      </c>
      <c r="F2640" s="6">
        <f t="shared" si="290"/>
        <v>19.5</v>
      </c>
      <c r="G2640" s="6">
        <f t="shared" si="291"/>
        <v>20.5</v>
      </c>
      <c r="H2640" s="6">
        <f t="shared" si="292"/>
        <v>21.5</v>
      </c>
      <c r="I2640" s="162"/>
      <c r="J2640" s="6">
        <f t="shared" si="293"/>
        <v>-41</v>
      </c>
      <c r="K2640" s="60"/>
      <c r="L2640" s="93"/>
    </row>
    <row r="2641" spans="1:12">
      <c r="A2641" s="59">
        <f>'Temperature Data'!A2641</f>
        <v>43182</v>
      </c>
      <c r="B2641" s="6" cm="1">
        <f t="array" ref="B2641">INDEX('Temperature Data'!$B2641:$G2641,1,TempDataCol)</f>
        <v>37.700000000000003</v>
      </c>
      <c r="C2641" s="6">
        <f t="shared" si="287"/>
        <v>18.799999999999997</v>
      </c>
      <c r="D2641" s="6">
        <f t="shared" si="288"/>
        <v>19.799999999999997</v>
      </c>
      <c r="E2641" s="6">
        <f t="shared" si="289"/>
        <v>20.799999999999997</v>
      </c>
      <c r="F2641" s="6">
        <f t="shared" si="290"/>
        <v>18.799999999999997</v>
      </c>
      <c r="G2641" s="6">
        <f t="shared" si="291"/>
        <v>19.799999999999997</v>
      </c>
      <c r="H2641" s="6">
        <f t="shared" si="292"/>
        <v>20.799999999999997</v>
      </c>
      <c r="I2641" s="162"/>
      <c r="J2641" s="6">
        <f t="shared" si="293"/>
        <v>-39.599999999999994</v>
      </c>
      <c r="K2641" s="60"/>
      <c r="L2641" s="93"/>
    </row>
    <row r="2642" spans="1:12">
      <c r="A2642" s="59">
        <f>'Temperature Data'!A2642</f>
        <v>43183</v>
      </c>
      <c r="B2642" s="6" cm="1">
        <f t="array" ref="B2642">INDEX('Temperature Data'!$B2642:$G2642,1,TempDataCol)</f>
        <v>38.200000000000003</v>
      </c>
      <c r="C2642" s="6">
        <f t="shared" si="287"/>
        <v>18.299999999999997</v>
      </c>
      <c r="D2642" s="6">
        <f t="shared" si="288"/>
        <v>19.299999999999997</v>
      </c>
      <c r="E2642" s="6">
        <f t="shared" si="289"/>
        <v>20.299999999999997</v>
      </c>
      <c r="F2642" s="6">
        <f t="shared" si="290"/>
        <v>18.299999999999997</v>
      </c>
      <c r="G2642" s="6">
        <f t="shared" si="291"/>
        <v>19.299999999999997</v>
      </c>
      <c r="H2642" s="6">
        <f t="shared" si="292"/>
        <v>20.299999999999997</v>
      </c>
      <c r="I2642" s="162"/>
      <c r="J2642" s="6">
        <f t="shared" si="293"/>
        <v>-38.599999999999994</v>
      </c>
      <c r="K2642" s="60"/>
      <c r="L2642" s="93"/>
    </row>
    <row r="2643" spans="1:12">
      <c r="A2643" s="59">
        <f>'Temperature Data'!A2643</f>
        <v>43184</v>
      </c>
      <c r="B2643" s="6" cm="1">
        <f t="array" ref="B2643">INDEX('Temperature Data'!$B2643:$G2643,1,TempDataCol)</f>
        <v>32.9</v>
      </c>
      <c r="C2643" s="6">
        <f t="shared" si="287"/>
        <v>23.6</v>
      </c>
      <c r="D2643" s="6">
        <f t="shared" si="288"/>
        <v>24.6</v>
      </c>
      <c r="E2643" s="6">
        <f t="shared" si="289"/>
        <v>25.6</v>
      </c>
      <c r="F2643" s="6">
        <f t="shared" si="290"/>
        <v>23.6</v>
      </c>
      <c r="G2643" s="6">
        <f t="shared" si="291"/>
        <v>24.6</v>
      </c>
      <c r="H2643" s="6">
        <f t="shared" si="292"/>
        <v>25.6</v>
      </c>
      <c r="I2643" s="162"/>
      <c r="J2643" s="6">
        <f t="shared" si="293"/>
        <v>-49.20000000000001</v>
      </c>
      <c r="K2643" s="60"/>
      <c r="L2643" s="93"/>
    </row>
    <row r="2644" spans="1:12">
      <c r="A2644" s="59">
        <f>'Temperature Data'!A2644</f>
        <v>43185</v>
      </c>
      <c r="B2644" s="6" cm="1">
        <f t="array" ref="B2644">INDEX('Temperature Data'!$B2644:$G2644,1,TempDataCol)</f>
        <v>31.6</v>
      </c>
      <c r="C2644" s="6">
        <f t="shared" si="287"/>
        <v>24.9</v>
      </c>
      <c r="D2644" s="6">
        <f t="shared" si="288"/>
        <v>25.9</v>
      </c>
      <c r="E2644" s="6">
        <f t="shared" si="289"/>
        <v>26.9</v>
      </c>
      <c r="F2644" s="6">
        <f t="shared" si="290"/>
        <v>24.9</v>
      </c>
      <c r="G2644" s="6">
        <f t="shared" si="291"/>
        <v>25.9</v>
      </c>
      <c r="H2644" s="6">
        <f t="shared" si="292"/>
        <v>26.9</v>
      </c>
      <c r="I2644" s="162"/>
      <c r="J2644" s="6">
        <f t="shared" si="293"/>
        <v>-51.79999999999999</v>
      </c>
      <c r="K2644" s="60"/>
      <c r="L2644" s="93"/>
    </row>
    <row r="2645" spans="1:12">
      <c r="A2645" s="59">
        <f>'Temperature Data'!A2645</f>
        <v>43186</v>
      </c>
      <c r="B2645" s="6" cm="1">
        <f t="array" ref="B2645">INDEX('Temperature Data'!$B2645:$G2645,1,TempDataCol)</f>
        <v>34.6</v>
      </c>
      <c r="C2645" s="6">
        <f t="shared" si="287"/>
        <v>21.9</v>
      </c>
      <c r="D2645" s="6">
        <f t="shared" si="288"/>
        <v>22.9</v>
      </c>
      <c r="E2645" s="6">
        <f t="shared" si="289"/>
        <v>23.9</v>
      </c>
      <c r="F2645" s="6">
        <f t="shared" si="290"/>
        <v>21.9</v>
      </c>
      <c r="G2645" s="6">
        <f t="shared" si="291"/>
        <v>22.9</v>
      </c>
      <c r="H2645" s="6">
        <f t="shared" si="292"/>
        <v>23.9</v>
      </c>
      <c r="I2645" s="162"/>
      <c r="J2645" s="6">
        <f t="shared" si="293"/>
        <v>-45.79999999999999</v>
      </c>
      <c r="K2645" s="60"/>
      <c r="L2645" s="93"/>
    </row>
    <row r="2646" spans="1:12">
      <c r="A2646" s="59">
        <f>'Temperature Data'!A2646</f>
        <v>43187</v>
      </c>
      <c r="B2646" s="6" cm="1">
        <f t="array" ref="B2646">INDEX('Temperature Data'!$B2646:$G2646,1,TempDataCol)</f>
        <v>43.4</v>
      </c>
      <c r="C2646" s="6">
        <f t="shared" si="287"/>
        <v>13.100000000000001</v>
      </c>
      <c r="D2646" s="6">
        <f t="shared" si="288"/>
        <v>14.100000000000001</v>
      </c>
      <c r="E2646" s="6">
        <f t="shared" si="289"/>
        <v>15.100000000000001</v>
      </c>
      <c r="F2646" s="6">
        <f t="shared" si="290"/>
        <v>13.100000000000001</v>
      </c>
      <c r="G2646" s="6">
        <f t="shared" si="291"/>
        <v>14.100000000000001</v>
      </c>
      <c r="H2646" s="6">
        <f t="shared" si="292"/>
        <v>15.100000000000001</v>
      </c>
      <c r="I2646" s="162"/>
      <c r="J2646" s="6">
        <f t="shared" si="293"/>
        <v>-28.200000000000003</v>
      </c>
      <c r="K2646" s="60"/>
      <c r="L2646" s="93"/>
    </row>
    <row r="2647" spans="1:12">
      <c r="A2647" s="59">
        <f>'Temperature Data'!A2647</f>
        <v>43188</v>
      </c>
      <c r="B2647" s="6" cm="1">
        <f t="array" ref="B2647">INDEX('Temperature Data'!$B2647:$G2647,1,TempDataCol)</f>
        <v>44</v>
      </c>
      <c r="C2647" s="6">
        <f t="shared" si="287"/>
        <v>12.5</v>
      </c>
      <c r="D2647" s="6">
        <f t="shared" si="288"/>
        <v>13.5</v>
      </c>
      <c r="E2647" s="6">
        <f t="shared" si="289"/>
        <v>14.5</v>
      </c>
      <c r="F2647" s="6">
        <f t="shared" si="290"/>
        <v>12.5</v>
      </c>
      <c r="G2647" s="6">
        <f t="shared" si="291"/>
        <v>13.5</v>
      </c>
      <c r="H2647" s="6">
        <f t="shared" si="292"/>
        <v>14.5</v>
      </c>
      <c r="I2647" s="162"/>
      <c r="J2647" s="6">
        <f t="shared" si="293"/>
        <v>-27</v>
      </c>
      <c r="K2647" s="60"/>
      <c r="L2647" s="93"/>
    </row>
    <row r="2648" spans="1:12">
      <c r="A2648" s="59">
        <f>'Temperature Data'!A2648</f>
        <v>43189</v>
      </c>
      <c r="B2648" s="6" cm="1">
        <f t="array" ref="B2648">INDEX('Temperature Data'!$B2648:$G2648,1,TempDataCol)</f>
        <v>52.1</v>
      </c>
      <c r="C2648" s="6">
        <f t="shared" si="287"/>
        <v>4.3999999999999986</v>
      </c>
      <c r="D2648" s="6">
        <f t="shared" si="288"/>
        <v>5.3999999999999986</v>
      </c>
      <c r="E2648" s="6">
        <f t="shared" si="289"/>
        <v>6.3999999999999986</v>
      </c>
      <c r="F2648" s="6">
        <f t="shared" si="290"/>
        <v>4.3999999999999986</v>
      </c>
      <c r="G2648" s="6">
        <f t="shared" si="291"/>
        <v>5.3999999999999986</v>
      </c>
      <c r="H2648" s="6">
        <f t="shared" si="292"/>
        <v>6.3999999999999986</v>
      </c>
      <c r="I2648" s="162"/>
      <c r="J2648" s="6">
        <f t="shared" si="293"/>
        <v>-10.799999999999997</v>
      </c>
      <c r="K2648" s="60"/>
      <c r="L2648" s="93"/>
    </row>
    <row r="2649" spans="1:12">
      <c r="A2649" s="59">
        <f>'Temperature Data'!A2649</f>
        <v>43190</v>
      </c>
      <c r="B2649" s="6" cm="1">
        <f t="array" ref="B2649">INDEX('Temperature Data'!$B2649:$G2649,1,TempDataCol)</f>
        <v>46.1</v>
      </c>
      <c r="C2649" s="6">
        <f t="shared" si="287"/>
        <v>10.399999999999999</v>
      </c>
      <c r="D2649" s="6">
        <f t="shared" si="288"/>
        <v>11.399999999999999</v>
      </c>
      <c r="E2649" s="6">
        <f t="shared" si="289"/>
        <v>12.399999999999999</v>
      </c>
      <c r="F2649" s="6">
        <f t="shared" si="290"/>
        <v>10.399999999999999</v>
      </c>
      <c r="G2649" s="6">
        <f t="shared" si="291"/>
        <v>11.399999999999999</v>
      </c>
      <c r="H2649" s="6">
        <f t="shared" si="292"/>
        <v>12.399999999999999</v>
      </c>
      <c r="I2649" s="162"/>
      <c r="J2649" s="6">
        <f t="shared" si="293"/>
        <v>-22.799999999999997</v>
      </c>
      <c r="K2649" s="60"/>
      <c r="L2649" s="93"/>
    </row>
    <row r="2650" spans="1:12">
      <c r="A2650" s="59">
        <f>'Temperature Data'!A2650</f>
        <v>43191</v>
      </c>
      <c r="B2650" s="6" cm="1">
        <f t="array" ref="B2650">INDEX('Temperature Data'!$B2650:$G2650,1,TempDataCol)</f>
        <v>46.9</v>
      </c>
      <c r="C2650" s="6">
        <f t="shared" si="287"/>
        <v>9.6000000000000014</v>
      </c>
      <c r="D2650" s="6">
        <f t="shared" si="288"/>
        <v>10.600000000000001</v>
      </c>
      <c r="E2650" s="6">
        <f t="shared" si="289"/>
        <v>11.600000000000001</v>
      </c>
      <c r="F2650" s="6">
        <f t="shared" si="290"/>
        <v>9.6000000000000014</v>
      </c>
      <c r="G2650" s="6">
        <f t="shared" si="291"/>
        <v>10.600000000000001</v>
      </c>
      <c r="H2650" s="6">
        <f t="shared" si="292"/>
        <v>11.600000000000001</v>
      </c>
      <c r="I2650" s="162"/>
      <c r="J2650" s="6">
        <f t="shared" si="293"/>
        <v>-21.200000000000003</v>
      </c>
      <c r="K2650" s="60"/>
      <c r="L2650" s="93"/>
    </row>
    <row r="2651" spans="1:12">
      <c r="A2651" s="59">
        <f>'Temperature Data'!A2651</f>
        <v>43192</v>
      </c>
      <c r="B2651" s="6" cm="1">
        <f t="array" ref="B2651">INDEX('Temperature Data'!$B2651:$G2651,1,TempDataCol)</f>
        <v>33.9</v>
      </c>
      <c r="C2651" s="6">
        <f t="shared" si="287"/>
        <v>22.6</v>
      </c>
      <c r="D2651" s="6">
        <f t="shared" si="288"/>
        <v>23.6</v>
      </c>
      <c r="E2651" s="6">
        <f t="shared" si="289"/>
        <v>24.6</v>
      </c>
      <c r="F2651" s="6">
        <f t="shared" si="290"/>
        <v>22.6</v>
      </c>
      <c r="G2651" s="6">
        <f t="shared" si="291"/>
        <v>23.6</v>
      </c>
      <c r="H2651" s="6">
        <f t="shared" si="292"/>
        <v>24.6</v>
      </c>
      <c r="I2651" s="162"/>
      <c r="J2651" s="6">
        <f t="shared" si="293"/>
        <v>-47.20000000000001</v>
      </c>
      <c r="K2651" s="60"/>
      <c r="L2651" s="93"/>
    </row>
    <row r="2652" spans="1:12">
      <c r="A2652" s="59">
        <f>'Temperature Data'!A2652</f>
        <v>43193</v>
      </c>
      <c r="B2652" s="6" cm="1">
        <f t="array" ref="B2652">INDEX('Temperature Data'!$B2652:$G2652,1,TempDataCol)</f>
        <v>36.6</v>
      </c>
      <c r="C2652" s="6">
        <f t="shared" si="287"/>
        <v>19.899999999999999</v>
      </c>
      <c r="D2652" s="6">
        <f t="shared" si="288"/>
        <v>20.9</v>
      </c>
      <c r="E2652" s="6">
        <f t="shared" si="289"/>
        <v>21.9</v>
      </c>
      <c r="F2652" s="6">
        <f t="shared" si="290"/>
        <v>19.899999999999999</v>
      </c>
      <c r="G2652" s="6">
        <f t="shared" si="291"/>
        <v>20.9</v>
      </c>
      <c r="H2652" s="6">
        <f t="shared" si="292"/>
        <v>21.9</v>
      </c>
      <c r="I2652" s="162"/>
      <c r="J2652" s="6">
        <f t="shared" si="293"/>
        <v>-41.8</v>
      </c>
      <c r="K2652" s="60"/>
      <c r="L2652" s="93"/>
    </row>
    <row r="2653" spans="1:12">
      <c r="A2653" s="59">
        <f>'Temperature Data'!A2653</f>
        <v>43194</v>
      </c>
      <c r="B2653" s="6" cm="1">
        <f t="array" ref="B2653">INDEX('Temperature Data'!$B2653:$G2653,1,TempDataCol)</f>
        <v>44.8</v>
      </c>
      <c r="C2653" s="6">
        <f t="shared" si="287"/>
        <v>11.700000000000003</v>
      </c>
      <c r="D2653" s="6">
        <f t="shared" si="288"/>
        <v>12.700000000000003</v>
      </c>
      <c r="E2653" s="6">
        <f t="shared" si="289"/>
        <v>13.700000000000003</v>
      </c>
      <c r="F2653" s="6">
        <f t="shared" si="290"/>
        <v>11.700000000000003</v>
      </c>
      <c r="G2653" s="6">
        <f t="shared" si="291"/>
        <v>12.700000000000003</v>
      </c>
      <c r="H2653" s="6">
        <f t="shared" si="292"/>
        <v>13.700000000000003</v>
      </c>
      <c r="I2653" s="162"/>
      <c r="J2653" s="6">
        <f t="shared" si="293"/>
        <v>-25.400000000000006</v>
      </c>
      <c r="K2653" s="60"/>
      <c r="L2653" s="93"/>
    </row>
    <row r="2654" spans="1:12">
      <c r="A2654" s="59">
        <f>'Temperature Data'!A2654</f>
        <v>43195</v>
      </c>
      <c r="B2654" s="6" cm="1">
        <f t="array" ref="B2654">INDEX('Temperature Data'!$B2654:$G2654,1,TempDataCol)</f>
        <v>35.1</v>
      </c>
      <c r="C2654" s="6">
        <f t="shared" si="287"/>
        <v>21.4</v>
      </c>
      <c r="D2654" s="6">
        <f t="shared" si="288"/>
        <v>22.4</v>
      </c>
      <c r="E2654" s="6">
        <f t="shared" si="289"/>
        <v>23.4</v>
      </c>
      <c r="F2654" s="6">
        <f t="shared" si="290"/>
        <v>21.4</v>
      </c>
      <c r="G2654" s="6">
        <f t="shared" si="291"/>
        <v>22.4</v>
      </c>
      <c r="H2654" s="6">
        <f t="shared" si="292"/>
        <v>23.4</v>
      </c>
      <c r="I2654" s="162"/>
      <c r="J2654" s="6">
        <f t="shared" si="293"/>
        <v>-44.79999999999999</v>
      </c>
      <c r="K2654" s="60"/>
      <c r="L2654" s="93"/>
    </row>
    <row r="2655" spans="1:12">
      <c r="A2655" s="59">
        <f>'Temperature Data'!A2655</f>
        <v>43196</v>
      </c>
      <c r="B2655" s="6" cm="1">
        <f t="array" ref="B2655">INDEX('Temperature Data'!$B2655:$G2655,1,TempDataCol)</f>
        <v>33</v>
      </c>
      <c r="C2655" s="6">
        <f t="shared" si="287"/>
        <v>23.5</v>
      </c>
      <c r="D2655" s="6">
        <f t="shared" si="288"/>
        <v>24.5</v>
      </c>
      <c r="E2655" s="6">
        <f t="shared" si="289"/>
        <v>25.5</v>
      </c>
      <c r="F2655" s="6">
        <f t="shared" si="290"/>
        <v>23.5</v>
      </c>
      <c r="G2655" s="6">
        <f t="shared" si="291"/>
        <v>24.5</v>
      </c>
      <c r="H2655" s="6">
        <f t="shared" si="292"/>
        <v>25.5</v>
      </c>
      <c r="I2655" s="162"/>
      <c r="J2655" s="6">
        <f t="shared" si="293"/>
        <v>-49</v>
      </c>
      <c r="K2655" s="60"/>
      <c r="L2655" s="93"/>
    </row>
    <row r="2656" spans="1:12">
      <c r="A2656" s="59">
        <f>'Temperature Data'!A2656</f>
        <v>43197</v>
      </c>
      <c r="B2656" s="6" cm="1">
        <f t="array" ref="B2656">INDEX('Temperature Data'!$B2656:$G2656,1,TempDataCol)</f>
        <v>38.5</v>
      </c>
      <c r="C2656" s="6">
        <f t="shared" si="287"/>
        <v>18</v>
      </c>
      <c r="D2656" s="6">
        <f t="shared" si="288"/>
        <v>19</v>
      </c>
      <c r="E2656" s="6">
        <f t="shared" si="289"/>
        <v>20</v>
      </c>
      <c r="F2656" s="6">
        <f t="shared" si="290"/>
        <v>18</v>
      </c>
      <c r="G2656" s="6">
        <f t="shared" si="291"/>
        <v>19</v>
      </c>
      <c r="H2656" s="6">
        <f t="shared" si="292"/>
        <v>20</v>
      </c>
      <c r="I2656" s="162"/>
      <c r="J2656" s="6">
        <f t="shared" si="293"/>
        <v>-38</v>
      </c>
      <c r="K2656" s="60"/>
      <c r="L2656" s="93"/>
    </row>
    <row r="2657" spans="1:12">
      <c r="A2657" s="59">
        <f>'Temperature Data'!A2657</f>
        <v>43198</v>
      </c>
      <c r="B2657" s="6" cm="1">
        <f t="array" ref="B2657">INDEX('Temperature Data'!$B2657:$G2657,1,TempDataCol)</f>
        <v>35.200000000000003</v>
      </c>
      <c r="C2657" s="6">
        <f t="shared" si="287"/>
        <v>21.299999999999997</v>
      </c>
      <c r="D2657" s="6">
        <f t="shared" si="288"/>
        <v>22.299999999999997</v>
      </c>
      <c r="E2657" s="6">
        <f t="shared" si="289"/>
        <v>23.299999999999997</v>
      </c>
      <c r="F2657" s="6">
        <f t="shared" si="290"/>
        <v>21.299999999999997</v>
      </c>
      <c r="G2657" s="6">
        <f t="shared" si="291"/>
        <v>22.299999999999997</v>
      </c>
      <c r="H2657" s="6">
        <f t="shared" si="292"/>
        <v>23.299999999999997</v>
      </c>
      <c r="I2657" s="162"/>
      <c r="J2657" s="6">
        <f t="shared" si="293"/>
        <v>-44.599999999999994</v>
      </c>
      <c r="K2657" s="60"/>
      <c r="L2657" s="93"/>
    </row>
    <row r="2658" spans="1:12">
      <c r="A2658" s="59">
        <f>'Temperature Data'!A2658</f>
        <v>43199</v>
      </c>
      <c r="B2658" s="6" cm="1">
        <f t="array" ref="B2658">INDEX('Temperature Data'!$B2658:$G2658,1,TempDataCol)</f>
        <v>35</v>
      </c>
      <c r="C2658" s="6">
        <f t="shared" si="287"/>
        <v>21.5</v>
      </c>
      <c r="D2658" s="6">
        <f t="shared" si="288"/>
        <v>22.5</v>
      </c>
      <c r="E2658" s="6">
        <f t="shared" si="289"/>
        <v>23.5</v>
      </c>
      <c r="F2658" s="6">
        <f t="shared" si="290"/>
        <v>21.5</v>
      </c>
      <c r="G2658" s="6">
        <f t="shared" si="291"/>
        <v>22.5</v>
      </c>
      <c r="H2658" s="6">
        <f t="shared" si="292"/>
        <v>23.5</v>
      </c>
      <c r="I2658" s="162"/>
      <c r="J2658" s="6">
        <f t="shared" si="293"/>
        <v>-45</v>
      </c>
      <c r="K2658" s="60"/>
      <c r="L2658" s="93"/>
    </row>
    <row r="2659" spans="1:12">
      <c r="A2659" s="59">
        <f>'Temperature Data'!A2659</f>
        <v>43200</v>
      </c>
      <c r="B2659" s="6" cm="1">
        <f t="array" ref="B2659">INDEX('Temperature Data'!$B2659:$G2659,1,TempDataCol)</f>
        <v>35</v>
      </c>
      <c r="C2659" s="6">
        <f t="shared" si="287"/>
        <v>21.5</v>
      </c>
      <c r="D2659" s="6">
        <f t="shared" si="288"/>
        <v>22.5</v>
      </c>
      <c r="E2659" s="6">
        <f t="shared" si="289"/>
        <v>23.5</v>
      </c>
      <c r="F2659" s="6">
        <f t="shared" si="290"/>
        <v>21.5</v>
      </c>
      <c r="G2659" s="6">
        <f t="shared" si="291"/>
        <v>22.5</v>
      </c>
      <c r="H2659" s="6">
        <f t="shared" si="292"/>
        <v>23.5</v>
      </c>
      <c r="I2659" s="162"/>
      <c r="J2659" s="6">
        <f t="shared" si="293"/>
        <v>-45</v>
      </c>
      <c r="K2659" s="60"/>
      <c r="L2659" s="93"/>
    </row>
    <row r="2660" spans="1:12">
      <c r="A2660" s="59">
        <f>'Temperature Data'!A2660</f>
        <v>43201</v>
      </c>
      <c r="B2660" s="6" cm="1">
        <f t="array" ref="B2660">INDEX('Temperature Data'!$B2660:$G2660,1,TempDataCol)</f>
        <v>37.4</v>
      </c>
      <c r="C2660" s="6">
        <f t="shared" si="287"/>
        <v>19.100000000000001</v>
      </c>
      <c r="D2660" s="6">
        <f t="shared" si="288"/>
        <v>20.100000000000001</v>
      </c>
      <c r="E2660" s="6">
        <f t="shared" si="289"/>
        <v>21.1</v>
      </c>
      <c r="F2660" s="6">
        <f t="shared" si="290"/>
        <v>19.100000000000001</v>
      </c>
      <c r="G2660" s="6">
        <f t="shared" si="291"/>
        <v>20.100000000000001</v>
      </c>
      <c r="H2660" s="6">
        <f t="shared" si="292"/>
        <v>21.1</v>
      </c>
      <c r="I2660" s="162"/>
      <c r="J2660" s="6">
        <f t="shared" si="293"/>
        <v>-40.200000000000003</v>
      </c>
      <c r="K2660" s="60"/>
      <c r="L2660" s="93"/>
    </row>
    <row r="2661" spans="1:12">
      <c r="A2661" s="59">
        <f>'Temperature Data'!A2661</f>
        <v>43202</v>
      </c>
      <c r="B2661" s="6" cm="1">
        <f t="array" ref="B2661">INDEX('Temperature Data'!$B2661:$G2661,1,TempDataCol)</f>
        <v>44.7</v>
      </c>
      <c r="C2661" s="6">
        <f t="shared" si="287"/>
        <v>11.799999999999997</v>
      </c>
      <c r="D2661" s="6">
        <f t="shared" si="288"/>
        <v>12.799999999999997</v>
      </c>
      <c r="E2661" s="6">
        <f t="shared" si="289"/>
        <v>13.799999999999997</v>
      </c>
      <c r="F2661" s="6">
        <f t="shared" si="290"/>
        <v>11.799999999999997</v>
      </c>
      <c r="G2661" s="6">
        <f t="shared" si="291"/>
        <v>12.799999999999997</v>
      </c>
      <c r="H2661" s="6">
        <f t="shared" si="292"/>
        <v>13.799999999999997</v>
      </c>
      <c r="I2661" s="162"/>
      <c r="J2661" s="6">
        <f t="shared" si="293"/>
        <v>-25.599999999999994</v>
      </c>
      <c r="K2661" s="60"/>
      <c r="L2661" s="93"/>
    </row>
    <row r="2662" spans="1:12">
      <c r="A2662" s="59">
        <f>'Temperature Data'!A2662</f>
        <v>43203</v>
      </c>
      <c r="B2662" s="6" cm="1">
        <f t="array" ref="B2662">INDEX('Temperature Data'!$B2662:$G2662,1,TempDataCol)</f>
        <v>57.4</v>
      </c>
      <c r="C2662" s="6">
        <f t="shared" si="287"/>
        <v>0</v>
      </c>
      <c r="D2662" s="6">
        <f t="shared" si="288"/>
        <v>0.10000000000000142</v>
      </c>
      <c r="E2662" s="6">
        <f t="shared" si="289"/>
        <v>1.1000000000000014</v>
      </c>
      <c r="F2662" s="6">
        <f t="shared" si="290"/>
        <v>0</v>
      </c>
      <c r="G2662" s="6">
        <f t="shared" si="291"/>
        <v>0.10000000000000142</v>
      </c>
      <c r="H2662" s="6">
        <f t="shared" si="292"/>
        <v>1.1000000000000014</v>
      </c>
      <c r="I2662" s="162"/>
      <c r="J2662" s="6">
        <f t="shared" si="293"/>
        <v>-1.1000000000000014</v>
      </c>
      <c r="K2662" s="60"/>
      <c r="L2662" s="93"/>
    </row>
    <row r="2663" spans="1:12">
      <c r="A2663" s="59">
        <f>'Temperature Data'!A2663</f>
        <v>43204</v>
      </c>
      <c r="B2663" s="6" cm="1">
        <f t="array" ref="B2663">INDEX('Temperature Data'!$B2663:$G2663,1,TempDataCol)</f>
        <v>46.7</v>
      </c>
      <c r="C2663" s="6">
        <f t="shared" si="287"/>
        <v>9.7999999999999972</v>
      </c>
      <c r="D2663" s="6">
        <f t="shared" si="288"/>
        <v>10.799999999999997</v>
      </c>
      <c r="E2663" s="6">
        <f t="shared" si="289"/>
        <v>11.799999999999997</v>
      </c>
      <c r="F2663" s="6">
        <f t="shared" si="290"/>
        <v>9.7999999999999972</v>
      </c>
      <c r="G2663" s="6">
        <f t="shared" si="291"/>
        <v>10.799999999999997</v>
      </c>
      <c r="H2663" s="6">
        <f t="shared" si="292"/>
        <v>11.799999999999997</v>
      </c>
      <c r="I2663" s="162"/>
      <c r="J2663" s="6">
        <f t="shared" si="293"/>
        <v>-21.599999999999994</v>
      </c>
      <c r="K2663" s="60"/>
      <c r="L2663" s="93"/>
    </row>
    <row r="2664" spans="1:12">
      <c r="A2664" s="59">
        <f>'Temperature Data'!A2664</f>
        <v>43205</v>
      </c>
      <c r="B2664" s="6" cm="1">
        <f t="array" ref="B2664">INDEX('Temperature Data'!$B2664:$G2664,1,TempDataCol)</f>
        <v>33.200000000000003</v>
      </c>
      <c r="C2664" s="6">
        <f t="shared" si="287"/>
        <v>23.299999999999997</v>
      </c>
      <c r="D2664" s="6">
        <f t="shared" si="288"/>
        <v>24.299999999999997</v>
      </c>
      <c r="E2664" s="6">
        <f t="shared" si="289"/>
        <v>25.299999999999997</v>
      </c>
      <c r="F2664" s="6">
        <f t="shared" si="290"/>
        <v>23.299999999999997</v>
      </c>
      <c r="G2664" s="6">
        <f t="shared" si="291"/>
        <v>24.299999999999997</v>
      </c>
      <c r="H2664" s="6">
        <f t="shared" si="292"/>
        <v>25.299999999999997</v>
      </c>
      <c r="I2664" s="162"/>
      <c r="J2664" s="6">
        <f t="shared" si="293"/>
        <v>-48.599999999999994</v>
      </c>
      <c r="K2664" s="60"/>
      <c r="L2664" s="93"/>
    </row>
    <row r="2665" spans="1:12">
      <c r="A2665" s="59">
        <f>'Temperature Data'!A2665</f>
        <v>43206</v>
      </c>
      <c r="B2665" s="6" cm="1">
        <f t="array" ref="B2665">INDEX('Temperature Data'!$B2665:$G2665,1,TempDataCol)</f>
        <v>41.9</v>
      </c>
      <c r="C2665" s="6">
        <f t="shared" si="287"/>
        <v>14.600000000000001</v>
      </c>
      <c r="D2665" s="6">
        <f t="shared" si="288"/>
        <v>15.600000000000001</v>
      </c>
      <c r="E2665" s="6">
        <f t="shared" si="289"/>
        <v>16.600000000000001</v>
      </c>
      <c r="F2665" s="6">
        <f t="shared" si="290"/>
        <v>14.600000000000001</v>
      </c>
      <c r="G2665" s="6">
        <f t="shared" si="291"/>
        <v>15.600000000000001</v>
      </c>
      <c r="H2665" s="6">
        <f t="shared" si="292"/>
        <v>16.600000000000001</v>
      </c>
      <c r="I2665" s="162"/>
      <c r="J2665" s="6">
        <f t="shared" si="293"/>
        <v>-31.200000000000003</v>
      </c>
      <c r="K2665" s="60"/>
      <c r="L2665" s="93"/>
    </row>
    <row r="2666" spans="1:12">
      <c r="A2666" s="59">
        <f>'Temperature Data'!A2666</f>
        <v>43207</v>
      </c>
      <c r="B2666" s="6" cm="1">
        <f t="array" ref="B2666">INDEX('Temperature Data'!$B2666:$G2666,1,TempDataCol)</f>
        <v>44.8</v>
      </c>
      <c r="C2666" s="6">
        <f t="shared" si="287"/>
        <v>11.700000000000003</v>
      </c>
      <c r="D2666" s="6">
        <f t="shared" si="288"/>
        <v>12.700000000000003</v>
      </c>
      <c r="E2666" s="6">
        <f t="shared" si="289"/>
        <v>13.700000000000003</v>
      </c>
      <c r="F2666" s="6">
        <f t="shared" si="290"/>
        <v>11.700000000000003</v>
      </c>
      <c r="G2666" s="6">
        <f t="shared" si="291"/>
        <v>12.700000000000003</v>
      </c>
      <c r="H2666" s="6">
        <f t="shared" si="292"/>
        <v>13.700000000000003</v>
      </c>
      <c r="I2666" s="162"/>
      <c r="J2666" s="6">
        <f t="shared" si="293"/>
        <v>-25.400000000000006</v>
      </c>
      <c r="K2666" s="60"/>
      <c r="L2666" s="93"/>
    </row>
    <row r="2667" spans="1:12">
      <c r="A2667" s="59">
        <f>'Temperature Data'!A2667</f>
        <v>43208</v>
      </c>
      <c r="B2667" s="6" cm="1">
        <f t="array" ref="B2667">INDEX('Temperature Data'!$B2667:$G2667,1,TempDataCol)</f>
        <v>42.9</v>
      </c>
      <c r="C2667" s="6">
        <f t="shared" si="287"/>
        <v>13.600000000000001</v>
      </c>
      <c r="D2667" s="6">
        <f t="shared" si="288"/>
        <v>14.600000000000001</v>
      </c>
      <c r="E2667" s="6">
        <f t="shared" si="289"/>
        <v>15.600000000000001</v>
      </c>
      <c r="F2667" s="6">
        <f t="shared" si="290"/>
        <v>13.600000000000001</v>
      </c>
      <c r="G2667" s="6">
        <f t="shared" si="291"/>
        <v>14.600000000000001</v>
      </c>
      <c r="H2667" s="6">
        <f t="shared" si="292"/>
        <v>15.600000000000001</v>
      </c>
      <c r="I2667" s="162"/>
      <c r="J2667" s="6">
        <f t="shared" si="293"/>
        <v>-29.200000000000003</v>
      </c>
      <c r="K2667" s="60"/>
      <c r="L2667" s="93"/>
    </row>
    <row r="2668" spans="1:12">
      <c r="A2668" s="59">
        <f>'Temperature Data'!A2668</f>
        <v>43209</v>
      </c>
      <c r="B2668" s="6" cm="1">
        <f t="array" ref="B2668">INDEX('Temperature Data'!$B2668:$G2668,1,TempDataCol)</f>
        <v>39.299999999999997</v>
      </c>
      <c r="C2668" s="6">
        <f t="shared" si="287"/>
        <v>17.200000000000003</v>
      </c>
      <c r="D2668" s="6">
        <f t="shared" si="288"/>
        <v>18.200000000000003</v>
      </c>
      <c r="E2668" s="6">
        <f t="shared" si="289"/>
        <v>19.200000000000003</v>
      </c>
      <c r="F2668" s="6">
        <f t="shared" si="290"/>
        <v>17.200000000000003</v>
      </c>
      <c r="G2668" s="6">
        <f t="shared" si="291"/>
        <v>18.200000000000003</v>
      </c>
      <c r="H2668" s="6">
        <f t="shared" si="292"/>
        <v>19.200000000000003</v>
      </c>
      <c r="I2668" s="162"/>
      <c r="J2668" s="6">
        <f t="shared" si="293"/>
        <v>-36.400000000000006</v>
      </c>
      <c r="K2668" s="60"/>
      <c r="L2668" s="93"/>
    </row>
    <row r="2669" spans="1:12">
      <c r="A2669" s="59">
        <f>'Temperature Data'!A2669</f>
        <v>43210</v>
      </c>
      <c r="B2669" s="6" cm="1">
        <f t="array" ref="B2669">INDEX('Temperature Data'!$B2669:$G2669,1,TempDataCol)</f>
        <v>42.2</v>
      </c>
      <c r="C2669" s="6">
        <f t="shared" si="287"/>
        <v>14.299999999999997</v>
      </c>
      <c r="D2669" s="6">
        <f t="shared" si="288"/>
        <v>15.299999999999997</v>
      </c>
      <c r="E2669" s="6">
        <f t="shared" si="289"/>
        <v>16.299999999999997</v>
      </c>
      <c r="F2669" s="6">
        <f t="shared" si="290"/>
        <v>14.299999999999997</v>
      </c>
      <c r="G2669" s="6">
        <f t="shared" si="291"/>
        <v>15.299999999999997</v>
      </c>
      <c r="H2669" s="6">
        <f t="shared" si="292"/>
        <v>16.299999999999997</v>
      </c>
      <c r="I2669" s="162"/>
      <c r="J2669" s="6">
        <f t="shared" si="293"/>
        <v>-30.599999999999994</v>
      </c>
      <c r="K2669" s="60"/>
      <c r="L2669" s="93"/>
    </row>
    <row r="2670" spans="1:12">
      <c r="A2670" s="59">
        <f>'Temperature Data'!A2670</f>
        <v>43211</v>
      </c>
      <c r="B2670" s="6" cm="1">
        <f t="array" ref="B2670">INDEX('Temperature Data'!$B2670:$G2670,1,TempDataCol)</f>
        <v>46.5</v>
      </c>
      <c r="C2670" s="6">
        <f t="shared" si="287"/>
        <v>10</v>
      </c>
      <c r="D2670" s="6">
        <f t="shared" si="288"/>
        <v>11</v>
      </c>
      <c r="E2670" s="6">
        <f t="shared" si="289"/>
        <v>12</v>
      </c>
      <c r="F2670" s="6">
        <f t="shared" si="290"/>
        <v>10</v>
      </c>
      <c r="G2670" s="6">
        <f t="shared" si="291"/>
        <v>11</v>
      </c>
      <c r="H2670" s="6">
        <f t="shared" si="292"/>
        <v>12</v>
      </c>
      <c r="I2670" s="162"/>
      <c r="J2670" s="6">
        <f t="shared" si="293"/>
        <v>-22</v>
      </c>
      <c r="K2670" s="60"/>
      <c r="L2670" s="93"/>
    </row>
    <row r="2671" spans="1:12">
      <c r="A2671" s="59">
        <f>'Temperature Data'!A2671</f>
        <v>43212</v>
      </c>
      <c r="B2671" s="6" cm="1">
        <f t="array" ref="B2671">INDEX('Temperature Data'!$B2671:$G2671,1,TempDataCol)</f>
        <v>47</v>
      </c>
      <c r="C2671" s="6">
        <f t="shared" si="287"/>
        <v>9.5</v>
      </c>
      <c r="D2671" s="6">
        <f t="shared" si="288"/>
        <v>10.5</v>
      </c>
      <c r="E2671" s="6">
        <f t="shared" si="289"/>
        <v>11.5</v>
      </c>
      <c r="F2671" s="6">
        <f t="shared" si="290"/>
        <v>9.5</v>
      </c>
      <c r="G2671" s="6">
        <f t="shared" si="291"/>
        <v>10.5</v>
      </c>
      <c r="H2671" s="6">
        <f t="shared" si="292"/>
        <v>11.5</v>
      </c>
      <c r="I2671" s="162"/>
      <c r="J2671" s="6">
        <f t="shared" si="293"/>
        <v>-21</v>
      </c>
      <c r="K2671" s="60"/>
      <c r="L2671" s="93"/>
    </row>
    <row r="2672" spans="1:12">
      <c r="A2672" s="59">
        <f>'Temperature Data'!A2672</f>
        <v>43213</v>
      </c>
      <c r="B2672" s="6" cm="1">
        <f t="array" ref="B2672">INDEX('Temperature Data'!$B2672:$G2672,1,TempDataCol)</f>
        <v>48.7</v>
      </c>
      <c r="C2672" s="6">
        <f t="shared" si="287"/>
        <v>7.7999999999999972</v>
      </c>
      <c r="D2672" s="6">
        <f t="shared" si="288"/>
        <v>8.7999999999999972</v>
      </c>
      <c r="E2672" s="6">
        <f t="shared" si="289"/>
        <v>9.7999999999999972</v>
      </c>
      <c r="F2672" s="6">
        <f t="shared" si="290"/>
        <v>7.7999999999999972</v>
      </c>
      <c r="G2672" s="6">
        <f t="shared" si="291"/>
        <v>8.7999999999999972</v>
      </c>
      <c r="H2672" s="6">
        <f t="shared" si="292"/>
        <v>9.7999999999999972</v>
      </c>
      <c r="I2672" s="162"/>
      <c r="J2672" s="6">
        <f t="shared" si="293"/>
        <v>-17.599999999999994</v>
      </c>
      <c r="K2672" s="60"/>
      <c r="L2672" s="93"/>
    </row>
    <row r="2673" spans="1:12">
      <c r="A2673" s="59">
        <f>'Temperature Data'!A2673</f>
        <v>43214</v>
      </c>
      <c r="B2673" s="6" cm="1">
        <f t="array" ref="B2673">INDEX('Temperature Data'!$B2673:$G2673,1,TempDataCol)</f>
        <v>54.3</v>
      </c>
      <c r="C2673" s="6">
        <f t="shared" si="287"/>
        <v>2.2000000000000028</v>
      </c>
      <c r="D2673" s="6">
        <f t="shared" si="288"/>
        <v>3.2000000000000028</v>
      </c>
      <c r="E2673" s="6">
        <f t="shared" si="289"/>
        <v>4.2000000000000028</v>
      </c>
      <c r="F2673" s="6">
        <f t="shared" si="290"/>
        <v>2.2000000000000028</v>
      </c>
      <c r="G2673" s="6">
        <f t="shared" si="291"/>
        <v>3.2000000000000028</v>
      </c>
      <c r="H2673" s="6">
        <f t="shared" si="292"/>
        <v>4.2000000000000028</v>
      </c>
      <c r="I2673" s="162"/>
      <c r="J2673" s="6">
        <f t="shared" si="293"/>
        <v>-6.4000000000000057</v>
      </c>
      <c r="K2673" s="60"/>
      <c r="L2673" s="93"/>
    </row>
    <row r="2674" spans="1:12">
      <c r="A2674" s="59">
        <f>'Temperature Data'!A2674</f>
        <v>43215</v>
      </c>
      <c r="B2674" s="6" cm="1">
        <f t="array" ref="B2674">INDEX('Temperature Data'!$B2674:$G2674,1,TempDataCol)</f>
        <v>52.7</v>
      </c>
      <c r="C2674" s="6">
        <f t="shared" si="287"/>
        <v>3.7999999999999972</v>
      </c>
      <c r="D2674" s="6">
        <f t="shared" si="288"/>
        <v>4.7999999999999972</v>
      </c>
      <c r="E2674" s="6">
        <f t="shared" si="289"/>
        <v>5.7999999999999972</v>
      </c>
      <c r="F2674" s="6">
        <f t="shared" si="290"/>
        <v>3.7999999999999972</v>
      </c>
      <c r="G2674" s="6">
        <f t="shared" si="291"/>
        <v>4.7999999999999972</v>
      </c>
      <c r="H2674" s="6">
        <f t="shared" si="292"/>
        <v>5.7999999999999972</v>
      </c>
      <c r="I2674" s="162"/>
      <c r="J2674" s="6">
        <f t="shared" si="293"/>
        <v>-9.5999999999999943</v>
      </c>
      <c r="K2674" s="60"/>
      <c r="L2674" s="93"/>
    </row>
    <row r="2675" spans="1:12">
      <c r="A2675" s="59">
        <f>'Temperature Data'!A2675</f>
        <v>43216</v>
      </c>
      <c r="B2675" s="6" cm="1">
        <f t="array" ref="B2675">INDEX('Temperature Data'!$B2675:$G2675,1,TempDataCol)</f>
        <v>58.3</v>
      </c>
      <c r="C2675" s="6">
        <f t="shared" si="287"/>
        <v>0</v>
      </c>
      <c r="D2675" s="6">
        <f t="shared" si="288"/>
        <v>0</v>
      </c>
      <c r="E2675" s="6">
        <f t="shared" si="289"/>
        <v>0.20000000000000284</v>
      </c>
      <c r="F2675" s="6">
        <f t="shared" si="290"/>
        <v>0</v>
      </c>
      <c r="G2675" s="6">
        <f t="shared" si="291"/>
        <v>0</v>
      </c>
      <c r="H2675" s="6">
        <f t="shared" si="292"/>
        <v>0.20000000000000284</v>
      </c>
      <c r="I2675" s="162"/>
      <c r="J2675" s="6">
        <f t="shared" si="293"/>
        <v>0</v>
      </c>
      <c r="K2675" s="60"/>
      <c r="L2675" s="93"/>
    </row>
    <row r="2676" spans="1:12">
      <c r="A2676" s="59">
        <f>'Temperature Data'!A2676</f>
        <v>43217</v>
      </c>
      <c r="B2676" s="6" cm="1">
        <f t="array" ref="B2676">INDEX('Temperature Data'!$B2676:$G2676,1,TempDataCol)</f>
        <v>50.7</v>
      </c>
      <c r="C2676" s="6">
        <f t="shared" si="287"/>
        <v>5.7999999999999972</v>
      </c>
      <c r="D2676" s="6">
        <f t="shared" si="288"/>
        <v>6.7999999999999972</v>
      </c>
      <c r="E2676" s="6">
        <f t="shared" si="289"/>
        <v>7.7999999999999972</v>
      </c>
      <c r="F2676" s="6">
        <f t="shared" si="290"/>
        <v>5.7999999999999972</v>
      </c>
      <c r="G2676" s="6">
        <f t="shared" si="291"/>
        <v>6.7999999999999972</v>
      </c>
      <c r="H2676" s="6">
        <f t="shared" si="292"/>
        <v>7.7999999999999972</v>
      </c>
      <c r="I2676" s="162"/>
      <c r="J2676" s="6">
        <f t="shared" si="293"/>
        <v>-13.599999999999994</v>
      </c>
      <c r="K2676" s="60"/>
      <c r="L2676" s="93"/>
    </row>
    <row r="2677" spans="1:12">
      <c r="A2677" s="59">
        <f>'Temperature Data'!A2677</f>
        <v>43218</v>
      </c>
      <c r="B2677" s="6" cm="1">
        <f t="array" ref="B2677">INDEX('Temperature Data'!$B2677:$G2677,1,TempDataCol)</f>
        <v>59.2</v>
      </c>
      <c r="C2677" s="6">
        <f t="shared" si="287"/>
        <v>0</v>
      </c>
      <c r="D2677" s="6">
        <f t="shared" si="288"/>
        <v>0</v>
      </c>
      <c r="E2677" s="6">
        <f t="shared" si="289"/>
        <v>0</v>
      </c>
      <c r="F2677" s="6">
        <f t="shared" si="290"/>
        <v>0</v>
      </c>
      <c r="G2677" s="6">
        <f t="shared" si="291"/>
        <v>0</v>
      </c>
      <c r="H2677" s="6">
        <f t="shared" si="292"/>
        <v>0</v>
      </c>
      <c r="I2677" s="162"/>
      <c r="J2677" s="6">
        <f t="shared" si="293"/>
        <v>0</v>
      </c>
      <c r="K2677" s="60"/>
      <c r="L2677" s="93"/>
    </row>
    <row r="2678" spans="1:12">
      <c r="A2678" s="59">
        <f>'Temperature Data'!A2678</f>
        <v>43219</v>
      </c>
      <c r="B2678" s="6" cm="1">
        <f t="array" ref="B2678">INDEX('Temperature Data'!$B2678:$G2678,1,TempDataCol)</f>
        <v>50.9</v>
      </c>
      <c r="C2678" s="6">
        <f t="shared" si="287"/>
        <v>5.6000000000000014</v>
      </c>
      <c r="D2678" s="6">
        <f t="shared" si="288"/>
        <v>6.6000000000000014</v>
      </c>
      <c r="E2678" s="6">
        <f t="shared" si="289"/>
        <v>7.6000000000000014</v>
      </c>
      <c r="F2678" s="6">
        <f t="shared" si="290"/>
        <v>5.6000000000000014</v>
      </c>
      <c r="G2678" s="6">
        <f t="shared" si="291"/>
        <v>6.6000000000000014</v>
      </c>
      <c r="H2678" s="6">
        <f t="shared" si="292"/>
        <v>7.6000000000000014</v>
      </c>
      <c r="I2678" s="162"/>
      <c r="J2678" s="6">
        <f t="shared" si="293"/>
        <v>-13.200000000000003</v>
      </c>
      <c r="K2678" s="60"/>
      <c r="L2678" s="93"/>
    </row>
    <row r="2679" spans="1:12">
      <c r="A2679" s="59">
        <f>'Temperature Data'!A2679</f>
        <v>43220</v>
      </c>
      <c r="B2679" s="6" cm="1">
        <f t="array" ref="B2679">INDEX('Temperature Data'!$B2679:$G2679,1,TempDataCol)</f>
        <v>43.7</v>
      </c>
      <c r="C2679" s="6">
        <f t="shared" si="287"/>
        <v>12.799999999999997</v>
      </c>
      <c r="D2679" s="6">
        <f t="shared" si="288"/>
        <v>13.799999999999997</v>
      </c>
      <c r="E2679" s="6">
        <f t="shared" si="289"/>
        <v>14.799999999999997</v>
      </c>
      <c r="F2679" s="6">
        <f t="shared" si="290"/>
        <v>12.799999999999997</v>
      </c>
      <c r="G2679" s="6">
        <f t="shared" si="291"/>
        <v>13.799999999999997</v>
      </c>
      <c r="H2679" s="6">
        <f t="shared" si="292"/>
        <v>14.799999999999997</v>
      </c>
      <c r="I2679" s="162"/>
      <c r="J2679" s="6">
        <f t="shared" si="293"/>
        <v>-27.599999999999994</v>
      </c>
      <c r="K2679" s="60"/>
      <c r="L2679" s="93"/>
    </row>
    <row r="2680" spans="1:12">
      <c r="A2680" s="59">
        <f>'Temperature Data'!A2680</f>
        <v>43221</v>
      </c>
      <c r="B2680" s="6" cm="1">
        <f t="array" ref="B2680">INDEX('Temperature Data'!$B2680:$G2680,1,TempDataCol)</f>
        <v>54.5</v>
      </c>
      <c r="C2680" s="6">
        <f t="shared" si="287"/>
        <v>2</v>
      </c>
      <c r="D2680" s="6">
        <f t="shared" si="288"/>
        <v>3</v>
      </c>
      <c r="E2680" s="6">
        <f t="shared" si="289"/>
        <v>4</v>
      </c>
      <c r="F2680" s="6">
        <f t="shared" si="290"/>
        <v>2</v>
      </c>
      <c r="G2680" s="6">
        <f t="shared" si="291"/>
        <v>3</v>
      </c>
      <c r="H2680" s="6">
        <f t="shared" si="292"/>
        <v>4</v>
      </c>
      <c r="I2680" s="162"/>
      <c r="J2680" s="6">
        <f t="shared" si="293"/>
        <v>-6</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v>
      </c>
      <c r="D2685" s="6">
        <f t="shared" si="288"/>
        <v>0</v>
      </c>
      <c r="E2685" s="6">
        <f t="shared" si="289"/>
        <v>0</v>
      </c>
      <c r="F2685" s="6">
        <f t="shared" si="290"/>
        <v>0</v>
      </c>
      <c r="G2685" s="6">
        <f t="shared" si="291"/>
        <v>0</v>
      </c>
      <c r="H2685" s="6">
        <f t="shared" si="292"/>
        <v>0</v>
      </c>
      <c r="I2685" s="162"/>
      <c r="J2685" s="6">
        <f t="shared" si="293"/>
        <v>0</v>
      </c>
      <c r="K2685" s="60"/>
      <c r="L2685" s="93"/>
    </row>
    <row r="2686" spans="1:12">
      <c r="A2686" s="59">
        <f>'Temperature Data'!A2686</f>
        <v>43227</v>
      </c>
      <c r="B2686" s="6" cm="1">
        <f t="array" ref="B2686">INDEX('Temperature Data'!$B2686:$G2686,1,TempDataCol)</f>
        <v>56.6</v>
      </c>
      <c r="C2686" s="6">
        <f t="shared" si="287"/>
        <v>0</v>
      </c>
      <c r="D2686" s="6">
        <f t="shared" si="288"/>
        <v>0.89999999999999858</v>
      </c>
      <c r="E2686" s="6">
        <f t="shared" si="289"/>
        <v>1.8999999999999986</v>
      </c>
      <c r="F2686" s="6">
        <f t="shared" si="290"/>
        <v>0</v>
      </c>
      <c r="G2686" s="6">
        <f t="shared" si="291"/>
        <v>0.89999999999999858</v>
      </c>
      <c r="H2686" s="6">
        <f t="shared" si="292"/>
        <v>1.8999999999999986</v>
      </c>
      <c r="I2686" s="162"/>
      <c r="J2686" s="6">
        <f t="shared" si="293"/>
        <v>-1.8999999999999986</v>
      </c>
      <c r="K2686" s="60"/>
      <c r="L2686" s="93"/>
    </row>
    <row r="2687" spans="1:12">
      <c r="A2687" s="59">
        <f>'Temperature Data'!A2687</f>
        <v>43228</v>
      </c>
      <c r="B2687" s="6" cm="1">
        <f t="array" ref="B2687">INDEX('Temperature Data'!$B2687:$G2687,1,TempDataCol)</f>
        <v>57.3</v>
      </c>
      <c r="C2687" s="6">
        <f t="shared" si="287"/>
        <v>0</v>
      </c>
      <c r="D2687" s="6">
        <f t="shared" si="288"/>
        <v>0.20000000000000284</v>
      </c>
      <c r="E2687" s="6">
        <f t="shared" si="289"/>
        <v>1.2000000000000028</v>
      </c>
      <c r="F2687" s="6">
        <f t="shared" si="290"/>
        <v>0</v>
      </c>
      <c r="G2687" s="6">
        <f t="shared" si="291"/>
        <v>0.20000000000000284</v>
      </c>
      <c r="H2687" s="6">
        <f t="shared" si="292"/>
        <v>1.2000000000000028</v>
      </c>
      <c r="I2687" s="162"/>
      <c r="J2687" s="6">
        <f t="shared" si="293"/>
        <v>-1.2000000000000028</v>
      </c>
      <c r="K2687" s="60"/>
      <c r="L2687" s="93"/>
    </row>
    <row r="2688" spans="1:12">
      <c r="A2688" s="59">
        <f>'Temperature Data'!A2688</f>
        <v>43229</v>
      </c>
      <c r="B2688" s="6" cm="1">
        <f t="array" ref="B2688">INDEX('Temperature Data'!$B2688:$G2688,1,TempDataCol)</f>
        <v>57.9</v>
      </c>
      <c r="C2688" s="6">
        <f t="shared" si="287"/>
        <v>0</v>
      </c>
      <c r="D2688" s="6">
        <f t="shared" si="288"/>
        <v>0</v>
      </c>
      <c r="E2688" s="6">
        <f t="shared" si="289"/>
        <v>0.60000000000000142</v>
      </c>
      <c r="F2688" s="6">
        <f t="shared" si="290"/>
        <v>0</v>
      </c>
      <c r="G2688" s="6">
        <f t="shared" si="291"/>
        <v>0</v>
      </c>
      <c r="H2688" s="6">
        <f t="shared" si="292"/>
        <v>0.60000000000000142</v>
      </c>
      <c r="I2688" s="162"/>
      <c r="J2688" s="6">
        <f t="shared" si="293"/>
        <v>0</v>
      </c>
      <c r="K2688" s="60"/>
      <c r="L2688" s="93"/>
    </row>
    <row r="2689" spans="1:12">
      <c r="A2689" s="59">
        <f>'Temperature Data'!A2689</f>
        <v>43230</v>
      </c>
      <c r="B2689" s="6" cm="1">
        <f t="array" ref="B2689">INDEX('Temperature Data'!$B2689:$G2689,1,TempDataCol)</f>
        <v>58.5</v>
      </c>
      <c r="C2689" s="6">
        <f t="shared" si="287"/>
        <v>0</v>
      </c>
      <c r="D2689" s="6">
        <f t="shared" si="288"/>
        <v>0</v>
      </c>
      <c r="E2689" s="6">
        <f t="shared" si="289"/>
        <v>0</v>
      </c>
      <c r="F2689" s="6">
        <f t="shared" si="290"/>
        <v>0</v>
      </c>
      <c r="G2689" s="6">
        <f t="shared" si="291"/>
        <v>0</v>
      </c>
      <c r="H2689" s="6">
        <f t="shared" si="292"/>
        <v>0</v>
      </c>
      <c r="I2689" s="162"/>
      <c r="J2689" s="6">
        <f t="shared" si="293"/>
        <v>0</v>
      </c>
      <c r="K2689" s="60"/>
      <c r="L2689" s="93"/>
    </row>
    <row r="2690" spans="1:12">
      <c r="A2690" s="59">
        <f>'Temperature Data'!A2690</f>
        <v>43231</v>
      </c>
      <c r="B2690" s="6" cm="1">
        <f t="array" ref="B2690">INDEX('Temperature Data'!$B2690:$G2690,1,TempDataCol)</f>
        <v>60.2</v>
      </c>
      <c r="C2690" s="6">
        <f t="shared" si="287"/>
        <v>0</v>
      </c>
      <c r="D2690" s="6">
        <f t="shared" si="288"/>
        <v>0</v>
      </c>
      <c r="E2690" s="6">
        <f t="shared" si="289"/>
        <v>0</v>
      </c>
      <c r="F2690" s="6">
        <f t="shared" si="290"/>
        <v>0</v>
      </c>
      <c r="G2690" s="6">
        <f t="shared" si="291"/>
        <v>0</v>
      </c>
      <c r="H2690" s="6">
        <f t="shared" si="292"/>
        <v>0</v>
      </c>
      <c r="I2690" s="162"/>
      <c r="J2690" s="6">
        <f t="shared" si="293"/>
        <v>0</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8.8999999999999986</v>
      </c>
      <c r="D2691" s="6">
        <f t="shared" ref="D2691:D2754" si="295">IF(ISNUMBER($B2691),IF($B2691&lt;BPmiddle,(BPmiddle-$B2691),0),"no data")</f>
        <v>9.8999999999999986</v>
      </c>
      <c r="E2691" s="6">
        <f t="shared" ref="E2691:E2754" si="296">IF(ISNUMBER($B2691),IF($B2691&lt;BPupper,(BPupper-$B2691),0),"no data")</f>
        <v>10.899999999999999</v>
      </c>
      <c r="F2691" s="6">
        <f t="shared" ref="F2691:F2754" si="297">IF(ISNUMBER($B2691),IF($B2691&lt;BPlower,(BPlower-$B2691),0),"no data")</f>
        <v>8.8999999999999986</v>
      </c>
      <c r="G2691" s="6">
        <f t="shared" ref="G2691:G2754" si="298">IF(ISNUMBER($B2691),IF($B2691&lt;BPmiddle,(BPmiddle-$B2691),0),"no data")</f>
        <v>9.8999999999999986</v>
      </c>
      <c r="H2691" s="6">
        <f t="shared" ref="H2691:H2754" si="299">IF(ISNUMBER($B2691),IF($B2691&lt;BPupper,(BPupper-$B2691),0),"no data")</f>
        <v>10.899999999999999</v>
      </c>
      <c r="I2691" s="162"/>
      <c r="J2691" s="6">
        <f t="shared" ref="J2691:J2754" si="300">IF(ISNUMBER($B2691),IF($B2691&lt;BalancePoint,(BalancePoint-$B2691-SUM($D2691:$F2691)),0),"no data")</f>
        <v>-19.799999999999997</v>
      </c>
      <c r="K2691" s="60"/>
      <c r="L2691" s="93"/>
    </row>
    <row r="2692" spans="1:12">
      <c r="A2692" s="59">
        <f>'Temperature Data'!A2692</f>
        <v>43233</v>
      </c>
      <c r="B2692" s="6" cm="1">
        <f t="array" ref="B2692">INDEX('Temperature Data'!$B2692:$G2692,1,TempDataCol)</f>
        <v>49.9</v>
      </c>
      <c r="C2692" s="6">
        <f t="shared" si="294"/>
        <v>6.6000000000000014</v>
      </c>
      <c r="D2692" s="6">
        <f t="shared" si="295"/>
        <v>7.6000000000000014</v>
      </c>
      <c r="E2692" s="6">
        <f t="shared" si="296"/>
        <v>8.6000000000000014</v>
      </c>
      <c r="F2692" s="6">
        <f t="shared" si="297"/>
        <v>6.6000000000000014</v>
      </c>
      <c r="G2692" s="6">
        <f t="shared" si="298"/>
        <v>7.6000000000000014</v>
      </c>
      <c r="H2692" s="6">
        <f t="shared" si="299"/>
        <v>8.6000000000000014</v>
      </c>
      <c r="I2692" s="162"/>
      <c r="J2692" s="6">
        <f t="shared" si="300"/>
        <v>-15.200000000000003</v>
      </c>
      <c r="K2692" s="60"/>
      <c r="L2692" s="93"/>
    </row>
    <row r="2693" spans="1:12">
      <c r="A2693" s="59">
        <f>'Temperature Data'!A2693</f>
        <v>43234</v>
      </c>
      <c r="B2693" s="6" cm="1">
        <f t="array" ref="B2693">INDEX('Temperature Data'!$B2693:$G2693,1,TempDataCol)</f>
        <v>59.8</v>
      </c>
      <c r="C2693" s="6">
        <f t="shared" si="294"/>
        <v>0</v>
      </c>
      <c r="D2693" s="6">
        <f t="shared" si="295"/>
        <v>0</v>
      </c>
      <c r="E2693" s="6">
        <f t="shared" si="296"/>
        <v>0</v>
      </c>
      <c r="F2693" s="6">
        <f t="shared" si="297"/>
        <v>0</v>
      </c>
      <c r="G2693" s="6">
        <f t="shared" si="298"/>
        <v>0</v>
      </c>
      <c r="H2693" s="6">
        <f t="shared" si="299"/>
        <v>0</v>
      </c>
      <c r="I2693" s="162"/>
      <c r="J2693" s="6">
        <f t="shared" si="300"/>
        <v>0</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1</v>
      </c>
      <c r="D2695" s="6">
        <f t="shared" si="295"/>
        <v>2</v>
      </c>
      <c r="E2695" s="6">
        <f t="shared" si="296"/>
        <v>3</v>
      </c>
      <c r="F2695" s="6">
        <f t="shared" si="297"/>
        <v>1</v>
      </c>
      <c r="G2695" s="6">
        <f t="shared" si="298"/>
        <v>2</v>
      </c>
      <c r="H2695" s="6">
        <f t="shared" si="299"/>
        <v>3</v>
      </c>
      <c r="I2695" s="162"/>
      <c r="J2695" s="6">
        <f t="shared" si="300"/>
        <v>-4</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1</v>
      </c>
      <c r="D2697" s="6">
        <f t="shared" si="295"/>
        <v>2</v>
      </c>
      <c r="E2697" s="6">
        <f t="shared" si="296"/>
        <v>3</v>
      </c>
      <c r="F2697" s="6">
        <f t="shared" si="297"/>
        <v>1</v>
      </c>
      <c r="G2697" s="6">
        <f t="shared" si="298"/>
        <v>2</v>
      </c>
      <c r="H2697" s="6">
        <f t="shared" si="299"/>
        <v>3</v>
      </c>
      <c r="I2697" s="162"/>
      <c r="J2697" s="6">
        <f t="shared" si="300"/>
        <v>-4</v>
      </c>
      <c r="K2697" s="60"/>
      <c r="L2697" s="93"/>
    </row>
    <row r="2698" spans="1:12">
      <c r="A2698" s="59">
        <f>'Temperature Data'!A2698</f>
        <v>43239</v>
      </c>
      <c r="B2698" s="6" cm="1">
        <f t="array" ref="B2698">INDEX('Temperature Data'!$B2698:$G2698,1,TempDataCol)</f>
        <v>49</v>
      </c>
      <c r="C2698" s="6">
        <f t="shared" si="294"/>
        <v>7.5</v>
      </c>
      <c r="D2698" s="6">
        <f t="shared" si="295"/>
        <v>8.5</v>
      </c>
      <c r="E2698" s="6">
        <f t="shared" si="296"/>
        <v>9.5</v>
      </c>
      <c r="F2698" s="6">
        <f t="shared" si="297"/>
        <v>7.5</v>
      </c>
      <c r="G2698" s="6">
        <f t="shared" si="298"/>
        <v>8.5</v>
      </c>
      <c r="H2698" s="6">
        <f t="shared" si="299"/>
        <v>9.5</v>
      </c>
      <c r="I2698" s="162"/>
      <c r="J2698" s="6">
        <f t="shared" si="300"/>
        <v>-17</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58.4</v>
      </c>
      <c r="C2701" s="6">
        <f t="shared" si="294"/>
        <v>0</v>
      </c>
      <c r="D2701" s="6">
        <f t="shared" si="295"/>
        <v>0</v>
      </c>
      <c r="E2701" s="6">
        <f t="shared" si="296"/>
        <v>0.10000000000000142</v>
      </c>
      <c r="F2701" s="6">
        <f t="shared" si="297"/>
        <v>0</v>
      </c>
      <c r="G2701" s="6">
        <f t="shared" si="298"/>
        <v>0</v>
      </c>
      <c r="H2701" s="6">
        <f t="shared" si="299"/>
        <v>0.10000000000000142</v>
      </c>
      <c r="I2701" s="162"/>
      <c r="J2701" s="6">
        <f t="shared" si="300"/>
        <v>0</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0</v>
      </c>
      <c r="F2703" s="6">
        <f t="shared" si="297"/>
        <v>0</v>
      </c>
      <c r="G2703" s="6">
        <f t="shared" si="298"/>
        <v>0</v>
      </c>
      <c r="H2703" s="6">
        <f t="shared" si="299"/>
        <v>0</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1.3999999999999986</v>
      </c>
      <c r="D2706" s="6">
        <f t="shared" si="295"/>
        <v>2.3999999999999986</v>
      </c>
      <c r="E2706" s="6">
        <f t="shared" si="296"/>
        <v>3.3999999999999986</v>
      </c>
      <c r="F2706" s="6">
        <f t="shared" si="297"/>
        <v>1.3999999999999986</v>
      </c>
      <c r="G2706" s="6">
        <f t="shared" si="298"/>
        <v>2.3999999999999986</v>
      </c>
      <c r="H2706" s="6">
        <f t="shared" si="299"/>
        <v>3.3999999999999986</v>
      </c>
      <c r="I2706" s="162"/>
      <c r="J2706" s="6">
        <f t="shared" si="300"/>
        <v>-4.7999999999999972</v>
      </c>
      <c r="K2706" s="60"/>
      <c r="L2706" s="93"/>
    </row>
    <row r="2707" spans="1:12">
      <c r="A2707" s="59">
        <f>'Temperature Data'!A2707</f>
        <v>43248</v>
      </c>
      <c r="B2707" s="6" cm="1">
        <f t="array" ref="B2707">INDEX('Temperature Data'!$B2707:$G2707,1,TempDataCol)</f>
        <v>55.1</v>
      </c>
      <c r="C2707" s="6">
        <f t="shared" si="294"/>
        <v>1.3999999999999986</v>
      </c>
      <c r="D2707" s="6">
        <f t="shared" si="295"/>
        <v>2.3999999999999986</v>
      </c>
      <c r="E2707" s="6">
        <f t="shared" si="296"/>
        <v>3.3999999999999986</v>
      </c>
      <c r="F2707" s="6">
        <f t="shared" si="297"/>
        <v>1.3999999999999986</v>
      </c>
      <c r="G2707" s="6">
        <f t="shared" si="298"/>
        <v>2.3999999999999986</v>
      </c>
      <c r="H2707" s="6">
        <f t="shared" si="299"/>
        <v>3.3999999999999986</v>
      </c>
      <c r="I2707" s="162"/>
      <c r="J2707" s="6">
        <f t="shared" si="300"/>
        <v>-4.7999999999999972</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0.5</v>
      </c>
      <c r="D2713" s="6">
        <f t="shared" si="295"/>
        <v>1.5</v>
      </c>
      <c r="E2713" s="6">
        <f t="shared" si="296"/>
        <v>2.5</v>
      </c>
      <c r="F2713" s="6">
        <f t="shared" si="297"/>
        <v>0.5</v>
      </c>
      <c r="G2713" s="6">
        <f t="shared" si="298"/>
        <v>1.5</v>
      </c>
      <c r="H2713" s="6">
        <f t="shared" si="299"/>
        <v>2.5</v>
      </c>
      <c r="I2713" s="162"/>
      <c r="J2713" s="6">
        <f t="shared" si="300"/>
        <v>-3</v>
      </c>
      <c r="K2713" s="60"/>
      <c r="L2713" s="93"/>
    </row>
    <row r="2714" spans="1:12">
      <c r="A2714" s="59">
        <f>'Temperature Data'!A2714</f>
        <v>43255</v>
      </c>
      <c r="B2714" s="6" cm="1">
        <f t="array" ref="B2714">INDEX('Temperature Data'!$B2714:$G2714,1,TempDataCol)</f>
        <v>51.4</v>
      </c>
      <c r="C2714" s="6">
        <f t="shared" si="294"/>
        <v>5.1000000000000014</v>
      </c>
      <c r="D2714" s="6">
        <f t="shared" si="295"/>
        <v>6.1000000000000014</v>
      </c>
      <c r="E2714" s="6">
        <f t="shared" si="296"/>
        <v>7.1000000000000014</v>
      </c>
      <c r="F2714" s="6">
        <f t="shared" si="297"/>
        <v>5.1000000000000014</v>
      </c>
      <c r="G2714" s="6">
        <f t="shared" si="298"/>
        <v>6.1000000000000014</v>
      </c>
      <c r="H2714" s="6">
        <f t="shared" si="299"/>
        <v>7.1000000000000014</v>
      </c>
      <c r="I2714" s="162"/>
      <c r="J2714" s="6">
        <f t="shared" si="300"/>
        <v>-12.200000000000003</v>
      </c>
      <c r="K2714" s="60"/>
      <c r="L2714" s="93"/>
    </row>
    <row r="2715" spans="1:12">
      <c r="A2715" s="59">
        <f>'Temperature Data'!A2715</f>
        <v>43256</v>
      </c>
      <c r="B2715" s="6" cm="1">
        <f t="array" ref="B2715">INDEX('Temperature Data'!$B2715:$G2715,1,TempDataCol)</f>
        <v>55.5</v>
      </c>
      <c r="C2715" s="6">
        <f t="shared" si="294"/>
        <v>1</v>
      </c>
      <c r="D2715" s="6">
        <f t="shared" si="295"/>
        <v>2</v>
      </c>
      <c r="E2715" s="6">
        <f t="shared" si="296"/>
        <v>3</v>
      </c>
      <c r="F2715" s="6">
        <f t="shared" si="297"/>
        <v>1</v>
      </c>
      <c r="G2715" s="6">
        <f t="shared" si="298"/>
        <v>2</v>
      </c>
      <c r="H2715" s="6">
        <f t="shared" si="299"/>
        <v>3</v>
      </c>
      <c r="I2715" s="162"/>
      <c r="J2715" s="6">
        <f t="shared" si="300"/>
        <v>-4</v>
      </c>
      <c r="K2715" s="60"/>
      <c r="L2715" s="93"/>
    </row>
    <row r="2716" spans="1:12">
      <c r="A2716" s="59">
        <f>'Temperature Data'!A2716</f>
        <v>43257</v>
      </c>
      <c r="B2716" s="6" cm="1">
        <f t="array" ref="B2716">INDEX('Temperature Data'!$B2716:$G2716,1,TempDataCol)</f>
        <v>59.2</v>
      </c>
      <c r="C2716" s="6">
        <f t="shared" si="294"/>
        <v>0</v>
      </c>
      <c r="D2716" s="6">
        <f t="shared" si="295"/>
        <v>0</v>
      </c>
      <c r="E2716" s="6">
        <f t="shared" si="296"/>
        <v>0</v>
      </c>
      <c r="F2716" s="6">
        <f t="shared" si="297"/>
        <v>0</v>
      </c>
      <c r="G2716" s="6">
        <f t="shared" si="298"/>
        <v>0</v>
      </c>
      <c r="H2716" s="6">
        <f t="shared" si="299"/>
        <v>0</v>
      </c>
      <c r="I2716" s="162"/>
      <c r="J2716" s="6">
        <f t="shared" si="300"/>
        <v>0</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v>
      </c>
      <c r="E2721" s="6">
        <f t="shared" si="296"/>
        <v>0</v>
      </c>
      <c r="F2721" s="6">
        <f t="shared" si="297"/>
        <v>0</v>
      </c>
      <c r="G2721" s="6">
        <f t="shared" si="298"/>
        <v>0</v>
      </c>
      <c r="H2721" s="6">
        <f t="shared" si="299"/>
        <v>0</v>
      </c>
      <c r="I2721" s="162"/>
      <c r="J2721" s="6">
        <f t="shared" si="300"/>
        <v>0</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v>
      </c>
      <c r="E2725" s="6">
        <f t="shared" si="296"/>
        <v>0</v>
      </c>
      <c r="F2725" s="6">
        <f t="shared" si="297"/>
        <v>0</v>
      </c>
      <c r="G2725" s="6">
        <f t="shared" si="298"/>
        <v>0</v>
      </c>
      <c r="H2725" s="6">
        <f t="shared" si="299"/>
        <v>0</v>
      </c>
      <c r="I2725" s="162"/>
      <c r="J2725" s="6">
        <f t="shared" si="300"/>
        <v>0</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v>
      </c>
      <c r="D2733" s="6">
        <f t="shared" si="295"/>
        <v>0</v>
      </c>
      <c r="E2733" s="6">
        <f t="shared" si="296"/>
        <v>0</v>
      </c>
      <c r="F2733" s="6">
        <f t="shared" si="297"/>
        <v>0</v>
      </c>
      <c r="G2733" s="6">
        <f t="shared" si="298"/>
        <v>0</v>
      </c>
      <c r="H2733" s="6">
        <f t="shared" si="299"/>
        <v>0</v>
      </c>
      <c r="I2733" s="162"/>
      <c r="J2733" s="6">
        <f t="shared" si="300"/>
        <v>0</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v>
      </c>
      <c r="F2810" s="6">
        <f t="shared" si="304"/>
        <v>0</v>
      </c>
      <c r="G2810" s="6">
        <f t="shared" si="305"/>
        <v>0</v>
      </c>
      <c r="H2810" s="6">
        <f t="shared" si="306"/>
        <v>0</v>
      </c>
      <c r="I2810" s="162"/>
      <c r="J2810" s="6">
        <f t="shared" si="307"/>
        <v>0</v>
      </c>
      <c r="K2810" s="60"/>
      <c r="L2810" s="93"/>
    </row>
    <row r="2811" spans="1:12">
      <c r="A2811" s="59">
        <f>'Temperature Data'!A2811</f>
        <v>43352</v>
      </c>
      <c r="B2811" s="6" cm="1">
        <f t="array" ref="B2811">INDEX('Temperature Data'!$B2811:$G2811,1,TempDataCol)</f>
        <v>55.3</v>
      </c>
      <c r="C2811" s="6">
        <f t="shared" si="301"/>
        <v>1.2000000000000028</v>
      </c>
      <c r="D2811" s="6">
        <f t="shared" si="302"/>
        <v>2.2000000000000028</v>
      </c>
      <c r="E2811" s="6">
        <f t="shared" si="303"/>
        <v>3.2000000000000028</v>
      </c>
      <c r="F2811" s="6">
        <f t="shared" si="304"/>
        <v>1.2000000000000028</v>
      </c>
      <c r="G2811" s="6">
        <f t="shared" si="305"/>
        <v>2.2000000000000028</v>
      </c>
      <c r="H2811" s="6">
        <f t="shared" si="306"/>
        <v>3.2000000000000028</v>
      </c>
      <c r="I2811" s="162"/>
      <c r="J2811" s="6">
        <f t="shared" si="307"/>
        <v>-4.4000000000000057</v>
      </c>
      <c r="K2811" s="60"/>
      <c r="L2811" s="93"/>
    </row>
    <row r="2812" spans="1:12">
      <c r="A2812" s="59">
        <f>'Temperature Data'!A2812</f>
        <v>43353</v>
      </c>
      <c r="B2812" s="6" cm="1">
        <f t="array" ref="B2812">INDEX('Temperature Data'!$B2812:$G2812,1,TempDataCol)</f>
        <v>58.4</v>
      </c>
      <c r="C2812" s="6">
        <f t="shared" si="301"/>
        <v>0</v>
      </c>
      <c r="D2812" s="6">
        <f t="shared" si="302"/>
        <v>0</v>
      </c>
      <c r="E2812" s="6">
        <f t="shared" si="303"/>
        <v>0.10000000000000142</v>
      </c>
      <c r="F2812" s="6">
        <f t="shared" si="304"/>
        <v>0</v>
      </c>
      <c r="G2812" s="6">
        <f t="shared" si="305"/>
        <v>0</v>
      </c>
      <c r="H2812" s="6">
        <f t="shared" si="306"/>
        <v>0.10000000000000142</v>
      </c>
      <c r="I2812" s="162"/>
      <c r="J2812" s="6">
        <f t="shared" si="307"/>
        <v>0</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0</v>
      </c>
      <c r="F2822" s="6">
        <f t="shared" si="311"/>
        <v>0</v>
      </c>
      <c r="G2822" s="6">
        <f t="shared" si="312"/>
        <v>0</v>
      </c>
      <c r="H2822" s="6">
        <f t="shared" si="313"/>
        <v>0</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4.3999999999999986</v>
      </c>
      <c r="D2825" s="6">
        <f t="shared" si="309"/>
        <v>5.3999999999999986</v>
      </c>
      <c r="E2825" s="6">
        <f t="shared" si="310"/>
        <v>6.3999999999999986</v>
      </c>
      <c r="F2825" s="6">
        <f t="shared" si="311"/>
        <v>4.3999999999999986</v>
      </c>
      <c r="G2825" s="6">
        <f t="shared" si="312"/>
        <v>5.3999999999999986</v>
      </c>
      <c r="H2825" s="6">
        <f t="shared" si="313"/>
        <v>6.3999999999999986</v>
      </c>
      <c r="I2825" s="162"/>
      <c r="J2825" s="6">
        <f t="shared" si="314"/>
        <v>-10.799999999999997</v>
      </c>
      <c r="K2825" s="60"/>
      <c r="L2825" s="93"/>
    </row>
    <row r="2826" spans="1:12">
      <c r="A2826" s="59">
        <f>'Temperature Data'!A2826</f>
        <v>43367</v>
      </c>
      <c r="B2826" s="6" cm="1">
        <f t="array" ref="B2826">INDEX('Temperature Data'!$B2826:$G2826,1,TempDataCol)</f>
        <v>51.7</v>
      </c>
      <c r="C2826" s="6">
        <f t="shared" si="308"/>
        <v>4.7999999999999972</v>
      </c>
      <c r="D2826" s="6">
        <f t="shared" si="309"/>
        <v>5.7999999999999972</v>
      </c>
      <c r="E2826" s="6">
        <f t="shared" si="310"/>
        <v>6.7999999999999972</v>
      </c>
      <c r="F2826" s="6">
        <f t="shared" si="311"/>
        <v>4.7999999999999972</v>
      </c>
      <c r="G2826" s="6">
        <f t="shared" si="312"/>
        <v>5.7999999999999972</v>
      </c>
      <c r="H2826" s="6">
        <f t="shared" si="313"/>
        <v>6.7999999999999972</v>
      </c>
      <c r="I2826" s="162"/>
      <c r="J2826" s="6">
        <f t="shared" si="314"/>
        <v>-11.599999999999994</v>
      </c>
      <c r="K2826" s="60"/>
      <c r="L2826" s="93"/>
    </row>
    <row r="2827" spans="1:12">
      <c r="A2827" s="59">
        <f>'Temperature Data'!A2827</f>
        <v>43368</v>
      </c>
      <c r="B2827" s="6" cm="1">
        <f t="array" ref="B2827">INDEX('Temperature Data'!$B2827:$G2827,1,TempDataCol)</f>
        <v>56.3</v>
      </c>
      <c r="C2827" s="6">
        <f t="shared" si="308"/>
        <v>0.20000000000000284</v>
      </c>
      <c r="D2827" s="6">
        <f t="shared" si="309"/>
        <v>1.2000000000000028</v>
      </c>
      <c r="E2827" s="6">
        <f t="shared" si="310"/>
        <v>2.2000000000000028</v>
      </c>
      <c r="F2827" s="6">
        <f t="shared" si="311"/>
        <v>0.20000000000000284</v>
      </c>
      <c r="G2827" s="6">
        <f t="shared" si="312"/>
        <v>1.2000000000000028</v>
      </c>
      <c r="H2827" s="6">
        <f t="shared" si="313"/>
        <v>2.2000000000000028</v>
      </c>
      <c r="I2827" s="162"/>
      <c r="J2827" s="6">
        <f t="shared" si="314"/>
        <v>-2.4000000000000057</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0</v>
      </c>
      <c r="D2830" s="6">
        <f t="shared" si="309"/>
        <v>1</v>
      </c>
      <c r="E2830" s="6">
        <f t="shared" si="310"/>
        <v>2</v>
      </c>
      <c r="F2830" s="6">
        <f t="shared" si="311"/>
        <v>0</v>
      </c>
      <c r="G2830" s="6">
        <f t="shared" si="312"/>
        <v>1</v>
      </c>
      <c r="H2830" s="6">
        <f t="shared" si="313"/>
        <v>2</v>
      </c>
      <c r="I2830" s="162"/>
      <c r="J2830" s="6">
        <f t="shared" si="314"/>
        <v>-2</v>
      </c>
      <c r="K2830" s="60"/>
      <c r="L2830" s="93"/>
    </row>
    <row r="2831" spans="1:12">
      <c r="A2831" s="59">
        <f>'Temperature Data'!A2831</f>
        <v>43372</v>
      </c>
      <c r="B2831" s="6" cm="1">
        <f t="array" ref="B2831">INDEX('Temperature Data'!$B2831:$G2831,1,TempDataCol)</f>
        <v>57.5</v>
      </c>
      <c r="C2831" s="6">
        <f t="shared" si="308"/>
        <v>0</v>
      </c>
      <c r="D2831" s="6">
        <f t="shared" si="309"/>
        <v>0</v>
      </c>
      <c r="E2831" s="6">
        <f t="shared" si="310"/>
        <v>1</v>
      </c>
      <c r="F2831" s="6">
        <f t="shared" si="311"/>
        <v>0</v>
      </c>
      <c r="G2831" s="6">
        <f t="shared" si="312"/>
        <v>0</v>
      </c>
      <c r="H2831" s="6">
        <f t="shared" si="313"/>
        <v>1</v>
      </c>
      <c r="I2831" s="162"/>
      <c r="J2831" s="6">
        <f t="shared" si="314"/>
        <v>0</v>
      </c>
      <c r="K2831" s="60"/>
      <c r="L2831" s="93"/>
    </row>
    <row r="2832" spans="1:12">
      <c r="A2832" s="59">
        <f>'Temperature Data'!A2832</f>
        <v>43373</v>
      </c>
      <c r="B2832" s="6" cm="1">
        <f t="array" ref="B2832">INDEX('Temperature Data'!$B2832:$G2832,1,TempDataCol)</f>
        <v>54.7</v>
      </c>
      <c r="C2832" s="6">
        <f t="shared" si="308"/>
        <v>1.7999999999999972</v>
      </c>
      <c r="D2832" s="6">
        <f t="shared" si="309"/>
        <v>2.7999999999999972</v>
      </c>
      <c r="E2832" s="6">
        <f t="shared" si="310"/>
        <v>3.7999999999999972</v>
      </c>
      <c r="F2832" s="6">
        <f t="shared" si="311"/>
        <v>1.7999999999999972</v>
      </c>
      <c r="G2832" s="6">
        <f t="shared" si="312"/>
        <v>2.7999999999999972</v>
      </c>
      <c r="H2832" s="6">
        <f t="shared" si="313"/>
        <v>3.7999999999999972</v>
      </c>
      <c r="I2832" s="162"/>
      <c r="J2832" s="6">
        <f t="shared" si="314"/>
        <v>-5.5999999999999943</v>
      </c>
      <c r="K2832" s="60"/>
      <c r="L2832" s="93"/>
    </row>
    <row r="2833" spans="1:12">
      <c r="A2833" s="59">
        <f>'Temperature Data'!A2833</f>
        <v>43374</v>
      </c>
      <c r="B2833" s="6" cm="1">
        <f t="array" ref="B2833">INDEX('Temperature Data'!$B2833:$G2833,1,TempDataCol)</f>
        <v>57.1</v>
      </c>
      <c r="C2833" s="6">
        <f t="shared" si="308"/>
        <v>0</v>
      </c>
      <c r="D2833" s="6">
        <f t="shared" si="309"/>
        <v>0.39999999999999858</v>
      </c>
      <c r="E2833" s="6">
        <f t="shared" si="310"/>
        <v>1.3999999999999986</v>
      </c>
      <c r="F2833" s="6">
        <f t="shared" si="311"/>
        <v>0</v>
      </c>
      <c r="G2833" s="6">
        <f t="shared" si="312"/>
        <v>0.39999999999999858</v>
      </c>
      <c r="H2833" s="6">
        <f t="shared" si="313"/>
        <v>1.3999999999999986</v>
      </c>
      <c r="I2833" s="162"/>
      <c r="J2833" s="6">
        <f t="shared" si="314"/>
        <v>-1.3999999999999986</v>
      </c>
      <c r="K2833" s="60"/>
      <c r="L2833" s="93"/>
    </row>
    <row r="2834" spans="1:12">
      <c r="A2834" s="59">
        <f>'Temperature Data'!A2834</f>
        <v>43375</v>
      </c>
      <c r="B2834" s="6" cm="1">
        <f t="array" ref="B2834">INDEX('Temperature Data'!$B2834:$G2834,1,TempDataCol)</f>
        <v>56.3</v>
      </c>
      <c r="C2834" s="6">
        <f t="shared" si="308"/>
        <v>0.20000000000000284</v>
      </c>
      <c r="D2834" s="6">
        <f t="shared" si="309"/>
        <v>1.2000000000000028</v>
      </c>
      <c r="E2834" s="6">
        <f t="shared" si="310"/>
        <v>2.2000000000000028</v>
      </c>
      <c r="F2834" s="6">
        <f t="shared" si="311"/>
        <v>0.20000000000000284</v>
      </c>
      <c r="G2834" s="6">
        <f t="shared" si="312"/>
        <v>1.2000000000000028</v>
      </c>
      <c r="H2834" s="6">
        <f t="shared" si="313"/>
        <v>2.2000000000000028</v>
      </c>
      <c r="I2834" s="162"/>
      <c r="J2834" s="6">
        <f t="shared" si="314"/>
        <v>-2.4000000000000057</v>
      </c>
      <c r="K2834" s="60"/>
      <c r="L2834" s="93"/>
    </row>
    <row r="2835" spans="1:12">
      <c r="A2835" s="59">
        <f>'Temperature Data'!A2835</f>
        <v>43376</v>
      </c>
      <c r="B2835" s="6" cm="1">
        <f t="array" ref="B2835">INDEX('Temperature Data'!$B2835:$G2835,1,TempDataCol)</f>
        <v>57.2</v>
      </c>
      <c r="C2835" s="6">
        <f t="shared" si="308"/>
        <v>0</v>
      </c>
      <c r="D2835" s="6">
        <f t="shared" si="309"/>
        <v>0.29999999999999716</v>
      </c>
      <c r="E2835" s="6">
        <f t="shared" si="310"/>
        <v>1.2999999999999972</v>
      </c>
      <c r="F2835" s="6">
        <f t="shared" si="311"/>
        <v>0</v>
      </c>
      <c r="G2835" s="6">
        <f t="shared" si="312"/>
        <v>0.29999999999999716</v>
      </c>
      <c r="H2835" s="6">
        <f t="shared" si="313"/>
        <v>1.2999999999999972</v>
      </c>
      <c r="I2835" s="162"/>
      <c r="J2835" s="6">
        <f t="shared" si="314"/>
        <v>-1.2999999999999972</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0.70000000000000284</v>
      </c>
      <c r="D2837" s="6">
        <f t="shared" si="309"/>
        <v>1.7000000000000028</v>
      </c>
      <c r="E2837" s="6">
        <f t="shared" si="310"/>
        <v>2.7000000000000028</v>
      </c>
      <c r="F2837" s="6">
        <f t="shared" si="311"/>
        <v>0.70000000000000284</v>
      </c>
      <c r="G2837" s="6">
        <f t="shared" si="312"/>
        <v>1.7000000000000028</v>
      </c>
      <c r="H2837" s="6">
        <f t="shared" si="313"/>
        <v>2.7000000000000028</v>
      </c>
      <c r="I2837" s="162"/>
      <c r="J2837" s="6">
        <f t="shared" si="314"/>
        <v>-3.4000000000000057</v>
      </c>
      <c r="K2837" s="60"/>
      <c r="L2837" s="93"/>
    </row>
    <row r="2838" spans="1:12">
      <c r="A2838" s="59">
        <f>'Temperature Data'!A2838</f>
        <v>43379</v>
      </c>
      <c r="B2838" s="6" cm="1">
        <f t="array" ref="B2838">INDEX('Temperature Data'!$B2838:$G2838,1,TempDataCol)</f>
        <v>54.8</v>
      </c>
      <c r="C2838" s="6">
        <f t="shared" si="308"/>
        <v>1.7000000000000028</v>
      </c>
      <c r="D2838" s="6">
        <f t="shared" si="309"/>
        <v>2.7000000000000028</v>
      </c>
      <c r="E2838" s="6">
        <f t="shared" si="310"/>
        <v>3.7000000000000028</v>
      </c>
      <c r="F2838" s="6">
        <f t="shared" si="311"/>
        <v>1.7000000000000028</v>
      </c>
      <c r="G2838" s="6">
        <f t="shared" si="312"/>
        <v>2.7000000000000028</v>
      </c>
      <c r="H2838" s="6">
        <f t="shared" si="313"/>
        <v>3.7000000000000028</v>
      </c>
      <c r="I2838" s="162"/>
      <c r="J2838" s="6">
        <f t="shared" si="314"/>
        <v>-5.4000000000000057</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1.7000000000000028</v>
      </c>
      <c r="D2840" s="6">
        <f t="shared" si="309"/>
        <v>2.7000000000000028</v>
      </c>
      <c r="E2840" s="6">
        <f t="shared" si="310"/>
        <v>3.7000000000000028</v>
      </c>
      <c r="F2840" s="6">
        <f t="shared" si="311"/>
        <v>1.7000000000000028</v>
      </c>
      <c r="G2840" s="6">
        <f t="shared" si="312"/>
        <v>2.7000000000000028</v>
      </c>
      <c r="H2840" s="6">
        <f t="shared" si="313"/>
        <v>3.7000000000000028</v>
      </c>
      <c r="I2840" s="162"/>
      <c r="J2840" s="6">
        <f t="shared" si="314"/>
        <v>-5.4000000000000057</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0</v>
      </c>
      <c r="F2843" s="6">
        <f t="shared" si="311"/>
        <v>0</v>
      </c>
      <c r="G2843" s="6">
        <f t="shared" si="312"/>
        <v>0</v>
      </c>
      <c r="H2843" s="6">
        <f t="shared" si="313"/>
        <v>0</v>
      </c>
      <c r="I2843" s="162"/>
      <c r="J2843" s="6">
        <f t="shared" si="314"/>
        <v>0</v>
      </c>
      <c r="K2843" s="60"/>
      <c r="L2843" s="93"/>
    </row>
    <row r="2844" spans="1:12">
      <c r="A2844" s="59">
        <f>'Temperature Data'!A2844</f>
        <v>43385</v>
      </c>
      <c r="B2844" s="6" cm="1">
        <f t="array" ref="B2844">INDEX('Temperature Data'!$B2844:$G2844,1,TempDataCol)</f>
        <v>55.3</v>
      </c>
      <c r="C2844" s="6">
        <f t="shared" si="308"/>
        <v>1.2000000000000028</v>
      </c>
      <c r="D2844" s="6">
        <f t="shared" si="309"/>
        <v>2.2000000000000028</v>
      </c>
      <c r="E2844" s="6">
        <f t="shared" si="310"/>
        <v>3.2000000000000028</v>
      </c>
      <c r="F2844" s="6">
        <f t="shared" si="311"/>
        <v>1.2000000000000028</v>
      </c>
      <c r="G2844" s="6">
        <f t="shared" si="312"/>
        <v>2.2000000000000028</v>
      </c>
      <c r="H2844" s="6">
        <f t="shared" si="313"/>
        <v>3.2000000000000028</v>
      </c>
      <c r="I2844" s="162"/>
      <c r="J2844" s="6">
        <f t="shared" si="314"/>
        <v>-4.4000000000000057</v>
      </c>
      <c r="K2844" s="60"/>
      <c r="L2844" s="93"/>
    </row>
    <row r="2845" spans="1:12">
      <c r="A2845" s="59">
        <f>'Temperature Data'!A2845</f>
        <v>43386</v>
      </c>
      <c r="B2845" s="6" cm="1">
        <f t="array" ref="B2845">INDEX('Temperature Data'!$B2845:$G2845,1,TempDataCol)</f>
        <v>46.1</v>
      </c>
      <c r="C2845" s="6">
        <f t="shared" si="308"/>
        <v>10.399999999999999</v>
      </c>
      <c r="D2845" s="6">
        <f t="shared" si="309"/>
        <v>11.399999999999999</v>
      </c>
      <c r="E2845" s="6">
        <f t="shared" si="310"/>
        <v>12.399999999999999</v>
      </c>
      <c r="F2845" s="6">
        <f t="shared" si="311"/>
        <v>10.399999999999999</v>
      </c>
      <c r="G2845" s="6">
        <f t="shared" si="312"/>
        <v>11.399999999999999</v>
      </c>
      <c r="H2845" s="6">
        <f t="shared" si="313"/>
        <v>12.399999999999999</v>
      </c>
      <c r="I2845" s="162"/>
      <c r="J2845" s="6">
        <f t="shared" si="314"/>
        <v>-22.799999999999997</v>
      </c>
      <c r="K2845" s="60"/>
      <c r="L2845" s="93"/>
    </row>
    <row r="2846" spans="1:12">
      <c r="A2846" s="59">
        <f>'Temperature Data'!A2846</f>
        <v>43387</v>
      </c>
      <c r="B2846" s="6" cm="1">
        <f t="array" ref="B2846">INDEX('Temperature Data'!$B2846:$G2846,1,TempDataCol)</f>
        <v>45.8</v>
      </c>
      <c r="C2846" s="6">
        <f t="shared" si="308"/>
        <v>10.700000000000003</v>
      </c>
      <c r="D2846" s="6">
        <f t="shared" si="309"/>
        <v>11.700000000000003</v>
      </c>
      <c r="E2846" s="6">
        <f t="shared" si="310"/>
        <v>12.700000000000003</v>
      </c>
      <c r="F2846" s="6">
        <f t="shared" si="311"/>
        <v>10.700000000000003</v>
      </c>
      <c r="G2846" s="6">
        <f t="shared" si="312"/>
        <v>11.700000000000003</v>
      </c>
      <c r="H2846" s="6">
        <f t="shared" si="313"/>
        <v>12.700000000000003</v>
      </c>
      <c r="I2846" s="162"/>
      <c r="J2846" s="6">
        <f t="shared" si="314"/>
        <v>-23.400000000000006</v>
      </c>
      <c r="K2846" s="60"/>
      <c r="L2846" s="93"/>
    </row>
    <row r="2847" spans="1:12">
      <c r="A2847" s="59">
        <f>'Temperature Data'!A2847</f>
        <v>43388</v>
      </c>
      <c r="B2847" s="6" cm="1">
        <f t="array" ref="B2847">INDEX('Temperature Data'!$B2847:$G2847,1,TempDataCol)</f>
        <v>51.5</v>
      </c>
      <c r="C2847" s="6">
        <f t="shared" si="308"/>
        <v>5</v>
      </c>
      <c r="D2847" s="6">
        <f t="shared" si="309"/>
        <v>6</v>
      </c>
      <c r="E2847" s="6">
        <f t="shared" si="310"/>
        <v>7</v>
      </c>
      <c r="F2847" s="6">
        <f t="shared" si="311"/>
        <v>5</v>
      </c>
      <c r="G2847" s="6">
        <f t="shared" si="312"/>
        <v>6</v>
      </c>
      <c r="H2847" s="6">
        <f t="shared" si="313"/>
        <v>7</v>
      </c>
      <c r="I2847" s="162"/>
      <c r="J2847" s="6">
        <f t="shared" si="314"/>
        <v>-12</v>
      </c>
      <c r="K2847" s="60"/>
      <c r="L2847" s="93"/>
    </row>
    <row r="2848" spans="1:12">
      <c r="A2848" s="59">
        <f>'Temperature Data'!A2848</f>
        <v>43389</v>
      </c>
      <c r="B2848" s="6" cm="1">
        <f t="array" ref="B2848">INDEX('Temperature Data'!$B2848:$G2848,1,TempDataCol)</f>
        <v>50.7</v>
      </c>
      <c r="C2848" s="6">
        <f t="shared" si="308"/>
        <v>5.7999999999999972</v>
      </c>
      <c r="D2848" s="6">
        <f t="shared" si="309"/>
        <v>6.7999999999999972</v>
      </c>
      <c r="E2848" s="6">
        <f t="shared" si="310"/>
        <v>7.7999999999999972</v>
      </c>
      <c r="F2848" s="6">
        <f t="shared" si="311"/>
        <v>5.7999999999999972</v>
      </c>
      <c r="G2848" s="6">
        <f t="shared" si="312"/>
        <v>6.7999999999999972</v>
      </c>
      <c r="H2848" s="6">
        <f t="shared" si="313"/>
        <v>7.7999999999999972</v>
      </c>
      <c r="I2848" s="162"/>
      <c r="J2848" s="6">
        <f t="shared" si="314"/>
        <v>-13.599999999999994</v>
      </c>
      <c r="K2848" s="60"/>
      <c r="L2848" s="93"/>
    </row>
    <row r="2849" spans="1:12">
      <c r="A2849" s="59">
        <f>'Temperature Data'!A2849</f>
        <v>43390</v>
      </c>
      <c r="B2849" s="6" cm="1">
        <f t="array" ref="B2849">INDEX('Temperature Data'!$B2849:$G2849,1,TempDataCol)</f>
        <v>47.7</v>
      </c>
      <c r="C2849" s="6">
        <f t="shared" si="308"/>
        <v>8.7999999999999972</v>
      </c>
      <c r="D2849" s="6">
        <f t="shared" si="309"/>
        <v>9.7999999999999972</v>
      </c>
      <c r="E2849" s="6">
        <f t="shared" si="310"/>
        <v>10.799999999999997</v>
      </c>
      <c r="F2849" s="6">
        <f t="shared" si="311"/>
        <v>8.7999999999999972</v>
      </c>
      <c r="G2849" s="6">
        <f t="shared" si="312"/>
        <v>9.7999999999999972</v>
      </c>
      <c r="H2849" s="6">
        <f t="shared" si="313"/>
        <v>10.799999999999997</v>
      </c>
      <c r="I2849" s="162"/>
      <c r="J2849" s="6">
        <f t="shared" si="314"/>
        <v>-19.599999999999994</v>
      </c>
      <c r="K2849" s="60"/>
      <c r="L2849" s="93"/>
    </row>
    <row r="2850" spans="1:12">
      <c r="A2850" s="59">
        <f>'Temperature Data'!A2850</f>
        <v>43391</v>
      </c>
      <c r="B2850" s="6" cm="1">
        <f t="array" ref="B2850">INDEX('Temperature Data'!$B2850:$G2850,1,TempDataCol)</f>
        <v>39.799999999999997</v>
      </c>
      <c r="C2850" s="6">
        <f t="shared" si="308"/>
        <v>16.700000000000003</v>
      </c>
      <c r="D2850" s="6">
        <f t="shared" si="309"/>
        <v>17.700000000000003</v>
      </c>
      <c r="E2850" s="6">
        <f t="shared" si="310"/>
        <v>18.700000000000003</v>
      </c>
      <c r="F2850" s="6">
        <f t="shared" si="311"/>
        <v>16.700000000000003</v>
      </c>
      <c r="G2850" s="6">
        <f t="shared" si="312"/>
        <v>17.700000000000003</v>
      </c>
      <c r="H2850" s="6">
        <f t="shared" si="313"/>
        <v>18.700000000000003</v>
      </c>
      <c r="I2850" s="162"/>
      <c r="J2850" s="6">
        <f t="shared" si="314"/>
        <v>-35.400000000000006</v>
      </c>
      <c r="K2850" s="60"/>
      <c r="L2850" s="93"/>
    </row>
    <row r="2851" spans="1:12">
      <c r="A2851" s="59">
        <f>'Temperature Data'!A2851</f>
        <v>43392</v>
      </c>
      <c r="B2851" s="6" cm="1">
        <f t="array" ref="B2851">INDEX('Temperature Data'!$B2851:$G2851,1,TempDataCol)</f>
        <v>46.3</v>
      </c>
      <c r="C2851" s="6">
        <f t="shared" si="308"/>
        <v>10.200000000000003</v>
      </c>
      <c r="D2851" s="6">
        <f t="shared" si="309"/>
        <v>11.200000000000003</v>
      </c>
      <c r="E2851" s="6">
        <f t="shared" si="310"/>
        <v>12.200000000000003</v>
      </c>
      <c r="F2851" s="6">
        <f t="shared" si="311"/>
        <v>10.200000000000003</v>
      </c>
      <c r="G2851" s="6">
        <f t="shared" si="312"/>
        <v>11.200000000000003</v>
      </c>
      <c r="H2851" s="6">
        <f t="shared" si="313"/>
        <v>12.200000000000003</v>
      </c>
      <c r="I2851" s="162"/>
      <c r="J2851" s="6">
        <f t="shared" si="314"/>
        <v>-22.400000000000006</v>
      </c>
      <c r="K2851" s="60"/>
      <c r="L2851" s="93"/>
    </row>
    <row r="2852" spans="1:12">
      <c r="A2852" s="59">
        <f>'Temperature Data'!A2852</f>
        <v>43393</v>
      </c>
      <c r="B2852" s="6" cm="1">
        <f t="array" ref="B2852">INDEX('Temperature Data'!$B2852:$G2852,1,TempDataCol)</f>
        <v>55.6</v>
      </c>
      <c r="C2852" s="6">
        <f t="shared" si="308"/>
        <v>0.89999999999999858</v>
      </c>
      <c r="D2852" s="6">
        <f t="shared" si="309"/>
        <v>1.8999999999999986</v>
      </c>
      <c r="E2852" s="6">
        <f t="shared" si="310"/>
        <v>2.8999999999999986</v>
      </c>
      <c r="F2852" s="6">
        <f t="shared" si="311"/>
        <v>0.89999999999999858</v>
      </c>
      <c r="G2852" s="6">
        <f t="shared" si="312"/>
        <v>1.8999999999999986</v>
      </c>
      <c r="H2852" s="6">
        <f t="shared" si="313"/>
        <v>2.8999999999999986</v>
      </c>
      <c r="I2852" s="162"/>
      <c r="J2852" s="6">
        <f t="shared" si="314"/>
        <v>-3.7999999999999972</v>
      </c>
      <c r="K2852" s="60"/>
      <c r="L2852" s="93"/>
    </row>
    <row r="2853" spans="1:12">
      <c r="A2853" s="59">
        <f>'Temperature Data'!A2853</f>
        <v>43394</v>
      </c>
      <c r="B2853" s="6" cm="1">
        <f t="array" ref="B2853">INDEX('Temperature Data'!$B2853:$G2853,1,TempDataCol)</f>
        <v>42</v>
      </c>
      <c r="C2853" s="6">
        <f t="shared" si="308"/>
        <v>14.5</v>
      </c>
      <c r="D2853" s="6">
        <f t="shared" si="309"/>
        <v>15.5</v>
      </c>
      <c r="E2853" s="6">
        <f t="shared" si="310"/>
        <v>16.5</v>
      </c>
      <c r="F2853" s="6">
        <f t="shared" si="311"/>
        <v>14.5</v>
      </c>
      <c r="G2853" s="6">
        <f t="shared" si="312"/>
        <v>15.5</v>
      </c>
      <c r="H2853" s="6">
        <f t="shared" si="313"/>
        <v>16.5</v>
      </c>
      <c r="I2853" s="162"/>
      <c r="J2853" s="6">
        <f t="shared" si="314"/>
        <v>-31</v>
      </c>
      <c r="K2853" s="60"/>
      <c r="L2853" s="93"/>
    </row>
    <row r="2854" spans="1:12">
      <c r="A2854" s="59">
        <f>'Temperature Data'!A2854</f>
        <v>43395</v>
      </c>
      <c r="B2854" s="6" cm="1">
        <f t="array" ref="B2854">INDEX('Temperature Data'!$B2854:$G2854,1,TempDataCol)</f>
        <v>38.4</v>
      </c>
      <c r="C2854" s="6">
        <f t="shared" si="308"/>
        <v>18.100000000000001</v>
      </c>
      <c r="D2854" s="6">
        <f t="shared" si="309"/>
        <v>19.100000000000001</v>
      </c>
      <c r="E2854" s="6">
        <f t="shared" si="310"/>
        <v>20.100000000000001</v>
      </c>
      <c r="F2854" s="6">
        <f t="shared" si="311"/>
        <v>18.100000000000001</v>
      </c>
      <c r="G2854" s="6">
        <f t="shared" si="312"/>
        <v>19.100000000000001</v>
      </c>
      <c r="H2854" s="6">
        <f t="shared" si="313"/>
        <v>20.100000000000001</v>
      </c>
      <c r="I2854" s="162"/>
      <c r="J2854" s="6">
        <f t="shared" si="314"/>
        <v>-38.200000000000003</v>
      </c>
      <c r="K2854" s="60"/>
      <c r="L2854" s="93"/>
    </row>
    <row r="2855" spans="1:12">
      <c r="A2855" s="59">
        <f>'Temperature Data'!A2855</f>
        <v>43396</v>
      </c>
      <c r="B2855" s="6" cm="1">
        <f t="array" ref="B2855">INDEX('Temperature Data'!$B2855:$G2855,1,TempDataCol)</f>
        <v>44.8</v>
      </c>
      <c r="C2855" s="6">
        <f t="shared" si="308"/>
        <v>11.700000000000003</v>
      </c>
      <c r="D2855" s="6">
        <f t="shared" si="309"/>
        <v>12.700000000000003</v>
      </c>
      <c r="E2855" s="6">
        <f t="shared" si="310"/>
        <v>13.700000000000003</v>
      </c>
      <c r="F2855" s="6">
        <f t="shared" si="311"/>
        <v>11.700000000000003</v>
      </c>
      <c r="G2855" s="6">
        <f t="shared" si="312"/>
        <v>12.700000000000003</v>
      </c>
      <c r="H2855" s="6">
        <f t="shared" si="313"/>
        <v>13.700000000000003</v>
      </c>
      <c r="I2855" s="162"/>
      <c r="J2855" s="6">
        <f t="shared" si="314"/>
        <v>-25.400000000000006</v>
      </c>
      <c r="K2855" s="60"/>
      <c r="L2855" s="93"/>
    </row>
    <row r="2856" spans="1:12">
      <c r="A2856" s="59">
        <f>'Temperature Data'!A2856</f>
        <v>43397</v>
      </c>
      <c r="B2856" s="6" cm="1">
        <f t="array" ref="B2856">INDEX('Temperature Data'!$B2856:$G2856,1,TempDataCol)</f>
        <v>43.2</v>
      </c>
      <c r="C2856" s="6">
        <f t="shared" si="308"/>
        <v>13.299999999999997</v>
      </c>
      <c r="D2856" s="6">
        <f t="shared" si="309"/>
        <v>14.299999999999997</v>
      </c>
      <c r="E2856" s="6">
        <f t="shared" si="310"/>
        <v>15.299999999999997</v>
      </c>
      <c r="F2856" s="6">
        <f t="shared" si="311"/>
        <v>13.299999999999997</v>
      </c>
      <c r="G2856" s="6">
        <f t="shared" si="312"/>
        <v>14.299999999999997</v>
      </c>
      <c r="H2856" s="6">
        <f t="shared" si="313"/>
        <v>15.299999999999997</v>
      </c>
      <c r="I2856" s="162"/>
      <c r="J2856" s="6">
        <f t="shared" si="314"/>
        <v>-28.599999999999994</v>
      </c>
      <c r="K2856" s="60"/>
      <c r="L2856" s="93"/>
    </row>
    <row r="2857" spans="1:12">
      <c r="A2857" s="59">
        <f>'Temperature Data'!A2857</f>
        <v>43398</v>
      </c>
      <c r="B2857" s="6" cm="1">
        <f t="array" ref="B2857">INDEX('Temperature Data'!$B2857:$G2857,1,TempDataCol)</f>
        <v>39.4</v>
      </c>
      <c r="C2857" s="6">
        <f t="shared" si="308"/>
        <v>17.100000000000001</v>
      </c>
      <c r="D2857" s="6">
        <f t="shared" si="309"/>
        <v>18.100000000000001</v>
      </c>
      <c r="E2857" s="6">
        <f t="shared" si="310"/>
        <v>19.100000000000001</v>
      </c>
      <c r="F2857" s="6">
        <f t="shared" si="311"/>
        <v>17.100000000000001</v>
      </c>
      <c r="G2857" s="6">
        <f t="shared" si="312"/>
        <v>18.100000000000001</v>
      </c>
      <c r="H2857" s="6">
        <f t="shared" si="313"/>
        <v>19.100000000000001</v>
      </c>
      <c r="I2857" s="162"/>
      <c r="J2857" s="6">
        <f t="shared" si="314"/>
        <v>-36.200000000000003</v>
      </c>
      <c r="K2857" s="60"/>
      <c r="L2857" s="93"/>
    </row>
    <row r="2858" spans="1:12">
      <c r="A2858" s="59">
        <f>'Temperature Data'!A2858</f>
        <v>43399</v>
      </c>
      <c r="B2858" s="6" cm="1">
        <f t="array" ref="B2858">INDEX('Temperature Data'!$B2858:$G2858,1,TempDataCol)</f>
        <v>37.799999999999997</v>
      </c>
      <c r="C2858" s="6">
        <f t="shared" si="308"/>
        <v>18.700000000000003</v>
      </c>
      <c r="D2858" s="6">
        <f t="shared" si="309"/>
        <v>19.700000000000003</v>
      </c>
      <c r="E2858" s="6">
        <f t="shared" si="310"/>
        <v>20.700000000000003</v>
      </c>
      <c r="F2858" s="6">
        <f t="shared" si="311"/>
        <v>18.700000000000003</v>
      </c>
      <c r="G2858" s="6">
        <f t="shared" si="312"/>
        <v>19.700000000000003</v>
      </c>
      <c r="H2858" s="6">
        <f t="shared" si="313"/>
        <v>20.700000000000003</v>
      </c>
      <c r="I2858" s="162"/>
      <c r="J2858" s="6">
        <f t="shared" si="314"/>
        <v>-39.400000000000006</v>
      </c>
      <c r="K2858" s="60"/>
      <c r="L2858" s="93"/>
    </row>
    <row r="2859" spans="1:12">
      <c r="A2859" s="59">
        <f>'Temperature Data'!A2859</f>
        <v>43400</v>
      </c>
      <c r="B2859" s="6" cm="1">
        <f t="array" ref="B2859">INDEX('Temperature Data'!$B2859:$G2859,1,TempDataCol)</f>
        <v>44.8</v>
      </c>
      <c r="C2859" s="6">
        <f t="shared" si="308"/>
        <v>11.700000000000003</v>
      </c>
      <c r="D2859" s="6">
        <f t="shared" si="309"/>
        <v>12.700000000000003</v>
      </c>
      <c r="E2859" s="6">
        <f t="shared" si="310"/>
        <v>13.700000000000003</v>
      </c>
      <c r="F2859" s="6">
        <f t="shared" si="311"/>
        <v>11.700000000000003</v>
      </c>
      <c r="G2859" s="6">
        <f t="shared" si="312"/>
        <v>12.700000000000003</v>
      </c>
      <c r="H2859" s="6">
        <f t="shared" si="313"/>
        <v>13.700000000000003</v>
      </c>
      <c r="I2859" s="162"/>
      <c r="J2859" s="6">
        <f t="shared" si="314"/>
        <v>-25.400000000000006</v>
      </c>
      <c r="K2859" s="60"/>
      <c r="L2859" s="93"/>
    </row>
    <row r="2860" spans="1:12">
      <c r="A2860" s="59">
        <f>'Temperature Data'!A2860</f>
        <v>43401</v>
      </c>
      <c r="B2860" s="6" cm="1">
        <f t="array" ref="B2860">INDEX('Temperature Data'!$B2860:$G2860,1,TempDataCol)</f>
        <v>45.4</v>
      </c>
      <c r="C2860" s="6">
        <f t="shared" si="308"/>
        <v>11.100000000000001</v>
      </c>
      <c r="D2860" s="6">
        <f t="shared" si="309"/>
        <v>12.100000000000001</v>
      </c>
      <c r="E2860" s="6">
        <f t="shared" si="310"/>
        <v>13.100000000000001</v>
      </c>
      <c r="F2860" s="6">
        <f t="shared" si="311"/>
        <v>11.100000000000001</v>
      </c>
      <c r="G2860" s="6">
        <f t="shared" si="312"/>
        <v>12.100000000000001</v>
      </c>
      <c r="H2860" s="6">
        <f t="shared" si="313"/>
        <v>13.100000000000001</v>
      </c>
      <c r="I2860" s="162"/>
      <c r="J2860" s="6">
        <f t="shared" si="314"/>
        <v>-24.200000000000003</v>
      </c>
      <c r="K2860" s="60"/>
      <c r="L2860" s="93"/>
    </row>
    <row r="2861" spans="1:12">
      <c r="A2861" s="59">
        <f>'Temperature Data'!A2861</f>
        <v>43402</v>
      </c>
      <c r="B2861" s="6" cm="1">
        <f t="array" ref="B2861">INDEX('Temperature Data'!$B2861:$G2861,1,TempDataCol)</f>
        <v>48.3</v>
      </c>
      <c r="C2861" s="6">
        <f t="shared" si="308"/>
        <v>8.2000000000000028</v>
      </c>
      <c r="D2861" s="6">
        <f t="shared" si="309"/>
        <v>9.2000000000000028</v>
      </c>
      <c r="E2861" s="6">
        <f t="shared" si="310"/>
        <v>10.200000000000003</v>
      </c>
      <c r="F2861" s="6">
        <f t="shared" si="311"/>
        <v>8.2000000000000028</v>
      </c>
      <c r="G2861" s="6">
        <f t="shared" si="312"/>
        <v>9.2000000000000028</v>
      </c>
      <c r="H2861" s="6">
        <f t="shared" si="313"/>
        <v>10.200000000000003</v>
      </c>
      <c r="I2861" s="162"/>
      <c r="J2861" s="6">
        <f t="shared" si="314"/>
        <v>-18.400000000000006</v>
      </c>
      <c r="K2861" s="60"/>
      <c r="L2861" s="93"/>
    </row>
    <row r="2862" spans="1:12">
      <c r="A2862" s="59">
        <f>'Temperature Data'!A2862</f>
        <v>43403</v>
      </c>
      <c r="B2862" s="6" cm="1">
        <f t="array" ref="B2862">INDEX('Temperature Data'!$B2862:$G2862,1,TempDataCol)</f>
        <v>40.9</v>
      </c>
      <c r="C2862" s="6">
        <f t="shared" si="308"/>
        <v>15.600000000000001</v>
      </c>
      <c r="D2862" s="6">
        <f t="shared" si="309"/>
        <v>16.600000000000001</v>
      </c>
      <c r="E2862" s="6">
        <f t="shared" si="310"/>
        <v>17.600000000000001</v>
      </c>
      <c r="F2862" s="6">
        <f t="shared" si="311"/>
        <v>15.600000000000001</v>
      </c>
      <c r="G2862" s="6">
        <f t="shared" si="312"/>
        <v>16.600000000000001</v>
      </c>
      <c r="H2862" s="6">
        <f t="shared" si="313"/>
        <v>17.600000000000001</v>
      </c>
      <c r="I2862" s="162"/>
      <c r="J2862" s="6">
        <f t="shared" si="314"/>
        <v>-33.200000000000003</v>
      </c>
      <c r="K2862" s="60"/>
      <c r="L2862" s="93"/>
    </row>
    <row r="2863" spans="1:12">
      <c r="A2863" s="59">
        <f>'Temperature Data'!A2863</f>
        <v>43404</v>
      </c>
      <c r="B2863" s="6" cm="1">
        <f t="array" ref="B2863">INDEX('Temperature Data'!$B2863:$G2863,1,TempDataCol)</f>
        <v>42.8</v>
      </c>
      <c r="C2863" s="6">
        <f t="shared" si="308"/>
        <v>13.700000000000003</v>
      </c>
      <c r="D2863" s="6">
        <f t="shared" si="309"/>
        <v>14.700000000000003</v>
      </c>
      <c r="E2863" s="6">
        <f t="shared" si="310"/>
        <v>15.700000000000003</v>
      </c>
      <c r="F2863" s="6">
        <f t="shared" si="311"/>
        <v>13.700000000000003</v>
      </c>
      <c r="G2863" s="6">
        <f t="shared" si="312"/>
        <v>14.700000000000003</v>
      </c>
      <c r="H2863" s="6">
        <f t="shared" si="313"/>
        <v>15.700000000000003</v>
      </c>
      <c r="I2863" s="162"/>
      <c r="J2863" s="6">
        <f t="shared" si="314"/>
        <v>-29.400000000000006</v>
      </c>
      <c r="K2863" s="60"/>
      <c r="L2863" s="93"/>
    </row>
    <row r="2864" spans="1:12">
      <c r="A2864" s="59">
        <f>'Temperature Data'!A2864</f>
        <v>43405</v>
      </c>
      <c r="B2864" s="6" cm="1">
        <f t="array" ref="B2864">INDEX('Temperature Data'!$B2864:$G2864,1,TempDataCol)</f>
        <v>54.7</v>
      </c>
      <c r="C2864" s="6">
        <f t="shared" si="308"/>
        <v>1.7999999999999972</v>
      </c>
      <c r="D2864" s="6">
        <f t="shared" si="309"/>
        <v>2.7999999999999972</v>
      </c>
      <c r="E2864" s="6">
        <f t="shared" si="310"/>
        <v>3.7999999999999972</v>
      </c>
      <c r="F2864" s="6">
        <f t="shared" si="311"/>
        <v>1.7999999999999972</v>
      </c>
      <c r="G2864" s="6">
        <f t="shared" si="312"/>
        <v>2.7999999999999972</v>
      </c>
      <c r="H2864" s="6">
        <f t="shared" si="313"/>
        <v>3.7999999999999972</v>
      </c>
      <c r="I2864" s="162"/>
      <c r="J2864" s="6">
        <f t="shared" si="314"/>
        <v>-5.5999999999999943</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2</v>
      </c>
      <c r="D2866" s="6">
        <f t="shared" si="309"/>
        <v>3</v>
      </c>
      <c r="E2866" s="6">
        <f t="shared" si="310"/>
        <v>4</v>
      </c>
      <c r="F2866" s="6">
        <f t="shared" si="311"/>
        <v>2</v>
      </c>
      <c r="G2866" s="6">
        <f t="shared" si="312"/>
        <v>3</v>
      </c>
      <c r="H2866" s="6">
        <f t="shared" si="313"/>
        <v>4</v>
      </c>
      <c r="I2866" s="162"/>
      <c r="J2866" s="6">
        <f t="shared" si="314"/>
        <v>-6</v>
      </c>
      <c r="K2866" s="60"/>
      <c r="L2866" s="93"/>
    </row>
    <row r="2867" spans="1:12">
      <c r="A2867" s="59">
        <f>'Temperature Data'!A2867</f>
        <v>43408</v>
      </c>
      <c r="B2867" s="6" cm="1">
        <f t="array" ref="B2867">INDEX('Temperature Data'!$B2867:$G2867,1,TempDataCol)</f>
        <v>42.3</v>
      </c>
      <c r="C2867" s="6">
        <f t="shared" si="308"/>
        <v>14.200000000000003</v>
      </c>
      <c r="D2867" s="6">
        <f t="shared" si="309"/>
        <v>15.200000000000003</v>
      </c>
      <c r="E2867" s="6">
        <f t="shared" si="310"/>
        <v>16.200000000000003</v>
      </c>
      <c r="F2867" s="6">
        <f t="shared" si="311"/>
        <v>14.200000000000003</v>
      </c>
      <c r="G2867" s="6">
        <f t="shared" si="312"/>
        <v>15.200000000000003</v>
      </c>
      <c r="H2867" s="6">
        <f t="shared" si="313"/>
        <v>16.200000000000003</v>
      </c>
      <c r="I2867" s="162"/>
      <c r="J2867" s="6">
        <f t="shared" si="314"/>
        <v>-30.400000000000006</v>
      </c>
      <c r="K2867" s="60"/>
      <c r="L2867" s="93"/>
    </row>
    <row r="2868" spans="1:12">
      <c r="A2868" s="59">
        <f>'Temperature Data'!A2868</f>
        <v>43409</v>
      </c>
      <c r="B2868" s="6" cm="1">
        <f t="array" ref="B2868">INDEX('Temperature Data'!$B2868:$G2868,1,TempDataCol)</f>
        <v>43.2</v>
      </c>
      <c r="C2868" s="6">
        <f t="shared" si="308"/>
        <v>13.299999999999997</v>
      </c>
      <c r="D2868" s="6">
        <f t="shared" si="309"/>
        <v>14.299999999999997</v>
      </c>
      <c r="E2868" s="6">
        <f t="shared" si="310"/>
        <v>15.299999999999997</v>
      </c>
      <c r="F2868" s="6">
        <f t="shared" si="311"/>
        <v>13.299999999999997</v>
      </c>
      <c r="G2868" s="6">
        <f t="shared" si="312"/>
        <v>14.299999999999997</v>
      </c>
      <c r="H2868" s="6">
        <f t="shared" si="313"/>
        <v>15.299999999999997</v>
      </c>
      <c r="I2868" s="162"/>
      <c r="J2868" s="6">
        <f t="shared" si="314"/>
        <v>-28.599999999999994</v>
      </c>
      <c r="K2868" s="60"/>
      <c r="L2868" s="93"/>
    </row>
    <row r="2869" spans="1:12">
      <c r="A2869" s="59">
        <f>'Temperature Data'!A2869</f>
        <v>43410</v>
      </c>
      <c r="B2869" s="6" cm="1">
        <f t="array" ref="B2869">INDEX('Temperature Data'!$B2869:$G2869,1,TempDataCol)</f>
        <v>49.7</v>
      </c>
      <c r="C2869" s="6">
        <f t="shared" si="308"/>
        <v>6.7999999999999972</v>
      </c>
      <c r="D2869" s="6">
        <f t="shared" si="309"/>
        <v>7.7999999999999972</v>
      </c>
      <c r="E2869" s="6">
        <f t="shared" si="310"/>
        <v>8.7999999999999972</v>
      </c>
      <c r="F2869" s="6">
        <f t="shared" si="311"/>
        <v>6.7999999999999972</v>
      </c>
      <c r="G2869" s="6">
        <f t="shared" si="312"/>
        <v>7.7999999999999972</v>
      </c>
      <c r="H2869" s="6">
        <f t="shared" si="313"/>
        <v>8.7999999999999972</v>
      </c>
      <c r="I2869" s="162"/>
      <c r="J2869" s="6">
        <f t="shared" si="314"/>
        <v>-15.599999999999994</v>
      </c>
      <c r="K2869" s="60"/>
      <c r="L2869" s="93"/>
    </row>
    <row r="2870" spans="1:12">
      <c r="A2870" s="59">
        <f>'Temperature Data'!A2870</f>
        <v>43411</v>
      </c>
      <c r="B2870" s="6" cm="1">
        <f t="array" ref="B2870">INDEX('Temperature Data'!$B2870:$G2870,1,TempDataCol)</f>
        <v>55.2</v>
      </c>
      <c r="C2870" s="6">
        <f t="shared" si="308"/>
        <v>1.2999999999999972</v>
      </c>
      <c r="D2870" s="6">
        <f t="shared" si="309"/>
        <v>2.2999999999999972</v>
      </c>
      <c r="E2870" s="6">
        <f t="shared" si="310"/>
        <v>3.2999999999999972</v>
      </c>
      <c r="F2870" s="6">
        <f t="shared" si="311"/>
        <v>1.2999999999999972</v>
      </c>
      <c r="G2870" s="6">
        <f t="shared" si="312"/>
        <v>2.2999999999999972</v>
      </c>
      <c r="H2870" s="6">
        <f t="shared" si="313"/>
        <v>3.2999999999999972</v>
      </c>
      <c r="I2870" s="162"/>
      <c r="J2870" s="6">
        <f t="shared" si="314"/>
        <v>-4.5999999999999943</v>
      </c>
      <c r="K2870" s="60"/>
      <c r="L2870" s="93"/>
    </row>
    <row r="2871" spans="1:12">
      <c r="A2871" s="59">
        <f>'Temperature Data'!A2871</f>
        <v>43412</v>
      </c>
      <c r="B2871" s="6" cm="1">
        <f t="array" ref="B2871">INDEX('Temperature Data'!$B2871:$G2871,1,TempDataCol)</f>
        <v>44.8</v>
      </c>
      <c r="C2871" s="6">
        <f t="shared" si="308"/>
        <v>11.700000000000003</v>
      </c>
      <c r="D2871" s="6">
        <f t="shared" si="309"/>
        <v>12.700000000000003</v>
      </c>
      <c r="E2871" s="6">
        <f t="shared" si="310"/>
        <v>13.700000000000003</v>
      </c>
      <c r="F2871" s="6">
        <f t="shared" si="311"/>
        <v>11.700000000000003</v>
      </c>
      <c r="G2871" s="6">
        <f t="shared" si="312"/>
        <v>12.700000000000003</v>
      </c>
      <c r="H2871" s="6">
        <f t="shared" si="313"/>
        <v>13.700000000000003</v>
      </c>
      <c r="I2871" s="162"/>
      <c r="J2871" s="6">
        <f t="shared" si="314"/>
        <v>-25.400000000000006</v>
      </c>
      <c r="K2871" s="60"/>
      <c r="L2871" s="93"/>
    </row>
    <row r="2872" spans="1:12">
      <c r="A2872" s="59">
        <f>'Temperature Data'!A2872</f>
        <v>43413</v>
      </c>
      <c r="B2872" s="6" cm="1">
        <f t="array" ref="B2872">INDEX('Temperature Data'!$B2872:$G2872,1,TempDataCol)</f>
        <v>40.4</v>
      </c>
      <c r="C2872" s="6">
        <f t="shared" si="308"/>
        <v>16.100000000000001</v>
      </c>
      <c r="D2872" s="6">
        <f t="shared" si="309"/>
        <v>17.100000000000001</v>
      </c>
      <c r="E2872" s="6">
        <f t="shared" si="310"/>
        <v>18.100000000000001</v>
      </c>
      <c r="F2872" s="6">
        <f t="shared" si="311"/>
        <v>16.100000000000001</v>
      </c>
      <c r="G2872" s="6">
        <f t="shared" si="312"/>
        <v>17.100000000000001</v>
      </c>
      <c r="H2872" s="6">
        <f t="shared" si="313"/>
        <v>18.100000000000001</v>
      </c>
      <c r="I2872" s="162"/>
      <c r="J2872" s="6">
        <f t="shared" si="314"/>
        <v>-34.200000000000003</v>
      </c>
      <c r="K2872" s="60"/>
      <c r="L2872" s="93"/>
    </row>
    <row r="2873" spans="1:12">
      <c r="A2873" s="59">
        <f>'Temperature Data'!A2873</f>
        <v>43414</v>
      </c>
      <c r="B2873" s="6" cm="1">
        <f t="array" ref="B2873">INDEX('Temperature Data'!$B2873:$G2873,1,TempDataCol)</f>
        <v>43.3</v>
      </c>
      <c r="C2873" s="6">
        <f t="shared" si="308"/>
        <v>13.200000000000003</v>
      </c>
      <c r="D2873" s="6">
        <f t="shared" si="309"/>
        <v>14.200000000000003</v>
      </c>
      <c r="E2873" s="6">
        <f t="shared" si="310"/>
        <v>15.200000000000003</v>
      </c>
      <c r="F2873" s="6">
        <f t="shared" si="311"/>
        <v>13.200000000000003</v>
      </c>
      <c r="G2873" s="6">
        <f t="shared" si="312"/>
        <v>14.200000000000003</v>
      </c>
      <c r="H2873" s="6">
        <f t="shared" si="313"/>
        <v>15.200000000000003</v>
      </c>
      <c r="I2873" s="162"/>
      <c r="J2873" s="6">
        <f t="shared" si="314"/>
        <v>-28.400000000000006</v>
      </c>
      <c r="K2873" s="60"/>
      <c r="L2873" s="93"/>
    </row>
    <row r="2874" spans="1:12">
      <c r="A2874" s="59">
        <f>'Temperature Data'!A2874</f>
        <v>43415</v>
      </c>
      <c r="B2874" s="6" cm="1">
        <f t="array" ref="B2874">INDEX('Temperature Data'!$B2874:$G2874,1,TempDataCol)</f>
        <v>37</v>
      </c>
      <c r="C2874" s="6">
        <f t="shared" si="308"/>
        <v>19.5</v>
      </c>
      <c r="D2874" s="6">
        <f t="shared" si="309"/>
        <v>20.5</v>
      </c>
      <c r="E2874" s="6">
        <f t="shared" si="310"/>
        <v>21.5</v>
      </c>
      <c r="F2874" s="6">
        <f t="shared" si="311"/>
        <v>19.5</v>
      </c>
      <c r="G2874" s="6">
        <f t="shared" si="312"/>
        <v>20.5</v>
      </c>
      <c r="H2874" s="6">
        <f t="shared" si="313"/>
        <v>21.5</v>
      </c>
      <c r="I2874" s="162"/>
      <c r="J2874" s="6">
        <f t="shared" si="314"/>
        <v>-41</v>
      </c>
      <c r="K2874" s="60"/>
      <c r="L2874" s="93"/>
    </row>
    <row r="2875" spans="1:12">
      <c r="A2875" s="59">
        <f>'Temperature Data'!A2875</f>
        <v>43416</v>
      </c>
      <c r="B2875" s="6" cm="1">
        <f t="array" ref="B2875">INDEX('Temperature Data'!$B2875:$G2875,1,TempDataCol)</f>
        <v>37.4</v>
      </c>
      <c r="C2875" s="6">
        <f t="shared" si="308"/>
        <v>19.100000000000001</v>
      </c>
      <c r="D2875" s="6">
        <f t="shared" si="309"/>
        <v>20.100000000000001</v>
      </c>
      <c r="E2875" s="6">
        <f t="shared" si="310"/>
        <v>21.1</v>
      </c>
      <c r="F2875" s="6">
        <f t="shared" si="311"/>
        <v>19.100000000000001</v>
      </c>
      <c r="G2875" s="6">
        <f t="shared" si="312"/>
        <v>20.100000000000001</v>
      </c>
      <c r="H2875" s="6">
        <f t="shared" si="313"/>
        <v>21.1</v>
      </c>
      <c r="I2875" s="162"/>
      <c r="J2875" s="6">
        <f t="shared" si="314"/>
        <v>-40.200000000000003</v>
      </c>
      <c r="K2875" s="60"/>
      <c r="L2875" s="93"/>
    </row>
    <row r="2876" spans="1:12">
      <c r="A2876" s="59">
        <f>'Temperature Data'!A2876</f>
        <v>43417</v>
      </c>
      <c r="B2876" s="6" cm="1">
        <f t="array" ref="B2876">INDEX('Temperature Data'!$B2876:$G2876,1,TempDataCol)</f>
        <v>45.5</v>
      </c>
      <c r="C2876" s="6">
        <f t="shared" si="308"/>
        <v>11</v>
      </c>
      <c r="D2876" s="6">
        <f t="shared" si="309"/>
        <v>12</v>
      </c>
      <c r="E2876" s="6">
        <f t="shared" si="310"/>
        <v>13</v>
      </c>
      <c r="F2876" s="6">
        <f t="shared" si="311"/>
        <v>11</v>
      </c>
      <c r="G2876" s="6">
        <f t="shared" si="312"/>
        <v>12</v>
      </c>
      <c r="H2876" s="6">
        <f t="shared" si="313"/>
        <v>13</v>
      </c>
      <c r="I2876" s="162"/>
      <c r="J2876" s="6">
        <f t="shared" si="314"/>
        <v>-24</v>
      </c>
      <c r="K2876" s="60"/>
      <c r="L2876" s="93"/>
    </row>
    <row r="2877" spans="1:12">
      <c r="A2877" s="59">
        <f>'Temperature Data'!A2877</f>
        <v>43418</v>
      </c>
      <c r="B2877" s="6" cm="1">
        <f t="array" ref="B2877">INDEX('Temperature Data'!$B2877:$G2877,1,TempDataCol)</f>
        <v>31.299999999999997</v>
      </c>
      <c r="C2877" s="6">
        <f t="shared" si="308"/>
        <v>25.200000000000003</v>
      </c>
      <c r="D2877" s="6">
        <f t="shared" si="309"/>
        <v>26.200000000000003</v>
      </c>
      <c r="E2877" s="6">
        <f t="shared" si="310"/>
        <v>27.200000000000003</v>
      </c>
      <c r="F2877" s="6">
        <f t="shared" si="311"/>
        <v>25.200000000000003</v>
      </c>
      <c r="G2877" s="6">
        <f t="shared" si="312"/>
        <v>26.200000000000003</v>
      </c>
      <c r="H2877" s="6">
        <f t="shared" si="313"/>
        <v>27.200000000000003</v>
      </c>
      <c r="I2877" s="162"/>
      <c r="J2877" s="6">
        <f t="shared" si="314"/>
        <v>-52.400000000000006</v>
      </c>
      <c r="K2877" s="60"/>
      <c r="L2877" s="93"/>
    </row>
    <row r="2878" spans="1:12">
      <c r="A2878" s="59">
        <f>'Temperature Data'!A2878</f>
        <v>43419</v>
      </c>
      <c r="B2878" s="6" cm="1">
        <f t="array" ref="B2878">INDEX('Temperature Data'!$B2878:$G2878,1,TempDataCol)</f>
        <v>26.299999999999997</v>
      </c>
      <c r="C2878" s="6">
        <f t="shared" si="308"/>
        <v>30.200000000000003</v>
      </c>
      <c r="D2878" s="6">
        <f t="shared" si="309"/>
        <v>31.200000000000003</v>
      </c>
      <c r="E2878" s="6">
        <f t="shared" si="310"/>
        <v>32.200000000000003</v>
      </c>
      <c r="F2878" s="6">
        <f t="shared" si="311"/>
        <v>30.200000000000003</v>
      </c>
      <c r="G2878" s="6">
        <f t="shared" si="312"/>
        <v>31.200000000000003</v>
      </c>
      <c r="H2878" s="6">
        <f t="shared" si="313"/>
        <v>32.200000000000003</v>
      </c>
      <c r="I2878" s="162"/>
      <c r="J2878" s="6">
        <f t="shared" si="314"/>
        <v>-62.400000000000006</v>
      </c>
      <c r="K2878" s="60"/>
      <c r="L2878" s="93"/>
    </row>
    <row r="2879" spans="1:12">
      <c r="A2879" s="59">
        <f>'Temperature Data'!A2879</f>
        <v>43420</v>
      </c>
      <c r="B2879" s="6" cm="1">
        <f t="array" ref="B2879">INDEX('Temperature Data'!$B2879:$G2879,1,TempDataCol)</f>
        <v>35.1</v>
      </c>
      <c r="C2879" s="6">
        <f t="shared" si="308"/>
        <v>21.4</v>
      </c>
      <c r="D2879" s="6">
        <f t="shared" si="309"/>
        <v>22.4</v>
      </c>
      <c r="E2879" s="6">
        <f t="shared" si="310"/>
        <v>23.4</v>
      </c>
      <c r="F2879" s="6">
        <f t="shared" si="311"/>
        <v>21.4</v>
      </c>
      <c r="G2879" s="6">
        <f t="shared" si="312"/>
        <v>22.4</v>
      </c>
      <c r="H2879" s="6">
        <f t="shared" si="313"/>
        <v>23.4</v>
      </c>
      <c r="I2879" s="162"/>
      <c r="J2879" s="6">
        <f t="shared" si="314"/>
        <v>-44.79999999999999</v>
      </c>
      <c r="K2879" s="60"/>
      <c r="L2879" s="93"/>
    </row>
    <row r="2880" spans="1:12">
      <c r="A2880" s="59">
        <f>'Temperature Data'!A2880</f>
        <v>43421</v>
      </c>
      <c r="B2880" s="6" cm="1">
        <f t="array" ref="B2880">INDEX('Temperature Data'!$B2880:$G2880,1,TempDataCol)</f>
        <v>40.799999999999997</v>
      </c>
      <c r="C2880" s="6">
        <f t="shared" si="308"/>
        <v>15.700000000000003</v>
      </c>
      <c r="D2880" s="6">
        <f t="shared" si="309"/>
        <v>16.700000000000003</v>
      </c>
      <c r="E2880" s="6">
        <f t="shared" si="310"/>
        <v>17.700000000000003</v>
      </c>
      <c r="F2880" s="6">
        <f t="shared" si="311"/>
        <v>15.700000000000003</v>
      </c>
      <c r="G2880" s="6">
        <f t="shared" si="312"/>
        <v>16.700000000000003</v>
      </c>
      <c r="H2880" s="6">
        <f t="shared" si="313"/>
        <v>17.700000000000003</v>
      </c>
      <c r="I2880" s="162"/>
      <c r="J2880" s="6">
        <f t="shared" si="314"/>
        <v>-33.400000000000006</v>
      </c>
      <c r="K2880" s="60"/>
      <c r="L2880" s="93"/>
    </row>
    <row r="2881" spans="1:12">
      <c r="A2881" s="59">
        <f>'Temperature Data'!A2881</f>
        <v>43422</v>
      </c>
      <c r="B2881" s="6" cm="1">
        <f t="array" ref="B2881">INDEX('Temperature Data'!$B2881:$G2881,1,TempDataCol)</f>
        <v>37.299999999999997</v>
      </c>
      <c r="C2881" s="6">
        <f t="shared" si="308"/>
        <v>19.200000000000003</v>
      </c>
      <c r="D2881" s="6">
        <f t="shared" si="309"/>
        <v>20.200000000000003</v>
      </c>
      <c r="E2881" s="6">
        <f t="shared" si="310"/>
        <v>21.200000000000003</v>
      </c>
      <c r="F2881" s="6">
        <f t="shared" si="311"/>
        <v>19.200000000000003</v>
      </c>
      <c r="G2881" s="6">
        <f t="shared" si="312"/>
        <v>20.200000000000003</v>
      </c>
      <c r="H2881" s="6">
        <f t="shared" si="313"/>
        <v>21.200000000000003</v>
      </c>
      <c r="I2881" s="162"/>
      <c r="J2881" s="6">
        <f t="shared" si="314"/>
        <v>-40.400000000000006</v>
      </c>
      <c r="K2881" s="60"/>
      <c r="L2881" s="93"/>
    </row>
    <row r="2882" spans="1:12">
      <c r="A2882" s="59">
        <f>'Temperature Data'!A2882</f>
        <v>43423</v>
      </c>
      <c r="B2882" s="6" cm="1">
        <f t="array" ref="B2882">INDEX('Temperature Data'!$B2882:$G2882,1,TempDataCol)</f>
        <v>35.4</v>
      </c>
      <c r="C2882" s="6">
        <f t="shared" si="308"/>
        <v>21.1</v>
      </c>
      <c r="D2882" s="6">
        <f t="shared" si="309"/>
        <v>22.1</v>
      </c>
      <c r="E2882" s="6">
        <f t="shared" si="310"/>
        <v>23.1</v>
      </c>
      <c r="F2882" s="6">
        <f t="shared" si="311"/>
        <v>21.1</v>
      </c>
      <c r="G2882" s="6">
        <f t="shared" si="312"/>
        <v>22.1</v>
      </c>
      <c r="H2882" s="6">
        <f t="shared" si="313"/>
        <v>23.1</v>
      </c>
      <c r="I2882" s="162"/>
      <c r="J2882" s="6">
        <f t="shared" si="314"/>
        <v>-44.20000000000001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22.4</v>
      </c>
      <c r="D2883" s="6">
        <f t="shared" ref="D2883:D2946" si="316">IF(ISNUMBER($B2883),IF($B2883&lt;BPmiddle,(BPmiddle-$B2883),0),"no data")</f>
        <v>23.4</v>
      </c>
      <c r="E2883" s="6">
        <f t="shared" ref="E2883:E2946" si="317">IF(ISNUMBER($B2883),IF($B2883&lt;BPupper,(BPupper-$B2883),0),"no data")</f>
        <v>24.4</v>
      </c>
      <c r="F2883" s="6">
        <f t="shared" ref="F2883:F2946" si="318">IF(ISNUMBER($B2883),IF($B2883&lt;BPlower,(BPlower-$B2883),0),"no data")</f>
        <v>22.4</v>
      </c>
      <c r="G2883" s="6">
        <f t="shared" ref="G2883:G2946" si="319">IF(ISNUMBER($B2883),IF($B2883&lt;BPmiddle,(BPmiddle-$B2883),0),"no data")</f>
        <v>23.4</v>
      </c>
      <c r="H2883" s="6">
        <f t="shared" ref="H2883:H2946" si="320">IF(ISNUMBER($B2883),IF($B2883&lt;BPupper,(BPupper-$B2883),0),"no data")</f>
        <v>24.4</v>
      </c>
      <c r="I2883" s="162"/>
      <c r="J2883" s="6">
        <f t="shared" ref="J2883:J2946" si="321">IF(ISNUMBER($B2883),IF($B2883&lt;BalancePoint,(BalancePoint-$B2883-SUM($D2883:$F2883)),0),"no data")</f>
        <v>-46.79999999999999</v>
      </c>
      <c r="K2883" s="60"/>
      <c r="L2883" s="93"/>
    </row>
    <row r="2884" spans="1:12">
      <c r="A2884" s="59">
        <f>'Temperature Data'!A2884</f>
        <v>43425</v>
      </c>
      <c r="B2884" s="6" cm="1">
        <f t="array" ref="B2884">INDEX('Temperature Data'!$B2884:$G2884,1,TempDataCol)</f>
        <v>32.200000000000003</v>
      </c>
      <c r="C2884" s="6">
        <f t="shared" si="315"/>
        <v>24.299999999999997</v>
      </c>
      <c r="D2884" s="6">
        <f t="shared" si="316"/>
        <v>25.299999999999997</v>
      </c>
      <c r="E2884" s="6">
        <f t="shared" si="317"/>
        <v>26.299999999999997</v>
      </c>
      <c r="F2884" s="6">
        <f t="shared" si="318"/>
        <v>24.299999999999997</v>
      </c>
      <c r="G2884" s="6">
        <f t="shared" si="319"/>
        <v>25.299999999999997</v>
      </c>
      <c r="H2884" s="6">
        <f t="shared" si="320"/>
        <v>26.299999999999997</v>
      </c>
      <c r="I2884" s="162"/>
      <c r="J2884" s="6">
        <f t="shared" si="321"/>
        <v>-50.599999999999994</v>
      </c>
      <c r="K2884" s="60"/>
      <c r="L2884" s="93"/>
    </row>
    <row r="2885" spans="1:12">
      <c r="A2885" s="59">
        <f>'Temperature Data'!A2885</f>
        <v>43426</v>
      </c>
      <c r="B2885" s="6" cm="1">
        <f t="array" ref="B2885">INDEX('Temperature Data'!$B2885:$G2885,1,TempDataCol)</f>
        <v>15.399999999999999</v>
      </c>
      <c r="C2885" s="6">
        <f t="shared" si="315"/>
        <v>41.1</v>
      </c>
      <c r="D2885" s="6">
        <f t="shared" si="316"/>
        <v>42.1</v>
      </c>
      <c r="E2885" s="6">
        <f t="shared" si="317"/>
        <v>43.1</v>
      </c>
      <c r="F2885" s="6">
        <f t="shared" si="318"/>
        <v>41.1</v>
      </c>
      <c r="G2885" s="6">
        <f t="shared" si="319"/>
        <v>42.1</v>
      </c>
      <c r="H2885" s="6">
        <f t="shared" si="320"/>
        <v>43.1</v>
      </c>
      <c r="I2885" s="162"/>
      <c r="J2885" s="6">
        <f t="shared" si="321"/>
        <v>-84.200000000000017</v>
      </c>
      <c r="K2885" s="60"/>
      <c r="L2885" s="93"/>
    </row>
    <row r="2886" spans="1:12">
      <c r="A2886" s="59">
        <f>'Temperature Data'!A2886</f>
        <v>43427</v>
      </c>
      <c r="B2886" s="6" cm="1">
        <f t="array" ref="B2886">INDEX('Temperature Data'!$B2886:$G2886,1,TempDataCol)</f>
        <v>21.4</v>
      </c>
      <c r="C2886" s="6">
        <f t="shared" si="315"/>
        <v>35.1</v>
      </c>
      <c r="D2886" s="6">
        <f t="shared" si="316"/>
        <v>36.1</v>
      </c>
      <c r="E2886" s="6">
        <f t="shared" si="317"/>
        <v>37.1</v>
      </c>
      <c r="F2886" s="6">
        <f t="shared" si="318"/>
        <v>35.1</v>
      </c>
      <c r="G2886" s="6">
        <f t="shared" si="319"/>
        <v>36.1</v>
      </c>
      <c r="H2886" s="6">
        <f t="shared" si="320"/>
        <v>37.1</v>
      </c>
      <c r="I2886" s="162"/>
      <c r="J2886" s="6">
        <f t="shared" si="321"/>
        <v>-72.200000000000017</v>
      </c>
      <c r="K2886" s="60"/>
      <c r="L2886" s="93"/>
    </row>
    <row r="2887" spans="1:12">
      <c r="A2887" s="59">
        <f>'Temperature Data'!A2887</f>
        <v>43428</v>
      </c>
      <c r="B2887" s="6" cm="1">
        <f t="array" ref="B2887">INDEX('Temperature Data'!$B2887:$G2887,1,TempDataCol)</f>
        <v>34.6</v>
      </c>
      <c r="C2887" s="6">
        <f t="shared" si="315"/>
        <v>21.9</v>
      </c>
      <c r="D2887" s="6">
        <f t="shared" si="316"/>
        <v>22.9</v>
      </c>
      <c r="E2887" s="6">
        <f t="shared" si="317"/>
        <v>23.9</v>
      </c>
      <c r="F2887" s="6">
        <f t="shared" si="318"/>
        <v>21.9</v>
      </c>
      <c r="G2887" s="6">
        <f t="shared" si="319"/>
        <v>22.9</v>
      </c>
      <c r="H2887" s="6">
        <f t="shared" si="320"/>
        <v>23.9</v>
      </c>
      <c r="I2887" s="162"/>
      <c r="J2887" s="6">
        <f t="shared" si="321"/>
        <v>-45.79999999999999</v>
      </c>
      <c r="K2887" s="60"/>
      <c r="L2887" s="93"/>
    </row>
    <row r="2888" spans="1:12">
      <c r="A2888" s="59">
        <f>'Temperature Data'!A2888</f>
        <v>43429</v>
      </c>
      <c r="B2888" s="6" cm="1">
        <f t="array" ref="B2888">INDEX('Temperature Data'!$B2888:$G2888,1,TempDataCol)</f>
        <v>40.700000000000003</v>
      </c>
      <c r="C2888" s="6">
        <f t="shared" si="315"/>
        <v>15.799999999999997</v>
      </c>
      <c r="D2888" s="6">
        <f t="shared" si="316"/>
        <v>16.799999999999997</v>
      </c>
      <c r="E2888" s="6">
        <f t="shared" si="317"/>
        <v>17.799999999999997</v>
      </c>
      <c r="F2888" s="6">
        <f t="shared" si="318"/>
        <v>15.799999999999997</v>
      </c>
      <c r="G2888" s="6">
        <f t="shared" si="319"/>
        <v>16.799999999999997</v>
      </c>
      <c r="H2888" s="6">
        <f t="shared" si="320"/>
        <v>17.799999999999997</v>
      </c>
      <c r="I2888" s="162"/>
      <c r="J2888" s="6">
        <f t="shared" si="321"/>
        <v>-33.599999999999994</v>
      </c>
      <c r="K2888" s="60"/>
      <c r="L2888" s="93"/>
    </row>
    <row r="2889" spans="1:12">
      <c r="A2889" s="59">
        <f>'Temperature Data'!A2889</f>
        <v>43430</v>
      </c>
      <c r="B2889" s="6" cm="1">
        <f t="array" ref="B2889">INDEX('Temperature Data'!$B2889:$G2889,1,TempDataCol)</f>
        <v>42.3</v>
      </c>
      <c r="C2889" s="6">
        <f t="shared" si="315"/>
        <v>14.200000000000003</v>
      </c>
      <c r="D2889" s="6">
        <f t="shared" si="316"/>
        <v>15.200000000000003</v>
      </c>
      <c r="E2889" s="6">
        <f t="shared" si="317"/>
        <v>16.200000000000003</v>
      </c>
      <c r="F2889" s="6">
        <f t="shared" si="318"/>
        <v>14.200000000000003</v>
      </c>
      <c r="G2889" s="6">
        <f t="shared" si="319"/>
        <v>15.200000000000003</v>
      </c>
      <c r="H2889" s="6">
        <f t="shared" si="320"/>
        <v>16.200000000000003</v>
      </c>
      <c r="I2889" s="162"/>
      <c r="J2889" s="6">
        <f t="shared" si="321"/>
        <v>-30.400000000000006</v>
      </c>
      <c r="K2889" s="60"/>
      <c r="L2889" s="93"/>
    </row>
    <row r="2890" spans="1:12">
      <c r="A2890" s="59">
        <f>'Temperature Data'!A2890</f>
        <v>43431</v>
      </c>
      <c r="B2890" s="6" cm="1">
        <f t="array" ref="B2890">INDEX('Temperature Data'!$B2890:$G2890,1,TempDataCol)</f>
        <v>40.5</v>
      </c>
      <c r="C2890" s="6">
        <f t="shared" si="315"/>
        <v>16</v>
      </c>
      <c r="D2890" s="6">
        <f t="shared" si="316"/>
        <v>17</v>
      </c>
      <c r="E2890" s="6">
        <f t="shared" si="317"/>
        <v>18</v>
      </c>
      <c r="F2890" s="6">
        <f t="shared" si="318"/>
        <v>16</v>
      </c>
      <c r="G2890" s="6">
        <f t="shared" si="319"/>
        <v>17</v>
      </c>
      <c r="H2890" s="6">
        <f t="shared" si="320"/>
        <v>18</v>
      </c>
      <c r="I2890" s="162"/>
      <c r="J2890" s="6">
        <f t="shared" si="321"/>
        <v>-34</v>
      </c>
      <c r="K2890" s="60"/>
      <c r="L2890" s="93"/>
    </row>
    <row r="2891" spans="1:12">
      <c r="A2891" s="59">
        <f>'Temperature Data'!A2891</f>
        <v>43432</v>
      </c>
      <c r="B2891" s="6" cm="1">
        <f t="array" ref="B2891">INDEX('Temperature Data'!$B2891:$G2891,1,TempDataCol)</f>
        <v>38</v>
      </c>
      <c r="C2891" s="6">
        <f t="shared" si="315"/>
        <v>18.5</v>
      </c>
      <c r="D2891" s="6">
        <f t="shared" si="316"/>
        <v>19.5</v>
      </c>
      <c r="E2891" s="6">
        <f t="shared" si="317"/>
        <v>20.5</v>
      </c>
      <c r="F2891" s="6">
        <f t="shared" si="318"/>
        <v>18.5</v>
      </c>
      <c r="G2891" s="6">
        <f t="shared" si="319"/>
        <v>19.5</v>
      </c>
      <c r="H2891" s="6">
        <f t="shared" si="320"/>
        <v>20.5</v>
      </c>
      <c r="I2891" s="162"/>
      <c r="J2891" s="6">
        <f t="shared" si="321"/>
        <v>-39</v>
      </c>
      <c r="K2891" s="60"/>
      <c r="L2891" s="93"/>
    </row>
    <row r="2892" spans="1:12">
      <c r="A2892" s="59">
        <f>'Temperature Data'!A2892</f>
        <v>43433</v>
      </c>
      <c r="B2892" s="6" cm="1">
        <f t="array" ref="B2892">INDEX('Temperature Data'!$B2892:$G2892,1,TempDataCol)</f>
        <v>39.299999999999997</v>
      </c>
      <c r="C2892" s="6">
        <f t="shared" si="315"/>
        <v>17.200000000000003</v>
      </c>
      <c r="D2892" s="6">
        <f t="shared" si="316"/>
        <v>18.200000000000003</v>
      </c>
      <c r="E2892" s="6">
        <f t="shared" si="317"/>
        <v>19.200000000000003</v>
      </c>
      <c r="F2892" s="6">
        <f t="shared" si="318"/>
        <v>17.200000000000003</v>
      </c>
      <c r="G2892" s="6">
        <f t="shared" si="319"/>
        <v>18.200000000000003</v>
      </c>
      <c r="H2892" s="6">
        <f t="shared" si="320"/>
        <v>19.200000000000003</v>
      </c>
      <c r="I2892" s="162"/>
      <c r="J2892" s="6">
        <f t="shared" si="321"/>
        <v>-36.400000000000006</v>
      </c>
      <c r="K2892" s="60"/>
      <c r="L2892" s="93"/>
    </row>
    <row r="2893" spans="1:12">
      <c r="A2893" s="59">
        <f>'Temperature Data'!A2893</f>
        <v>43434</v>
      </c>
      <c r="B2893" s="6" cm="1">
        <f t="array" ref="B2893">INDEX('Temperature Data'!$B2893:$G2893,1,TempDataCol)</f>
        <v>33.700000000000003</v>
      </c>
      <c r="C2893" s="6">
        <f t="shared" si="315"/>
        <v>22.799999999999997</v>
      </c>
      <c r="D2893" s="6">
        <f t="shared" si="316"/>
        <v>23.799999999999997</v>
      </c>
      <c r="E2893" s="6">
        <f t="shared" si="317"/>
        <v>24.799999999999997</v>
      </c>
      <c r="F2893" s="6">
        <f t="shared" si="318"/>
        <v>22.799999999999997</v>
      </c>
      <c r="G2893" s="6">
        <f t="shared" si="319"/>
        <v>23.799999999999997</v>
      </c>
      <c r="H2893" s="6">
        <f t="shared" si="320"/>
        <v>24.799999999999997</v>
      </c>
      <c r="I2893" s="162"/>
      <c r="J2893" s="6">
        <f t="shared" si="321"/>
        <v>-47.599999999999994</v>
      </c>
      <c r="K2893" s="60"/>
      <c r="L2893" s="93"/>
    </row>
    <row r="2894" spans="1:12">
      <c r="A2894" s="59">
        <f>'Temperature Data'!A2894</f>
        <v>43435</v>
      </c>
      <c r="B2894" s="6" cm="1">
        <f t="array" ref="B2894">INDEX('Temperature Data'!$B2894:$G2894,1,TempDataCol)</f>
        <v>35.700000000000003</v>
      </c>
      <c r="C2894" s="6">
        <f t="shared" si="315"/>
        <v>20.799999999999997</v>
      </c>
      <c r="D2894" s="6">
        <f t="shared" si="316"/>
        <v>21.799999999999997</v>
      </c>
      <c r="E2894" s="6">
        <f t="shared" si="317"/>
        <v>22.799999999999997</v>
      </c>
      <c r="F2894" s="6">
        <f t="shared" si="318"/>
        <v>20.799999999999997</v>
      </c>
      <c r="G2894" s="6">
        <f t="shared" si="319"/>
        <v>21.799999999999997</v>
      </c>
      <c r="H2894" s="6">
        <f t="shared" si="320"/>
        <v>22.799999999999997</v>
      </c>
      <c r="I2894" s="162"/>
      <c r="J2894" s="6">
        <f t="shared" si="321"/>
        <v>-43.599999999999994</v>
      </c>
      <c r="K2894" s="60"/>
      <c r="L2894" s="93"/>
    </row>
    <row r="2895" spans="1:12">
      <c r="A2895" s="59">
        <f>'Temperature Data'!A2895</f>
        <v>43436</v>
      </c>
      <c r="B2895" s="6" cm="1">
        <f t="array" ref="B2895">INDEX('Temperature Data'!$B2895:$G2895,1,TempDataCol)</f>
        <v>42.8</v>
      </c>
      <c r="C2895" s="6">
        <f t="shared" si="315"/>
        <v>13.700000000000003</v>
      </c>
      <c r="D2895" s="6">
        <f t="shared" si="316"/>
        <v>14.700000000000003</v>
      </c>
      <c r="E2895" s="6">
        <f t="shared" si="317"/>
        <v>15.700000000000003</v>
      </c>
      <c r="F2895" s="6">
        <f t="shared" si="318"/>
        <v>13.700000000000003</v>
      </c>
      <c r="G2895" s="6">
        <f t="shared" si="319"/>
        <v>14.700000000000003</v>
      </c>
      <c r="H2895" s="6">
        <f t="shared" si="320"/>
        <v>15.700000000000003</v>
      </c>
      <c r="I2895" s="162"/>
      <c r="J2895" s="6">
        <f t="shared" si="321"/>
        <v>-29.400000000000006</v>
      </c>
      <c r="K2895" s="60"/>
      <c r="L2895" s="93"/>
    </row>
    <row r="2896" spans="1:12">
      <c r="A2896" s="59">
        <f>'Temperature Data'!A2896</f>
        <v>43437</v>
      </c>
      <c r="B2896" s="6" cm="1">
        <f t="array" ref="B2896">INDEX('Temperature Data'!$B2896:$G2896,1,TempDataCol)</f>
        <v>48</v>
      </c>
      <c r="C2896" s="6">
        <f t="shared" si="315"/>
        <v>8.5</v>
      </c>
      <c r="D2896" s="6">
        <f t="shared" si="316"/>
        <v>9.5</v>
      </c>
      <c r="E2896" s="6">
        <f t="shared" si="317"/>
        <v>10.5</v>
      </c>
      <c r="F2896" s="6">
        <f t="shared" si="318"/>
        <v>8.5</v>
      </c>
      <c r="G2896" s="6">
        <f t="shared" si="319"/>
        <v>9.5</v>
      </c>
      <c r="H2896" s="6">
        <f t="shared" si="320"/>
        <v>10.5</v>
      </c>
      <c r="I2896" s="162"/>
      <c r="J2896" s="6">
        <f t="shared" si="321"/>
        <v>-19</v>
      </c>
      <c r="K2896" s="60"/>
      <c r="L2896" s="93"/>
    </row>
    <row r="2897" spans="1:12">
      <c r="A2897" s="59">
        <f>'Temperature Data'!A2897</f>
        <v>43438</v>
      </c>
      <c r="B2897" s="6" cm="1">
        <f t="array" ref="B2897">INDEX('Temperature Data'!$B2897:$G2897,1,TempDataCol)</f>
        <v>33.299999999999997</v>
      </c>
      <c r="C2897" s="6">
        <f t="shared" si="315"/>
        <v>23.200000000000003</v>
      </c>
      <c r="D2897" s="6">
        <f t="shared" si="316"/>
        <v>24.200000000000003</v>
      </c>
      <c r="E2897" s="6">
        <f t="shared" si="317"/>
        <v>25.200000000000003</v>
      </c>
      <c r="F2897" s="6">
        <f t="shared" si="318"/>
        <v>23.200000000000003</v>
      </c>
      <c r="G2897" s="6">
        <f t="shared" si="319"/>
        <v>24.200000000000003</v>
      </c>
      <c r="H2897" s="6">
        <f t="shared" si="320"/>
        <v>25.200000000000003</v>
      </c>
      <c r="I2897" s="162"/>
      <c r="J2897" s="6">
        <f t="shared" si="321"/>
        <v>-48.400000000000006</v>
      </c>
      <c r="K2897" s="60"/>
      <c r="L2897" s="93"/>
    </row>
    <row r="2898" spans="1:12">
      <c r="A2898" s="59">
        <f>'Temperature Data'!A2898</f>
        <v>43439</v>
      </c>
      <c r="B2898" s="6" cm="1">
        <f t="array" ref="B2898">INDEX('Temperature Data'!$B2898:$G2898,1,TempDataCol)</f>
        <v>27</v>
      </c>
      <c r="C2898" s="6">
        <f t="shared" si="315"/>
        <v>29.5</v>
      </c>
      <c r="D2898" s="6">
        <f t="shared" si="316"/>
        <v>30.5</v>
      </c>
      <c r="E2898" s="6">
        <f t="shared" si="317"/>
        <v>31.5</v>
      </c>
      <c r="F2898" s="6">
        <f t="shared" si="318"/>
        <v>29.5</v>
      </c>
      <c r="G2898" s="6">
        <f t="shared" si="319"/>
        <v>30.5</v>
      </c>
      <c r="H2898" s="6">
        <f t="shared" si="320"/>
        <v>31.5</v>
      </c>
      <c r="I2898" s="162"/>
      <c r="J2898" s="6">
        <f t="shared" si="321"/>
        <v>-61</v>
      </c>
      <c r="K2898" s="60"/>
      <c r="L2898" s="93"/>
    </row>
    <row r="2899" spans="1:12">
      <c r="A2899" s="59">
        <f>'Temperature Data'!A2899</f>
        <v>43440</v>
      </c>
      <c r="B2899" s="6" cm="1">
        <f t="array" ref="B2899">INDEX('Temperature Data'!$B2899:$G2899,1,TempDataCol)</f>
        <v>32.4</v>
      </c>
      <c r="C2899" s="6">
        <f t="shared" si="315"/>
        <v>24.1</v>
      </c>
      <c r="D2899" s="6">
        <f t="shared" si="316"/>
        <v>25.1</v>
      </c>
      <c r="E2899" s="6">
        <f t="shared" si="317"/>
        <v>26.1</v>
      </c>
      <c r="F2899" s="6">
        <f t="shared" si="318"/>
        <v>24.1</v>
      </c>
      <c r="G2899" s="6">
        <f t="shared" si="319"/>
        <v>25.1</v>
      </c>
      <c r="H2899" s="6">
        <f t="shared" si="320"/>
        <v>26.1</v>
      </c>
      <c r="I2899" s="162"/>
      <c r="J2899" s="6">
        <f t="shared" si="321"/>
        <v>-50.20000000000001</v>
      </c>
      <c r="K2899" s="60"/>
      <c r="L2899" s="93"/>
    </row>
    <row r="2900" spans="1:12">
      <c r="A2900" s="59">
        <f>'Temperature Data'!A2900</f>
        <v>43441</v>
      </c>
      <c r="B2900" s="6" cm="1">
        <f t="array" ref="B2900">INDEX('Temperature Data'!$B2900:$G2900,1,TempDataCol)</f>
        <v>32.1</v>
      </c>
      <c r="C2900" s="6">
        <f t="shared" si="315"/>
        <v>24.4</v>
      </c>
      <c r="D2900" s="6">
        <f t="shared" si="316"/>
        <v>25.4</v>
      </c>
      <c r="E2900" s="6">
        <f t="shared" si="317"/>
        <v>26.4</v>
      </c>
      <c r="F2900" s="6">
        <f t="shared" si="318"/>
        <v>24.4</v>
      </c>
      <c r="G2900" s="6">
        <f t="shared" si="319"/>
        <v>25.4</v>
      </c>
      <c r="H2900" s="6">
        <f t="shared" si="320"/>
        <v>26.4</v>
      </c>
      <c r="I2900" s="162"/>
      <c r="J2900" s="6">
        <f t="shared" si="321"/>
        <v>-50.79999999999999</v>
      </c>
      <c r="K2900" s="60"/>
      <c r="L2900" s="93"/>
    </row>
    <row r="2901" spans="1:12">
      <c r="A2901" s="59">
        <f>'Temperature Data'!A2901</f>
        <v>43442</v>
      </c>
      <c r="B2901" s="6" cm="1">
        <f t="array" ref="B2901">INDEX('Temperature Data'!$B2901:$G2901,1,TempDataCol)</f>
        <v>21.6</v>
      </c>
      <c r="C2901" s="6">
        <f t="shared" si="315"/>
        <v>34.9</v>
      </c>
      <c r="D2901" s="6">
        <f t="shared" si="316"/>
        <v>35.9</v>
      </c>
      <c r="E2901" s="6">
        <f t="shared" si="317"/>
        <v>36.9</v>
      </c>
      <c r="F2901" s="6">
        <f t="shared" si="318"/>
        <v>34.9</v>
      </c>
      <c r="G2901" s="6">
        <f t="shared" si="319"/>
        <v>35.9</v>
      </c>
      <c r="H2901" s="6">
        <f t="shared" si="320"/>
        <v>36.9</v>
      </c>
      <c r="I2901" s="162"/>
      <c r="J2901" s="6">
        <f t="shared" si="321"/>
        <v>-71.799999999999983</v>
      </c>
      <c r="K2901" s="60"/>
      <c r="L2901" s="93"/>
    </row>
    <row r="2902" spans="1:12">
      <c r="A2902" s="59">
        <f>'Temperature Data'!A2902</f>
        <v>43443</v>
      </c>
      <c r="B2902" s="6" cm="1">
        <f t="array" ref="B2902">INDEX('Temperature Data'!$B2902:$G2902,1,TempDataCol)</f>
        <v>24.6</v>
      </c>
      <c r="C2902" s="6">
        <f t="shared" si="315"/>
        <v>31.9</v>
      </c>
      <c r="D2902" s="6">
        <f t="shared" si="316"/>
        <v>32.9</v>
      </c>
      <c r="E2902" s="6">
        <f t="shared" si="317"/>
        <v>33.9</v>
      </c>
      <c r="F2902" s="6">
        <f t="shared" si="318"/>
        <v>31.9</v>
      </c>
      <c r="G2902" s="6">
        <f t="shared" si="319"/>
        <v>32.9</v>
      </c>
      <c r="H2902" s="6">
        <f t="shared" si="320"/>
        <v>33.9</v>
      </c>
      <c r="I2902" s="162"/>
      <c r="J2902" s="6">
        <f t="shared" si="321"/>
        <v>-65.799999999999983</v>
      </c>
      <c r="K2902" s="60"/>
      <c r="L2902" s="93"/>
    </row>
    <row r="2903" spans="1:12">
      <c r="A2903" s="59">
        <f>'Temperature Data'!A2903</f>
        <v>43444</v>
      </c>
      <c r="B2903" s="6" cm="1">
        <f t="array" ref="B2903">INDEX('Temperature Data'!$B2903:$G2903,1,TempDataCol)</f>
        <v>26.4</v>
      </c>
      <c r="C2903" s="6">
        <f t="shared" si="315"/>
        <v>30.1</v>
      </c>
      <c r="D2903" s="6">
        <f t="shared" si="316"/>
        <v>31.1</v>
      </c>
      <c r="E2903" s="6">
        <f t="shared" si="317"/>
        <v>32.1</v>
      </c>
      <c r="F2903" s="6">
        <f t="shared" si="318"/>
        <v>30.1</v>
      </c>
      <c r="G2903" s="6">
        <f t="shared" si="319"/>
        <v>31.1</v>
      </c>
      <c r="H2903" s="6">
        <f t="shared" si="320"/>
        <v>32.1</v>
      </c>
      <c r="I2903" s="162"/>
      <c r="J2903" s="6">
        <f t="shared" si="321"/>
        <v>-62.20000000000001</v>
      </c>
      <c r="K2903" s="60"/>
      <c r="L2903" s="93"/>
    </row>
    <row r="2904" spans="1:12">
      <c r="A2904" s="59">
        <f>'Temperature Data'!A2904</f>
        <v>43445</v>
      </c>
      <c r="B2904" s="6" cm="1">
        <f t="array" ref="B2904">INDEX('Temperature Data'!$B2904:$G2904,1,TempDataCol)</f>
        <v>24</v>
      </c>
      <c r="C2904" s="6">
        <f t="shared" si="315"/>
        <v>32.5</v>
      </c>
      <c r="D2904" s="6">
        <f t="shared" si="316"/>
        <v>33.5</v>
      </c>
      <c r="E2904" s="6">
        <f t="shared" si="317"/>
        <v>34.5</v>
      </c>
      <c r="F2904" s="6">
        <f t="shared" si="318"/>
        <v>32.5</v>
      </c>
      <c r="G2904" s="6">
        <f t="shared" si="319"/>
        <v>33.5</v>
      </c>
      <c r="H2904" s="6">
        <f t="shared" si="320"/>
        <v>34.5</v>
      </c>
      <c r="I2904" s="162"/>
      <c r="J2904" s="6">
        <f t="shared" si="321"/>
        <v>-67</v>
      </c>
      <c r="K2904" s="60"/>
      <c r="L2904" s="93"/>
    </row>
    <row r="2905" spans="1:12">
      <c r="A2905" s="59">
        <f>'Temperature Data'!A2905</f>
        <v>43446</v>
      </c>
      <c r="B2905" s="6" cm="1">
        <f t="array" ref="B2905">INDEX('Temperature Data'!$B2905:$G2905,1,TempDataCol)</f>
        <v>28.9</v>
      </c>
      <c r="C2905" s="6">
        <f t="shared" si="315"/>
        <v>27.6</v>
      </c>
      <c r="D2905" s="6">
        <f t="shared" si="316"/>
        <v>28.6</v>
      </c>
      <c r="E2905" s="6">
        <f t="shared" si="317"/>
        <v>29.6</v>
      </c>
      <c r="F2905" s="6">
        <f t="shared" si="318"/>
        <v>27.6</v>
      </c>
      <c r="G2905" s="6">
        <f t="shared" si="319"/>
        <v>28.6</v>
      </c>
      <c r="H2905" s="6">
        <f t="shared" si="320"/>
        <v>29.6</v>
      </c>
      <c r="I2905" s="162"/>
      <c r="J2905" s="6">
        <f t="shared" si="321"/>
        <v>-57.20000000000001</v>
      </c>
      <c r="K2905" s="60"/>
      <c r="L2905" s="93"/>
    </row>
    <row r="2906" spans="1:12">
      <c r="A2906" s="59">
        <f>'Temperature Data'!A2906</f>
        <v>43447</v>
      </c>
      <c r="B2906" s="6" cm="1">
        <f t="array" ref="B2906">INDEX('Temperature Data'!$B2906:$G2906,1,TempDataCol)</f>
        <v>24</v>
      </c>
      <c r="C2906" s="6">
        <f t="shared" si="315"/>
        <v>32.5</v>
      </c>
      <c r="D2906" s="6">
        <f t="shared" si="316"/>
        <v>33.5</v>
      </c>
      <c r="E2906" s="6">
        <f t="shared" si="317"/>
        <v>34.5</v>
      </c>
      <c r="F2906" s="6">
        <f t="shared" si="318"/>
        <v>32.5</v>
      </c>
      <c r="G2906" s="6">
        <f t="shared" si="319"/>
        <v>33.5</v>
      </c>
      <c r="H2906" s="6">
        <f t="shared" si="320"/>
        <v>34.5</v>
      </c>
      <c r="I2906" s="162"/>
      <c r="J2906" s="6">
        <f t="shared" si="321"/>
        <v>-67</v>
      </c>
      <c r="K2906" s="60"/>
      <c r="L2906" s="93"/>
    </row>
    <row r="2907" spans="1:12">
      <c r="A2907" s="59">
        <f>'Temperature Data'!A2907</f>
        <v>43448</v>
      </c>
      <c r="B2907" s="6" cm="1">
        <f t="array" ref="B2907">INDEX('Temperature Data'!$B2907:$G2907,1,TempDataCol)</f>
        <v>36.1</v>
      </c>
      <c r="C2907" s="6">
        <f t="shared" si="315"/>
        <v>20.399999999999999</v>
      </c>
      <c r="D2907" s="6">
        <f t="shared" si="316"/>
        <v>21.4</v>
      </c>
      <c r="E2907" s="6">
        <f t="shared" si="317"/>
        <v>22.4</v>
      </c>
      <c r="F2907" s="6">
        <f t="shared" si="318"/>
        <v>20.399999999999999</v>
      </c>
      <c r="G2907" s="6">
        <f t="shared" si="319"/>
        <v>21.4</v>
      </c>
      <c r="H2907" s="6">
        <f t="shared" si="320"/>
        <v>22.4</v>
      </c>
      <c r="I2907" s="162"/>
      <c r="J2907" s="6">
        <f t="shared" si="321"/>
        <v>-42.79999999999999</v>
      </c>
      <c r="K2907" s="60"/>
      <c r="L2907" s="93"/>
    </row>
    <row r="2908" spans="1:12">
      <c r="A2908" s="59">
        <f>'Temperature Data'!A2908</f>
        <v>43449</v>
      </c>
      <c r="B2908" s="6" cm="1">
        <f t="array" ref="B2908">INDEX('Temperature Data'!$B2908:$G2908,1,TempDataCol)</f>
        <v>46.9</v>
      </c>
      <c r="C2908" s="6">
        <f t="shared" si="315"/>
        <v>9.6000000000000014</v>
      </c>
      <c r="D2908" s="6">
        <f t="shared" si="316"/>
        <v>10.600000000000001</v>
      </c>
      <c r="E2908" s="6">
        <f t="shared" si="317"/>
        <v>11.600000000000001</v>
      </c>
      <c r="F2908" s="6">
        <f t="shared" si="318"/>
        <v>9.6000000000000014</v>
      </c>
      <c r="G2908" s="6">
        <f t="shared" si="319"/>
        <v>10.600000000000001</v>
      </c>
      <c r="H2908" s="6">
        <f t="shared" si="320"/>
        <v>11.600000000000001</v>
      </c>
      <c r="I2908" s="162"/>
      <c r="J2908" s="6">
        <f t="shared" si="321"/>
        <v>-21.200000000000003</v>
      </c>
      <c r="K2908" s="60"/>
      <c r="L2908" s="93"/>
    </row>
    <row r="2909" spans="1:12">
      <c r="A2909" s="59">
        <f>'Temperature Data'!A2909</f>
        <v>43450</v>
      </c>
      <c r="B2909" s="6" cm="1">
        <f t="array" ref="B2909">INDEX('Temperature Data'!$B2909:$G2909,1,TempDataCol)</f>
        <v>38.6</v>
      </c>
      <c r="C2909" s="6">
        <f t="shared" si="315"/>
        <v>17.899999999999999</v>
      </c>
      <c r="D2909" s="6">
        <f t="shared" si="316"/>
        <v>18.899999999999999</v>
      </c>
      <c r="E2909" s="6">
        <f t="shared" si="317"/>
        <v>19.899999999999999</v>
      </c>
      <c r="F2909" s="6">
        <f t="shared" si="318"/>
        <v>17.899999999999999</v>
      </c>
      <c r="G2909" s="6">
        <f t="shared" si="319"/>
        <v>18.899999999999999</v>
      </c>
      <c r="H2909" s="6">
        <f t="shared" si="320"/>
        <v>19.899999999999999</v>
      </c>
      <c r="I2909" s="162"/>
      <c r="J2909" s="6">
        <f t="shared" si="321"/>
        <v>-37.799999999999997</v>
      </c>
      <c r="K2909" s="60"/>
      <c r="L2909" s="93"/>
    </row>
    <row r="2910" spans="1:12">
      <c r="A2910" s="59">
        <f>'Temperature Data'!A2910</f>
        <v>43451</v>
      </c>
      <c r="B2910" s="6" cm="1">
        <f t="array" ref="B2910">INDEX('Temperature Data'!$B2910:$G2910,1,TempDataCol)</f>
        <v>37.1</v>
      </c>
      <c r="C2910" s="6">
        <f t="shared" si="315"/>
        <v>19.399999999999999</v>
      </c>
      <c r="D2910" s="6">
        <f t="shared" si="316"/>
        <v>20.399999999999999</v>
      </c>
      <c r="E2910" s="6">
        <f t="shared" si="317"/>
        <v>21.4</v>
      </c>
      <c r="F2910" s="6">
        <f t="shared" si="318"/>
        <v>19.399999999999999</v>
      </c>
      <c r="G2910" s="6">
        <f t="shared" si="319"/>
        <v>20.399999999999999</v>
      </c>
      <c r="H2910" s="6">
        <f t="shared" si="320"/>
        <v>21.4</v>
      </c>
      <c r="I2910" s="162"/>
      <c r="J2910" s="6">
        <f t="shared" si="321"/>
        <v>-40.799999999999997</v>
      </c>
      <c r="K2910" s="60"/>
      <c r="L2910" s="93"/>
    </row>
    <row r="2911" spans="1:12">
      <c r="A2911" s="59">
        <f>'Temperature Data'!A2911</f>
        <v>43452</v>
      </c>
      <c r="B2911" s="6" cm="1">
        <f t="array" ref="B2911">INDEX('Temperature Data'!$B2911:$G2911,1,TempDataCol)</f>
        <v>27.6</v>
      </c>
      <c r="C2911" s="6">
        <f t="shared" si="315"/>
        <v>28.9</v>
      </c>
      <c r="D2911" s="6">
        <f t="shared" si="316"/>
        <v>29.9</v>
      </c>
      <c r="E2911" s="6">
        <f t="shared" si="317"/>
        <v>30.9</v>
      </c>
      <c r="F2911" s="6">
        <f t="shared" si="318"/>
        <v>28.9</v>
      </c>
      <c r="G2911" s="6">
        <f t="shared" si="319"/>
        <v>29.9</v>
      </c>
      <c r="H2911" s="6">
        <f t="shared" si="320"/>
        <v>30.9</v>
      </c>
      <c r="I2911" s="162"/>
      <c r="J2911" s="6">
        <f t="shared" si="321"/>
        <v>-59.79999999999999</v>
      </c>
      <c r="K2911" s="60"/>
      <c r="L2911" s="93"/>
    </row>
    <row r="2912" spans="1:12">
      <c r="A2912" s="59">
        <f>'Temperature Data'!A2912</f>
        <v>43453</v>
      </c>
      <c r="B2912" s="6" cm="1">
        <f t="array" ref="B2912">INDEX('Temperature Data'!$B2912:$G2912,1,TempDataCol)</f>
        <v>29.299999999999997</v>
      </c>
      <c r="C2912" s="6">
        <f t="shared" si="315"/>
        <v>27.200000000000003</v>
      </c>
      <c r="D2912" s="6">
        <f t="shared" si="316"/>
        <v>28.200000000000003</v>
      </c>
      <c r="E2912" s="6">
        <f t="shared" si="317"/>
        <v>29.200000000000003</v>
      </c>
      <c r="F2912" s="6">
        <f t="shared" si="318"/>
        <v>27.200000000000003</v>
      </c>
      <c r="G2912" s="6">
        <f t="shared" si="319"/>
        <v>28.200000000000003</v>
      </c>
      <c r="H2912" s="6">
        <f t="shared" si="320"/>
        <v>29.200000000000003</v>
      </c>
      <c r="I2912" s="162"/>
      <c r="J2912" s="6">
        <f t="shared" si="321"/>
        <v>-56.400000000000006</v>
      </c>
      <c r="K2912" s="60"/>
      <c r="L2912" s="93"/>
    </row>
    <row r="2913" spans="1:12">
      <c r="A2913" s="59">
        <f>'Temperature Data'!A2913</f>
        <v>43454</v>
      </c>
      <c r="B2913" s="6" cm="1">
        <f t="array" ref="B2913">INDEX('Temperature Data'!$B2913:$G2913,1,TempDataCol)</f>
        <v>36.700000000000003</v>
      </c>
      <c r="C2913" s="6">
        <f t="shared" si="315"/>
        <v>19.799999999999997</v>
      </c>
      <c r="D2913" s="6">
        <f t="shared" si="316"/>
        <v>20.799999999999997</v>
      </c>
      <c r="E2913" s="6">
        <f t="shared" si="317"/>
        <v>21.799999999999997</v>
      </c>
      <c r="F2913" s="6">
        <f t="shared" si="318"/>
        <v>19.799999999999997</v>
      </c>
      <c r="G2913" s="6">
        <f t="shared" si="319"/>
        <v>20.799999999999997</v>
      </c>
      <c r="H2913" s="6">
        <f t="shared" si="320"/>
        <v>21.799999999999997</v>
      </c>
      <c r="I2913" s="162"/>
      <c r="J2913" s="6">
        <f t="shared" si="321"/>
        <v>-41.599999999999994</v>
      </c>
      <c r="K2913" s="60"/>
      <c r="L2913" s="93"/>
    </row>
    <row r="2914" spans="1:12">
      <c r="A2914" s="59">
        <f>'Temperature Data'!A2914</f>
        <v>43455</v>
      </c>
      <c r="B2914" s="6" cm="1">
        <f t="array" ref="B2914">INDEX('Temperature Data'!$B2914:$G2914,1,TempDataCol)</f>
        <v>56.4</v>
      </c>
      <c r="C2914" s="6">
        <f t="shared" si="315"/>
        <v>0.10000000000000142</v>
      </c>
      <c r="D2914" s="6">
        <f t="shared" si="316"/>
        <v>1.1000000000000014</v>
      </c>
      <c r="E2914" s="6">
        <f t="shared" si="317"/>
        <v>2.1000000000000014</v>
      </c>
      <c r="F2914" s="6">
        <f t="shared" si="318"/>
        <v>0.10000000000000142</v>
      </c>
      <c r="G2914" s="6">
        <f t="shared" si="319"/>
        <v>1.1000000000000014</v>
      </c>
      <c r="H2914" s="6">
        <f t="shared" si="320"/>
        <v>2.1000000000000014</v>
      </c>
      <c r="I2914" s="162"/>
      <c r="J2914" s="6">
        <f t="shared" si="321"/>
        <v>-2.2000000000000028</v>
      </c>
      <c r="K2914" s="60"/>
      <c r="L2914" s="93"/>
    </row>
    <row r="2915" spans="1:12">
      <c r="A2915" s="59">
        <f>'Temperature Data'!A2915</f>
        <v>43456</v>
      </c>
      <c r="B2915" s="6" cm="1">
        <f t="array" ref="B2915">INDEX('Temperature Data'!$B2915:$G2915,1,TempDataCol)</f>
        <v>47</v>
      </c>
      <c r="C2915" s="6">
        <f t="shared" si="315"/>
        <v>9.5</v>
      </c>
      <c r="D2915" s="6">
        <f t="shared" si="316"/>
        <v>10.5</v>
      </c>
      <c r="E2915" s="6">
        <f t="shared" si="317"/>
        <v>11.5</v>
      </c>
      <c r="F2915" s="6">
        <f t="shared" si="318"/>
        <v>9.5</v>
      </c>
      <c r="G2915" s="6">
        <f t="shared" si="319"/>
        <v>10.5</v>
      </c>
      <c r="H2915" s="6">
        <f t="shared" si="320"/>
        <v>11.5</v>
      </c>
      <c r="I2915" s="162"/>
      <c r="J2915" s="6">
        <f t="shared" si="321"/>
        <v>-21</v>
      </c>
      <c r="K2915" s="60"/>
      <c r="L2915" s="93"/>
    </row>
    <row r="2916" spans="1:12">
      <c r="A2916" s="59">
        <f>'Temperature Data'!A2916</f>
        <v>43457</v>
      </c>
      <c r="B2916" s="6" cm="1">
        <f t="array" ref="B2916">INDEX('Temperature Data'!$B2916:$G2916,1,TempDataCol)</f>
        <v>33.4</v>
      </c>
      <c r="C2916" s="6">
        <f t="shared" si="315"/>
        <v>23.1</v>
      </c>
      <c r="D2916" s="6">
        <f t="shared" si="316"/>
        <v>24.1</v>
      </c>
      <c r="E2916" s="6">
        <f t="shared" si="317"/>
        <v>25.1</v>
      </c>
      <c r="F2916" s="6">
        <f t="shared" si="318"/>
        <v>23.1</v>
      </c>
      <c r="G2916" s="6">
        <f t="shared" si="319"/>
        <v>24.1</v>
      </c>
      <c r="H2916" s="6">
        <f t="shared" si="320"/>
        <v>25.1</v>
      </c>
      <c r="I2916" s="162"/>
      <c r="J2916" s="6">
        <f t="shared" si="321"/>
        <v>-48.20000000000001</v>
      </c>
      <c r="K2916" s="60"/>
      <c r="L2916" s="93"/>
    </row>
    <row r="2917" spans="1:12">
      <c r="A2917" s="59">
        <f>'Temperature Data'!A2917</f>
        <v>43458</v>
      </c>
      <c r="B2917" s="6" cm="1">
        <f t="array" ref="B2917">INDEX('Temperature Data'!$B2917:$G2917,1,TempDataCol)</f>
        <v>32.5</v>
      </c>
      <c r="C2917" s="6">
        <f t="shared" si="315"/>
        <v>24</v>
      </c>
      <c r="D2917" s="6">
        <f t="shared" si="316"/>
        <v>25</v>
      </c>
      <c r="E2917" s="6">
        <f t="shared" si="317"/>
        <v>26</v>
      </c>
      <c r="F2917" s="6">
        <f t="shared" si="318"/>
        <v>24</v>
      </c>
      <c r="G2917" s="6">
        <f t="shared" si="319"/>
        <v>25</v>
      </c>
      <c r="H2917" s="6">
        <f t="shared" si="320"/>
        <v>26</v>
      </c>
      <c r="I2917" s="162"/>
      <c r="J2917" s="6">
        <f t="shared" si="321"/>
        <v>-50</v>
      </c>
      <c r="K2917" s="60"/>
      <c r="L2917" s="93"/>
    </row>
    <row r="2918" spans="1:12">
      <c r="A2918" s="59">
        <f>'Temperature Data'!A2918</f>
        <v>43459</v>
      </c>
      <c r="B2918" s="6" cm="1">
        <f t="array" ref="B2918">INDEX('Temperature Data'!$B2918:$G2918,1,TempDataCol)</f>
        <v>30.5</v>
      </c>
      <c r="C2918" s="6">
        <f t="shared" si="315"/>
        <v>26</v>
      </c>
      <c r="D2918" s="6">
        <f t="shared" si="316"/>
        <v>27</v>
      </c>
      <c r="E2918" s="6">
        <f t="shared" si="317"/>
        <v>28</v>
      </c>
      <c r="F2918" s="6">
        <f t="shared" si="318"/>
        <v>26</v>
      </c>
      <c r="G2918" s="6">
        <f t="shared" si="319"/>
        <v>27</v>
      </c>
      <c r="H2918" s="6">
        <f t="shared" si="320"/>
        <v>28</v>
      </c>
      <c r="I2918" s="162"/>
      <c r="J2918" s="6">
        <f t="shared" si="321"/>
        <v>-54</v>
      </c>
      <c r="K2918" s="60"/>
      <c r="L2918" s="93"/>
    </row>
    <row r="2919" spans="1:12">
      <c r="A2919" s="59">
        <f>'Temperature Data'!A2919</f>
        <v>43460</v>
      </c>
      <c r="B2919" s="6" cm="1">
        <f t="array" ref="B2919">INDEX('Temperature Data'!$B2919:$G2919,1,TempDataCol)</f>
        <v>29.1</v>
      </c>
      <c r="C2919" s="6">
        <f t="shared" si="315"/>
        <v>27.4</v>
      </c>
      <c r="D2919" s="6">
        <f t="shared" si="316"/>
        <v>28.4</v>
      </c>
      <c r="E2919" s="6">
        <f t="shared" si="317"/>
        <v>29.4</v>
      </c>
      <c r="F2919" s="6">
        <f t="shared" si="318"/>
        <v>27.4</v>
      </c>
      <c r="G2919" s="6">
        <f t="shared" si="319"/>
        <v>28.4</v>
      </c>
      <c r="H2919" s="6">
        <f t="shared" si="320"/>
        <v>29.4</v>
      </c>
      <c r="I2919" s="162"/>
      <c r="J2919" s="6">
        <f t="shared" si="321"/>
        <v>-56.79999999999999</v>
      </c>
      <c r="K2919" s="60"/>
      <c r="L2919" s="93"/>
    </row>
    <row r="2920" spans="1:12">
      <c r="A2920" s="59">
        <f>'Temperature Data'!A2920</f>
        <v>43461</v>
      </c>
      <c r="B2920" s="6" cm="1">
        <f t="array" ref="B2920">INDEX('Temperature Data'!$B2920:$G2920,1,TempDataCol)</f>
        <v>31.799999999999997</v>
      </c>
      <c r="C2920" s="6">
        <f t="shared" si="315"/>
        <v>24.700000000000003</v>
      </c>
      <c r="D2920" s="6">
        <f t="shared" si="316"/>
        <v>25.700000000000003</v>
      </c>
      <c r="E2920" s="6">
        <f t="shared" si="317"/>
        <v>26.700000000000003</v>
      </c>
      <c r="F2920" s="6">
        <f t="shared" si="318"/>
        <v>24.700000000000003</v>
      </c>
      <c r="G2920" s="6">
        <f t="shared" si="319"/>
        <v>25.700000000000003</v>
      </c>
      <c r="H2920" s="6">
        <f t="shared" si="320"/>
        <v>26.700000000000003</v>
      </c>
      <c r="I2920" s="162"/>
      <c r="J2920" s="6">
        <f t="shared" si="321"/>
        <v>-51.400000000000006</v>
      </c>
      <c r="K2920" s="60"/>
      <c r="L2920" s="93"/>
    </row>
    <row r="2921" spans="1:12">
      <c r="A2921" s="59">
        <f>'Temperature Data'!A2921</f>
        <v>43462</v>
      </c>
      <c r="B2921" s="6" cm="1">
        <f t="array" ref="B2921">INDEX('Temperature Data'!$B2921:$G2921,1,TempDataCol)</f>
        <v>36.4</v>
      </c>
      <c r="C2921" s="6">
        <f t="shared" si="315"/>
        <v>20.100000000000001</v>
      </c>
      <c r="D2921" s="6">
        <f t="shared" si="316"/>
        <v>21.1</v>
      </c>
      <c r="E2921" s="6">
        <f t="shared" si="317"/>
        <v>22.1</v>
      </c>
      <c r="F2921" s="6">
        <f t="shared" si="318"/>
        <v>20.100000000000001</v>
      </c>
      <c r="G2921" s="6">
        <f t="shared" si="319"/>
        <v>21.1</v>
      </c>
      <c r="H2921" s="6">
        <f t="shared" si="320"/>
        <v>22.1</v>
      </c>
      <c r="I2921" s="162"/>
      <c r="J2921" s="6">
        <f t="shared" si="321"/>
        <v>-42.2</v>
      </c>
      <c r="K2921" s="60"/>
      <c r="L2921" s="93"/>
    </row>
    <row r="2922" spans="1:12">
      <c r="A2922" s="59">
        <f>'Temperature Data'!A2922</f>
        <v>43463</v>
      </c>
      <c r="B2922" s="6" cm="1">
        <f t="array" ref="B2922">INDEX('Temperature Data'!$B2922:$G2922,1,TempDataCol)</f>
        <v>40.6</v>
      </c>
      <c r="C2922" s="6">
        <f t="shared" si="315"/>
        <v>15.899999999999999</v>
      </c>
      <c r="D2922" s="6">
        <f t="shared" si="316"/>
        <v>16.899999999999999</v>
      </c>
      <c r="E2922" s="6">
        <f t="shared" si="317"/>
        <v>17.899999999999999</v>
      </c>
      <c r="F2922" s="6">
        <f t="shared" si="318"/>
        <v>15.899999999999999</v>
      </c>
      <c r="G2922" s="6">
        <f t="shared" si="319"/>
        <v>16.899999999999999</v>
      </c>
      <c r="H2922" s="6">
        <f t="shared" si="320"/>
        <v>17.899999999999999</v>
      </c>
      <c r="I2922" s="162"/>
      <c r="J2922" s="6">
        <f t="shared" si="321"/>
        <v>-33.799999999999997</v>
      </c>
      <c r="K2922" s="60"/>
      <c r="L2922" s="93"/>
    </row>
    <row r="2923" spans="1:12">
      <c r="A2923" s="59">
        <f>'Temperature Data'!A2923</f>
        <v>43464</v>
      </c>
      <c r="B2923" s="6" cm="1">
        <f t="array" ref="B2923">INDEX('Temperature Data'!$B2923:$G2923,1,TempDataCol)</f>
        <v>28.1</v>
      </c>
      <c r="C2923" s="6">
        <f t="shared" si="315"/>
        <v>28.4</v>
      </c>
      <c r="D2923" s="6">
        <f t="shared" si="316"/>
        <v>29.4</v>
      </c>
      <c r="E2923" s="6">
        <f t="shared" si="317"/>
        <v>30.4</v>
      </c>
      <c r="F2923" s="6">
        <f t="shared" si="318"/>
        <v>28.4</v>
      </c>
      <c r="G2923" s="6">
        <f t="shared" si="319"/>
        <v>29.4</v>
      </c>
      <c r="H2923" s="6">
        <f t="shared" si="320"/>
        <v>30.4</v>
      </c>
      <c r="I2923" s="162"/>
      <c r="J2923" s="6">
        <f t="shared" si="321"/>
        <v>-58.79999999999999</v>
      </c>
      <c r="K2923" s="60"/>
      <c r="L2923" s="93"/>
    </row>
    <row r="2924" spans="1:12">
      <c r="A2924" s="59">
        <f>'Temperature Data'!A2924</f>
        <v>43465</v>
      </c>
      <c r="B2924" s="6" cm="1">
        <f t="array" ref="B2924">INDEX('Temperature Data'!$B2924:$G2924,1,TempDataCol)</f>
        <v>35.5</v>
      </c>
      <c r="C2924" s="6">
        <f t="shared" si="315"/>
        <v>21</v>
      </c>
      <c r="D2924" s="6">
        <f t="shared" si="316"/>
        <v>22</v>
      </c>
      <c r="E2924" s="6">
        <f t="shared" si="317"/>
        <v>23</v>
      </c>
      <c r="F2924" s="6">
        <f t="shared" si="318"/>
        <v>21</v>
      </c>
      <c r="G2924" s="6">
        <f t="shared" si="319"/>
        <v>22</v>
      </c>
      <c r="H2924" s="6">
        <f t="shared" si="320"/>
        <v>23</v>
      </c>
      <c r="I2924" s="162"/>
      <c r="J2924" s="6">
        <f t="shared" si="321"/>
        <v>-44</v>
      </c>
      <c r="K2924" s="60"/>
      <c r="L2924" s="93"/>
    </row>
    <row r="2925" spans="1:12">
      <c r="A2925" s="59">
        <f>'Temperature Data'!A2925</f>
        <v>43466</v>
      </c>
      <c r="B2925" s="6" cm="1">
        <f t="array" ref="B2925">INDEX('Temperature Data'!$B2925:$G2925,1,TempDataCol)</f>
        <v>43.4</v>
      </c>
      <c r="C2925" s="6">
        <f t="shared" si="315"/>
        <v>13.100000000000001</v>
      </c>
      <c r="D2925" s="6">
        <f t="shared" si="316"/>
        <v>14.100000000000001</v>
      </c>
      <c r="E2925" s="6">
        <f t="shared" si="317"/>
        <v>15.100000000000001</v>
      </c>
      <c r="F2925" s="6">
        <f t="shared" si="318"/>
        <v>13.100000000000001</v>
      </c>
      <c r="G2925" s="6">
        <f t="shared" si="319"/>
        <v>14.100000000000001</v>
      </c>
      <c r="H2925" s="6">
        <f t="shared" si="320"/>
        <v>15.100000000000001</v>
      </c>
      <c r="I2925" s="162"/>
      <c r="J2925" s="6">
        <f t="shared" si="321"/>
        <v>-28.200000000000003</v>
      </c>
      <c r="K2925" s="60"/>
      <c r="L2925" s="93"/>
    </row>
    <row r="2926" spans="1:12">
      <c r="A2926" s="59">
        <f>'Temperature Data'!A2926</f>
        <v>43467</v>
      </c>
      <c r="B2926" s="6" cm="1">
        <f t="array" ref="B2926">INDEX('Temperature Data'!$B2926:$G2926,1,TempDataCol)</f>
        <v>29.9</v>
      </c>
      <c r="C2926" s="6">
        <f t="shared" si="315"/>
        <v>26.6</v>
      </c>
      <c r="D2926" s="6">
        <f t="shared" si="316"/>
        <v>27.6</v>
      </c>
      <c r="E2926" s="6">
        <f t="shared" si="317"/>
        <v>28.6</v>
      </c>
      <c r="F2926" s="6">
        <f t="shared" si="318"/>
        <v>26.6</v>
      </c>
      <c r="G2926" s="6">
        <f t="shared" si="319"/>
        <v>27.6</v>
      </c>
      <c r="H2926" s="6">
        <f t="shared" si="320"/>
        <v>28.6</v>
      </c>
      <c r="I2926" s="162"/>
      <c r="J2926" s="6">
        <f t="shared" si="321"/>
        <v>-55.20000000000001</v>
      </c>
      <c r="K2926" s="60"/>
      <c r="L2926" s="93"/>
    </row>
    <row r="2927" spans="1:12">
      <c r="A2927" s="59">
        <f>'Temperature Data'!A2927</f>
        <v>43468</v>
      </c>
      <c r="B2927" s="6" cm="1">
        <f t="array" ref="B2927">INDEX('Temperature Data'!$B2927:$G2927,1,TempDataCol)</f>
        <v>36.299999999999997</v>
      </c>
      <c r="C2927" s="6">
        <f t="shared" si="315"/>
        <v>20.200000000000003</v>
      </c>
      <c r="D2927" s="6">
        <f t="shared" si="316"/>
        <v>21.200000000000003</v>
      </c>
      <c r="E2927" s="6">
        <f t="shared" si="317"/>
        <v>22.200000000000003</v>
      </c>
      <c r="F2927" s="6">
        <f t="shared" si="318"/>
        <v>20.200000000000003</v>
      </c>
      <c r="G2927" s="6">
        <f t="shared" si="319"/>
        <v>21.200000000000003</v>
      </c>
      <c r="H2927" s="6">
        <f t="shared" si="320"/>
        <v>22.200000000000003</v>
      </c>
      <c r="I2927" s="162"/>
      <c r="J2927" s="6">
        <f t="shared" si="321"/>
        <v>-42.400000000000006</v>
      </c>
      <c r="K2927" s="60"/>
      <c r="L2927" s="93"/>
    </row>
    <row r="2928" spans="1:12">
      <c r="A2928" s="59">
        <f>'Temperature Data'!A2928</f>
        <v>43469</v>
      </c>
      <c r="B2928" s="6" cm="1">
        <f t="array" ref="B2928">INDEX('Temperature Data'!$B2928:$G2928,1,TempDataCol)</f>
        <v>39.200000000000003</v>
      </c>
      <c r="C2928" s="6">
        <f t="shared" si="315"/>
        <v>17.299999999999997</v>
      </c>
      <c r="D2928" s="6">
        <f t="shared" si="316"/>
        <v>18.299999999999997</v>
      </c>
      <c r="E2928" s="6">
        <f t="shared" si="317"/>
        <v>19.299999999999997</v>
      </c>
      <c r="F2928" s="6">
        <f t="shared" si="318"/>
        <v>17.299999999999997</v>
      </c>
      <c r="G2928" s="6">
        <f t="shared" si="319"/>
        <v>18.299999999999997</v>
      </c>
      <c r="H2928" s="6">
        <f t="shared" si="320"/>
        <v>19.299999999999997</v>
      </c>
      <c r="I2928" s="162"/>
      <c r="J2928" s="6">
        <f t="shared" si="321"/>
        <v>-36.599999999999994</v>
      </c>
      <c r="K2928" s="60"/>
      <c r="L2928" s="93"/>
    </row>
    <row r="2929" spans="1:12">
      <c r="A2929" s="59">
        <f>'Temperature Data'!A2929</f>
        <v>43470</v>
      </c>
      <c r="B2929" s="6" cm="1">
        <f t="array" ref="B2929">INDEX('Temperature Data'!$B2929:$G2929,1,TempDataCol)</f>
        <v>37.1</v>
      </c>
      <c r="C2929" s="6">
        <f t="shared" si="315"/>
        <v>19.399999999999999</v>
      </c>
      <c r="D2929" s="6">
        <f t="shared" si="316"/>
        <v>20.399999999999999</v>
      </c>
      <c r="E2929" s="6">
        <f t="shared" si="317"/>
        <v>21.4</v>
      </c>
      <c r="F2929" s="6">
        <f t="shared" si="318"/>
        <v>19.399999999999999</v>
      </c>
      <c r="G2929" s="6">
        <f t="shared" si="319"/>
        <v>20.399999999999999</v>
      </c>
      <c r="H2929" s="6">
        <f t="shared" si="320"/>
        <v>21.4</v>
      </c>
      <c r="I2929" s="162"/>
      <c r="J2929" s="6">
        <f t="shared" si="321"/>
        <v>-40.799999999999997</v>
      </c>
      <c r="K2929" s="60"/>
      <c r="L2929" s="93"/>
    </row>
    <row r="2930" spans="1:12">
      <c r="A2930" s="59">
        <f>'Temperature Data'!A2930</f>
        <v>43471</v>
      </c>
      <c r="B2930" s="6" cm="1">
        <f t="array" ref="B2930">INDEX('Temperature Data'!$B2930:$G2930,1,TempDataCol)</f>
        <v>34.299999999999997</v>
      </c>
      <c r="C2930" s="6">
        <f t="shared" si="315"/>
        <v>22.200000000000003</v>
      </c>
      <c r="D2930" s="6">
        <f t="shared" si="316"/>
        <v>23.200000000000003</v>
      </c>
      <c r="E2930" s="6">
        <f t="shared" si="317"/>
        <v>24.200000000000003</v>
      </c>
      <c r="F2930" s="6">
        <f t="shared" si="318"/>
        <v>22.200000000000003</v>
      </c>
      <c r="G2930" s="6">
        <f t="shared" si="319"/>
        <v>23.200000000000003</v>
      </c>
      <c r="H2930" s="6">
        <f t="shared" si="320"/>
        <v>24.200000000000003</v>
      </c>
      <c r="I2930" s="162"/>
      <c r="J2930" s="6">
        <f t="shared" si="321"/>
        <v>-46.400000000000006</v>
      </c>
      <c r="K2930" s="60"/>
      <c r="L2930" s="93"/>
    </row>
    <row r="2931" spans="1:12">
      <c r="A2931" s="59">
        <f>'Temperature Data'!A2931</f>
        <v>43472</v>
      </c>
      <c r="B2931" s="6" cm="1">
        <f t="array" ref="B2931">INDEX('Temperature Data'!$B2931:$G2931,1,TempDataCol)</f>
        <v>23.4</v>
      </c>
      <c r="C2931" s="6">
        <f t="shared" si="315"/>
        <v>33.1</v>
      </c>
      <c r="D2931" s="6">
        <f t="shared" si="316"/>
        <v>34.1</v>
      </c>
      <c r="E2931" s="6">
        <f t="shared" si="317"/>
        <v>35.1</v>
      </c>
      <c r="F2931" s="6">
        <f t="shared" si="318"/>
        <v>33.1</v>
      </c>
      <c r="G2931" s="6">
        <f t="shared" si="319"/>
        <v>34.1</v>
      </c>
      <c r="H2931" s="6">
        <f t="shared" si="320"/>
        <v>35.1</v>
      </c>
      <c r="I2931" s="162"/>
      <c r="J2931" s="6">
        <f t="shared" si="321"/>
        <v>-68.200000000000017</v>
      </c>
      <c r="K2931" s="60"/>
      <c r="L2931" s="93"/>
    </row>
    <row r="2932" spans="1:12">
      <c r="A2932" s="59">
        <f>'Temperature Data'!A2932</f>
        <v>43473</v>
      </c>
      <c r="B2932" s="6" cm="1">
        <f t="array" ref="B2932">INDEX('Temperature Data'!$B2932:$G2932,1,TempDataCol)</f>
        <v>31.5</v>
      </c>
      <c r="C2932" s="6">
        <f t="shared" si="315"/>
        <v>25</v>
      </c>
      <c r="D2932" s="6">
        <f t="shared" si="316"/>
        <v>26</v>
      </c>
      <c r="E2932" s="6">
        <f t="shared" si="317"/>
        <v>27</v>
      </c>
      <c r="F2932" s="6">
        <f t="shared" si="318"/>
        <v>25</v>
      </c>
      <c r="G2932" s="6">
        <f t="shared" si="319"/>
        <v>26</v>
      </c>
      <c r="H2932" s="6">
        <f t="shared" si="320"/>
        <v>27</v>
      </c>
      <c r="I2932" s="162"/>
      <c r="J2932" s="6">
        <f t="shared" si="321"/>
        <v>-52</v>
      </c>
      <c r="K2932" s="60"/>
      <c r="L2932" s="93"/>
    </row>
    <row r="2933" spans="1:12">
      <c r="A2933" s="59">
        <f>'Temperature Data'!A2933</f>
        <v>43474</v>
      </c>
      <c r="B2933" s="6" cm="1">
        <f t="array" ref="B2933">INDEX('Temperature Data'!$B2933:$G2933,1,TempDataCol)</f>
        <v>37.6</v>
      </c>
      <c r="C2933" s="6">
        <f t="shared" si="315"/>
        <v>18.899999999999999</v>
      </c>
      <c r="D2933" s="6">
        <f t="shared" si="316"/>
        <v>19.899999999999999</v>
      </c>
      <c r="E2933" s="6">
        <f t="shared" si="317"/>
        <v>20.9</v>
      </c>
      <c r="F2933" s="6">
        <f t="shared" si="318"/>
        <v>18.899999999999999</v>
      </c>
      <c r="G2933" s="6">
        <f t="shared" si="319"/>
        <v>19.899999999999999</v>
      </c>
      <c r="H2933" s="6">
        <f t="shared" si="320"/>
        <v>20.9</v>
      </c>
      <c r="I2933" s="162"/>
      <c r="J2933" s="6">
        <f t="shared" si="321"/>
        <v>-39.799999999999997</v>
      </c>
      <c r="K2933" s="60"/>
      <c r="L2933" s="93"/>
    </row>
    <row r="2934" spans="1:12">
      <c r="A2934" s="59">
        <f>'Temperature Data'!A2934</f>
        <v>43475</v>
      </c>
      <c r="B2934" s="6" cm="1">
        <f t="array" ref="B2934">INDEX('Temperature Data'!$B2934:$G2934,1,TempDataCol)</f>
        <v>31.700000000000003</v>
      </c>
      <c r="C2934" s="6">
        <f t="shared" si="315"/>
        <v>24.799999999999997</v>
      </c>
      <c r="D2934" s="6">
        <f t="shared" si="316"/>
        <v>25.799999999999997</v>
      </c>
      <c r="E2934" s="6">
        <f t="shared" si="317"/>
        <v>26.799999999999997</v>
      </c>
      <c r="F2934" s="6">
        <f t="shared" si="318"/>
        <v>24.799999999999997</v>
      </c>
      <c r="G2934" s="6">
        <f t="shared" si="319"/>
        <v>25.799999999999997</v>
      </c>
      <c r="H2934" s="6">
        <f t="shared" si="320"/>
        <v>26.799999999999997</v>
      </c>
      <c r="I2934" s="162"/>
      <c r="J2934" s="6">
        <f t="shared" si="321"/>
        <v>-51.599999999999994</v>
      </c>
      <c r="K2934" s="60"/>
      <c r="L2934" s="93"/>
    </row>
    <row r="2935" spans="1:12">
      <c r="A2935" s="59">
        <f>'Temperature Data'!A2935</f>
        <v>43476</v>
      </c>
      <c r="B2935" s="6" cm="1">
        <f t="array" ref="B2935">INDEX('Temperature Data'!$B2935:$G2935,1,TempDataCol)</f>
        <v>22.1</v>
      </c>
      <c r="C2935" s="6">
        <f t="shared" si="315"/>
        <v>34.4</v>
      </c>
      <c r="D2935" s="6">
        <f t="shared" si="316"/>
        <v>35.4</v>
      </c>
      <c r="E2935" s="6">
        <f t="shared" si="317"/>
        <v>36.4</v>
      </c>
      <c r="F2935" s="6">
        <f t="shared" si="318"/>
        <v>34.4</v>
      </c>
      <c r="G2935" s="6">
        <f t="shared" si="319"/>
        <v>35.4</v>
      </c>
      <c r="H2935" s="6">
        <f t="shared" si="320"/>
        <v>36.4</v>
      </c>
      <c r="I2935" s="162"/>
      <c r="J2935" s="6">
        <f t="shared" si="321"/>
        <v>-70.799999999999983</v>
      </c>
      <c r="K2935" s="60"/>
      <c r="L2935" s="93"/>
    </row>
    <row r="2936" spans="1:12">
      <c r="A2936" s="59">
        <f>'Temperature Data'!A2936</f>
        <v>43477</v>
      </c>
      <c r="B2936" s="6" cm="1">
        <f t="array" ref="B2936">INDEX('Temperature Data'!$B2936:$G2936,1,TempDataCol)</f>
        <v>18.399999999999999</v>
      </c>
      <c r="C2936" s="6">
        <f t="shared" si="315"/>
        <v>38.1</v>
      </c>
      <c r="D2936" s="6">
        <f t="shared" si="316"/>
        <v>39.1</v>
      </c>
      <c r="E2936" s="6">
        <f t="shared" si="317"/>
        <v>40.1</v>
      </c>
      <c r="F2936" s="6">
        <f t="shared" si="318"/>
        <v>38.1</v>
      </c>
      <c r="G2936" s="6">
        <f t="shared" si="319"/>
        <v>39.1</v>
      </c>
      <c r="H2936" s="6">
        <f t="shared" si="320"/>
        <v>40.1</v>
      </c>
      <c r="I2936" s="162"/>
      <c r="J2936" s="6">
        <f t="shared" si="321"/>
        <v>-78.200000000000017</v>
      </c>
      <c r="K2936" s="60"/>
      <c r="L2936" s="93"/>
    </row>
    <row r="2937" spans="1:12">
      <c r="A2937" s="59">
        <f>'Temperature Data'!A2937</f>
        <v>43478</v>
      </c>
      <c r="B2937" s="6" cm="1">
        <f t="array" ref="B2937">INDEX('Temperature Data'!$B2937:$G2937,1,TempDataCol)</f>
        <v>19</v>
      </c>
      <c r="C2937" s="6">
        <f t="shared" si="315"/>
        <v>37.5</v>
      </c>
      <c r="D2937" s="6">
        <f t="shared" si="316"/>
        <v>38.5</v>
      </c>
      <c r="E2937" s="6">
        <f t="shared" si="317"/>
        <v>39.5</v>
      </c>
      <c r="F2937" s="6">
        <f t="shared" si="318"/>
        <v>37.5</v>
      </c>
      <c r="G2937" s="6">
        <f t="shared" si="319"/>
        <v>38.5</v>
      </c>
      <c r="H2937" s="6">
        <f t="shared" si="320"/>
        <v>39.5</v>
      </c>
      <c r="I2937" s="162"/>
      <c r="J2937" s="6">
        <f t="shared" si="321"/>
        <v>-77</v>
      </c>
      <c r="K2937" s="60"/>
      <c r="L2937" s="93"/>
    </row>
    <row r="2938" spans="1:12">
      <c r="A2938" s="59">
        <f>'Temperature Data'!A2938</f>
        <v>43479</v>
      </c>
      <c r="B2938" s="6" cm="1">
        <f t="array" ref="B2938">INDEX('Temperature Data'!$B2938:$G2938,1,TempDataCol)</f>
        <v>22.6</v>
      </c>
      <c r="C2938" s="6">
        <f t="shared" si="315"/>
        <v>33.9</v>
      </c>
      <c r="D2938" s="6">
        <f t="shared" si="316"/>
        <v>34.9</v>
      </c>
      <c r="E2938" s="6">
        <f t="shared" si="317"/>
        <v>35.9</v>
      </c>
      <c r="F2938" s="6">
        <f t="shared" si="318"/>
        <v>33.9</v>
      </c>
      <c r="G2938" s="6">
        <f t="shared" si="319"/>
        <v>34.9</v>
      </c>
      <c r="H2938" s="6">
        <f t="shared" si="320"/>
        <v>35.9</v>
      </c>
      <c r="I2938" s="162"/>
      <c r="J2938" s="6">
        <f t="shared" si="321"/>
        <v>-69.799999999999983</v>
      </c>
      <c r="K2938" s="60"/>
      <c r="L2938" s="93"/>
    </row>
    <row r="2939" spans="1:12">
      <c r="A2939" s="59">
        <f>'Temperature Data'!A2939</f>
        <v>43480</v>
      </c>
      <c r="B2939" s="6" cm="1">
        <f t="array" ref="B2939">INDEX('Temperature Data'!$B2939:$G2939,1,TempDataCol)</f>
        <v>23.1</v>
      </c>
      <c r="C2939" s="6">
        <f t="shared" si="315"/>
        <v>33.4</v>
      </c>
      <c r="D2939" s="6">
        <f t="shared" si="316"/>
        <v>34.4</v>
      </c>
      <c r="E2939" s="6">
        <f t="shared" si="317"/>
        <v>35.4</v>
      </c>
      <c r="F2939" s="6">
        <f t="shared" si="318"/>
        <v>33.4</v>
      </c>
      <c r="G2939" s="6">
        <f t="shared" si="319"/>
        <v>34.4</v>
      </c>
      <c r="H2939" s="6">
        <f t="shared" si="320"/>
        <v>35.4</v>
      </c>
      <c r="I2939" s="162"/>
      <c r="J2939" s="6">
        <f t="shared" si="321"/>
        <v>-68.799999999999983</v>
      </c>
      <c r="K2939" s="60"/>
      <c r="L2939" s="93"/>
    </row>
    <row r="2940" spans="1:12">
      <c r="A2940" s="59">
        <f>'Temperature Data'!A2940</f>
        <v>43481</v>
      </c>
      <c r="B2940" s="6" cm="1">
        <f t="array" ref="B2940">INDEX('Temperature Data'!$B2940:$G2940,1,TempDataCol)</f>
        <v>29.1</v>
      </c>
      <c r="C2940" s="6">
        <f t="shared" si="315"/>
        <v>27.4</v>
      </c>
      <c r="D2940" s="6">
        <f t="shared" si="316"/>
        <v>28.4</v>
      </c>
      <c r="E2940" s="6">
        <f t="shared" si="317"/>
        <v>29.4</v>
      </c>
      <c r="F2940" s="6">
        <f t="shared" si="318"/>
        <v>27.4</v>
      </c>
      <c r="G2940" s="6">
        <f t="shared" si="319"/>
        <v>28.4</v>
      </c>
      <c r="H2940" s="6">
        <f t="shared" si="320"/>
        <v>29.4</v>
      </c>
      <c r="I2940" s="162"/>
      <c r="J2940" s="6">
        <f t="shared" si="321"/>
        <v>-56.79999999999999</v>
      </c>
      <c r="K2940" s="60"/>
      <c r="L2940" s="93"/>
    </row>
    <row r="2941" spans="1:12">
      <c r="A2941" s="59">
        <f>'Temperature Data'!A2941</f>
        <v>43482</v>
      </c>
      <c r="B2941" s="6" cm="1">
        <f t="array" ref="B2941">INDEX('Temperature Data'!$B2941:$G2941,1,TempDataCol)</f>
        <v>23.200000000000003</v>
      </c>
      <c r="C2941" s="6">
        <f t="shared" si="315"/>
        <v>33.299999999999997</v>
      </c>
      <c r="D2941" s="6">
        <f t="shared" si="316"/>
        <v>34.299999999999997</v>
      </c>
      <c r="E2941" s="6">
        <f t="shared" si="317"/>
        <v>35.299999999999997</v>
      </c>
      <c r="F2941" s="6">
        <f t="shared" si="318"/>
        <v>33.299999999999997</v>
      </c>
      <c r="G2941" s="6">
        <f t="shared" si="319"/>
        <v>34.299999999999997</v>
      </c>
      <c r="H2941" s="6">
        <f t="shared" si="320"/>
        <v>35.299999999999997</v>
      </c>
      <c r="I2941" s="162"/>
      <c r="J2941" s="6">
        <f t="shared" si="321"/>
        <v>-68.599999999999994</v>
      </c>
      <c r="K2941" s="60"/>
      <c r="L2941" s="93"/>
    </row>
    <row r="2942" spans="1:12">
      <c r="A2942" s="59">
        <f>'Temperature Data'!A2942</f>
        <v>43483</v>
      </c>
      <c r="B2942" s="6" cm="1">
        <f t="array" ref="B2942">INDEX('Temperature Data'!$B2942:$G2942,1,TempDataCol)</f>
        <v>30.4</v>
      </c>
      <c r="C2942" s="6">
        <f t="shared" si="315"/>
        <v>26.1</v>
      </c>
      <c r="D2942" s="6">
        <f t="shared" si="316"/>
        <v>27.1</v>
      </c>
      <c r="E2942" s="6">
        <f t="shared" si="317"/>
        <v>28.1</v>
      </c>
      <c r="F2942" s="6">
        <f t="shared" si="318"/>
        <v>26.1</v>
      </c>
      <c r="G2942" s="6">
        <f t="shared" si="319"/>
        <v>27.1</v>
      </c>
      <c r="H2942" s="6">
        <f t="shared" si="320"/>
        <v>28.1</v>
      </c>
      <c r="I2942" s="162"/>
      <c r="J2942" s="6">
        <f t="shared" si="321"/>
        <v>-54.20000000000001</v>
      </c>
      <c r="K2942" s="60"/>
      <c r="L2942" s="93"/>
    </row>
    <row r="2943" spans="1:12">
      <c r="A2943" s="59">
        <f>'Temperature Data'!A2943</f>
        <v>43484</v>
      </c>
      <c r="B2943" s="6" cm="1">
        <f t="array" ref="B2943">INDEX('Temperature Data'!$B2943:$G2943,1,TempDataCol)</f>
        <v>27.700000000000003</v>
      </c>
      <c r="C2943" s="6">
        <f t="shared" si="315"/>
        <v>28.799999999999997</v>
      </c>
      <c r="D2943" s="6">
        <f t="shared" si="316"/>
        <v>29.799999999999997</v>
      </c>
      <c r="E2943" s="6">
        <f t="shared" si="317"/>
        <v>30.799999999999997</v>
      </c>
      <c r="F2943" s="6">
        <f t="shared" si="318"/>
        <v>28.799999999999997</v>
      </c>
      <c r="G2943" s="6">
        <f t="shared" si="319"/>
        <v>29.799999999999997</v>
      </c>
      <c r="H2943" s="6">
        <f t="shared" si="320"/>
        <v>30.799999999999997</v>
      </c>
      <c r="I2943" s="162"/>
      <c r="J2943" s="6">
        <f t="shared" si="321"/>
        <v>-59.599999999999994</v>
      </c>
      <c r="K2943" s="60"/>
      <c r="L2943" s="93"/>
    </row>
    <row r="2944" spans="1:12">
      <c r="A2944" s="59">
        <f>'Temperature Data'!A2944</f>
        <v>43485</v>
      </c>
      <c r="B2944" s="6" cm="1">
        <f t="array" ref="B2944">INDEX('Temperature Data'!$B2944:$G2944,1,TempDataCol)</f>
        <v>20.799999999999997</v>
      </c>
      <c r="C2944" s="6">
        <f t="shared" si="315"/>
        <v>35.700000000000003</v>
      </c>
      <c r="D2944" s="6">
        <f t="shared" si="316"/>
        <v>36.700000000000003</v>
      </c>
      <c r="E2944" s="6">
        <f t="shared" si="317"/>
        <v>37.700000000000003</v>
      </c>
      <c r="F2944" s="6">
        <f t="shared" si="318"/>
        <v>35.700000000000003</v>
      </c>
      <c r="G2944" s="6">
        <f t="shared" si="319"/>
        <v>36.700000000000003</v>
      </c>
      <c r="H2944" s="6">
        <f t="shared" si="320"/>
        <v>37.700000000000003</v>
      </c>
      <c r="I2944" s="162"/>
      <c r="J2944" s="6">
        <f t="shared" si="321"/>
        <v>-73.400000000000006</v>
      </c>
      <c r="K2944" s="60"/>
      <c r="L2944" s="93"/>
    </row>
    <row r="2945" spans="1:12">
      <c r="A2945" s="59">
        <f>'Temperature Data'!A2945</f>
        <v>43486</v>
      </c>
      <c r="B2945" s="6" cm="1">
        <f t="array" ref="B2945">INDEX('Temperature Data'!$B2945:$G2945,1,TempDataCol)</f>
        <v>3.7999999999999972</v>
      </c>
      <c r="C2945" s="6">
        <f t="shared" si="315"/>
        <v>52.7</v>
      </c>
      <c r="D2945" s="6">
        <f t="shared" si="316"/>
        <v>53.7</v>
      </c>
      <c r="E2945" s="6">
        <f t="shared" si="317"/>
        <v>54.7</v>
      </c>
      <c r="F2945" s="6">
        <f t="shared" si="318"/>
        <v>52.7</v>
      </c>
      <c r="G2945" s="6">
        <f t="shared" si="319"/>
        <v>53.7</v>
      </c>
      <c r="H2945" s="6">
        <f t="shared" si="320"/>
        <v>54.7</v>
      </c>
      <c r="I2945" s="162"/>
      <c r="J2945" s="6">
        <f t="shared" si="321"/>
        <v>-107.40000000000002</v>
      </c>
      <c r="K2945" s="60"/>
      <c r="L2945" s="93"/>
    </row>
    <row r="2946" spans="1:12">
      <c r="A2946" s="59">
        <f>'Temperature Data'!A2946</f>
        <v>43487</v>
      </c>
      <c r="B2946" s="6" cm="1">
        <f t="array" ref="B2946">INDEX('Temperature Data'!$B2946:$G2946,1,TempDataCol)</f>
        <v>14.899999999999999</v>
      </c>
      <c r="C2946" s="6">
        <f t="shared" si="315"/>
        <v>41.6</v>
      </c>
      <c r="D2946" s="6">
        <f t="shared" si="316"/>
        <v>42.6</v>
      </c>
      <c r="E2946" s="6">
        <f t="shared" si="317"/>
        <v>43.6</v>
      </c>
      <c r="F2946" s="6">
        <f t="shared" si="318"/>
        <v>41.6</v>
      </c>
      <c r="G2946" s="6">
        <f t="shared" si="319"/>
        <v>42.6</v>
      </c>
      <c r="H2946" s="6">
        <f t="shared" si="320"/>
        <v>43.6</v>
      </c>
      <c r="I2946" s="162"/>
      <c r="J2946" s="6">
        <f t="shared" si="321"/>
        <v>-85.200000000000017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25.9</v>
      </c>
      <c r="D2947" s="6">
        <f t="shared" ref="D2947:D3010" si="323">IF(ISNUMBER($B2947),IF($B2947&lt;BPmiddle,(BPmiddle-$B2947),0),"no data")</f>
        <v>26.9</v>
      </c>
      <c r="E2947" s="6">
        <f t="shared" ref="E2947:E3010" si="324">IF(ISNUMBER($B2947),IF($B2947&lt;BPupper,(BPupper-$B2947),0),"no data")</f>
        <v>27.9</v>
      </c>
      <c r="F2947" s="6">
        <f t="shared" ref="F2947:F3010" si="325">IF(ISNUMBER($B2947),IF($B2947&lt;BPlower,(BPlower-$B2947),0),"no data")</f>
        <v>25.9</v>
      </c>
      <c r="G2947" s="6">
        <f t="shared" ref="G2947:G3010" si="326">IF(ISNUMBER($B2947),IF($B2947&lt;BPmiddle,(BPmiddle-$B2947),0),"no data")</f>
        <v>26.9</v>
      </c>
      <c r="H2947" s="6">
        <f t="shared" ref="H2947:H3010" si="327">IF(ISNUMBER($B2947),IF($B2947&lt;BPupper,(BPupper-$B2947),0),"no data")</f>
        <v>27.9</v>
      </c>
      <c r="I2947" s="162"/>
      <c r="J2947" s="6">
        <f t="shared" ref="J2947:J3010" si="328">IF(ISNUMBER($B2947),IF($B2947&lt;BalancePoint,(BalancePoint-$B2947-SUM($D2947:$F2947)),0),"no data")</f>
        <v>-53.79999999999999</v>
      </c>
      <c r="K2947" s="60"/>
      <c r="L2947" s="93"/>
    </row>
    <row r="2948" spans="1:12">
      <c r="A2948" s="59">
        <f>'Temperature Data'!A2948</f>
        <v>43489</v>
      </c>
      <c r="B2948" s="6" cm="1">
        <f t="array" ref="B2948">INDEX('Temperature Data'!$B2948:$G2948,1,TempDataCol)</f>
        <v>51.4</v>
      </c>
      <c r="C2948" s="6">
        <f t="shared" si="322"/>
        <v>5.1000000000000014</v>
      </c>
      <c r="D2948" s="6">
        <f t="shared" si="323"/>
        <v>6.1000000000000014</v>
      </c>
      <c r="E2948" s="6">
        <f t="shared" si="324"/>
        <v>7.1000000000000014</v>
      </c>
      <c r="F2948" s="6">
        <f t="shared" si="325"/>
        <v>5.1000000000000014</v>
      </c>
      <c r="G2948" s="6">
        <f t="shared" si="326"/>
        <v>6.1000000000000014</v>
      </c>
      <c r="H2948" s="6">
        <f t="shared" si="327"/>
        <v>7.1000000000000014</v>
      </c>
      <c r="I2948" s="162"/>
      <c r="J2948" s="6">
        <f t="shared" si="328"/>
        <v>-12.200000000000003</v>
      </c>
      <c r="K2948" s="60"/>
      <c r="L2948" s="93"/>
    </row>
    <row r="2949" spans="1:12">
      <c r="A2949" s="59">
        <f>'Temperature Data'!A2949</f>
        <v>43490</v>
      </c>
      <c r="B2949" s="6" cm="1">
        <f t="array" ref="B2949">INDEX('Temperature Data'!$B2949:$G2949,1,TempDataCol)</f>
        <v>33.5</v>
      </c>
      <c r="C2949" s="6">
        <f t="shared" si="322"/>
        <v>23</v>
      </c>
      <c r="D2949" s="6">
        <f t="shared" si="323"/>
        <v>24</v>
      </c>
      <c r="E2949" s="6">
        <f t="shared" si="324"/>
        <v>25</v>
      </c>
      <c r="F2949" s="6">
        <f t="shared" si="325"/>
        <v>23</v>
      </c>
      <c r="G2949" s="6">
        <f t="shared" si="326"/>
        <v>24</v>
      </c>
      <c r="H2949" s="6">
        <f t="shared" si="327"/>
        <v>25</v>
      </c>
      <c r="I2949" s="162"/>
      <c r="J2949" s="6">
        <f t="shared" si="328"/>
        <v>-48</v>
      </c>
      <c r="K2949" s="60"/>
      <c r="L2949" s="93"/>
    </row>
    <row r="2950" spans="1:12">
      <c r="A2950" s="59">
        <f>'Temperature Data'!A2950</f>
        <v>43491</v>
      </c>
      <c r="B2950" s="6" cm="1">
        <f t="array" ref="B2950">INDEX('Temperature Data'!$B2950:$G2950,1,TempDataCol)</f>
        <v>25.799999999999997</v>
      </c>
      <c r="C2950" s="6">
        <f t="shared" si="322"/>
        <v>30.700000000000003</v>
      </c>
      <c r="D2950" s="6">
        <f t="shared" si="323"/>
        <v>31.700000000000003</v>
      </c>
      <c r="E2950" s="6">
        <f t="shared" si="324"/>
        <v>32.700000000000003</v>
      </c>
      <c r="F2950" s="6">
        <f t="shared" si="325"/>
        <v>30.700000000000003</v>
      </c>
      <c r="G2950" s="6">
        <f t="shared" si="326"/>
        <v>31.700000000000003</v>
      </c>
      <c r="H2950" s="6">
        <f t="shared" si="327"/>
        <v>32.700000000000003</v>
      </c>
      <c r="I2950" s="162"/>
      <c r="J2950" s="6">
        <f t="shared" si="328"/>
        <v>-63.400000000000006</v>
      </c>
      <c r="K2950" s="60"/>
      <c r="L2950" s="93"/>
    </row>
    <row r="2951" spans="1:12">
      <c r="A2951" s="59">
        <f>'Temperature Data'!A2951</f>
        <v>43492</v>
      </c>
      <c r="B2951" s="6" cm="1">
        <f t="array" ref="B2951">INDEX('Temperature Data'!$B2951:$G2951,1,TempDataCol)</f>
        <v>33.200000000000003</v>
      </c>
      <c r="C2951" s="6">
        <f t="shared" si="322"/>
        <v>23.299999999999997</v>
      </c>
      <c r="D2951" s="6">
        <f t="shared" si="323"/>
        <v>24.299999999999997</v>
      </c>
      <c r="E2951" s="6">
        <f t="shared" si="324"/>
        <v>25.299999999999997</v>
      </c>
      <c r="F2951" s="6">
        <f t="shared" si="325"/>
        <v>23.299999999999997</v>
      </c>
      <c r="G2951" s="6">
        <f t="shared" si="326"/>
        <v>24.299999999999997</v>
      </c>
      <c r="H2951" s="6">
        <f t="shared" si="327"/>
        <v>25.299999999999997</v>
      </c>
      <c r="I2951" s="162"/>
      <c r="J2951" s="6">
        <f t="shared" si="328"/>
        <v>-48.599999999999994</v>
      </c>
      <c r="K2951" s="60"/>
      <c r="L2951" s="93"/>
    </row>
    <row r="2952" spans="1:12">
      <c r="A2952" s="59">
        <f>'Temperature Data'!A2952</f>
        <v>43493</v>
      </c>
      <c r="B2952" s="6" cm="1">
        <f t="array" ref="B2952">INDEX('Temperature Data'!$B2952:$G2952,1,TempDataCol)</f>
        <v>26.700000000000003</v>
      </c>
      <c r="C2952" s="6">
        <f t="shared" si="322"/>
        <v>29.799999999999997</v>
      </c>
      <c r="D2952" s="6">
        <f t="shared" si="323"/>
        <v>30.799999999999997</v>
      </c>
      <c r="E2952" s="6">
        <f t="shared" si="324"/>
        <v>31.799999999999997</v>
      </c>
      <c r="F2952" s="6">
        <f t="shared" si="325"/>
        <v>29.799999999999997</v>
      </c>
      <c r="G2952" s="6">
        <f t="shared" si="326"/>
        <v>30.799999999999997</v>
      </c>
      <c r="H2952" s="6">
        <f t="shared" si="327"/>
        <v>31.799999999999997</v>
      </c>
      <c r="I2952" s="162"/>
      <c r="J2952" s="6">
        <f t="shared" si="328"/>
        <v>-61.599999999999994</v>
      </c>
      <c r="K2952" s="60"/>
      <c r="L2952" s="93"/>
    </row>
    <row r="2953" spans="1:12">
      <c r="A2953" s="59">
        <f>'Temperature Data'!A2953</f>
        <v>43494</v>
      </c>
      <c r="B2953" s="6" cm="1">
        <f t="array" ref="B2953">INDEX('Temperature Data'!$B2953:$G2953,1,TempDataCol)</f>
        <v>25.299999999999997</v>
      </c>
      <c r="C2953" s="6">
        <f t="shared" si="322"/>
        <v>31.200000000000003</v>
      </c>
      <c r="D2953" s="6">
        <f t="shared" si="323"/>
        <v>32.200000000000003</v>
      </c>
      <c r="E2953" s="6">
        <f t="shared" si="324"/>
        <v>33.200000000000003</v>
      </c>
      <c r="F2953" s="6">
        <f t="shared" si="325"/>
        <v>31.200000000000003</v>
      </c>
      <c r="G2953" s="6">
        <f t="shared" si="326"/>
        <v>32.200000000000003</v>
      </c>
      <c r="H2953" s="6">
        <f t="shared" si="327"/>
        <v>33.200000000000003</v>
      </c>
      <c r="I2953" s="162"/>
      <c r="J2953" s="6">
        <f t="shared" si="328"/>
        <v>-64.400000000000006</v>
      </c>
      <c r="K2953" s="60"/>
      <c r="L2953" s="93"/>
    </row>
    <row r="2954" spans="1:12">
      <c r="A2954" s="59">
        <f>'Temperature Data'!A2954</f>
        <v>43495</v>
      </c>
      <c r="B2954" s="6" cm="1">
        <f t="array" ref="B2954">INDEX('Temperature Data'!$B2954:$G2954,1,TempDataCol)</f>
        <v>23.5</v>
      </c>
      <c r="C2954" s="6">
        <f t="shared" si="322"/>
        <v>33</v>
      </c>
      <c r="D2954" s="6">
        <f t="shared" si="323"/>
        <v>34</v>
      </c>
      <c r="E2954" s="6">
        <f t="shared" si="324"/>
        <v>35</v>
      </c>
      <c r="F2954" s="6">
        <f t="shared" si="325"/>
        <v>33</v>
      </c>
      <c r="G2954" s="6">
        <f t="shared" si="326"/>
        <v>34</v>
      </c>
      <c r="H2954" s="6">
        <f t="shared" si="327"/>
        <v>35</v>
      </c>
      <c r="I2954" s="162"/>
      <c r="J2954" s="6">
        <f t="shared" si="328"/>
        <v>-68</v>
      </c>
      <c r="K2954" s="60"/>
      <c r="L2954" s="93"/>
    </row>
    <row r="2955" spans="1:12">
      <c r="A2955" s="59">
        <f>'Temperature Data'!A2955</f>
        <v>43496</v>
      </c>
      <c r="B2955" s="6" cm="1">
        <f t="array" ref="B2955">INDEX('Temperature Data'!$B2955:$G2955,1,TempDataCol)</f>
        <v>6.8999999999999986</v>
      </c>
      <c r="C2955" s="6">
        <f t="shared" si="322"/>
        <v>49.6</v>
      </c>
      <c r="D2955" s="6">
        <f t="shared" si="323"/>
        <v>50.6</v>
      </c>
      <c r="E2955" s="6">
        <f t="shared" si="324"/>
        <v>51.6</v>
      </c>
      <c r="F2955" s="6">
        <f t="shared" si="325"/>
        <v>49.6</v>
      </c>
      <c r="G2955" s="6">
        <f t="shared" si="326"/>
        <v>50.6</v>
      </c>
      <c r="H2955" s="6">
        <f t="shared" si="327"/>
        <v>51.6</v>
      </c>
      <c r="I2955" s="162"/>
      <c r="J2955" s="6">
        <f t="shared" si="328"/>
        <v>-101.20000000000002</v>
      </c>
      <c r="K2955" s="60"/>
      <c r="L2955" s="93"/>
    </row>
    <row r="2956" spans="1:12">
      <c r="A2956" s="59">
        <f>'Temperature Data'!A2956</f>
        <v>43497</v>
      </c>
      <c r="B2956" s="6" cm="1">
        <f t="array" ref="B2956">INDEX('Temperature Data'!$B2956:$G2956,1,TempDataCol)</f>
        <v>11.600000000000001</v>
      </c>
      <c r="C2956" s="6">
        <f t="shared" si="322"/>
        <v>44.9</v>
      </c>
      <c r="D2956" s="6">
        <f t="shared" si="323"/>
        <v>45.9</v>
      </c>
      <c r="E2956" s="6">
        <f t="shared" si="324"/>
        <v>46.9</v>
      </c>
      <c r="F2956" s="6">
        <f t="shared" si="325"/>
        <v>44.9</v>
      </c>
      <c r="G2956" s="6">
        <f t="shared" si="326"/>
        <v>45.9</v>
      </c>
      <c r="H2956" s="6">
        <f t="shared" si="327"/>
        <v>46.9</v>
      </c>
      <c r="I2956" s="162"/>
      <c r="J2956" s="6">
        <f t="shared" si="328"/>
        <v>-91.799999999999983</v>
      </c>
      <c r="K2956" s="60"/>
      <c r="L2956" s="93"/>
    </row>
    <row r="2957" spans="1:12">
      <c r="A2957" s="59">
        <f>'Temperature Data'!A2957</f>
        <v>43498</v>
      </c>
      <c r="B2957" s="6" cm="1">
        <f t="array" ref="B2957">INDEX('Temperature Data'!$B2957:$G2957,1,TempDataCol)</f>
        <v>18.899999999999999</v>
      </c>
      <c r="C2957" s="6">
        <f t="shared" si="322"/>
        <v>37.6</v>
      </c>
      <c r="D2957" s="6">
        <f t="shared" si="323"/>
        <v>38.6</v>
      </c>
      <c r="E2957" s="6">
        <f t="shared" si="324"/>
        <v>39.6</v>
      </c>
      <c r="F2957" s="6">
        <f t="shared" si="325"/>
        <v>37.6</v>
      </c>
      <c r="G2957" s="6">
        <f t="shared" si="326"/>
        <v>38.6</v>
      </c>
      <c r="H2957" s="6">
        <f t="shared" si="327"/>
        <v>39.6</v>
      </c>
      <c r="I2957" s="162"/>
      <c r="J2957" s="6">
        <f t="shared" si="328"/>
        <v>-77.200000000000017</v>
      </c>
      <c r="K2957" s="60"/>
      <c r="L2957" s="93"/>
    </row>
    <row r="2958" spans="1:12">
      <c r="A2958" s="59">
        <f>'Temperature Data'!A2958</f>
        <v>43499</v>
      </c>
      <c r="B2958" s="6" cm="1">
        <f t="array" ref="B2958">INDEX('Temperature Data'!$B2958:$G2958,1,TempDataCol)</f>
        <v>32.299999999999997</v>
      </c>
      <c r="C2958" s="6">
        <f t="shared" si="322"/>
        <v>24.200000000000003</v>
      </c>
      <c r="D2958" s="6">
        <f t="shared" si="323"/>
        <v>25.200000000000003</v>
      </c>
      <c r="E2958" s="6">
        <f t="shared" si="324"/>
        <v>26.200000000000003</v>
      </c>
      <c r="F2958" s="6">
        <f t="shared" si="325"/>
        <v>24.200000000000003</v>
      </c>
      <c r="G2958" s="6">
        <f t="shared" si="326"/>
        <v>25.200000000000003</v>
      </c>
      <c r="H2958" s="6">
        <f t="shared" si="327"/>
        <v>26.200000000000003</v>
      </c>
      <c r="I2958" s="162"/>
      <c r="J2958" s="6">
        <f t="shared" si="328"/>
        <v>-50.400000000000006</v>
      </c>
      <c r="K2958" s="60"/>
      <c r="L2958" s="93"/>
    </row>
    <row r="2959" spans="1:12">
      <c r="A2959" s="59">
        <f>'Temperature Data'!A2959</f>
        <v>43500</v>
      </c>
      <c r="B2959" s="6" cm="1">
        <f t="array" ref="B2959">INDEX('Temperature Data'!$B2959:$G2959,1,TempDataCol)</f>
        <v>45.9</v>
      </c>
      <c r="C2959" s="6">
        <f t="shared" si="322"/>
        <v>10.600000000000001</v>
      </c>
      <c r="D2959" s="6">
        <f t="shared" si="323"/>
        <v>11.600000000000001</v>
      </c>
      <c r="E2959" s="6">
        <f t="shared" si="324"/>
        <v>12.600000000000001</v>
      </c>
      <c r="F2959" s="6">
        <f t="shared" si="325"/>
        <v>10.600000000000001</v>
      </c>
      <c r="G2959" s="6">
        <f t="shared" si="326"/>
        <v>11.600000000000001</v>
      </c>
      <c r="H2959" s="6">
        <f t="shared" si="327"/>
        <v>12.600000000000001</v>
      </c>
      <c r="I2959" s="162"/>
      <c r="J2959" s="6">
        <f t="shared" si="328"/>
        <v>-23.200000000000003</v>
      </c>
      <c r="K2959" s="60"/>
      <c r="L2959" s="93"/>
    </row>
    <row r="2960" spans="1:12">
      <c r="A2960" s="59">
        <f>'Temperature Data'!A2960</f>
        <v>43501</v>
      </c>
      <c r="B2960" s="6" cm="1">
        <f t="array" ref="B2960">INDEX('Temperature Data'!$B2960:$G2960,1,TempDataCol)</f>
        <v>49.6</v>
      </c>
      <c r="C2960" s="6">
        <f t="shared" si="322"/>
        <v>6.8999999999999986</v>
      </c>
      <c r="D2960" s="6">
        <f t="shared" si="323"/>
        <v>7.8999999999999986</v>
      </c>
      <c r="E2960" s="6">
        <f t="shared" si="324"/>
        <v>8.8999999999999986</v>
      </c>
      <c r="F2960" s="6">
        <f t="shared" si="325"/>
        <v>6.8999999999999986</v>
      </c>
      <c r="G2960" s="6">
        <f t="shared" si="326"/>
        <v>7.8999999999999986</v>
      </c>
      <c r="H2960" s="6">
        <f t="shared" si="327"/>
        <v>8.8999999999999986</v>
      </c>
      <c r="I2960" s="162"/>
      <c r="J2960" s="6">
        <f t="shared" si="328"/>
        <v>-15.799999999999997</v>
      </c>
      <c r="K2960" s="60"/>
      <c r="L2960" s="93"/>
    </row>
    <row r="2961" spans="1:12">
      <c r="A2961" s="59">
        <f>'Temperature Data'!A2961</f>
        <v>43502</v>
      </c>
      <c r="B2961" s="6" cm="1">
        <f t="array" ref="B2961">INDEX('Temperature Data'!$B2961:$G2961,1,TempDataCol)</f>
        <v>35.1</v>
      </c>
      <c r="C2961" s="6">
        <f t="shared" si="322"/>
        <v>21.4</v>
      </c>
      <c r="D2961" s="6">
        <f t="shared" si="323"/>
        <v>22.4</v>
      </c>
      <c r="E2961" s="6">
        <f t="shared" si="324"/>
        <v>23.4</v>
      </c>
      <c r="F2961" s="6">
        <f t="shared" si="325"/>
        <v>21.4</v>
      </c>
      <c r="G2961" s="6">
        <f t="shared" si="326"/>
        <v>22.4</v>
      </c>
      <c r="H2961" s="6">
        <f t="shared" si="327"/>
        <v>23.4</v>
      </c>
      <c r="I2961" s="162"/>
      <c r="J2961" s="6">
        <f t="shared" si="328"/>
        <v>-44.79999999999999</v>
      </c>
      <c r="K2961" s="60"/>
      <c r="L2961" s="93"/>
    </row>
    <row r="2962" spans="1:12">
      <c r="A2962" s="59">
        <f>'Temperature Data'!A2962</f>
        <v>43503</v>
      </c>
      <c r="B2962" s="6" cm="1">
        <f t="array" ref="B2962">INDEX('Temperature Data'!$B2962:$G2962,1,TempDataCol)</f>
        <v>36.9</v>
      </c>
      <c r="C2962" s="6">
        <f t="shared" si="322"/>
        <v>19.600000000000001</v>
      </c>
      <c r="D2962" s="6">
        <f t="shared" si="323"/>
        <v>20.6</v>
      </c>
      <c r="E2962" s="6">
        <f t="shared" si="324"/>
        <v>21.6</v>
      </c>
      <c r="F2962" s="6">
        <f t="shared" si="325"/>
        <v>19.600000000000001</v>
      </c>
      <c r="G2962" s="6">
        <f t="shared" si="326"/>
        <v>20.6</v>
      </c>
      <c r="H2962" s="6">
        <f t="shared" si="327"/>
        <v>21.6</v>
      </c>
      <c r="I2962" s="162"/>
      <c r="J2962" s="6">
        <f t="shared" si="328"/>
        <v>-41.2</v>
      </c>
      <c r="K2962" s="60"/>
      <c r="L2962" s="93"/>
    </row>
    <row r="2963" spans="1:12">
      <c r="A2963" s="59">
        <f>'Temperature Data'!A2963</f>
        <v>43504</v>
      </c>
      <c r="B2963" s="6" cm="1">
        <f t="array" ref="B2963">INDEX('Temperature Data'!$B2963:$G2963,1,TempDataCol)</f>
        <v>39.6</v>
      </c>
      <c r="C2963" s="6">
        <f t="shared" si="322"/>
        <v>16.899999999999999</v>
      </c>
      <c r="D2963" s="6">
        <f t="shared" si="323"/>
        <v>17.899999999999999</v>
      </c>
      <c r="E2963" s="6">
        <f t="shared" si="324"/>
        <v>18.899999999999999</v>
      </c>
      <c r="F2963" s="6">
        <f t="shared" si="325"/>
        <v>16.899999999999999</v>
      </c>
      <c r="G2963" s="6">
        <f t="shared" si="326"/>
        <v>17.899999999999999</v>
      </c>
      <c r="H2963" s="6">
        <f t="shared" si="327"/>
        <v>18.899999999999999</v>
      </c>
      <c r="I2963" s="162"/>
      <c r="J2963" s="6">
        <f t="shared" si="328"/>
        <v>-35.799999999999997</v>
      </c>
      <c r="K2963" s="60"/>
      <c r="L2963" s="93"/>
    </row>
    <row r="2964" spans="1:12">
      <c r="A2964" s="59">
        <f>'Temperature Data'!A2964</f>
        <v>43505</v>
      </c>
      <c r="B2964" s="6" cm="1">
        <f t="array" ref="B2964">INDEX('Temperature Data'!$B2964:$G2964,1,TempDataCol)</f>
        <v>27.5</v>
      </c>
      <c r="C2964" s="6">
        <f t="shared" si="322"/>
        <v>29</v>
      </c>
      <c r="D2964" s="6">
        <f t="shared" si="323"/>
        <v>30</v>
      </c>
      <c r="E2964" s="6">
        <f t="shared" si="324"/>
        <v>31</v>
      </c>
      <c r="F2964" s="6">
        <f t="shared" si="325"/>
        <v>29</v>
      </c>
      <c r="G2964" s="6">
        <f t="shared" si="326"/>
        <v>30</v>
      </c>
      <c r="H2964" s="6">
        <f t="shared" si="327"/>
        <v>31</v>
      </c>
      <c r="I2964" s="162"/>
      <c r="J2964" s="6">
        <f t="shared" si="328"/>
        <v>-60</v>
      </c>
      <c r="K2964" s="60"/>
      <c r="L2964" s="93"/>
    </row>
    <row r="2965" spans="1:12">
      <c r="A2965" s="59">
        <f>'Temperature Data'!A2965</f>
        <v>43506</v>
      </c>
      <c r="B2965" s="6" cm="1">
        <f t="array" ref="B2965">INDEX('Temperature Data'!$B2965:$G2965,1,TempDataCol)</f>
        <v>27.799999999999997</v>
      </c>
      <c r="C2965" s="6">
        <f t="shared" si="322"/>
        <v>28.700000000000003</v>
      </c>
      <c r="D2965" s="6">
        <f t="shared" si="323"/>
        <v>29.700000000000003</v>
      </c>
      <c r="E2965" s="6">
        <f t="shared" si="324"/>
        <v>30.700000000000003</v>
      </c>
      <c r="F2965" s="6">
        <f t="shared" si="325"/>
        <v>28.700000000000003</v>
      </c>
      <c r="G2965" s="6">
        <f t="shared" si="326"/>
        <v>29.700000000000003</v>
      </c>
      <c r="H2965" s="6">
        <f t="shared" si="327"/>
        <v>30.700000000000003</v>
      </c>
      <c r="I2965" s="162"/>
      <c r="J2965" s="6">
        <f t="shared" si="328"/>
        <v>-59.400000000000006</v>
      </c>
      <c r="K2965" s="60"/>
      <c r="L2965" s="93"/>
    </row>
    <row r="2966" spans="1:12">
      <c r="A2966" s="59">
        <f>'Temperature Data'!A2966</f>
        <v>43507</v>
      </c>
      <c r="B2966" s="6" cm="1">
        <f t="array" ref="B2966">INDEX('Temperature Data'!$B2966:$G2966,1,TempDataCol)</f>
        <v>29.4</v>
      </c>
      <c r="C2966" s="6">
        <f t="shared" si="322"/>
        <v>27.1</v>
      </c>
      <c r="D2966" s="6">
        <f t="shared" si="323"/>
        <v>28.1</v>
      </c>
      <c r="E2966" s="6">
        <f t="shared" si="324"/>
        <v>29.1</v>
      </c>
      <c r="F2966" s="6">
        <f t="shared" si="325"/>
        <v>27.1</v>
      </c>
      <c r="G2966" s="6">
        <f t="shared" si="326"/>
        <v>28.1</v>
      </c>
      <c r="H2966" s="6">
        <f t="shared" si="327"/>
        <v>29.1</v>
      </c>
      <c r="I2966" s="162"/>
      <c r="J2966" s="6">
        <f t="shared" si="328"/>
        <v>-56.20000000000001</v>
      </c>
      <c r="K2966" s="60"/>
      <c r="L2966" s="93"/>
    </row>
    <row r="2967" spans="1:12">
      <c r="A2967" s="59">
        <f>'Temperature Data'!A2967</f>
        <v>43508</v>
      </c>
      <c r="B2967" s="6" cm="1">
        <f t="array" ref="B2967">INDEX('Temperature Data'!$B2967:$G2967,1,TempDataCol)</f>
        <v>23.700000000000003</v>
      </c>
      <c r="C2967" s="6">
        <f t="shared" si="322"/>
        <v>32.799999999999997</v>
      </c>
      <c r="D2967" s="6">
        <f t="shared" si="323"/>
        <v>33.799999999999997</v>
      </c>
      <c r="E2967" s="6">
        <f t="shared" si="324"/>
        <v>34.799999999999997</v>
      </c>
      <c r="F2967" s="6">
        <f t="shared" si="325"/>
        <v>32.799999999999997</v>
      </c>
      <c r="G2967" s="6">
        <f t="shared" si="326"/>
        <v>33.799999999999997</v>
      </c>
      <c r="H2967" s="6">
        <f t="shared" si="327"/>
        <v>34.799999999999997</v>
      </c>
      <c r="I2967" s="162"/>
      <c r="J2967" s="6">
        <f t="shared" si="328"/>
        <v>-67.599999999999994</v>
      </c>
      <c r="K2967" s="60"/>
      <c r="L2967" s="93"/>
    </row>
    <row r="2968" spans="1:12">
      <c r="A2968" s="59">
        <f>'Temperature Data'!A2968</f>
        <v>43509</v>
      </c>
      <c r="B2968" s="6" cm="1">
        <f t="array" ref="B2968">INDEX('Temperature Data'!$B2968:$G2968,1,TempDataCol)</f>
        <v>36</v>
      </c>
      <c r="C2968" s="6">
        <f t="shared" si="322"/>
        <v>20.5</v>
      </c>
      <c r="D2968" s="6">
        <f t="shared" si="323"/>
        <v>21.5</v>
      </c>
      <c r="E2968" s="6">
        <f t="shared" si="324"/>
        <v>22.5</v>
      </c>
      <c r="F2968" s="6">
        <f t="shared" si="325"/>
        <v>20.5</v>
      </c>
      <c r="G2968" s="6">
        <f t="shared" si="326"/>
        <v>21.5</v>
      </c>
      <c r="H2968" s="6">
        <f t="shared" si="327"/>
        <v>22.5</v>
      </c>
      <c r="I2968" s="162"/>
      <c r="J2968" s="6">
        <f t="shared" si="328"/>
        <v>-43</v>
      </c>
      <c r="K2968" s="60"/>
      <c r="L2968" s="93"/>
    </row>
    <row r="2969" spans="1:12">
      <c r="A2969" s="59">
        <f>'Temperature Data'!A2969</f>
        <v>43510</v>
      </c>
      <c r="B2969" s="6" cm="1">
        <f t="array" ref="B2969">INDEX('Temperature Data'!$B2969:$G2969,1,TempDataCol)</f>
        <v>31.5</v>
      </c>
      <c r="C2969" s="6">
        <f t="shared" si="322"/>
        <v>25</v>
      </c>
      <c r="D2969" s="6">
        <f t="shared" si="323"/>
        <v>26</v>
      </c>
      <c r="E2969" s="6">
        <f t="shared" si="324"/>
        <v>27</v>
      </c>
      <c r="F2969" s="6">
        <f t="shared" si="325"/>
        <v>25</v>
      </c>
      <c r="G2969" s="6">
        <f t="shared" si="326"/>
        <v>26</v>
      </c>
      <c r="H2969" s="6">
        <f t="shared" si="327"/>
        <v>27</v>
      </c>
      <c r="I2969" s="162"/>
      <c r="J2969" s="6">
        <f t="shared" si="328"/>
        <v>-52</v>
      </c>
      <c r="K2969" s="60"/>
      <c r="L2969" s="93"/>
    </row>
    <row r="2970" spans="1:12">
      <c r="A2970" s="59">
        <f>'Temperature Data'!A2970</f>
        <v>43511</v>
      </c>
      <c r="B2970" s="6" cm="1">
        <f t="array" ref="B2970">INDEX('Temperature Data'!$B2970:$G2970,1,TempDataCol)</f>
        <v>40.799999999999997</v>
      </c>
      <c r="C2970" s="6">
        <f t="shared" si="322"/>
        <v>15.700000000000003</v>
      </c>
      <c r="D2970" s="6">
        <f t="shared" si="323"/>
        <v>16.700000000000003</v>
      </c>
      <c r="E2970" s="6">
        <f t="shared" si="324"/>
        <v>17.700000000000003</v>
      </c>
      <c r="F2970" s="6">
        <f t="shared" si="325"/>
        <v>15.700000000000003</v>
      </c>
      <c r="G2970" s="6">
        <f t="shared" si="326"/>
        <v>16.700000000000003</v>
      </c>
      <c r="H2970" s="6">
        <f t="shared" si="327"/>
        <v>17.700000000000003</v>
      </c>
      <c r="I2970" s="162"/>
      <c r="J2970" s="6">
        <f t="shared" si="328"/>
        <v>-33.400000000000006</v>
      </c>
      <c r="K2970" s="60"/>
      <c r="L2970" s="93"/>
    </row>
    <row r="2971" spans="1:12">
      <c r="A2971" s="59">
        <f>'Temperature Data'!A2971</f>
        <v>43512</v>
      </c>
      <c r="B2971" s="6" cm="1">
        <f t="array" ref="B2971">INDEX('Temperature Data'!$B2971:$G2971,1,TempDataCol)</f>
        <v>36.1</v>
      </c>
      <c r="C2971" s="6">
        <f t="shared" si="322"/>
        <v>20.399999999999999</v>
      </c>
      <c r="D2971" s="6">
        <f t="shared" si="323"/>
        <v>21.4</v>
      </c>
      <c r="E2971" s="6">
        <f t="shared" si="324"/>
        <v>22.4</v>
      </c>
      <c r="F2971" s="6">
        <f t="shared" si="325"/>
        <v>20.399999999999999</v>
      </c>
      <c r="G2971" s="6">
        <f t="shared" si="326"/>
        <v>21.4</v>
      </c>
      <c r="H2971" s="6">
        <f t="shared" si="327"/>
        <v>22.4</v>
      </c>
      <c r="I2971" s="162"/>
      <c r="J2971" s="6">
        <f t="shared" si="328"/>
        <v>-42.79999999999999</v>
      </c>
      <c r="K2971" s="60"/>
      <c r="L2971" s="93"/>
    </row>
    <row r="2972" spans="1:12">
      <c r="A2972" s="59">
        <f>'Temperature Data'!A2972</f>
        <v>43513</v>
      </c>
      <c r="B2972" s="6" cm="1">
        <f t="array" ref="B2972">INDEX('Temperature Data'!$B2972:$G2972,1,TempDataCol)</f>
        <v>28</v>
      </c>
      <c r="C2972" s="6">
        <f t="shared" si="322"/>
        <v>28.5</v>
      </c>
      <c r="D2972" s="6">
        <f t="shared" si="323"/>
        <v>29.5</v>
      </c>
      <c r="E2972" s="6">
        <f t="shared" si="324"/>
        <v>30.5</v>
      </c>
      <c r="F2972" s="6">
        <f t="shared" si="325"/>
        <v>28.5</v>
      </c>
      <c r="G2972" s="6">
        <f t="shared" si="326"/>
        <v>29.5</v>
      </c>
      <c r="H2972" s="6">
        <f t="shared" si="327"/>
        <v>30.5</v>
      </c>
      <c r="I2972" s="162"/>
      <c r="J2972" s="6">
        <f t="shared" si="328"/>
        <v>-59</v>
      </c>
      <c r="K2972" s="60"/>
      <c r="L2972" s="93"/>
    </row>
    <row r="2973" spans="1:12">
      <c r="A2973" s="59">
        <f>'Temperature Data'!A2973</f>
        <v>43514</v>
      </c>
      <c r="B2973" s="6" cm="1">
        <f t="array" ref="B2973">INDEX('Temperature Data'!$B2973:$G2973,1,TempDataCol)</f>
        <v>27.6</v>
      </c>
      <c r="C2973" s="6">
        <f t="shared" si="322"/>
        <v>28.9</v>
      </c>
      <c r="D2973" s="6">
        <f t="shared" si="323"/>
        <v>29.9</v>
      </c>
      <c r="E2973" s="6">
        <f t="shared" si="324"/>
        <v>30.9</v>
      </c>
      <c r="F2973" s="6">
        <f t="shared" si="325"/>
        <v>28.9</v>
      </c>
      <c r="G2973" s="6">
        <f t="shared" si="326"/>
        <v>29.9</v>
      </c>
      <c r="H2973" s="6">
        <f t="shared" si="327"/>
        <v>30.9</v>
      </c>
      <c r="I2973" s="162"/>
      <c r="J2973" s="6">
        <f t="shared" si="328"/>
        <v>-59.79999999999999</v>
      </c>
      <c r="K2973" s="60"/>
      <c r="L2973" s="93"/>
    </row>
    <row r="2974" spans="1:12">
      <c r="A2974" s="59">
        <f>'Temperature Data'!A2974</f>
        <v>43515</v>
      </c>
      <c r="B2974" s="6" cm="1">
        <f t="array" ref="B2974">INDEX('Temperature Data'!$B2974:$G2974,1,TempDataCol)</f>
        <v>21.200000000000003</v>
      </c>
      <c r="C2974" s="6">
        <f t="shared" si="322"/>
        <v>35.299999999999997</v>
      </c>
      <c r="D2974" s="6">
        <f t="shared" si="323"/>
        <v>36.299999999999997</v>
      </c>
      <c r="E2974" s="6">
        <f t="shared" si="324"/>
        <v>37.299999999999997</v>
      </c>
      <c r="F2974" s="6">
        <f t="shared" si="325"/>
        <v>35.299999999999997</v>
      </c>
      <c r="G2974" s="6">
        <f t="shared" si="326"/>
        <v>36.299999999999997</v>
      </c>
      <c r="H2974" s="6">
        <f t="shared" si="327"/>
        <v>37.299999999999997</v>
      </c>
      <c r="I2974" s="162"/>
      <c r="J2974" s="6">
        <f t="shared" si="328"/>
        <v>-72.599999999999994</v>
      </c>
      <c r="K2974" s="60"/>
      <c r="L2974" s="93"/>
    </row>
    <row r="2975" spans="1:12">
      <c r="A2975" s="59">
        <f>'Temperature Data'!A2975</f>
        <v>43516</v>
      </c>
      <c r="B2975" s="6" cm="1">
        <f t="array" ref="B2975">INDEX('Temperature Data'!$B2975:$G2975,1,TempDataCol)</f>
        <v>21.9</v>
      </c>
      <c r="C2975" s="6">
        <f t="shared" si="322"/>
        <v>34.6</v>
      </c>
      <c r="D2975" s="6">
        <f t="shared" si="323"/>
        <v>35.6</v>
      </c>
      <c r="E2975" s="6">
        <f t="shared" si="324"/>
        <v>36.6</v>
      </c>
      <c r="F2975" s="6">
        <f t="shared" si="325"/>
        <v>34.6</v>
      </c>
      <c r="G2975" s="6">
        <f t="shared" si="326"/>
        <v>35.6</v>
      </c>
      <c r="H2975" s="6">
        <f t="shared" si="327"/>
        <v>36.6</v>
      </c>
      <c r="I2975" s="162"/>
      <c r="J2975" s="6">
        <f t="shared" si="328"/>
        <v>-71.200000000000017</v>
      </c>
      <c r="K2975" s="60"/>
      <c r="L2975" s="93"/>
    </row>
    <row r="2976" spans="1:12">
      <c r="A2976" s="59">
        <f>'Temperature Data'!A2976</f>
        <v>43517</v>
      </c>
      <c r="B2976" s="6" cm="1">
        <f t="array" ref="B2976">INDEX('Temperature Data'!$B2976:$G2976,1,TempDataCol)</f>
        <v>35.4</v>
      </c>
      <c r="C2976" s="6">
        <f t="shared" si="322"/>
        <v>21.1</v>
      </c>
      <c r="D2976" s="6">
        <f t="shared" si="323"/>
        <v>22.1</v>
      </c>
      <c r="E2976" s="6">
        <f t="shared" si="324"/>
        <v>23.1</v>
      </c>
      <c r="F2976" s="6">
        <f t="shared" si="325"/>
        <v>21.1</v>
      </c>
      <c r="G2976" s="6">
        <f t="shared" si="326"/>
        <v>22.1</v>
      </c>
      <c r="H2976" s="6">
        <f t="shared" si="327"/>
        <v>23.1</v>
      </c>
      <c r="I2976" s="162"/>
      <c r="J2976" s="6">
        <f t="shared" si="328"/>
        <v>-44.20000000000001</v>
      </c>
      <c r="K2976" s="60"/>
      <c r="L2976" s="93"/>
    </row>
    <row r="2977" spans="1:12">
      <c r="A2977" s="59">
        <f>'Temperature Data'!A2977</f>
        <v>43518</v>
      </c>
      <c r="B2977" s="6" cm="1">
        <f t="array" ref="B2977">INDEX('Temperature Data'!$B2977:$G2977,1,TempDataCol)</f>
        <v>37.4</v>
      </c>
      <c r="C2977" s="6">
        <f t="shared" si="322"/>
        <v>19.100000000000001</v>
      </c>
      <c r="D2977" s="6">
        <f t="shared" si="323"/>
        <v>20.100000000000001</v>
      </c>
      <c r="E2977" s="6">
        <f t="shared" si="324"/>
        <v>21.1</v>
      </c>
      <c r="F2977" s="6">
        <f t="shared" si="325"/>
        <v>19.100000000000001</v>
      </c>
      <c r="G2977" s="6">
        <f t="shared" si="326"/>
        <v>20.100000000000001</v>
      </c>
      <c r="H2977" s="6">
        <f t="shared" si="327"/>
        <v>21.1</v>
      </c>
      <c r="I2977" s="162"/>
      <c r="J2977" s="6">
        <f t="shared" si="328"/>
        <v>-40.200000000000003</v>
      </c>
      <c r="K2977" s="60"/>
      <c r="L2977" s="93"/>
    </row>
    <row r="2978" spans="1:12">
      <c r="A2978" s="59">
        <f>'Temperature Data'!A2978</f>
        <v>43519</v>
      </c>
      <c r="B2978" s="6" cm="1">
        <f t="array" ref="B2978">INDEX('Temperature Data'!$B2978:$G2978,1,TempDataCol)</f>
        <v>30.799999999999997</v>
      </c>
      <c r="C2978" s="6">
        <f t="shared" si="322"/>
        <v>25.700000000000003</v>
      </c>
      <c r="D2978" s="6">
        <f t="shared" si="323"/>
        <v>26.700000000000003</v>
      </c>
      <c r="E2978" s="6">
        <f t="shared" si="324"/>
        <v>27.700000000000003</v>
      </c>
      <c r="F2978" s="6">
        <f t="shared" si="325"/>
        <v>25.700000000000003</v>
      </c>
      <c r="G2978" s="6">
        <f t="shared" si="326"/>
        <v>26.700000000000003</v>
      </c>
      <c r="H2978" s="6">
        <f t="shared" si="327"/>
        <v>27.700000000000003</v>
      </c>
      <c r="I2978" s="162"/>
      <c r="J2978" s="6">
        <f t="shared" si="328"/>
        <v>-53.400000000000006</v>
      </c>
      <c r="K2978" s="60"/>
      <c r="L2978" s="93"/>
    </row>
    <row r="2979" spans="1:12">
      <c r="A2979" s="59">
        <f>'Temperature Data'!A2979</f>
        <v>43520</v>
      </c>
      <c r="B2979" s="6" cm="1">
        <f t="array" ref="B2979">INDEX('Temperature Data'!$B2979:$G2979,1,TempDataCol)</f>
        <v>38.700000000000003</v>
      </c>
      <c r="C2979" s="6">
        <f t="shared" si="322"/>
        <v>17.799999999999997</v>
      </c>
      <c r="D2979" s="6">
        <f t="shared" si="323"/>
        <v>18.799999999999997</v>
      </c>
      <c r="E2979" s="6">
        <f t="shared" si="324"/>
        <v>19.799999999999997</v>
      </c>
      <c r="F2979" s="6">
        <f t="shared" si="325"/>
        <v>17.799999999999997</v>
      </c>
      <c r="G2979" s="6">
        <f t="shared" si="326"/>
        <v>18.799999999999997</v>
      </c>
      <c r="H2979" s="6">
        <f t="shared" si="327"/>
        <v>19.799999999999997</v>
      </c>
      <c r="I2979" s="162"/>
      <c r="J2979" s="6">
        <f t="shared" si="328"/>
        <v>-37.599999999999994</v>
      </c>
      <c r="K2979" s="60"/>
      <c r="L2979" s="93"/>
    </row>
    <row r="2980" spans="1:12">
      <c r="A2980" s="59">
        <f>'Temperature Data'!A2980</f>
        <v>43521</v>
      </c>
      <c r="B2980" s="6" cm="1">
        <f t="array" ref="B2980">INDEX('Temperature Data'!$B2980:$G2980,1,TempDataCol)</f>
        <v>34.1</v>
      </c>
      <c r="C2980" s="6">
        <f t="shared" si="322"/>
        <v>22.4</v>
      </c>
      <c r="D2980" s="6">
        <f t="shared" si="323"/>
        <v>23.4</v>
      </c>
      <c r="E2980" s="6">
        <f t="shared" si="324"/>
        <v>24.4</v>
      </c>
      <c r="F2980" s="6">
        <f t="shared" si="325"/>
        <v>22.4</v>
      </c>
      <c r="G2980" s="6">
        <f t="shared" si="326"/>
        <v>23.4</v>
      </c>
      <c r="H2980" s="6">
        <f t="shared" si="327"/>
        <v>24.4</v>
      </c>
      <c r="I2980" s="162"/>
      <c r="J2980" s="6">
        <f t="shared" si="328"/>
        <v>-46.79999999999999</v>
      </c>
      <c r="K2980" s="60"/>
      <c r="L2980" s="93"/>
    </row>
    <row r="2981" spans="1:12">
      <c r="A2981" s="59">
        <f>'Temperature Data'!A2981</f>
        <v>43522</v>
      </c>
      <c r="B2981" s="6" cm="1">
        <f t="array" ref="B2981">INDEX('Temperature Data'!$B2981:$G2981,1,TempDataCol)</f>
        <v>24</v>
      </c>
      <c r="C2981" s="6">
        <f t="shared" si="322"/>
        <v>32.5</v>
      </c>
      <c r="D2981" s="6">
        <f t="shared" si="323"/>
        <v>33.5</v>
      </c>
      <c r="E2981" s="6">
        <f t="shared" si="324"/>
        <v>34.5</v>
      </c>
      <c r="F2981" s="6">
        <f t="shared" si="325"/>
        <v>32.5</v>
      </c>
      <c r="G2981" s="6">
        <f t="shared" si="326"/>
        <v>33.5</v>
      </c>
      <c r="H2981" s="6">
        <f t="shared" si="327"/>
        <v>34.5</v>
      </c>
      <c r="I2981" s="162"/>
      <c r="J2981" s="6">
        <f t="shared" si="328"/>
        <v>-67</v>
      </c>
      <c r="K2981" s="60"/>
      <c r="L2981" s="93"/>
    </row>
    <row r="2982" spans="1:12">
      <c r="A2982" s="59">
        <f>'Temperature Data'!A2982</f>
        <v>43523</v>
      </c>
      <c r="B2982" s="6" cm="1">
        <f t="array" ref="B2982">INDEX('Temperature Data'!$B2982:$G2982,1,TempDataCol)</f>
        <v>17.700000000000003</v>
      </c>
      <c r="C2982" s="6">
        <f t="shared" si="322"/>
        <v>38.799999999999997</v>
      </c>
      <c r="D2982" s="6">
        <f t="shared" si="323"/>
        <v>39.799999999999997</v>
      </c>
      <c r="E2982" s="6">
        <f t="shared" si="324"/>
        <v>40.799999999999997</v>
      </c>
      <c r="F2982" s="6">
        <f t="shared" si="325"/>
        <v>38.799999999999997</v>
      </c>
      <c r="G2982" s="6">
        <f t="shared" si="326"/>
        <v>39.799999999999997</v>
      </c>
      <c r="H2982" s="6">
        <f t="shared" si="327"/>
        <v>40.799999999999997</v>
      </c>
      <c r="I2982" s="162"/>
      <c r="J2982" s="6">
        <f t="shared" si="328"/>
        <v>-79.599999999999994</v>
      </c>
      <c r="K2982" s="60"/>
      <c r="L2982" s="93"/>
    </row>
    <row r="2983" spans="1:12">
      <c r="A2983" s="59">
        <f>'Temperature Data'!A2983</f>
        <v>43524</v>
      </c>
      <c r="B2983" s="6" cm="1">
        <f t="array" ref="B2983">INDEX('Temperature Data'!$B2983:$G2983,1,TempDataCol)</f>
        <v>20.700000000000003</v>
      </c>
      <c r="C2983" s="6">
        <f t="shared" si="322"/>
        <v>35.799999999999997</v>
      </c>
      <c r="D2983" s="6">
        <f t="shared" si="323"/>
        <v>36.799999999999997</v>
      </c>
      <c r="E2983" s="6">
        <f t="shared" si="324"/>
        <v>37.799999999999997</v>
      </c>
      <c r="F2983" s="6">
        <f t="shared" si="325"/>
        <v>35.799999999999997</v>
      </c>
      <c r="G2983" s="6">
        <f t="shared" si="326"/>
        <v>36.799999999999997</v>
      </c>
      <c r="H2983" s="6">
        <f t="shared" si="327"/>
        <v>37.799999999999997</v>
      </c>
      <c r="I2983" s="162"/>
      <c r="J2983" s="6">
        <f t="shared" si="328"/>
        <v>-73.599999999999994</v>
      </c>
      <c r="K2983" s="60"/>
      <c r="L2983" s="93"/>
    </row>
    <row r="2984" spans="1:12">
      <c r="A2984" s="59">
        <f>'Temperature Data'!A2984</f>
        <v>43525</v>
      </c>
      <c r="B2984" s="6" cm="1">
        <f t="array" ref="B2984">INDEX('Temperature Data'!$B2984:$G2984,1,TempDataCol)</f>
        <v>26</v>
      </c>
      <c r="C2984" s="6">
        <f t="shared" si="322"/>
        <v>30.5</v>
      </c>
      <c r="D2984" s="6">
        <f t="shared" si="323"/>
        <v>31.5</v>
      </c>
      <c r="E2984" s="6">
        <f t="shared" si="324"/>
        <v>32.5</v>
      </c>
      <c r="F2984" s="6">
        <f t="shared" si="325"/>
        <v>30.5</v>
      </c>
      <c r="G2984" s="6">
        <f t="shared" si="326"/>
        <v>31.5</v>
      </c>
      <c r="H2984" s="6">
        <f t="shared" si="327"/>
        <v>32.5</v>
      </c>
      <c r="I2984" s="162"/>
      <c r="J2984" s="6">
        <f t="shared" si="328"/>
        <v>-63</v>
      </c>
      <c r="K2984" s="60"/>
      <c r="L2984" s="93"/>
    </row>
    <row r="2985" spans="1:12">
      <c r="A2985" s="59">
        <f>'Temperature Data'!A2985</f>
        <v>43526</v>
      </c>
      <c r="B2985" s="6" cm="1">
        <f t="array" ref="B2985">INDEX('Temperature Data'!$B2985:$G2985,1,TempDataCol)</f>
        <v>31</v>
      </c>
      <c r="C2985" s="6">
        <f t="shared" si="322"/>
        <v>25.5</v>
      </c>
      <c r="D2985" s="6">
        <f t="shared" si="323"/>
        <v>26.5</v>
      </c>
      <c r="E2985" s="6">
        <f t="shared" si="324"/>
        <v>27.5</v>
      </c>
      <c r="F2985" s="6">
        <f t="shared" si="325"/>
        <v>25.5</v>
      </c>
      <c r="G2985" s="6">
        <f t="shared" si="326"/>
        <v>26.5</v>
      </c>
      <c r="H2985" s="6">
        <f t="shared" si="327"/>
        <v>27.5</v>
      </c>
      <c r="I2985" s="162"/>
      <c r="J2985" s="6">
        <f t="shared" si="328"/>
        <v>-53</v>
      </c>
      <c r="K2985" s="60"/>
      <c r="L2985" s="93"/>
    </row>
    <row r="2986" spans="1:12">
      <c r="A2986" s="59">
        <f>'Temperature Data'!A2986</f>
        <v>43527</v>
      </c>
      <c r="B2986" s="6" cm="1">
        <f t="array" ref="B2986">INDEX('Temperature Data'!$B2986:$G2986,1,TempDataCol)</f>
        <v>34.200000000000003</v>
      </c>
      <c r="C2986" s="6">
        <f t="shared" si="322"/>
        <v>22.299999999999997</v>
      </c>
      <c r="D2986" s="6">
        <f t="shared" si="323"/>
        <v>23.299999999999997</v>
      </c>
      <c r="E2986" s="6">
        <f t="shared" si="324"/>
        <v>24.299999999999997</v>
      </c>
      <c r="F2986" s="6">
        <f t="shared" si="325"/>
        <v>22.299999999999997</v>
      </c>
      <c r="G2986" s="6">
        <f t="shared" si="326"/>
        <v>23.299999999999997</v>
      </c>
      <c r="H2986" s="6">
        <f t="shared" si="327"/>
        <v>24.299999999999997</v>
      </c>
      <c r="I2986" s="162"/>
      <c r="J2986" s="6">
        <f t="shared" si="328"/>
        <v>-46.599999999999994</v>
      </c>
      <c r="K2986" s="60"/>
      <c r="L2986" s="93"/>
    </row>
    <row r="2987" spans="1:12">
      <c r="A2987" s="59">
        <f>'Temperature Data'!A2987</f>
        <v>43528</v>
      </c>
      <c r="B2987" s="6" cm="1">
        <f t="array" ref="B2987">INDEX('Temperature Data'!$B2987:$G2987,1,TempDataCol)</f>
        <v>33</v>
      </c>
      <c r="C2987" s="6">
        <f t="shared" si="322"/>
        <v>23.5</v>
      </c>
      <c r="D2987" s="6">
        <f t="shared" si="323"/>
        <v>24.5</v>
      </c>
      <c r="E2987" s="6">
        <f t="shared" si="324"/>
        <v>25.5</v>
      </c>
      <c r="F2987" s="6">
        <f t="shared" si="325"/>
        <v>23.5</v>
      </c>
      <c r="G2987" s="6">
        <f t="shared" si="326"/>
        <v>24.5</v>
      </c>
      <c r="H2987" s="6">
        <f t="shared" si="327"/>
        <v>25.5</v>
      </c>
      <c r="I2987" s="162"/>
      <c r="J2987" s="6">
        <f t="shared" si="328"/>
        <v>-49</v>
      </c>
      <c r="K2987" s="60"/>
      <c r="L2987" s="93"/>
    </row>
    <row r="2988" spans="1:12">
      <c r="A2988" s="59">
        <f>'Temperature Data'!A2988</f>
        <v>43529</v>
      </c>
      <c r="B2988" s="6" cm="1">
        <f t="array" ref="B2988">INDEX('Temperature Data'!$B2988:$G2988,1,TempDataCol)</f>
        <v>21</v>
      </c>
      <c r="C2988" s="6">
        <f t="shared" si="322"/>
        <v>35.5</v>
      </c>
      <c r="D2988" s="6">
        <f t="shared" si="323"/>
        <v>36.5</v>
      </c>
      <c r="E2988" s="6">
        <f t="shared" si="324"/>
        <v>37.5</v>
      </c>
      <c r="F2988" s="6">
        <f t="shared" si="325"/>
        <v>35.5</v>
      </c>
      <c r="G2988" s="6">
        <f t="shared" si="326"/>
        <v>36.5</v>
      </c>
      <c r="H2988" s="6">
        <f t="shared" si="327"/>
        <v>37.5</v>
      </c>
      <c r="I2988" s="162"/>
      <c r="J2988" s="6">
        <f t="shared" si="328"/>
        <v>-73</v>
      </c>
      <c r="K2988" s="60"/>
      <c r="L2988" s="93"/>
    </row>
    <row r="2989" spans="1:12">
      <c r="A2989" s="59">
        <f>'Temperature Data'!A2989</f>
        <v>43530</v>
      </c>
      <c r="B2989" s="6" cm="1">
        <f t="array" ref="B2989">INDEX('Temperature Data'!$B2989:$G2989,1,TempDataCol)</f>
        <v>19</v>
      </c>
      <c r="C2989" s="6">
        <f t="shared" si="322"/>
        <v>37.5</v>
      </c>
      <c r="D2989" s="6">
        <f t="shared" si="323"/>
        <v>38.5</v>
      </c>
      <c r="E2989" s="6">
        <f t="shared" si="324"/>
        <v>39.5</v>
      </c>
      <c r="F2989" s="6">
        <f t="shared" si="325"/>
        <v>37.5</v>
      </c>
      <c r="G2989" s="6">
        <f t="shared" si="326"/>
        <v>38.5</v>
      </c>
      <c r="H2989" s="6">
        <f t="shared" si="327"/>
        <v>39.5</v>
      </c>
      <c r="I2989" s="162"/>
      <c r="J2989" s="6">
        <f t="shared" si="328"/>
        <v>-77</v>
      </c>
      <c r="K2989" s="60"/>
      <c r="L2989" s="93"/>
    </row>
    <row r="2990" spans="1:12">
      <c r="A2990" s="59">
        <f>'Temperature Data'!A2990</f>
        <v>43531</v>
      </c>
      <c r="B2990" s="6" cm="1">
        <f t="array" ref="B2990">INDEX('Temperature Data'!$B2990:$G2990,1,TempDataCol)</f>
        <v>18.399999999999999</v>
      </c>
      <c r="C2990" s="6">
        <f t="shared" si="322"/>
        <v>38.1</v>
      </c>
      <c r="D2990" s="6">
        <f t="shared" si="323"/>
        <v>39.1</v>
      </c>
      <c r="E2990" s="6">
        <f t="shared" si="324"/>
        <v>40.1</v>
      </c>
      <c r="F2990" s="6">
        <f t="shared" si="325"/>
        <v>38.1</v>
      </c>
      <c r="G2990" s="6">
        <f t="shared" si="326"/>
        <v>39.1</v>
      </c>
      <c r="H2990" s="6">
        <f t="shared" si="327"/>
        <v>40.1</v>
      </c>
      <c r="I2990" s="162"/>
      <c r="J2990" s="6">
        <f t="shared" si="328"/>
        <v>-78.200000000000017</v>
      </c>
      <c r="K2990" s="60"/>
      <c r="L2990" s="93"/>
    </row>
    <row r="2991" spans="1:12">
      <c r="A2991" s="59">
        <f>'Temperature Data'!A2991</f>
        <v>43532</v>
      </c>
      <c r="B2991" s="6" cm="1">
        <f t="array" ref="B2991">INDEX('Temperature Data'!$B2991:$G2991,1,TempDataCol)</f>
        <v>22.6</v>
      </c>
      <c r="C2991" s="6">
        <f t="shared" si="322"/>
        <v>33.9</v>
      </c>
      <c r="D2991" s="6">
        <f t="shared" si="323"/>
        <v>34.9</v>
      </c>
      <c r="E2991" s="6">
        <f t="shared" si="324"/>
        <v>35.9</v>
      </c>
      <c r="F2991" s="6">
        <f t="shared" si="325"/>
        <v>33.9</v>
      </c>
      <c r="G2991" s="6">
        <f t="shared" si="326"/>
        <v>34.9</v>
      </c>
      <c r="H2991" s="6">
        <f t="shared" si="327"/>
        <v>35.9</v>
      </c>
      <c r="I2991" s="162"/>
      <c r="J2991" s="6">
        <f t="shared" si="328"/>
        <v>-69.799999999999983</v>
      </c>
      <c r="K2991" s="60"/>
      <c r="L2991" s="93"/>
    </row>
    <row r="2992" spans="1:12">
      <c r="A2992" s="59">
        <f>'Temperature Data'!A2992</f>
        <v>43533</v>
      </c>
      <c r="B2992" s="6" cm="1">
        <f t="array" ref="B2992">INDEX('Temperature Data'!$B2992:$G2992,1,TempDataCol)</f>
        <v>29.700000000000003</v>
      </c>
      <c r="C2992" s="6">
        <f t="shared" si="322"/>
        <v>26.799999999999997</v>
      </c>
      <c r="D2992" s="6">
        <f t="shared" si="323"/>
        <v>27.799999999999997</v>
      </c>
      <c r="E2992" s="6">
        <f t="shared" si="324"/>
        <v>28.799999999999997</v>
      </c>
      <c r="F2992" s="6">
        <f t="shared" si="325"/>
        <v>26.799999999999997</v>
      </c>
      <c r="G2992" s="6">
        <f t="shared" si="326"/>
        <v>27.799999999999997</v>
      </c>
      <c r="H2992" s="6">
        <f t="shared" si="327"/>
        <v>28.799999999999997</v>
      </c>
      <c r="I2992" s="162"/>
      <c r="J2992" s="6">
        <f t="shared" si="328"/>
        <v>-55.599999999999994</v>
      </c>
      <c r="K2992" s="60"/>
      <c r="L2992" s="93"/>
    </row>
    <row r="2993" spans="1:12">
      <c r="A2993" s="59">
        <f>'Temperature Data'!A2993</f>
        <v>43534</v>
      </c>
      <c r="B2993" s="6" cm="1">
        <f t="array" ref="B2993">INDEX('Temperature Data'!$B2993:$G2993,1,TempDataCol)</f>
        <v>33.700000000000003</v>
      </c>
      <c r="C2993" s="6">
        <f t="shared" si="322"/>
        <v>22.799999999999997</v>
      </c>
      <c r="D2993" s="6">
        <f t="shared" si="323"/>
        <v>23.799999999999997</v>
      </c>
      <c r="E2993" s="6">
        <f t="shared" si="324"/>
        <v>24.799999999999997</v>
      </c>
      <c r="F2993" s="6">
        <f t="shared" si="325"/>
        <v>22.799999999999997</v>
      </c>
      <c r="G2993" s="6">
        <f t="shared" si="326"/>
        <v>23.799999999999997</v>
      </c>
      <c r="H2993" s="6">
        <f t="shared" si="327"/>
        <v>24.799999999999997</v>
      </c>
      <c r="I2993" s="162"/>
      <c r="J2993" s="6">
        <f t="shared" si="328"/>
        <v>-47.599999999999994</v>
      </c>
      <c r="K2993" s="60"/>
      <c r="L2993" s="93"/>
    </row>
    <row r="2994" spans="1:12">
      <c r="A2994" s="59">
        <f>'Temperature Data'!A2994</f>
        <v>43535</v>
      </c>
      <c r="B2994" s="6" cm="1">
        <f t="array" ref="B2994">INDEX('Temperature Data'!$B2994:$G2994,1,TempDataCol)</f>
        <v>41.2</v>
      </c>
      <c r="C2994" s="6">
        <f t="shared" si="322"/>
        <v>15.299999999999997</v>
      </c>
      <c r="D2994" s="6">
        <f t="shared" si="323"/>
        <v>16.299999999999997</v>
      </c>
      <c r="E2994" s="6">
        <f t="shared" si="324"/>
        <v>17.299999999999997</v>
      </c>
      <c r="F2994" s="6">
        <f t="shared" si="325"/>
        <v>15.299999999999997</v>
      </c>
      <c r="G2994" s="6">
        <f t="shared" si="326"/>
        <v>16.299999999999997</v>
      </c>
      <c r="H2994" s="6">
        <f t="shared" si="327"/>
        <v>17.299999999999997</v>
      </c>
      <c r="I2994" s="162"/>
      <c r="J2994" s="6">
        <f t="shared" si="328"/>
        <v>-32.599999999999994</v>
      </c>
      <c r="K2994" s="60"/>
      <c r="L2994" s="93"/>
    </row>
    <row r="2995" spans="1:12">
      <c r="A2995" s="59">
        <f>'Temperature Data'!A2995</f>
        <v>43536</v>
      </c>
      <c r="B2995" s="6" cm="1">
        <f t="array" ref="B2995">INDEX('Temperature Data'!$B2995:$G2995,1,TempDataCol)</f>
        <v>36.6</v>
      </c>
      <c r="C2995" s="6">
        <f t="shared" si="322"/>
        <v>19.899999999999999</v>
      </c>
      <c r="D2995" s="6">
        <f t="shared" si="323"/>
        <v>20.9</v>
      </c>
      <c r="E2995" s="6">
        <f t="shared" si="324"/>
        <v>21.9</v>
      </c>
      <c r="F2995" s="6">
        <f t="shared" si="325"/>
        <v>19.899999999999999</v>
      </c>
      <c r="G2995" s="6">
        <f t="shared" si="326"/>
        <v>20.9</v>
      </c>
      <c r="H2995" s="6">
        <f t="shared" si="327"/>
        <v>21.9</v>
      </c>
      <c r="I2995" s="162"/>
      <c r="J2995" s="6">
        <f t="shared" si="328"/>
        <v>-41.8</v>
      </c>
      <c r="K2995" s="60"/>
      <c r="L2995" s="93"/>
    </row>
    <row r="2996" spans="1:12">
      <c r="A2996" s="59">
        <f>'Temperature Data'!A2996</f>
        <v>43537</v>
      </c>
      <c r="B2996" s="6" cm="1">
        <f t="array" ref="B2996">INDEX('Temperature Data'!$B2996:$G2996,1,TempDataCol)</f>
        <v>32.799999999999997</v>
      </c>
      <c r="C2996" s="6">
        <f t="shared" si="322"/>
        <v>23.700000000000003</v>
      </c>
      <c r="D2996" s="6">
        <f t="shared" si="323"/>
        <v>24.700000000000003</v>
      </c>
      <c r="E2996" s="6">
        <f t="shared" si="324"/>
        <v>25.700000000000003</v>
      </c>
      <c r="F2996" s="6">
        <f t="shared" si="325"/>
        <v>23.700000000000003</v>
      </c>
      <c r="G2996" s="6">
        <f t="shared" si="326"/>
        <v>24.700000000000003</v>
      </c>
      <c r="H2996" s="6">
        <f t="shared" si="327"/>
        <v>25.700000000000003</v>
      </c>
      <c r="I2996" s="162"/>
      <c r="J2996" s="6">
        <f t="shared" si="328"/>
        <v>-49.400000000000006</v>
      </c>
      <c r="K2996" s="60"/>
      <c r="L2996" s="93"/>
    </row>
    <row r="2997" spans="1:12">
      <c r="A2997" s="59">
        <f>'Temperature Data'!A2997</f>
        <v>43538</v>
      </c>
      <c r="B2997" s="6" cm="1">
        <f t="array" ref="B2997">INDEX('Temperature Data'!$B2997:$G2997,1,TempDataCol)</f>
        <v>42.4</v>
      </c>
      <c r="C2997" s="6">
        <f t="shared" si="322"/>
        <v>14.100000000000001</v>
      </c>
      <c r="D2997" s="6">
        <f t="shared" si="323"/>
        <v>15.100000000000001</v>
      </c>
      <c r="E2997" s="6">
        <f t="shared" si="324"/>
        <v>16.100000000000001</v>
      </c>
      <c r="F2997" s="6">
        <f t="shared" si="325"/>
        <v>14.100000000000001</v>
      </c>
      <c r="G2997" s="6">
        <f t="shared" si="326"/>
        <v>15.100000000000001</v>
      </c>
      <c r="H2997" s="6">
        <f t="shared" si="327"/>
        <v>16.100000000000001</v>
      </c>
      <c r="I2997" s="162"/>
      <c r="J2997" s="6">
        <f t="shared" si="328"/>
        <v>-30.200000000000003</v>
      </c>
      <c r="K2997" s="60"/>
      <c r="L2997" s="93"/>
    </row>
    <row r="2998" spans="1:12">
      <c r="A2998" s="59">
        <f>'Temperature Data'!A2998</f>
        <v>43539</v>
      </c>
      <c r="B2998" s="6" cm="1">
        <f t="array" ref="B2998">INDEX('Temperature Data'!$B2998:$G2998,1,TempDataCol)</f>
        <v>54.1</v>
      </c>
      <c r="C2998" s="6">
        <f t="shared" si="322"/>
        <v>2.3999999999999986</v>
      </c>
      <c r="D2998" s="6">
        <f t="shared" si="323"/>
        <v>3.3999999999999986</v>
      </c>
      <c r="E2998" s="6">
        <f t="shared" si="324"/>
        <v>4.3999999999999986</v>
      </c>
      <c r="F2998" s="6">
        <f t="shared" si="325"/>
        <v>2.3999999999999986</v>
      </c>
      <c r="G2998" s="6">
        <f t="shared" si="326"/>
        <v>3.3999999999999986</v>
      </c>
      <c r="H2998" s="6">
        <f t="shared" si="327"/>
        <v>4.3999999999999986</v>
      </c>
      <c r="I2998" s="162"/>
      <c r="J2998" s="6">
        <f t="shared" si="328"/>
        <v>-6.7999999999999972</v>
      </c>
      <c r="K2998" s="60"/>
      <c r="L2998" s="93"/>
    </row>
    <row r="2999" spans="1:12">
      <c r="A2999" s="59">
        <f>'Temperature Data'!A2999</f>
        <v>43540</v>
      </c>
      <c r="B2999" s="6" cm="1">
        <f t="array" ref="B2999">INDEX('Temperature Data'!$B2999:$G2999,1,TempDataCol)</f>
        <v>44.4</v>
      </c>
      <c r="C2999" s="6">
        <f t="shared" si="322"/>
        <v>12.100000000000001</v>
      </c>
      <c r="D2999" s="6">
        <f t="shared" si="323"/>
        <v>13.100000000000001</v>
      </c>
      <c r="E2999" s="6">
        <f t="shared" si="324"/>
        <v>14.100000000000001</v>
      </c>
      <c r="F2999" s="6">
        <f t="shared" si="325"/>
        <v>12.100000000000001</v>
      </c>
      <c r="G2999" s="6">
        <f t="shared" si="326"/>
        <v>13.100000000000001</v>
      </c>
      <c r="H2999" s="6">
        <f t="shared" si="327"/>
        <v>14.100000000000001</v>
      </c>
      <c r="I2999" s="162"/>
      <c r="J2999" s="6">
        <f t="shared" si="328"/>
        <v>-26.200000000000003</v>
      </c>
      <c r="K2999" s="60"/>
      <c r="L2999" s="93"/>
    </row>
    <row r="3000" spans="1:12">
      <c r="A3000" s="59">
        <f>'Temperature Data'!A3000</f>
        <v>43541</v>
      </c>
      <c r="B3000" s="6" cm="1">
        <f t="array" ref="B3000">INDEX('Temperature Data'!$B3000:$G3000,1,TempDataCol)</f>
        <v>34.5</v>
      </c>
      <c r="C3000" s="6">
        <f t="shared" si="322"/>
        <v>22</v>
      </c>
      <c r="D3000" s="6">
        <f t="shared" si="323"/>
        <v>23</v>
      </c>
      <c r="E3000" s="6">
        <f t="shared" si="324"/>
        <v>24</v>
      </c>
      <c r="F3000" s="6">
        <f t="shared" si="325"/>
        <v>22</v>
      </c>
      <c r="G3000" s="6">
        <f t="shared" si="326"/>
        <v>23</v>
      </c>
      <c r="H3000" s="6">
        <f t="shared" si="327"/>
        <v>24</v>
      </c>
      <c r="I3000" s="162"/>
      <c r="J3000" s="6">
        <f t="shared" si="328"/>
        <v>-46</v>
      </c>
      <c r="K3000" s="60"/>
      <c r="L3000" s="93"/>
    </row>
    <row r="3001" spans="1:12">
      <c r="A3001" s="59">
        <f>'Temperature Data'!A3001</f>
        <v>43542</v>
      </c>
      <c r="B3001" s="6" cm="1">
        <f t="array" ref="B3001">INDEX('Temperature Data'!$B3001:$G3001,1,TempDataCol)</f>
        <v>32.299999999999997</v>
      </c>
      <c r="C3001" s="6">
        <f t="shared" si="322"/>
        <v>24.200000000000003</v>
      </c>
      <c r="D3001" s="6">
        <f t="shared" si="323"/>
        <v>25.200000000000003</v>
      </c>
      <c r="E3001" s="6">
        <f t="shared" si="324"/>
        <v>26.200000000000003</v>
      </c>
      <c r="F3001" s="6">
        <f t="shared" si="325"/>
        <v>24.200000000000003</v>
      </c>
      <c r="G3001" s="6">
        <f t="shared" si="326"/>
        <v>25.200000000000003</v>
      </c>
      <c r="H3001" s="6">
        <f t="shared" si="327"/>
        <v>26.200000000000003</v>
      </c>
      <c r="I3001" s="162"/>
      <c r="J3001" s="6">
        <f t="shared" si="328"/>
        <v>-50.400000000000006</v>
      </c>
      <c r="K3001" s="60"/>
      <c r="L3001" s="93"/>
    </row>
    <row r="3002" spans="1:12">
      <c r="A3002" s="59">
        <f>'Temperature Data'!A3002</f>
        <v>43543</v>
      </c>
      <c r="B3002" s="6" cm="1">
        <f t="array" ref="B3002">INDEX('Temperature Data'!$B3002:$G3002,1,TempDataCol)</f>
        <v>32.700000000000003</v>
      </c>
      <c r="C3002" s="6">
        <f t="shared" si="322"/>
        <v>23.799999999999997</v>
      </c>
      <c r="D3002" s="6">
        <f t="shared" si="323"/>
        <v>24.799999999999997</v>
      </c>
      <c r="E3002" s="6">
        <f t="shared" si="324"/>
        <v>25.799999999999997</v>
      </c>
      <c r="F3002" s="6">
        <f t="shared" si="325"/>
        <v>23.799999999999997</v>
      </c>
      <c r="G3002" s="6">
        <f t="shared" si="326"/>
        <v>24.799999999999997</v>
      </c>
      <c r="H3002" s="6">
        <f t="shared" si="327"/>
        <v>25.799999999999997</v>
      </c>
      <c r="I3002" s="162"/>
      <c r="J3002" s="6">
        <f t="shared" si="328"/>
        <v>-49.599999999999994</v>
      </c>
      <c r="K3002" s="60"/>
      <c r="L3002" s="93"/>
    </row>
    <row r="3003" spans="1:12">
      <c r="A3003" s="59">
        <f>'Temperature Data'!A3003</f>
        <v>43544</v>
      </c>
      <c r="B3003" s="6" cm="1">
        <f t="array" ref="B3003">INDEX('Temperature Data'!$B3003:$G3003,1,TempDataCol)</f>
        <v>37.6</v>
      </c>
      <c r="C3003" s="6">
        <f t="shared" si="322"/>
        <v>18.899999999999999</v>
      </c>
      <c r="D3003" s="6">
        <f t="shared" si="323"/>
        <v>19.899999999999999</v>
      </c>
      <c r="E3003" s="6">
        <f t="shared" si="324"/>
        <v>20.9</v>
      </c>
      <c r="F3003" s="6">
        <f t="shared" si="325"/>
        <v>18.899999999999999</v>
      </c>
      <c r="G3003" s="6">
        <f t="shared" si="326"/>
        <v>19.899999999999999</v>
      </c>
      <c r="H3003" s="6">
        <f t="shared" si="327"/>
        <v>20.9</v>
      </c>
      <c r="I3003" s="162"/>
      <c r="J3003" s="6">
        <f t="shared" si="328"/>
        <v>-39.799999999999997</v>
      </c>
      <c r="K3003" s="60"/>
      <c r="L3003" s="93"/>
    </row>
    <row r="3004" spans="1:12">
      <c r="A3004" s="59">
        <f>'Temperature Data'!A3004</f>
        <v>43545</v>
      </c>
      <c r="B3004" s="6" cm="1">
        <f t="array" ref="B3004">INDEX('Temperature Data'!$B3004:$G3004,1,TempDataCol)</f>
        <v>41.5</v>
      </c>
      <c r="C3004" s="6">
        <f t="shared" si="322"/>
        <v>15</v>
      </c>
      <c r="D3004" s="6">
        <f t="shared" si="323"/>
        <v>16</v>
      </c>
      <c r="E3004" s="6">
        <f t="shared" si="324"/>
        <v>17</v>
      </c>
      <c r="F3004" s="6">
        <f t="shared" si="325"/>
        <v>15</v>
      </c>
      <c r="G3004" s="6">
        <f t="shared" si="326"/>
        <v>16</v>
      </c>
      <c r="H3004" s="6">
        <f t="shared" si="327"/>
        <v>17</v>
      </c>
      <c r="I3004" s="162"/>
      <c r="J3004" s="6">
        <f t="shared" si="328"/>
        <v>-32</v>
      </c>
      <c r="K3004" s="60"/>
      <c r="L3004" s="93"/>
    </row>
    <row r="3005" spans="1:12">
      <c r="A3005" s="59">
        <f>'Temperature Data'!A3005</f>
        <v>43546</v>
      </c>
      <c r="B3005" s="6" cm="1">
        <f t="array" ref="B3005">INDEX('Temperature Data'!$B3005:$G3005,1,TempDataCol)</f>
        <v>39.799999999999997</v>
      </c>
      <c r="C3005" s="6">
        <f t="shared" si="322"/>
        <v>16.700000000000003</v>
      </c>
      <c r="D3005" s="6">
        <f t="shared" si="323"/>
        <v>17.700000000000003</v>
      </c>
      <c r="E3005" s="6">
        <f t="shared" si="324"/>
        <v>18.700000000000003</v>
      </c>
      <c r="F3005" s="6">
        <f t="shared" si="325"/>
        <v>16.700000000000003</v>
      </c>
      <c r="G3005" s="6">
        <f t="shared" si="326"/>
        <v>17.700000000000003</v>
      </c>
      <c r="H3005" s="6">
        <f t="shared" si="327"/>
        <v>18.700000000000003</v>
      </c>
      <c r="I3005" s="162"/>
      <c r="J3005" s="6">
        <f t="shared" si="328"/>
        <v>-35.400000000000006</v>
      </c>
      <c r="K3005" s="60"/>
      <c r="L3005" s="93"/>
    </row>
    <row r="3006" spans="1:12">
      <c r="A3006" s="59">
        <f>'Temperature Data'!A3006</f>
        <v>43547</v>
      </c>
      <c r="B3006" s="6" cm="1">
        <f t="array" ref="B3006">INDEX('Temperature Data'!$B3006:$G3006,1,TempDataCol)</f>
        <v>38.700000000000003</v>
      </c>
      <c r="C3006" s="6">
        <f t="shared" si="322"/>
        <v>17.799999999999997</v>
      </c>
      <c r="D3006" s="6">
        <f t="shared" si="323"/>
        <v>18.799999999999997</v>
      </c>
      <c r="E3006" s="6">
        <f t="shared" si="324"/>
        <v>19.799999999999997</v>
      </c>
      <c r="F3006" s="6">
        <f t="shared" si="325"/>
        <v>17.799999999999997</v>
      </c>
      <c r="G3006" s="6">
        <f t="shared" si="326"/>
        <v>18.799999999999997</v>
      </c>
      <c r="H3006" s="6">
        <f t="shared" si="327"/>
        <v>19.799999999999997</v>
      </c>
      <c r="I3006" s="162"/>
      <c r="J3006" s="6">
        <f t="shared" si="328"/>
        <v>-37.599999999999994</v>
      </c>
      <c r="K3006" s="60"/>
      <c r="L3006" s="93"/>
    </row>
    <row r="3007" spans="1:12">
      <c r="A3007" s="59">
        <f>'Temperature Data'!A3007</f>
        <v>43548</v>
      </c>
      <c r="B3007" s="6" cm="1">
        <f t="array" ref="B3007">INDEX('Temperature Data'!$B3007:$G3007,1,TempDataCol)</f>
        <v>44.4</v>
      </c>
      <c r="C3007" s="6">
        <f t="shared" si="322"/>
        <v>12.100000000000001</v>
      </c>
      <c r="D3007" s="6">
        <f t="shared" si="323"/>
        <v>13.100000000000001</v>
      </c>
      <c r="E3007" s="6">
        <f t="shared" si="324"/>
        <v>14.100000000000001</v>
      </c>
      <c r="F3007" s="6">
        <f t="shared" si="325"/>
        <v>12.100000000000001</v>
      </c>
      <c r="G3007" s="6">
        <f t="shared" si="326"/>
        <v>13.100000000000001</v>
      </c>
      <c r="H3007" s="6">
        <f t="shared" si="327"/>
        <v>14.100000000000001</v>
      </c>
      <c r="I3007" s="162"/>
      <c r="J3007" s="6">
        <f t="shared" si="328"/>
        <v>-26.200000000000003</v>
      </c>
      <c r="K3007" s="60"/>
      <c r="L3007" s="93"/>
    </row>
    <row r="3008" spans="1:12">
      <c r="A3008" s="59">
        <f>'Temperature Data'!A3008</f>
        <v>43549</v>
      </c>
      <c r="B3008" s="6" cm="1">
        <f t="array" ref="B3008">INDEX('Temperature Data'!$B3008:$G3008,1,TempDataCol)</f>
        <v>41.6</v>
      </c>
      <c r="C3008" s="6">
        <f t="shared" si="322"/>
        <v>14.899999999999999</v>
      </c>
      <c r="D3008" s="6">
        <f t="shared" si="323"/>
        <v>15.899999999999999</v>
      </c>
      <c r="E3008" s="6">
        <f t="shared" si="324"/>
        <v>16.899999999999999</v>
      </c>
      <c r="F3008" s="6">
        <f t="shared" si="325"/>
        <v>14.899999999999999</v>
      </c>
      <c r="G3008" s="6">
        <f t="shared" si="326"/>
        <v>15.899999999999999</v>
      </c>
      <c r="H3008" s="6">
        <f t="shared" si="327"/>
        <v>16.899999999999999</v>
      </c>
      <c r="I3008" s="162"/>
      <c r="J3008" s="6">
        <f t="shared" si="328"/>
        <v>-31.799999999999997</v>
      </c>
      <c r="K3008" s="60"/>
      <c r="L3008" s="93"/>
    </row>
    <row r="3009" spans="1:12">
      <c r="A3009" s="59">
        <f>'Temperature Data'!A3009</f>
        <v>43550</v>
      </c>
      <c r="B3009" s="6" cm="1">
        <f t="array" ref="B3009">INDEX('Temperature Data'!$B3009:$G3009,1,TempDataCol)</f>
        <v>34.200000000000003</v>
      </c>
      <c r="C3009" s="6">
        <f t="shared" si="322"/>
        <v>22.299999999999997</v>
      </c>
      <c r="D3009" s="6">
        <f t="shared" si="323"/>
        <v>23.299999999999997</v>
      </c>
      <c r="E3009" s="6">
        <f t="shared" si="324"/>
        <v>24.299999999999997</v>
      </c>
      <c r="F3009" s="6">
        <f t="shared" si="325"/>
        <v>22.299999999999997</v>
      </c>
      <c r="G3009" s="6">
        <f t="shared" si="326"/>
        <v>23.299999999999997</v>
      </c>
      <c r="H3009" s="6">
        <f t="shared" si="327"/>
        <v>24.299999999999997</v>
      </c>
      <c r="I3009" s="162"/>
      <c r="J3009" s="6">
        <f t="shared" si="328"/>
        <v>-46.599999999999994</v>
      </c>
      <c r="K3009" s="60"/>
      <c r="L3009" s="93"/>
    </row>
    <row r="3010" spans="1:12">
      <c r="A3010" s="59">
        <f>'Temperature Data'!A3010</f>
        <v>43551</v>
      </c>
      <c r="B3010" s="6" cm="1">
        <f t="array" ref="B3010">INDEX('Temperature Data'!$B3010:$G3010,1,TempDataCol)</f>
        <v>34.6</v>
      </c>
      <c r="C3010" s="6">
        <f t="shared" si="322"/>
        <v>21.9</v>
      </c>
      <c r="D3010" s="6">
        <f t="shared" si="323"/>
        <v>22.9</v>
      </c>
      <c r="E3010" s="6">
        <f t="shared" si="324"/>
        <v>23.9</v>
      </c>
      <c r="F3010" s="6">
        <f t="shared" si="325"/>
        <v>21.9</v>
      </c>
      <c r="G3010" s="6">
        <f t="shared" si="326"/>
        <v>22.9</v>
      </c>
      <c r="H3010" s="6">
        <f t="shared" si="327"/>
        <v>23.9</v>
      </c>
      <c r="I3010" s="162"/>
      <c r="J3010" s="6">
        <f t="shared" si="328"/>
        <v>-45.79999999999999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14.600000000000001</v>
      </c>
      <c r="D3011" s="6">
        <f t="shared" ref="D3011:D3074" si="330">IF(ISNUMBER($B3011),IF($B3011&lt;BPmiddle,(BPmiddle-$B3011),0),"no data")</f>
        <v>15.600000000000001</v>
      </c>
      <c r="E3011" s="6">
        <f t="shared" ref="E3011:E3074" si="331">IF(ISNUMBER($B3011),IF($B3011&lt;BPupper,(BPupper-$B3011),0),"no data")</f>
        <v>16.600000000000001</v>
      </c>
      <c r="F3011" s="6">
        <f t="shared" ref="F3011:F3074" si="332">IF(ISNUMBER($B3011),IF($B3011&lt;BPlower,(BPlower-$B3011),0),"no data")</f>
        <v>14.600000000000001</v>
      </c>
      <c r="G3011" s="6">
        <f t="shared" ref="G3011:G3074" si="333">IF(ISNUMBER($B3011),IF($B3011&lt;BPmiddle,(BPmiddle-$B3011),0),"no data")</f>
        <v>15.600000000000001</v>
      </c>
      <c r="H3011" s="6">
        <f t="shared" ref="H3011:H3074" si="334">IF(ISNUMBER($B3011),IF($B3011&lt;BPupper,(BPupper-$B3011),0),"no data")</f>
        <v>16.600000000000001</v>
      </c>
      <c r="I3011" s="162"/>
      <c r="J3011" s="6">
        <f t="shared" ref="J3011:J3074" si="335">IF(ISNUMBER($B3011),IF($B3011&lt;BalancePoint,(BalancePoint-$B3011-SUM($D3011:$F3011)),0),"no data")</f>
        <v>-31.200000000000003</v>
      </c>
      <c r="K3011" s="60"/>
      <c r="L3011" s="93"/>
    </row>
    <row r="3012" spans="1:12">
      <c r="A3012" s="59">
        <f>'Temperature Data'!A3012</f>
        <v>43553</v>
      </c>
      <c r="B3012" s="6" cm="1">
        <f t="array" ref="B3012">INDEX('Temperature Data'!$B3012:$G3012,1,TempDataCol)</f>
        <v>48.9</v>
      </c>
      <c r="C3012" s="6">
        <f t="shared" si="329"/>
        <v>7.6000000000000014</v>
      </c>
      <c r="D3012" s="6">
        <f t="shared" si="330"/>
        <v>8.6000000000000014</v>
      </c>
      <c r="E3012" s="6">
        <f t="shared" si="331"/>
        <v>9.6000000000000014</v>
      </c>
      <c r="F3012" s="6">
        <f t="shared" si="332"/>
        <v>7.6000000000000014</v>
      </c>
      <c r="G3012" s="6">
        <f t="shared" si="333"/>
        <v>8.6000000000000014</v>
      </c>
      <c r="H3012" s="6">
        <f t="shared" si="334"/>
        <v>9.6000000000000014</v>
      </c>
      <c r="I3012" s="162"/>
      <c r="J3012" s="6">
        <f t="shared" si="335"/>
        <v>-17.200000000000003</v>
      </c>
      <c r="K3012" s="60"/>
      <c r="L3012" s="93"/>
    </row>
    <row r="3013" spans="1:12">
      <c r="A3013" s="59">
        <f>'Temperature Data'!A3013</f>
        <v>43554</v>
      </c>
      <c r="B3013" s="6" cm="1">
        <f t="array" ref="B3013">INDEX('Temperature Data'!$B3013:$G3013,1,TempDataCol)</f>
        <v>54.4</v>
      </c>
      <c r="C3013" s="6">
        <f t="shared" si="329"/>
        <v>2.1000000000000014</v>
      </c>
      <c r="D3013" s="6">
        <f t="shared" si="330"/>
        <v>3.1000000000000014</v>
      </c>
      <c r="E3013" s="6">
        <f t="shared" si="331"/>
        <v>4.1000000000000014</v>
      </c>
      <c r="F3013" s="6">
        <f t="shared" si="332"/>
        <v>2.1000000000000014</v>
      </c>
      <c r="G3013" s="6">
        <f t="shared" si="333"/>
        <v>3.1000000000000014</v>
      </c>
      <c r="H3013" s="6">
        <f t="shared" si="334"/>
        <v>4.1000000000000014</v>
      </c>
      <c r="I3013" s="162"/>
      <c r="J3013" s="6">
        <f t="shared" si="335"/>
        <v>-6.2000000000000028</v>
      </c>
      <c r="K3013" s="60"/>
      <c r="L3013" s="93"/>
    </row>
    <row r="3014" spans="1:12">
      <c r="A3014" s="59">
        <f>'Temperature Data'!A3014</f>
        <v>43555</v>
      </c>
      <c r="B3014" s="6" cm="1">
        <f t="array" ref="B3014">INDEX('Temperature Data'!$B3014:$G3014,1,TempDataCol)</f>
        <v>53.9</v>
      </c>
      <c r="C3014" s="6">
        <f t="shared" si="329"/>
        <v>2.6000000000000014</v>
      </c>
      <c r="D3014" s="6">
        <f t="shared" si="330"/>
        <v>3.6000000000000014</v>
      </c>
      <c r="E3014" s="6">
        <f t="shared" si="331"/>
        <v>4.6000000000000014</v>
      </c>
      <c r="F3014" s="6">
        <f t="shared" si="332"/>
        <v>2.6000000000000014</v>
      </c>
      <c r="G3014" s="6">
        <f t="shared" si="333"/>
        <v>3.6000000000000014</v>
      </c>
      <c r="H3014" s="6">
        <f t="shared" si="334"/>
        <v>4.6000000000000014</v>
      </c>
      <c r="I3014" s="162"/>
      <c r="J3014" s="6">
        <f t="shared" si="335"/>
        <v>-7.2000000000000028</v>
      </c>
      <c r="K3014" s="60"/>
      <c r="L3014" s="93"/>
    </row>
    <row r="3015" spans="1:12">
      <c r="A3015" s="59">
        <f>'Temperature Data'!A3015</f>
        <v>43556</v>
      </c>
      <c r="B3015" s="6" cm="1">
        <f t="array" ref="B3015">INDEX('Temperature Data'!$B3015:$G3015,1,TempDataCol)</f>
        <v>38.200000000000003</v>
      </c>
      <c r="C3015" s="6">
        <f t="shared" si="329"/>
        <v>18.299999999999997</v>
      </c>
      <c r="D3015" s="6">
        <f t="shared" si="330"/>
        <v>19.299999999999997</v>
      </c>
      <c r="E3015" s="6">
        <f t="shared" si="331"/>
        <v>20.299999999999997</v>
      </c>
      <c r="F3015" s="6">
        <f t="shared" si="332"/>
        <v>18.299999999999997</v>
      </c>
      <c r="G3015" s="6">
        <f t="shared" si="333"/>
        <v>19.299999999999997</v>
      </c>
      <c r="H3015" s="6">
        <f t="shared" si="334"/>
        <v>20.299999999999997</v>
      </c>
      <c r="I3015" s="162"/>
      <c r="J3015" s="6">
        <f t="shared" si="335"/>
        <v>-38.599999999999994</v>
      </c>
      <c r="K3015" s="60"/>
      <c r="L3015" s="93"/>
    </row>
    <row r="3016" spans="1:12">
      <c r="A3016" s="59">
        <f>'Temperature Data'!A3016</f>
        <v>43557</v>
      </c>
      <c r="B3016" s="6" cm="1">
        <f t="array" ref="B3016">INDEX('Temperature Data'!$B3016:$G3016,1,TempDataCol)</f>
        <v>38.700000000000003</v>
      </c>
      <c r="C3016" s="6">
        <f t="shared" si="329"/>
        <v>17.799999999999997</v>
      </c>
      <c r="D3016" s="6">
        <f t="shared" si="330"/>
        <v>18.799999999999997</v>
      </c>
      <c r="E3016" s="6">
        <f t="shared" si="331"/>
        <v>19.799999999999997</v>
      </c>
      <c r="F3016" s="6">
        <f t="shared" si="332"/>
        <v>17.799999999999997</v>
      </c>
      <c r="G3016" s="6">
        <f t="shared" si="333"/>
        <v>18.799999999999997</v>
      </c>
      <c r="H3016" s="6">
        <f t="shared" si="334"/>
        <v>19.799999999999997</v>
      </c>
      <c r="I3016" s="162"/>
      <c r="J3016" s="6">
        <f t="shared" si="335"/>
        <v>-37.599999999999994</v>
      </c>
      <c r="K3016" s="60"/>
      <c r="L3016" s="93"/>
    </row>
    <row r="3017" spans="1:12">
      <c r="A3017" s="59">
        <f>'Temperature Data'!A3017</f>
        <v>43558</v>
      </c>
      <c r="B3017" s="6" cm="1">
        <f t="array" ref="B3017">INDEX('Temperature Data'!$B3017:$G3017,1,TempDataCol)</f>
        <v>47.1</v>
      </c>
      <c r="C3017" s="6">
        <f t="shared" si="329"/>
        <v>9.3999999999999986</v>
      </c>
      <c r="D3017" s="6">
        <f t="shared" si="330"/>
        <v>10.399999999999999</v>
      </c>
      <c r="E3017" s="6">
        <f t="shared" si="331"/>
        <v>11.399999999999999</v>
      </c>
      <c r="F3017" s="6">
        <f t="shared" si="332"/>
        <v>9.3999999999999986</v>
      </c>
      <c r="G3017" s="6">
        <f t="shared" si="333"/>
        <v>10.399999999999999</v>
      </c>
      <c r="H3017" s="6">
        <f t="shared" si="334"/>
        <v>11.399999999999999</v>
      </c>
      <c r="I3017" s="162"/>
      <c r="J3017" s="6">
        <f t="shared" si="335"/>
        <v>-20.799999999999997</v>
      </c>
      <c r="K3017" s="60"/>
      <c r="L3017" s="93"/>
    </row>
    <row r="3018" spans="1:12">
      <c r="A3018" s="59">
        <f>'Temperature Data'!A3018</f>
        <v>43559</v>
      </c>
      <c r="B3018" s="6" cm="1">
        <f t="array" ref="B3018">INDEX('Temperature Data'!$B3018:$G3018,1,TempDataCol)</f>
        <v>43.1</v>
      </c>
      <c r="C3018" s="6">
        <f t="shared" si="329"/>
        <v>13.399999999999999</v>
      </c>
      <c r="D3018" s="6">
        <f t="shared" si="330"/>
        <v>14.399999999999999</v>
      </c>
      <c r="E3018" s="6">
        <f t="shared" si="331"/>
        <v>15.399999999999999</v>
      </c>
      <c r="F3018" s="6">
        <f t="shared" si="332"/>
        <v>13.399999999999999</v>
      </c>
      <c r="G3018" s="6">
        <f t="shared" si="333"/>
        <v>14.399999999999999</v>
      </c>
      <c r="H3018" s="6">
        <f t="shared" si="334"/>
        <v>15.399999999999999</v>
      </c>
      <c r="I3018" s="162"/>
      <c r="J3018" s="6">
        <f t="shared" si="335"/>
        <v>-28.799999999999997</v>
      </c>
      <c r="K3018" s="60"/>
      <c r="L3018" s="93"/>
    </row>
    <row r="3019" spans="1:12">
      <c r="A3019" s="59">
        <f>'Temperature Data'!A3019</f>
        <v>43560</v>
      </c>
      <c r="B3019" s="6" cm="1">
        <f t="array" ref="B3019">INDEX('Temperature Data'!$B3019:$G3019,1,TempDataCol)</f>
        <v>38.5</v>
      </c>
      <c r="C3019" s="6">
        <f t="shared" si="329"/>
        <v>18</v>
      </c>
      <c r="D3019" s="6">
        <f t="shared" si="330"/>
        <v>19</v>
      </c>
      <c r="E3019" s="6">
        <f t="shared" si="331"/>
        <v>20</v>
      </c>
      <c r="F3019" s="6">
        <f t="shared" si="332"/>
        <v>18</v>
      </c>
      <c r="G3019" s="6">
        <f t="shared" si="333"/>
        <v>19</v>
      </c>
      <c r="H3019" s="6">
        <f t="shared" si="334"/>
        <v>20</v>
      </c>
      <c r="I3019" s="162"/>
      <c r="J3019" s="6">
        <f t="shared" si="335"/>
        <v>-38</v>
      </c>
      <c r="K3019" s="60"/>
      <c r="L3019" s="93"/>
    </row>
    <row r="3020" spans="1:12">
      <c r="A3020" s="59">
        <f>'Temperature Data'!A3020</f>
        <v>43561</v>
      </c>
      <c r="B3020" s="6" cm="1">
        <f t="array" ref="B3020">INDEX('Temperature Data'!$B3020:$G3020,1,TempDataCol)</f>
        <v>47.3</v>
      </c>
      <c r="C3020" s="6">
        <f t="shared" si="329"/>
        <v>9.2000000000000028</v>
      </c>
      <c r="D3020" s="6">
        <f t="shared" si="330"/>
        <v>10.200000000000003</v>
      </c>
      <c r="E3020" s="6">
        <f t="shared" si="331"/>
        <v>11.200000000000003</v>
      </c>
      <c r="F3020" s="6">
        <f t="shared" si="332"/>
        <v>9.2000000000000028</v>
      </c>
      <c r="G3020" s="6">
        <f t="shared" si="333"/>
        <v>10.200000000000003</v>
      </c>
      <c r="H3020" s="6">
        <f t="shared" si="334"/>
        <v>11.200000000000003</v>
      </c>
      <c r="I3020" s="162"/>
      <c r="J3020" s="6">
        <f t="shared" si="335"/>
        <v>-20.400000000000006</v>
      </c>
      <c r="K3020" s="60"/>
      <c r="L3020" s="93"/>
    </row>
    <row r="3021" spans="1:12">
      <c r="A3021" s="59">
        <f>'Temperature Data'!A3021</f>
        <v>43562</v>
      </c>
      <c r="B3021" s="6" cm="1">
        <f t="array" ref="B3021">INDEX('Temperature Data'!$B3021:$G3021,1,TempDataCol)</f>
        <v>53.1</v>
      </c>
      <c r="C3021" s="6">
        <f t="shared" si="329"/>
        <v>3.3999999999999986</v>
      </c>
      <c r="D3021" s="6">
        <f t="shared" si="330"/>
        <v>4.3999999999999986</v>
      </c>
      <c r="E3021" s="6">
        <f t="shared" si="331"/>
        <v>5.3999999999999986</v>
      </c>
      <c r="F3021" s="6">
        <f t="shared" si="332"/>
        <v>3.3999999999999986</v>
      </c>
      <c r="G3021" s="6">
        <f t="shared" si="333"/>
        <v>4.3999999999999986</v>
      </c>
      <c r="H3021" s="6">
        <f t="shared" si="334"/>
        <v>5.3999999999999986</v>
      </c>
      <c r="I3021" s="162"/>
      <c r="J3021" s="6">
        <f t="shared" si="335"/>
        <v>-8.7999999999999972</v>
      </c>
      <c r="K3021" s="60"/>
      <c r="L3021" s="93"/>
    </row>
    <row r="3022" spans="1:12">
      <c r="A3022" s="59">
        <f>'Temperature Data'!A3022</f>
        <v>43563</v>
      </c>
      <c r="B3022" s="6" cm="1">
        <f t="array" ref="B3022">INDEX('Temperature Data'!$B3022:$G3022,1,TempDataCol)</f>
        <v>42.3</v>
      </c>
      <c r="C3022" s="6">
        <f t="shared" si="329"/>
        <v>14.200000000000003</v>
      </c>
      <c r="D3022" s="6">
        <f t="shared" si="330"/>
        <v>15.200000000000003</v>
      </c>
      <c r="E3022" s="6">
        <f t="shared" si="331"/>
        <v>16.200000000000003</v>
      </c>
      <c r="F3022" s="6">
        <f t="shared" si="332"/>
        <v>14.200000000000003</v>
      </c>
      <c r="G3022" s="6">
        <f t="shared" si="333"/>
        <v>15.200000000000003</v>
      </c>
      <c r="H3022" s="6">
        <f t="shared" si="334"/>
        <v>16.200000000000003</v>
      </c>
      <c r="I3022" s="162"/>
      <c r="J3022" s="6">
        <f t="shared" si="335"/>
        <v>-30.400000000000006</v>
      </c>
      <c r="K3022" s="60"/>
      <c r="L3022" s="93"/>
    </row>
    <row r="3023" spans="1:12">
      <c r="A3023" s="59">
        <f>'Temperature Data'!A3023</f>
        <v>43564</v>
      </c>
      <c r="B3023" s="6" cm="1">
        <f t="array" ref="B3023">INDEX('Temperature Data'!$B3023:$G3023,1,TempDataCol)</f>
        <v>37.200000000000003</v>
      </c>
      <c r="C3023" s="6">
        <f t="shared" si="329"/>
        <v>19.299999999999997</v>
      </c>
      <c r="D3023" s="6">
        <f t="shared" si="330"/>
        <v>20.299999999999997</v>
      </c>
      <c r="E3023" s="6">
        <f t="shared" si="331"/>
        <v>21.299999999999997</v>
      </c>
      <c r="F3023" s="6">
        <f t="shared" si="332"/>
        <v>19.299999999999997</v>
      </c>
      <c r="G3023" s="6">
        <f t="shared" si="333"/>
        <v>20.299999999999997</v>
      </c>
      <c r="H3023" s="6">
        <f t="shared" si="334"/>
        <v>21.299999999999997</v>
      </c>
      <c r="I3023" s="162"/>
      <c r="J3023" s="6">
        <f t="shared" si="335"/>
        <v>-40.599999999999994</v>
      </c>
      <c r="K3023" s="60"/>
      <c r="L3023" s="93"/>
    </row>
    <row r="3024" spans="1:12">
      <c r="A3024" s="59">
        <f>'Temperature Data'!A3024</f>
        <v>43565</v>
      </c>
      <c r="B3024" s="6" cm="1">
        <f t="array" ref="B3024">INDEX('Temperature Data'!$B3024:$G3024,1,TempDataCol)</f>
        <v>39.5</v>
      </c>
      <c r="C3024" s="6">
        <f t="shared" si="329"/>
        <v>17</v>
      </c>
      <c r="D3024" s="6">
        <f t="shared" si="330"/>
        <v>18</v>
      </c>
      <c r="E3024" s="6">
        <f t="shared" si="331"/>
        <v>19</v>
      </c>
      <c r="F3024" s="6">
        <f t="shared" si="332"/>
        <v>17</v>
      </c>
      <c r="G3024" s="6">
        <f t="shared" si="333"/>
        <v>18</v>
      </c>
      <c r="H3024" s="6">
        <f t="shared" si="334"/>
        <v>19</v>
      </c>
      <c r="I3024" s="162"/>
      <c r="J3024" s="6">
        <f t="shared" si="335"/>
        <v>-36</v>
      </c>
      <c r="K3024" s="60"/>
      <c r="L3024" s="93"/>
    </row>
    <row r="3025" spans="1:12">
      <c r="A3025" s="59">
        <f>'Temperature Data'!A3025</f>
        <v>43566</v>
      </c>
      <c r="B3025" s="6" cm="1">
        <f t="array" ref="B3025">INDEX('Temperature Data'!$B3025:$G3025,1,TempDataCol)</f>
        <v>42.1</v>
      </c>
      <c r="C3025" s="6">
        <f t="shared" si="329"/>
        <v>14.399999999999999</v>
      </c>
      <c r="D3025" s="6">
        <f t="shared" si="330"/>
        <v>15.399999999999999</v>
      </c>
      <c r="E3025" s="6">
        <f t="shared" si="331"/>
        <v>16.399999999999999</v>
      </c>
      <c r="F3025" s="6">
        <f t="shared" si="332"/>
        <v>14.399999999999999</v>
      </c>
      <c r="G3025" s="6">
        <f t="shared" si="333"/>
        <v>15.399999999999999</v>
      </c>
      <c r="H3025" s="6">
        <f t="shared" si="334"/>
        <v>16.399999999999999</v>
      </c>
      <c r="I3025" s="162"/>
      <c r="J3025" s="6">
        <f t="shared" si="335"/>
        <v>-30.799999999999997</v>
      </c>
      <c r="K3025" s="60"/>
      <c r="L3025" s="93"/>
    </row>
    <row r="3026" spans="1:12">
      <c r="A3026" s="59">
        <f>'Temperature Data'!A3026</f>
        <v>43567</v>
      </c>
      <c r="B3026" s="6" cm="1">
        <f t="array" ref="B3026">INDEX('Temperature Data'!$B3026:$G3026,1,TempDataCol)</f>
        <v>45.7</v>
      </c>
      <c r="C3026" s="6">
        <f t="shared" si="329"/>
        <v>10.799999999999997</v>
      </c>
      <c r="D3026" s="6">
        <f t="shared" si="330"/>
        <v>11.799999999999997</v>
      </c>
      <c r="E3026" s="6">
        <f t="shared" si="331"/>
        <v>12.799999999999997</v>
      </c>
      <c r="F3026" s="6">
        <f t="shared" si="332"/>
        <v>10.799999999999997</v>
      </c>
      <c r="G3026" s="6">
        <f t="shared" si="333"/>
        <v>11.799999999999997</v>
      </c>
      <c r="H3026" s="6">
        <f t="shared" si="334"/>
        <v>12.799999999999997</v>
      </c>
      <c r="I3026" s="162"/>
      <c r="J3026" s="6">
        <f t="shared" si="335"/>
        <v>-23.599999999999994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0</v>
      </c>
      <c r="D3028" s="6">
        <f t="shared" si="330"/>
        <v>0</v>
      </c>
      <c r="E3028" s="6">
        <f t="shared" si="331"/>
        <v>0</v>
      </c>
      <c r="F3028" s="6">
        <f t="shared" si="332"/>
        <v>0</v>
      </c>
      <c r="G3028" s="6">
        <f t="shared" si="333"/>
        <v>0</v>
      </c>
      <c r="H3028" s="6">
        <f t="shared" si="334"/>
        <v>0</v>
      </c>
      <c r="I3028" s="162"/>
      <c r="J3028" s="6">
        <f t="shared" si="335"/>
        <v>0</v>
      </c>
      <c r="K3028" s="60"/>
      <c r="L3028" s="93"/>
    </row>
    <row r="3029" spans="1:12">
      <c r="A3029" s="59">
        <f>'Temperature Data'!A3029</f>
        <v>43570</v>
      </c>
      <c r="B3029" s="6" cm="1">
        <f t="array" ref="B3029">INDEX('Temperature Data'!$B3029:$G3029,1,TempDataCol)</f>
        <v>53.9</v>
      </c>
      <c r="C3029" s="6">
        <f t="shared" si="329"/>
        <v>2.6000000000000014</v>
      </c>
      <c r="D3029" s="6">
        <f t="shared" si="330"/>
        <v>3.6000000000000014</v>
      </c>
      <c r="E3029" s="6">
        <f t="shared" si="331"/>
        <v>4.6000000000000014</v>
      </c>
      <c r="F3029" s="6">
        <f t="shared" si="332"/>
        <v>2.6000000000000014</v>
      </c>
      <c r="G3029" s="6">
        <f t="shared" si="333"/>
        <v>3.6000000000000014</v>
      </c>
      <c r="H3029" s="6">
        <f t="shared" si="334"/>
        <v>4.6000000000000014</v>
      </c>
      <c r="I3029" s="162"/>
      <c r="J3029" s="6">
        <f t="shared" si="335"/>
        <v>-7.2000000000000028</v>
      </c>
      <c r="K3029" s="60"/>
      <c r="L3029" s="93"/>
    </row>
    <row r="3030" spans="1:12">
      <c r="A3030" s="59">
        <f>'Temperature Data'!A3030</f>
        <v>43571</v>
      </c>
      <c r="B3030" s="6" cm="1">
        <f t="array" ref="B3030">INDEX('Temperature Data'!$B3030:$G3030,1,TempDataCol)</f>
        <v>48.9</v>
      </c>
      <c r="C3030" s="6">
        <f t="shared" si="329"/>
        <v>7.6000000000000014</v>
      </c>
      <c r="D3030" s="6">
        <f t="shared" si="330"/>
        <v>8.6000000000000014</v>
      </c>
      <c r="E3030" s="6">
        <f t="shared" si="331"/>
        <v>9.6000000000000014</v>
      </c>
      <c r="F3030" s="6">
        <f t="shared" si="332"/>
        <v>7.6000000000000014</v>
      </c>
      <c r="G3030" s="6">
        <f t="shared" si="333"/>
        <v>8.6000000000000014</v>
      </c>
      <c r="H3030" s="6">
        <f t="shared" si="334"/>
        <v>9.6000000000000014</v>
      </c>
      <c r="I3030" s="162"/>
      <c r="J3030" s="6">
        <f t="shared" si="335"/>
        <v>-17.200000000000003</v>
      </c>
      <c r="K3030" s="60"/>
      <c r="L3030" s="93"/>
    </row>
    <row r="3031" spans="1:12">
      <c r="A3031" s="59">
        <f>'Temperature Data'!A3031</f>
        <v>43572</v>
      </c>
      <c r="B3031" s="6" cm="1">
        <f t="array" ref="B3031">INDEX('Temperature Data'!$B3031:$G3031,1,TempDataCol)</f>
        <v>49.3</v>
      </c>
      <c r="C3031" s="6">
        <f t="shared" si="329"/>
        <v>7.2000000000000028</v>
      </c>
      <c r="D3031" s="6">
        <f t="shared" si="330"/>
        <v>8.2000000000000028</v>
      </c>
      <c r="E3031" s="6">
        <f t="shared" si="331"/>
        <v>9.2000000000000028</v>
      </c>
      <c r="F3031" s="6">
        <f t="shared" si="332"/>
        <v>7.2000000000000028</v>
      </c>
      <c r="G3031" s="6">
        <f t="shared" si="333"/>
        <v>8.2000000000000028</v>
      </c>
      <c r="H3031" s="6">
        <f t="shared" si="334"/>
        <v>9.2000000000000028</v>
      </c>
      <c r="I3031" s="162"/>
      <c r="J3031" s="6">
        <f t="shared" si="335"/>
        <v>-16.400000000000006</v>
      </c>
      <c r="K3031" s="60"/>
      <c r="L3031" s="93"/>
    </row>
    <row r="3032" spans="1:12">
      <c r="A3032" s="59">
        <f>'Temperature Data'!A3032</f>
        <v>43573</v>
      </c>
      <c r="B3032" s="6" cm="1">
        <f t="array" ref="B3032">INDEX('Temperature Data'!$B3032:$G3032,1,TempDataCol)</f>
        <v>47.1</v>
      </c>
      <c r="C3032" s="6">
        <f t="shared" si="329"/>
        <v>9.3999999999999986</v>
      </c>
      <c r="D3032" s="6">
        <f t="shared" si="330"/>
        <v>10.399999999999999</v>
      </c>
      <c r="E3032" s="6">
        <f t="shared" si="331"/>
        <v>11.399999999999999</v>
      </c>
      <c r="F3032" s="6">
        <f t="shared" si="332"/>
        <v>9.3999999999999986</v>
      </c>
      <c r="G3032" s="6">
        <f t="shared" si="333"/>
        <v>10.399999999999999</v>
      </c>
      <c r="H3032" s="6">
        <f t="shared" si="334"/>
        <v>11.399999999999999</v>
      </c>
      <c r="I3032" s="162"/>
      <c r="J3032" s="6">
        <f t="shared" si="335"/>
        <v>-20.799999999999997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1.7000000000000028</v>
      </c>
      <c r="D3036" s="6">
        <f t="shared" si="330"/>
        <v>2.7000000000000028</v>
      </c>
      <c r="E3036" s="6">
        <f t="shared" si="331"/>
        <v>3.7000000000000028</v>
      </c>
      <c r="F3036" s="6">
        <f t="shared" si="332"/>
        <v>1.7000000000000028</v>
      </c>
      <c r="G3036" s="6">
        <f t="shared" si="333"/>
        <v>2.7000000000000028</v>
      </c>
      <c r="H3036" s="6">
        <f t="shared" si="334"/>
        <v>3.7000000000000028</v>
      </c>
      <c r="I3036" s="162"/>
      <c r="J3036" s="6">
        <f t="shared" si="335"/>
        <v>-5.4000000000000057</v>
      </c>
      <c r="K3036" s="60"/>
      <c r="L3036" s="93"/>
    </row>
    <row r="3037" spans="1:12">
      <c r="A3037" s="59">
        <f>'Temperature Data'!A3037</f>
        <v>43578</v>
      </c>
      <c r="B3037" s="6" cm="1">
        <f t="array" ref="B3037">INDEX('Temperature Data'!$B3037:$G3037,1,TempDataCol)</f>
        <v>52</v>
      </c>
      <c r="C3037" s="6">
        <f t="shared" si="329"/>
        <v>4.5</v>
      </c>
      <c r="D3037" s="6">
        <f t="shared" si="330"/>
        <v>5.5</v>
      </c>
      <c r="E3037" s="6">
        <f t="shared" si="331"/>
        <v>6.5</v>
      </c>
      <c r="F3037" s="6">
        <f t="shared" si="332"/>
        <v>4.5</v>
      </c>
      <c r="G3037" s="6">
        <f t="shared" si="333"/>
        <v>5.5</v>
      </c>
      <c r="H3037" s="6">
        <f t="shared" si="334"/>
        <v>6.5</v>
      </c>
      <c r="I3037" s="162"/>
      <c r="J3037" s="6">
        <f t="shared" si="335"/>
        <v>-11</v>
      </c>
      <c r="K3037" s="60"/>
      <c r="L3037" s="93"/>
    </row>
    <row r="3038" spans="1:12">
      <c r="A3038" s="59">
        <f>'Temperature Data'!A3038</f>
        <v>43579</v>
      </c>
      <c r="B3038" s="6" cm="1">
        <f t="array" ref="B3038">INDEX('Temperature Data'!$B3038:$G3038,1,TempDataCol)</f>
        <v>55.2</v>
      </c>
      <c r="C3038" s="6">
        <f t="shared" si="329"/>
        <v>1.2999999999999972</v>
      </c>
      <c r="D3038" s="6">
        <f t="shared" si="330"/>
        <v>2.2999999999999972</v>
      </c>
      <c r="E3038" s="6">
        <f t="shared" si="331"/>
        <v>3.2999999999999972</v>
      </c>
      <c r="F3038" s="6">
        <f t="shared" si="332"/>
        <v>1.2999999999999972</v>
      </c>
      <c r="G3038" s="6">
        <f t="shared" si="333"/>
        <v>2.2999999999999972</v>
      </c>
      <c r="H3038" s="6">
        <f t="shared" si="334"/>
        <v>3.2999999999999972</v>
      </c>
      <c r="I3038" s="162"/>
      <c r="J3038" s="6">
        <f t="shared" si="335"/>
        <v>-4.5999999999999943</v>
      </c>
      <c r="K3038" s="60"/>
      <c r="L3038" s="93"/>
    </row>
    <row r="3039" spans="1:12">
      <c r="A3039" s="59">
        <f>'Temperature Data'!A3039</f>
        <v>43580</v>
      </c>
      <c r="B3039" s="6" cm="1">
        <f t="array" ref="B3039">INDEX('Temperature Data'!$B3039:$G3039,1,TempDataCol)</f>
        <v>51.6</v>
      </c>
      <c r="C3039" s="6">
        <f t="shared" si="329"/>
        <v>4.8999999999999986</v>
      </c>
      <c r="D3039" s="6">
        <f t="shared" si="330"/>
        <v>5.8999999999999986</v>
      </c>
      <c r="E3039" s="6">
        <f t="shared" si="331"/>
        <v>6.8999999999999986</v>
      </c>
      <c r="F3039" s="6">
        <f t="shared" si="332"/>
        <v>4.8999999999999986</v>
      </c>
      <c r="G3039" s="6">
        <f t="shared" si="333"/>
        <v>5.8999999999999986</v>
      </c>
      <c r="H3039" s="6">
        <f t="shared" si="334"/>
        <v>6.8999999999999986</v>
      </c>
      <c r="I3039" s="162"/>
      <c r="J3039" s="6">
        <f t="shared" si="335"/>
        <v>-11.799999999999997</v>
      </c>
      <c r="K3039" s="60"/>
      <c r="L3039" s="93"/>
    </row>
    <row r="3040" spans="1:12">
      <c r="A3040" s="59">
        <f>'Temperature Data'!A3040</f>
        <v>43581</v>
      </c>
      <c r="B3040" s="6" cm="1">
        <f t="array" ref="B3040">INDEX('Temperature Data'!$B3040:$G3040,1,TempDataCol)</f>
        <v>47.1</v>
      </c>
      <c r="C3040" s="6">
        <f t="shared" si="329"/>
        <v>9.3999999999999986</v>
      </c>
      <c r="D3040" s="6">
        <f t="shared" si="330"/>
        <v>10.399999999999999</v>
      </c>
      <c r="E3040" s="6">
        <f t="shared" si="331"/>
        <v>11.399999999999999</v>
      </c>
      <c r="F3040" s="6">
        <f t="shared" si="332"/>
        <v>9.3999999999999986</v>
      </c>
      <c r="G3040" s="6">
        <f t="shared" si="333"/>
        <v>10.399999999999999</v>
      </c>
      <c r="H3040" s="6">
        <f t="shared" si="334"/>
        <v>11.399999999999999</v>
      </c>
      <c r="I3040" s="162"/>
      <c r="J3040" s="6">
        <f t="shared" si="335"/>
        <v>-20.799999999999997</v>
      </c>
      <c r="K3040" s="60"/>
      <c r="L3040" s="93"/>
    </row>
    <row r="3041" spans="1:12">
      <c r="A3041" s="59">
        <f>'Temperature Data'!A3041</f>
        <v>43582</v>
      </c>
      <c r="B3041" s="6" cm="1">
        <f t="array" ref="B3041">INDEX('Temperature Data'!$B3041:$G3041,1,TempDataCol)</f>
        <v>47.4</v>
      </c>
      <c r="C3041" s="6">
        <f t="shared" si="329"/>
        <v>9.1000000000000014</v>
      </c>
      <c r="D3041" s="6">
        <f t="shared" si="330"/>
        <v>10.100000000000001</v>
      </c>
      <c r="E3041" s="6">
        <f t="shared" si="331"/>
        <v>11.100000000000001</v>
      </c>
      <c r="F3041" s="6">
        <f t="shared" si="332"/>
        <v>9.1000000000000014</v>
      </c>
      <c r="G3041" s="6">
        <f t="shared" si="333"/>
        <v>10.100000000000001</v>
      </c>
      <c r="H3041" s="6">
        <f t="shared" si="334"/>
        <v>11.100000000000001</v>
      </c>
      <c r="I3041" s="162"/>
      <c r="J3041" s="6">
        <f t="shared" si="335"/>
        <v>-20.200000000000003</v>
      </c>
      <c r="K3041" s="60"/>
      <c r="L3041" s="93"/>
    </row>
    <row r="3042" spans="1:12">
      <c r="A3042" s="59">
        <f>'Temperature Data'!A3042</f>
        <v>43583</v>
      </c>
      <c r="B3042" s="6" cm="1">
        <f t="array" ref="B3042">INDEX('Temperature Data'!$B3042:$G3042,1,TempDataCol)</f>
        <v>47.5</v>
      </c>
      <c r="C3042" s="6">
        <f t="shared" si="329"/>
        <v>9</v>
      </c>
      <c r="D3042" s="6">
        <f t="shared" si="330"/>
        <v>10</v>
      </c>
      <c r="E3042" s="6">
        <f t="shared" si="331"/>
        <v>11</v>
      </c>
      <c r="F3042" s="6">
        <f t="shared" si="332"/>
        <v>9</v>
      </c>
      <c r="G3042" s="6">
        <f t="shared" si="333"/>
        <v>10</v>
      </c>
      <c r="H3042" s="6">
        <f t="shared" si="334"/>
        <v>11</v>
      </c>
      <c r="I3042" s="162"/>
      <c r="J3042" s="6">
        <f t="shared" si="335"/>
        <v>-20</v>
      </c>
      <c r="K3042" s="60"/>
      <c r="L3042" s="93"/>
    </row>
    <row r="3043" spans="1:12">
      <c r="A3043" s="59">
        <f>'Temperature Data'!A3043</f>
        <v>43584</v>
      </c>
      <c r="B3043" s="6" cm="1">
        <f t="array" ref="B3043">INDEX('Temperature Data'!$B3043:$G3043,1,TempDataCol)</f>
        <v>49.8</v>
      </c>
      <c r="C3043" s="6">
        <f t="shared" si="329"/>
        <v>6.7000000000000028</v>
      </c>
      <c r="D3043" s="6">
        <f t="shared" si="330"/>
        <v>7.7000000000000028</v>
      </c>
      <c r="E3043" s="6">
        <f t="shared" si="331"/>
        <v>8.7000000000000028</v>
      </c>
      <c r="F3043" s="6">
        <f t="shared" si="332"/>
        <v>6.7000000000000028</v>
      </c>
      <c r="G3043" s="6">
        <f t="shared" si="333"/>
        <v>7.7000000000000028</v>
      </c>
      <c r="H3043" s="6">
        <f t="shared" si="334"/>
        <v>8.7000000000000028</v>
      </c>
      <c r="I3043" s="162"/>
      <c r="J3043" s="6">
        <f t="shared" si="335"/>
        <v>-15.400000000000006</v>
      </c>
      <c r="K3043" s="60"/>
      <c r="L3043" s="93"/>
    </row>
    <row r="3044" spans="1:12">
      <c r="A3044" s="59">
        <f>'Temperature Data'!A3044</f>
        <v>43585</v>
      </c>
      <c r="B3044" s="6" cm="1">
        <f t="array" ref="B3044">INDEX('Temperature Data'!$B3044:$G3044,1,TempDataCol)</f>
        <v>46.7</v>
      </c>
      <c r="C3044" s="6">
        <f t="shared" si="329"/>
        <v>9.7999999999999972</v>
      </c>
      <c r="D3044" s="6">
        <f t="shared" si="330"/>
        <v>10.799999999999997</v>
      </c>
      <c r="E3044" s="6">
        <f t="shared" si="331"/>
        <v>11.799999999999997</v>
      </c>
      <c r="F3044" s="6">
        <f t="shared" si="332"/>
        <v>9.7999999999999972</v>
      </c>
      <c r="G3044" s="6">
        <f t="shared" si="333"/>
        <v>10.799999999999997</v>
      </c>
      <c r="H3044" s="6">
        <f t="shared" si="334"/>
        <v>11.799999999999997</v>
      </c>
      <c r="I3044" s="162"/>
      <c r="J3044" s="6">
        <f t="shared" si="335"/>
        <v>-21.599999999999994</v>
      </c>
      <c r="K3044" s="60"/>
      <c r="L3044" s="93"/>
    </row>
    <row r="3045" spans="1:12">
      <c r="A3045" s="59">
        <f>'Temperature Data'!A3045</f>
        <v>43586</v>
      </c>
      <c r="B3045" s="6" cm="1">
        <f t="array" ref="B3045">INDEX('Temperature Data'!$B3045:$G3045,1,TempDataCol)</f>
        <v>49.2</v>
      </c>
      <c r="C3045" s="6">
        <f t="shared" si="329"/>
        <v>7.2999999999999972</v>
      </c>
      <c r="D3045" s="6">
        <f t="shared" si="330"/>
        <v>8.2999999999999972</v>
      </c>
      <c r="E3045" s="6">
        <f t="shared" si="331"/>
        <v>9.2999999999999972</v>
      </c>
      <c r="F3045" s="6">
        <f t="shared" si="332"/>
        <v>7.2999999999999972</v>
      </c>
      <c r="G3045" s="6">
        <f t="shared" si="333"/>
        <v>8.2999999999999972</v>
      </c>
      <c r="H3045" s="6">
        <f t="shared" si="334"/>
        <v>9.2999999999999972</v>
      </c>
      <c r="I3045" s="162"/>
      <c r="J3045" s="6">
        <f t="shared" si="335"/>
        <v>-16.599999999999994</v>
      </c>
      <c r="K3045" s="60"/>
      <c r="L3045" s="93"/>
    </row>
    <row r="3046" spans="1:12">
      <c r="A3046" s="59">
        <f>'Temperature Data'!A3046</f>
        <v>43587</v>
      </c>
      <c r="B3046" s="6" cm="1">
        <f t="array" ref="B3046">INDEX('Temperature Data'!$B3046:$G3046,1,TempDataCol)</f>
        <v>46.8</v>
      </c>
      <c r="C3046" s="6">
        <f t="shared" si="329"/>
        <v>9.7000000000000028</v>
      </c>
      <c r="D3046" s="6">
        <f t="shared" si="330"/>
        <v>10.700000000000003</v>
      </c>
      <c r="E3046" s="6">
        <f t="shared" si="331"/>
        <v>11.700000000000003</v>
      </c>
      <c r="F3046" s="6">
        <f t="shared" si="332"/>
        <v>9.7000000000000028</v>
      </c>
      <c r="G3046" s="6">
        <f t="shared" si="333"/>
        <v>10.700000000000003</v>
      </c>
      <c r="H3046" s="6">
        <f t="shared" si="334"/>
        <v>11.700000000000003</v>
      </c>
      <c r="I3046" s="162"/>
      <c r="J3046" s="6">
        <f t="shared" si="335"/>
        <v>-21.400000000000006</v>
      </c>
      <c r="K3046" s="60"/>
      <c r="L3046" s="93"/>
    </row>
    <row r="3047" spans="1:12">
      <c r="A3047" s="59">
        <f>'Temperature Data'!A3047</f>
        <v>43588</v>
      </c>
      <c r="B3047" s="6" cm="1">
        <f t="array" ref="B3047">INDEX('Temperature Data'!$B3047:$G3047,1,TempDataCol)</f>
        <v>50.1</v>
      </c>
      <c r="C3047" s="6">
        <f t="shared" si="329"/>
        <v>6.3999999999999986</v>
      </c>
      <c r="D3047" s="6">
        <f t="shared" si="330"/>
        <v>7.3999999999999986</v>
      </c>
      <c r="E3047" s="6">
        <f t="shared" si="331"/>
        <v>8.3999999999999986</v>
      </c>
      <c r="F3047" s="6">
        <f t="shared" si="332"/>
        <v>6.3999999999999986</v>
      </c>
      <c r="G3047" s="6">
        <f t="shared" si="333"/>
        <v>7.3999999999999986</v>
      </c>
      <c r="H3047" s="6">
        <f t="shared" si="334"/>
        <v>8.3999999999999986</v>
      </c>
      <c r="I3047" s="162"/>
      <c r="J3047" s="6">
        <f t="shared" si="335"/>
        <v>-14.799999999999997</v>
      </c>
      <c r="K3047" s="60"/>
      <c r="L3047" s="93"/>
    </row>
    <row r="3048" spans="1:12">
      <c r="A3048" s="59">
        <f>'Temperature Data'!A3048</f>
        <v>43589</v>
      </c>
      <c r="B3048" s="6" cm="1">
        <f t="array" ref="B3048">INDEX('Temperature Data'!$B3048:$G3048,1,TempDataCol)</f>
        <v>53.8</v>
      </c>
      <c r="C3048" s="6">
        <f t="shared" si="329"/>
        <v>2.7000000000000028</v>
      </c>
      <c r="D3048" s="6">
        <f t="shared" si="330"/>
        <v>3.7000000000000028</v>
      </c>
      <c r="E3048" s="6">
        <f t="shared" si="331"/>
        <v>4.7000000000000028</v>
      </c>
      <c r="F3048" s="6">
        <f t="shared" si="332"/>
        <v>2.7000000000000028</v>
      </c>
      <c r="G3048" s="6">
        <f t="shared" si="333"/>
        <v>3.7000000000000028</v>
      </c>
      <c r="H3048" s="6">
        <f t="shared" si="334"/>
        <v>4.7000000000000028</v>
      </c>
      <c r="I3048" s="162"/>
      <c r="J3048" s="6">
        <f t="shared" si="335"/>
        <v>-7.4000000000000057</v>
      </c>
      <c r="K3048" s="60"/>
      <c r="L3048" s="93"/>
    </row>
    <row r="3049" spans="1:12">
      <c r="A3049" s="59">
        <f>'Temperature Data'!A3049</f>
        <v>43590</v>
      </c>
      <c r="B3049" s="6" cm="1">
        <f t="array" ref="B3049">INDEX('Temperature Data'!$B3049:$G3049,1,TempDataCol)</f>
        <v>52.6</v>
      </c>
      <c r="C3049" s="6">
        <f t="shared" si="329"/>
        <v>3.8999999999999986</v>
      </c>
      <c r="D3049" s="6">
        <f t="shared" si="330"/>
        <v>4.8999999999999986</v>
      </c>
      <c r="E3049" s="6">
        <f t="shared" si="331"/>
        <v>5.8999999999999986</v>
      </c>
      <c r="F3049" s="6">
        <f t="shared" si="332"/>
        <v>3.8999999999999986</v>
      </c>
      <c r="G3049" s="6">
        <f t="shared" si="333"/>
        <v>4.8999999999999986</v>
      </c>
      <c r="H3049" s="6">
        <f t="shared" si="334"/>
        <v>5.8999999999999986</v>
      </c>
      <c r="I3049" s="162"/>
      <c r="J3049" s="6">
        <f t="shared" si="335"/>
        <v>-9.7999999999999972</v>
      </c>
      <c r="K3049" s="60"/>
      <c r="L3049" s="93"/>
    </row>
    <row r="3050" spans="1:12">
      <c r="A3050" s="59">
        <f>'Temperature Data'!A3050</f>
        <v>43591</v>
      </c>
      <c r="B3050" s="6" cm="1">
        <f t="array" ref="B3050">INDEX('Temperature Data'!$B3050:$G3050,1,TempDataCol)</f>
        <v>54.2</v>
      </c>
      <c r="C3050" s="6">
        <f t="shared" si="329"/>
        <v>2.2999999999999972</v>
      </c>
      <c r="D3050" s="6">
        <f t="shared" si="330"/>
        <v>3.2999999999999972</v>
      </c>
      <c r="E3050" s="6">
        <f t="shared" si="331"/>
        <v>4.2999999999999972</v>
      </c>
      <c r="F3050" s="6">
        <f t="shared" si="332"/>
        <v>2.2999999999999972</v>
      </c>
      <c r="G3050" s="6">
        <f t="shared" si="333"/>
        <v>3.2999999999999972</v>
      </c>
      <c r="H3050" s="6">
        <f t="shared" si="334"/>
        <v>4.2999999999999972</v>
      </c>
      <c r="I3050" s="162"/>
      <c r="J3050" s="6">
        <f t="shared" si="335"/>
        <v>-6.5999999999999943</v>
      </c>
      <c r="K3050" s="60"/>
      <c r="L3050" s="93"/>
    </row>
    <row r="3051" spans="1:12">
      <c r="A3051" s="59">
        <f>'Temperature Data'!A3051</f>
        <v>43592</v>
      </c>
      <c r="B3051" s="6" cm="1">
        <f t="array" ref="B3051">INDEX('Temperature Data'!$B3051:$G3051,1,TempDataCol)</f>
        <v>57.2</v>
      </c>
      <c r="C3051" s="6">
        <f t="shared" si="329"/>
        <v>0</v>
      </c>
      <c r="D3051" s="6">
        <f t="shared" si="330"/>
        <v>0.29999999999999716</v>
      </c>
      <c r="E3051" s="6">
        <f t="shared" si="331"/>
        <v>1.2999999999999972</v>
      </c>
      <c r="F3051" s="6">
        <f t="shared" si="332"/>
        <v>0</v>
      </c>
      <c r="G3051" s="6">
        <f t="shared" si="333"/>
        <v>0.29999999999999716</v>
      </c>
      <c r="H3051" s="6">
        <f t="shared" si="334"/>
        <v>1.2999999999999972</v>
      </c>
      <c r="I3051" s="162"/>
      <c r="J3051" s="6">
        <f t="shared" si="335"/>
        <v>-1.2999999999999972</v>
      </c>
      <c r="K3051" s="60"/>
      <c r="L3051" s="93"/>
    </row>
    <row r="3052" spans="1:12">
      <c r="A3052" s="59">
        <f>'Temperature Data'!A3052</f>
        <v>43593</v>
      </c>
      <c r="B3052" s="6" cm="1">
        <f t="array" ref="B3052">INDEX('Temperature Data'!$B3052:$G3052,1,TempDataCol)</f>
        <v>59.2</v>
      </c>
      <c r="C3052" s="6">
        <f t="shared" si="329"/>
        <v>0</v>
      </c>
      <c r="D3052" s="6">
        <f t="shared" si="330"/>
        <v>0</v>
      </c>
      <c r="E3052" s="6">
        <f t="shared" si="331"/>
        <v>0</v>
      </c>
      <c r="F3052" s="6">
        <f t="shared" si="332"/>
        <v>0</v>
      </c>
      <c r="G3052" s="6">
        <f t="shared" si="333"/>
        <v>0</v>
      </c>
      <c r="H3052" s="6">
        <f t="shared" si="334"/>
        <v>0</v>
      </c>
      <c r="I3052" s="162"/>
      <c r="J3052" s="6">
        <f t="shared" si="335"/>
        <v>0</v>
      </c>
      <c r="K3052" s="60"/>
      <c r="L3052" s="93"/>
    </row>
    <row r="3053" spans="1:12">
      <c r="A3053" s="59">
        <f>'Temperature Data'!A3053</f>
        <v>43594</v>
      </c>
      <c r="B3053" s="6" cm="1">
        <f t="array" ref="B3053">INDEX('Temperature Data'!$B3053:$G3053,1,TempDataCol)</f>
        <v>51.4</v>
      </c>
      <c r="C3053" s="6">
        <f t="shared" si="329"/>
        <v>5.1000000000000014</v>
      </c>
      <c r="D3053" s="6">
        <f t="shared" si="330"/>
        <v>6.1000000000000014</v>
      </c>
      <c r="E3053" s="6">
        <f t="shared" si="331"/>
        <v>7.1000000000000014</v>
      </c>
      <c r="F3053" s="6">
        <f t="shared" si="332"/>
        <v>5.1000000000000014</v>
      </c>
      <c r="G3053" s="6">
        <f t="shared" si="333"/>
        <v>6.1000000000000014</v>
      </c>
      <c r="H3053" s="6">
        <f t="shared" si="334"/>
        <v>7.1000000000000014</v>
      </c>
      <c r="I3053" s="162"/>
      <c r="J3053" s="6">
        <f t="shared" si="335"/>
        <v>-12.200000000000003</v>
      </c>
      <c r="K3053" s="60"/>
      <c r="L3053" s="93"/>
    </row>
    <row r="3054" spans="1:12">
      <c r="A3054" s="59">
        <f>'Temperature Data'!A3054</f>
        <v>43595</v>
      </c>
      <c r="B3054" s="6" cm="1">
        <f t="array" ref="B3054">INDEX('Temperature Data'!$B3054:$G3054,1,TempDataCol)</f>
        <v>56.2</v>
      </c>
      <c r="C3054" s="6">
        <f t="shared" si="329"/>
        <v>0.29999999999999716</v>
      </c>
      <c r="D3054" s="6">
        <f t="shared" si="330"/>
        <v>1.2999999999999972</v>
      </c>
      <c r="E3054" s="6">
        <f t="shared" si="331"/>
        <v>2.2999999999999972</v>
      </c>
      <c r="F3054" s="6">
        <f t="shared" si="332"/>
        <v>0.29999999999999716</v>
      </c>
      <c r="G3054" s="6">
        <f t="shared" si="333"/>
        <v>1.2999999999999972</v>
      </c>
      <c r="H3054" s="6">
        <f t="shared" si="334"/>
        <v>2.2999999999999972</v>
      </c>
      <c r="I3054" s="162"/>
      <c r="J3054" s="6">
        <f t="shared" si="335"/>
        <v>-2.5999999999999943</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0</v>
      </c>
      <c r="F3055" s="6">
        <f t="shared" si="332"/>
        <v>0</v>
      </c>
      <c r="G3055" s="6">
        <f t="shared" si="333"/>
        <v>0</v>
      </c>
      <c r="H3055" s="6">
        <f t="shared" si="334"/>
        <v>0</v>
      </c>
      <c r="I3055" s="162"/>
      <c r="J3055" s="6">
        <f t="shared" si="335"/>
        <v>0</v>
      </c>
      <c r="K3055" s="60"/>
      <c r="L3055" s="93"/>
    </row>
    <row r="3056" spans="1:12">
      <c r="A3056" s="59">
        <f>'Temperature Data'!A3056</f>
        <v>43597</v>
      </c>
      <c r="B3056" s="6" cm="1">
        <f t="array" ref="B3056">INDEX('Temperature Data'!$B3056:$G3056,1,TempDataCol)</f>
        <v>46.1</v>
      </c>
      <c r="C3056" s="6">
        <f t="shared" si="329"/>
        <v>10.399999999999999</v>
      </c>
      <c r="D3056" s="6">
        <f t="shared" si="330"/>
        <v>11.399999999999999</v>
      </c>
      <c r="E3056" s="6">
        <f t="shared" si="331"/>
        <v>12.399999999999999</v>
      </c>
      <c r="F3056" s="6">
        <f t="shared" si="332"/>
        <v>10.399999999999999</v>
      </c>
      <c r="G3056" s="6">
        <f t="shared" si="333"/>
        <v>11.399999999999999</v>
      </c>
      <c r="H3056" s="6">
        <f t="shared" si="334"/>
        <v>12.399999999999999</v>
      </c>
      <c r="I3056" s="162"/>
      <c r="J3056" s="6">
        <f t="shared" si="335"/>
        <v>-22.799999999999997</v>
      </c>
      <c r="K3056" s="60"/>
      <c r="L3056" s="93"/>
    </row>
    <row r="3057" spans="1:12">
      <c r="A3057" s="59">
        <f>'Temperature Data'!A3057</f>
        <v>43598</v>
      </c>
      <c r="B3057" s="6" cm="1">
        <f t="array" ref="B3057">INDEX('Temperature Data'!$B3057:$G3057,1,TempDataCol)</f>
        <v>47.2</v>
      </c>
      <c r="C3057" s="6">
        <f t="shared" si="329"/>
        <v>9.2999999999999972</v>
      </c>
      <c r="D3057" s="6">
        <f t="shared" si="330"/>
        <v>10.299999999999997</v>
      </c>
      <c r="E3057" s="6">
        <f t="shared" si="331"/>
        <v>11.299999999999997</v>
      </c>
      <c r="F3057" s="6">
        <f t="shared" si="332"/>
        <v>9.2999999999999972</v>
      </c>
      <c r="G3057" s="6">
        <f t="shared" si="333"/>
        <v>10.299999999999997</v>
      </c>
      <c r="H3057" s="6">
        <f t="shared" si="334"/>
        <v>11.299999999999997</v>
      </c>
      <c r="I3057" s="162"/>
      <c r="J3057" s="6">
        <f t="shared" si="335"/>
        <v>-20.599999999999994</v>
      </c>
      <c r="K3057" s="60"/>
      <c r="L3057" s="93"/>
    </row>
    <row r="3058" spans="1:12">
      <c r="A3058" s="59">
        <f>'Temperature Data'!A3058</f>
        <v>43599</v>
      </c>
      <c r="B3058" s="6" cm="1">
        <f t="array" ref="B3058">INDEX('Temperature Data'!$B3058:$G3058,1,TempDataCol)</f>
        <v>43.5</v>
      </c>
      <c r="C3058" s="6">
        <f t="shared" si="329"/>
        <v>13</v>
      </c>
      <c r="D3058" s="6">
        <f t="shared" si="330"/>
        <v>14</v>
      </c>
      <c r="E3058" s="6">
        <f t="shared" si="331"/>
        <v>15</v>
      </c>
      <c r="F3058" s="6">
        <f t="shared" si="332"/>
        <v>13</v>
      </c>
      <c r="G3058" s="6">
        <f t="shared" si="333"/>
        <v>14</v>
      </c>
      <c r="H3058" s="6">
        <f t="shared" si="334"/>
        <v>15</v>
      </c>
      <c r="I3058" s="162"/>
      <c r="J3058" s="6">
        <f t="shared" si="335"/>
        <v>-28</v>
      </c>
      <c r="K3058" s="60"/>
      <c r="L3058" s="93"/>
    </row>
    <row r="3059" spans="1:12">
      <c r="A3059" s="59">
        <f>'Temperature Data'!A3059</f>
        <v>43600</v>
      </c>
      <c r="B3059" s="6" cm="1">
        <f t="array" ref="B3059">INDEX('Temperature Data'!$B3059:$G3059,1,TempDataCol)</f>
        <v>51.2</v>
      </c>
      <c r="C3059" s="6">
        <f t="shared" si="329"/>
        <v>5.2999999999999972</v>
      </c>
      <c r="D3059" s="6">
        <f t="shared" si="330"/>
        <v>6.2999999999999972</v>
      </c>
      <c r="E3059" s="6">
        <f t="shared" si="331"/>
        <v>7.2999999999999972</v>
      </c>
      <c r="F3059" s="6">
        <f t="shared" si="332"/>
        <v>5.2999999999999972</v>
      </c>
      <c r="G3059" s="6">
        <f t="shared" si="333"/>
        <v>6.2999999999999972</v>
      </c>
      <c r="H3059" s="6">
        <f t="shared" si="334"/>
        <v>7.2999999999999972</v>
      </c>
      <c r="I3059" s="162"/>
      <c r="J3059" s="6">
        <f t="shared" si="335"/>
        <v>-12.599999999999994</v>
      </c>
      <c r="K3059" s="60"/>
      <c r="L3059" s="93"/>
    </row>
    <row r="3060" spans="1:12">
      <c r="A3060" s="59">
        <f>'Temperature Data'!A3060</f>
        <v>43601</v>
      </c>
      <c r="B3060" s="6" cm="1">
        <f t="array" ref="B3060">INDEX('Temperature Data'!$B3060:$G3060,1,TempDataCol)</f>
        <v>55.8</v>
      </c>
      <c r="C3060" s="6">
        <f t="shared" si="329"/>
        <v>0.70000000000000284</v>
      </c>
      <c r="D3060" s="6">
        <f t="shared" si="330"/>
        <v>1.7000000000000028</v>
      </c>
      <c r="E3060" s="6">
        <f t="shared" si="331"/>
        <v>2.7000000000000028</v>
      </c>
      <c r="F3060" s="6">
        <f t="shared" si="332"/>
        <v>0.70000000000000284</v>
      </c>
      <c r="G3060" s="6">
        <f t="shared" si="333"/>
        <v>1.7000000000000028</v>
      </c>
      <c r="H3060" s="6">
        <f t="shared" si="334"/>
        <v>2.7000000000000028</v>
      </c>
      <c r="I3060" s="162"/>
      <c r="J3060" s="6">
        <f t="shared" si="335"/>
        <v>-3.4000000000000057</v>
      </c>
      <c r="K3060" s="60"/>
      <c r="L3060" s="93"/>
    </row>
    <row r="3061" spans="1:12">
      <c r="A3061" s="59">
        <f>'Temperature Data'!A3061</f>
        <v>43602</v>
      </c>
      <c r="B3061" s="6" cm="1">
        <f t="array" ref="B3061">INDEX('Temperature Data'!$B3061:$G3061,1,TempDataCol)</f>
        <v>54.6</v>
      </c>
      <c r="C3061" s="6">
        <f t="shared" si="329"/>
        <v>1.8999999999999986</v>
      </c>
      <c r="D3061" s="6">
        <f t="shared" si="330"/>
        <v>2.8999999999999986</v>
      </c>
      <c r="E3061" s="6">
        <f t="shared" si="331"/>
        <v>3.8999999999999986</v>
      </c>
      <c r="F3061" s="6">
        <f t="shared" si="332"/>
        <v>1.8999999999999986</v>
      </c>
      <c r="G3061" s="6">
        <f t="shared" si="333"/>
        <v>2.8999999999999986</v>
      </c>
      <c r="H3061" s="6">
        <f t="shared" si="334"/>
        <v>3.8999999999999986</v>
      </c>
      <c r="I3061" s="162"/>
      <c r="J3061" s="6">
        <f t="shared" si="335"/>
        <v>-5.7999999999999972</v>
      </c>
      <c r="K3061" s="60"/>
      <c r="L3061" s="93"/>
    </row>
    <row r="3062" spans="1:12">
      <c r="A3062" s="59">
        <f>'Temperature Data'!A3062</f>
        <v>43603</v>
      </c>
      <c r="B3062" s="6" cm="1">
        <f t="array" ref="B3062">INDEX('Temperature Data'!$B3062:$G3062,1,TempDataCol)</f>
        <v>59.5</v>
      </c>
      <c r="C3062" s="6">
        <f t="shared" si="329"/>
        <v>0</v>
      </c>
      <c r="D3062" s="6">
        <f t="shared" si="330"/>
        <v>0</v>
      </c>
      <c r="E3062" s="6">
        <f t="shared" si="331"/>
        <v>0</v>
      </c>
      <c r="F3062" s="6">
        <f t="shared" si="332"/>
        <v>0</v>
      </c>
      <c r="G3062" s="6">
        <f t="shared" si="333"/>
        <v>0</v>
      </c>
      <c r="H3062" s="6">
        <f t="shared" si="334"/>
        <v>0</v>
      </c>
      <c r="I3062" s="162"/>
      <c r="J3062" s="6">
        <f t="shared" si="335"/>
        <v>0</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0</v>
      </c>
      <c r="F3063" s="6">
        <f t="shared" si="332"/>
        <v>0</v>
      </c>
      <c r="G3063" s="6">
        <f t="shared" si="333"/>
        <v>0</v>
      </c>
      <c r="H3063" s="6">
        <f t="shared" si="334"/>
        <v>0</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59.5</v>
      </c>
      <c r="C3066" s="6">
        <f t="shared" si="329"/>
        <v>0</v>
      </c>
      <c r="D3066" s="6">
        <f t="shared" si="330"/>
        <v>0</v>
      </c>
      <c r="E3066" s="6">
        <f t="shared" si="331"/>
        <v>0</v>
      </c>
      <c r="F3066" s="6">
        <f t="shared" si="332"/>
        <v>0</v>
      </c>
      <c r="G3066" s="6">
        <f t="shared" si="333"/>
        <v>0</v>
      </c>
      <c r="H3066" s="6">
        <f t="shared" si="334"/>
        <v>0</v>
      </c>
      <c r="I3066" s="162"/>
      <c r="J3066" s="6">
        <f t="shared" si="335"/>
        <v>0</v>
      </c>
      <c r="K3066" s="60"/>
      <c r="L3066" s="93"/>
    </row>
    <row r="3067" spans="1:12">
      <c r="A3067" s="59">
        <f>'Temperature Data'!A3067</f>
        <v>43608</v>
      </c>
      <c r="B3067" s="6" cm="1">
        <f t="array" ref="B3067">INDEX('Temperature Data'!$B3067:$G3067,1,TempDataCol)</f>
        <v>60.3</v>
      </c>
      <c r="C3067" s="6">
        <f t="shared" si="329"/>
        <v>0</v>
      </c>
      <c r="D3067" s="6">
        <f t="shared" si="330"/>
        <v>0</v>
      </c>
      <c r="E3067" s="6">
        <f t="shared" si="331"/>
        <v>0</v>
      </c>
      <c r="F3067" s="6">
        <f t="shared" si="332"/>
        <v>0</v>
      </c>
      <c r="G3067" s="6">
        <f t="shared" si="333"/>
        <v>0</v>
      </c>
      <c r="H3067" s="6">
        <f t="shared" si="334"/>
        <v>0</v>
      </c>
      <c r="I3067" s="162"/>
      <c r="J3067" s="6">
        <f t="shared" si="335"/>
        <v>0</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0</v>
      </c>
      <c r="F3069" s="6">
        <f t="shared" si="332"/>
        <v>0</v>
      </c>
      <c r="G3069" s="6">
        <f t="shared" si="333"/>
        <v>0</v>
      </c>
      <c r="H3069" s="6">
        <f t="shared" si="334"/>
        <v>0</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2.2999999999999972</v>
      </c>
      <c r="D3072" s="6">
        <f t="shared" si="330"/>
        <v>3.2999999999999972</v>
      </c>
      <c r="E3072" s="6">
        <f t="shared" si="331"/>
        <v>4.2999999999999972</v>
      </c>
      <c r="F3072" s="6">
        <f t="shared" si="332"/>
        <v>2.2999999999999972</v>
      </c>
      <c r="G3072" s="6">
        <f t="shared" si="333"/>
        <v>3.2999999999999972</v>
      </c>
      <c r="H3072" s="6">
        <f t="shared" si="334"/>
        <v>4.2999999999999972</v>
      </c>
      <c r="I3072" s="162"/>
      <c r="J3072" s="6">
        <f t="shared" si="335"/>
        <v>-6.5999999999999943</v>
      </c>
      <c r="K3072" s="60"/>
      <c r="L3072" s="93"/>
    </row>
    <row r="3073" spans="1:12">
      <c r="A3073" s="59">
        <f>'Temperature Data'!A3073</f>
        <v>43614</v>
      </c>
      <c r="B3073" s="6" cm="1">
        <f t="array" ref="B3073">INDEX('Temperature Data'!$B3073:$G3073,1,TempDataCol)</f>
        <v>50.9</v>
      </c>
      <c r="C3073" s="6">
        <f t="shared" si="329"/>
        <v>5.6000000000000014</v>
      </c>
      <c r="D3073" s="6">
        <f t="shared" si="330"/>
        <v>6.6000000000000014</v>
      </c>
      <c r="E3073" s="6">
        <f t="shared" si="331"/>
        <v>7.6000000000000014</v>
      </c>
      <c r="F3073" s="6">
        <f t="shared" si="332"/>
        <v>5.6000000000000014</v>
      </c>
      <c r="G3073" s="6">
        <f t="shared" si="333"/>
        <v>6.6000000000000014</v>
      </c>
      <c r="H3073" s="6">
        <f t="shared" si="334"/>
        <v>7.6000000000000014</v>
      </c>
      <c r="I3073" s="162"/>
      <c r="J3073" s="6">
        <f t="shared" si="335"/>
        <v>-13.200000000000003</v>
      </c>
      <c r="K3073" s="60"/>
      <c r="L3073" s="93"/>
    </row>
    <row r="3074" spans="1:12">
      <c r="A3074" s="59">
        <f>'Temperature Data'!A3074</f>
        <v>43615</v>
      </c>
      <c r="B3074" s="6" cm="1">
        <f t="array" ref="B3074">INDEX('Temperature Data'!$B3074:$G3074,1,TempDataCol)</f>
        <v>58.4</v>
      </c>
      <c r="C3074" s="6">
        <f t="shared" si="329"/>
        <v>0</v>
      </c>
      <c r="D3074" s="6">
        <f t="shared" si="330"/>
        <v>0</v>
      </c>
      <c r="E3074" s="6">
        <f t="shared" si="331"/>
        <v>0.10000000000000142</v>
      </c>
      <c r="F3074" s="6">
        <f t="shared" si="332"/>
        <v>0</v>
      </c>
      <c r="G3074" s="6">
        <f t="shared" si="333"/>
        <v>0</v>
      </c>
      <c r="H3074" s="6">
        <f t="shared" si="334"/>
        <v>0.10000000000000142</v>
      </c>
      <c r="I3074" s="162"/>
      <c r="J3074" s="6">
        <f t="shared" si="335"/>
        <v>0</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0</v>
      </c>
      <c r="F3076" s="6">
        <f t="shared" si="339"/>
        <v>0</v>
      </c>
      <c r="G3076" s="6">
        <f t="shared" si="340"/>
        <v>0</v>
      </c>
      <c r="H3076" s="6">
        <f t="shared" si="341"/>
        <v>0</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0</v>
      </c>
      <c r="F3077" s="6">
        <f t="shared" si="339"/>
        <v>0</v>
      </c>
      <c r="G3077" s="6">
        <f t="shared" si="340"/>
        <v>0</v>
      </c>
      <c r="H3077" s="6">
        <f t="shared" si="341"/>
        <v>0</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v>
      </c>
      <c r="E3078" s="6">
        <f t="shared" si="338"/>
        <v>0</v>
      </c>
      <c r="F3078" s="6">
        <f t="shared" si="339"/>
        <v>0</v>
      </c>
      <c r="G3078" s="6">
        <f t="shared" si="340"/>
        <v>0</v>
      </c>
      <c r="H3078" s="6">
        <f t="shared" si="341"/>
        <v>0</v>
      </c>
      <c r="I3078" s="162"/>
      <c r="J3078" s="6">
        <f t="shared" si="342"/>
        <v>0</v>
      </c>
      <c r="K3078" s="60"/>
      <c r="L3078" s="93"/>
    </row>
    <row r="3079" spans="1:12">
      <c r="A3079" s="59">
        <f>'Temperature Data'!A3079</f>
        <v>43620</v>
      </c>
      <c r="B3079" s="6" cm="1">
        <f t="array" ref="B3079">INDEX('Temperature Data'!$B3079:$G3079,1,TempDataCol)</f>
        <v>59.6</v>
      </c>
      <c r="C3079" s="6">
        <f t="shared" si="336"/>
        <v>0</v>
      </c>
      <c r="D3079" s="6">
        <f t="shared" si="337"/>
        <v>0</v>
      </c>
      <c r="E3079" s="6">
        <f t="shared" si="338"/>
        <v>0</v>
      </c>
      <c r="F3079" s="6">
        <f t="shared" si="339"/>
        <v>0</v>
      </c>
      <c r="G3079" s="6">
        <f t="shared" si="340"/>
        <v>0</v>
      </c>
      <c r="H3079" s="6">
        <f t="shared" si="341"/>
        <v>0</v>
      </c>
      <c r="I3079" s="162"/>
      <c r="J3079" s="6">
        <f t="shared" si="342"/>
        <v>0</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1.2000000000000028</v>
      </c>
      <c r="D3088" s="6">
        <f t="shared" si="337"/>
        <v>2.2000000000000028</v>
      </c>
      <c r="E3088" s="6">
        <f t="shared" si="338"/>
        <v>3.2000000000000028</v>
      </c>
      <c r="F3088" s="6">
        <f t="shared" si="339"/>
        <v>1.2000000000000028</v>
      </c>
      <c r="G3088" s="6">
        <f t="shared" si="340"/>
        <v>2.2000000000000028</v>
      </c>
      <c r="H3088" s="6">
        <f t="shared" si="341"/>
        <v>3.2000000000000028</v>
      </c>
      <c r="I3088" s="162"/>
      <c r="J3088" s="6">
        <f t="shared" si="342"/>
        <v>-4.4000000000000057</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v>
      </c>
      <c r="E3162" s="6">
        <f t="shared" si="345"/>
        <v>0</v>
      </c>
      <c r="F3162" s="6">
        <f t="shared" si="346"/>
        <v>0</v>
      </c>
      <c r="G3162" s="6">
        <f t="shared" si="347"/>
        <v>0</v>
      </c>
      <c r="H3162" s="6">
        <f t="shared" si="348"/>
        <v>0</v>
      </c>
      <c r="I3162" s="162"/>
      <c r="J3162" s="6">
        <f t="shared" si="349"/>
        <v>0</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0</v>
      </c>
      <c r="D3180" s="6">
        <f t="shared" si="344"/>
        <v>0.10000000000000142</v>
      </c>
      <c r="E3180" s="6">
        <f t="shared" si="345"/>
        <v>1.1000000000000014</v>
      </c>
      <c r="F3180" s="6">
        <f t="shared" si="346"/>
        <v>0</v>
      </c>
      <c r="G3180" s="6">
        <f t="shared" si="347"/>
        <v>0.10000000000000142</v>
      </c>
      <c r="H3180" s="6">
        <f t="shared" si="348"/>
        <v>1.1000000000000014</v>
      </c>
      <c r="I3180" s="162"/>
      <c r="J3180" s="6">
        <f t="shared" si="349"/>
        <v>-1.1000000000000014</v>
      </c>
      <c r="K3180" s="60"/>
      <c r="L3180" s="93"/>
    </row>
    <row r="3181" spans="1:12">
      <c r="A3181" s="59">
        <f>'Temperature Data'!A3181</f>
        <v>43722</v>
      </c>
      <c r="B3181" s="6" cm="1">
        <f t="array" ref="B3181">INDEX('Temperature Data'!$B3181:$G3181,1,TempDataCol)</f>
        <v>60.1</v>
      </c>
      <c r="C3181" s="6">
        <f t="shared" si="343"/>
        <v>0</v>
      </c>
      <c r="D3181" s="6">
        <f t="shared" si="344"/>
        <v>0</v>
      </c>
      <c r="E3181" s="6">
        <f t="shared" si="345"/>
        <v>0</v>
      </c>
      <c r="F3181" s="6">
        <f t="shared" si="346"/>
        <v>0</v>
      </c>
      <c r="G3181" s="6">
        <f t="shared" si="347"/>
        <v>0</v>
      </c>
      <c r="H3181" s="6">
        <f t="shared" si="348"/>
        <v>0</v>
      </c>
      <c r="I3181" s="162"/>
      <c r="J3181" s="6">
        <f t="shared" si="349"/>
        <v>0</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v>
      </c>
      <c r="E3184" s="6">
        <f t="shared" si="345"/>
        <v>0</v>
      </c>
      <c r="F3184" s="6">
        <f t="shared" si="346"/>
        <v>0</v>
      </c>
      <c r="G3184" s="6">
        <f t="shared" si="347"/>
        <v>0</v>
      </c>
      <c r="H3184" s="6">
        <f t="shared" si="348"/>
        <v>0</v>
      </c>
      <c r="I3184" s="162"/>
      <c r="J3184" s="6">
        <f t="shared" si="349"/>
        <v>0</v>
      </c>
      <c r="K3184" s="60"/>
      <c r="L3184" s="93"/>
    </row>
    <row r="3185" spans="1:12">
      <c r="A3185" s="59">
        <f>'Temperature Data'!A3185</f>
        <v>43726</v>
      </c>
      <c r="B3185" s="6" cm="1">
        <f t="array" ref="B3185">INDEX('Temperature Data'!$B3185:$G3185,1,TempDataCol)</f>
        <v>57.7</v>
      </c>
      <c r="C3185" s="6">
        <f t="shared" si="343"/>
        <v>0</v>
      </c>
      <c r="D3185" s="6">
        <f t="shared" si="344"/>
        <v>0</v>
      </c>
      <c r="E3185" s="6">
        <f t="shared" si="345"/>
        <v>0.79999999999999716</v>
      </c>
      <c r="F3185" s="6">
        <f t="shared" si="346"/>
        <v>0</v>
      </c>
      <c r="G3185" s="6">
        <f t="shared" si="347"/>
        <v>0</v>
      </c>
      <c r="H3185" s="6">
        <f t="shared" si="348"/>
        <v>0.79999999999999716</v>
      </c>
      <c r="I3185" s="162"/>
      <c r="J3185" s="6">
        <f t="shared" si="349"/>
        <v>0</v>
      </c>
      <c r="K3185" s="60"/>
      <c r="L3185" s="93"/>
    </row>
    <row r="3186" spans="1:12">
      <c r="A3186" s="59">
        <f>'Temperature Data'!A3186</f>
        <v>43727</v>
      </c>
      <c r="B3186" s="6" cm="1">
        <f t="array" ref="B3186">INDEX('Temperature Data'!$B3186:$G3186,1,TempDataCol)</f>
        <v>54</v>
      </c>
      <c r="C3186" s="6">
        <f t="shared" si="343"/>
        <v>2.5</v>
      </c>
      <c r="D3186" s="6">
        <f t="shared" si="344"/>
        <v>3.5</v>
      </c>
      <c r="E3186" s="6">
        <f t="shared" si="345"/>
        <v>4.5</v>
      </c>
      <c r="F3186" s="6">
        <f t="shared" si="346"/>
        <v>2.5</v>
      </c>
      <c r="G3186" s="6">
        <f t="shared" si="347"/>
        <v>3.5</v>
      </c>
      <c r="H3186" s="6">
        <f t="shared" si="348"/>
        <v>4.5</v>
      </c>
      <c r="I3186" s="162"/>
      <c r="J3186" s="6">
        <f t="shared" si="349"/>
        <v>-7</v>
      </c>
      <c r="K3186" s="60"/>
      <c r="L3186" s="93"/>
    </row>
    <row r="3187" spans="1:12">
      <c r="A3187" s="59">
        <f>'Temperature Data'!A3187</f>
        <v>43728</v>
      </c>
      <c r="B3187" s="6" cm="1">
        <f t="array" ref="B3187">INDEX('Temperature Data'!$B3187:$G3187,1,TempDataCol)</f>
        <v>58.9</v>
      </c>
      <c r="C3187" s="6">
        <f t="shared" si="343"/>
        <v>0</v>
      </c>
      <c r="D3187" s="6">
        <f t="shared" si="344"/>
        <v>0</v>
      </c>
      <c r="E3187" s="6">
        <f t="shared" si="345"/>
        <v>0</v>
      </c>
      <c r="F3187" s="6">
        <f t="shared" si="346"/>
        <v>0</v>
      </c>
      <c r="G3187" s="6">
        <f t="shared" si="347"/>
        <v>0</v>
      </c>
      <c r="H3187" s="6">
        <f t="shared" si="348"/>
        <v>0</v>
      </c>
      <c r="I3187" s="162"/>
      <c r="J3187" s="6">
        <f t="shared" si="349"/>
        <v>0</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v>
      </c>
      <c r="F3192" s="6">
        <f t="shared" si="346"/>
        <v>0</v>
      </c>
      <c r="G3192" s="6">
        <f t="shared" si="347"/>
        <v>0</v>
      </c>
      <c r="H3192" s="6">
        <f t="shared" si="348"/>
        <v>0</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v>
      </c>
      <c r="F3193" s="6">
        <f t="shared" si="346"/>
        <v>0</v>
      </c>
      <c r="G3193" s="6">
        <f t="shared" si="347"/>
        <v>0</v>
      </c>
      <c r="H3193" s="6">
        <f t="shared" si="348"/>
        <v>0</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0</v>
      </c>
      <c r="F3194" s="6">
        <f t="shared" si="346"/>
        <v>0</v>
      </c>
      <c r="G3194" s="6">
        <f t="shared" si="347"/>
        <v>0</v>
      </c>
      <c r="H3194" s="6">
        <f t="shared" si="348"/>
        <v>0</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0</v>
      </c>
      <c r="D3197" s="6">
        <f t="shared" si="344"/>
        <v>0.39999999999999858</v>
      </c>
      <c r="E3197" s="6">
        <f t="shared" si="345"/>
        <v>1.3999999999999986</v>
      </c>
      <c r="F3197" s="6">
        <f t="shared" si="346"/>
        <v>0</v>
      </c>
      <c r="G3197" s="6">
        <f t="shared" si="347"/>
        <v>0.39999999999999858</v>
      </c>
      <c r="H3197" s="6">
        <f t="shared" si="348"/>
        <v>1.3999999999999986</v>
      </c>
      <c r="I3197" s="162"/>
      <c r="J3197" s="6">
        <f t="shared" si="349"/>
        <v>-1.3999999999999986</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3.7999999999999972</v>
      </c>
      <c r="D3200" s="6">
        <f t="shared" si="344"/>
        <v>4.7999999999999972</v>
      </c>
      <c r="E3200" s="6">
        <f t="shared" si="345"/>
        <v>5.7999999999999972</v>
      </c>
      <c r="F3200" s="6">
        <f t="shared" si="346"/>
        <v>3.7999999999999972</v>
      </c>
      <c r="G3200" s="6">
        <f t="shared" si="347"/>
        <v>4.7999999999999972</v>
      </c>
      <c r="H3200" s="6">
        <f t="shared" si="348"/>
        <v>5.7999999999999972</v>
      </c>
      <c r="I3200" s="162"/>
      <c r="J3200" s="6">
        <f t="shared" si="349"/>
        <v>-9.5999999999999943</v>
      </c>
      <c r="K3200" s="60"/>
      <c r="L3200" s="93"/>
    </row>
    <row r="3201" spans="1:12">
      <c r="A3201" s="59">
        <f>'Temperature Data'!A3201</f>
        <v>43742</v>
      </c>
      <c r="B3201" s="6" cm="1">
        <f t="array" ref="B3201">INDEX('Temperature Data'!$B3201:$G3201,1,TempDataCol)</f>
        <v>54.2</v>
      </c>
      <c r="C3201" s="6">
        <f t="shared" si="343"/>
        <v>2.2999999999999972</v>
      </c>
      <c r="D3201" s="6">
        <f t="shared" si="344"/>
        <v>3.2999999999999972</v>
      </c>
      <c r="E3201" s="6">
        <f t="shared" si="345"/>
        <v>4.2999999999999972</v>
      </c>
      <c r="F3201" s="6">
        <f t="shared" si="346"/>
        <v>2.2999999999999972</v>
      </c>
      <c r="G3201" s="6">
        <f t="shared" si="347"/>
        <v>3.2999999999999972</v>
      </c>
      <c r="H3201" s="6">
        <f t="shared" si="348"/>
        <v>4.2999999999999972</v>
      </c>
      <c r="I3201" s="162"/>
      <c r="J3201" s="6">
        <f t="shared" si="349"/>
        <v>-6.5999999999999943</v>
      </c>
      <c r="K3201" s="60"/>
      <c r="L3201" s="93"/>
    </row>
    <row r="3202" spans="1:12">
      <c r="A3202" s="59">
        <f>'Temperature Data'!A3202</f>
        <v>43743</v>
      </c>
      <c r="B3202" s="6" cm="1">
        <f t="array" ref="B3202">INDEX('Temperature Data'!$B3202:$G3202,1,TempDataCol)</f>
        <v>46.1</v>
      </c>
      <c r="C3202" s="6">
        <f t="shared" si="343"/>
        <v>10.399999999999999</v>
      </c>
      <c r="D3202" s="6">
        <f t="shared" si="344"/>
        <v>11.399999999999999</v>
      </c>
      <c r="E3202" s="6">
        <f t="shared" si="345"/>
        <v>12.399999999999999</v>
      </c>
      <c r="F3202" s="6">
        <f t="shared" si="346"/>
        <v>10.399999999999999</v>
      </c>
      <c r="G3202" s="6">
        <f t="shared" si="347"/>
        <v>11.399999999999999</v>
      </c>
      <c r="H3202" s="6">
        <f t="shared" si="348"/>
        <v>12.399999999999999</v>
      </c>
      <c r="I3202" s="162"/>
      <c r="J3202" s="6">
        <f t="shared" si="349"/>
        <v>-22.799999999999997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1.1000000000000014</v>
      </c>
      <c r="D3203" s="6">
        <f t="shared" ref="D3203:D3266" si="351">IF(ISNUMBER($B3203),IF($B3203&lt;BPmiddle,(BPmiddle-$B3203),0),"no data")</f>
        <v>2.1000000000000014</v>
      </c>
      <c r="E3203" s="6">
        <f t="shared" ref="E3203:E3266" si="352">IF(ISNUMBER($B3203),IF($B3203&lt;BPupper,(BPupper-$B3203),0),"no data")</f>
        <v>3.1000000000000014</v>
      </c>
      <c r="F3203" s="6">
        <f t="shared" ref="F3203:F3266" si="353">IF(ISNUMBER($B3203),IF($B3203&lt;BPlower,(BPlower-$B3203),0),"no data")</f>
        <v>1.1000000000000014</v>
      </c>
      <c r="G3203" s="6">
        <f t="shared" ref="G3203:G3266" si="354">IF(ISNUMBER($B3203),IF($B3203&lt;BPmiddle,(BPmiddle-$B3203),0),"no data")</f>
        <v>2.1000000000000014</v>
      </c>
      <c r="H3203" s="6">
        <f t="shared" ref="H3203:H3266" si="355">IF(ISNUMBER($B3203),IF($B3203&lt;BPupper,(BPupper-$B3203),0),"no data")</f>
        <v>3.1000000000000014</v>
      </c>
      <c r="I3203" s="162"/>
      <c r="J3203" s="6">
        <f t="shared" ref="J3203:J3266" si="356">IF(ISNUMBER($B3203),IF($B3203&lt;BalancePoint,(BalancePoint-$B3203-SUM($D3203:$F3203)),0),"no data")</f>
        <v>-4.2000000000000028</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v>
      </c>
      <c r="D3205" s="6">
        <f t="shared" si="351"/>
        <v>0</v>
      </c>
      <c r="E3205" s="6">
        <f t="shared" si="352"/>
        <v>0</v>
      </c>
      <c r="F3205" s="6">
        <f t="shared" si="353"/>
        <v>0</v>
      </c>
      <c r="G3205" s="6">
        <f t="shared" si="354"/>
        <v>0</v>
      </c>
      <c r="H3205" s="6">
        <f t="shared" si="355"/>
        <v>0</v>
      </c>
      <c r="I3205" s="162"/>
      <c r="J3205" s="6">
        <f t="shared" si="356"/>
        <v>0</v>
      </c>
      <c r="K3205" s="60"/>
      <c r="L3205" s="93"/>
    </row>
    <row r="3206" spans="1:12">
      <c r="A3206" s="59">
        <f>'Temperature Data'!A3206</f>
        <v>43747</v>
      </c>
      <c r="B3206" s="6" cm="1">
        <f t="array" ref="B3206">INDEX('Temperature Data'!$B3206:$G3206,1,TempDataCol)</f>
        <v>54.4</v>
      </c>
      <c r="C3206" s="6">
        <f t="shared" si="350"/>
        <v>2.1000000000000014</v>
      </c>
      <c r="D3206" s="6">
        <f t="shared" si="351"/>
        <v>3.1000000000000014</v>
      </c>
      <c r="E3206" s="6">
        <f t="shared" si="352"/>
        <v>4.1000000000000014</v>
      </c>
      <c r="F3206" s="6">
        <f t="shared" si="353"/>
        <v>2.1000000000000014</v>
      </c>
      <c r="G3206" s="6">
        <f t="shared" si="354"/>
        <v>3.1000000000000014</v>
      </c>
      <c r="H3206" s="6">
        <f t="shared" si="355"/>
        <v>4.1000000000000014</v>
      </c>
      <c r="I3206" s="162"/>
      <c r="J3206" s="6">
        <f t="shared" si="356"/>
        <v>-6.2000000000000028</v>
      </c>
      <c r="K3206" s="60"/>
      <c r="L3206" s="93"/>
    </row>
    <row r="3207" spans="1:12">
      <c r="A3207" s="59">
        <f>'Temperature Data'!A3207</f>
        <v>43748</v>
      </c>
      <c r="B3207" s="6" cm="1">
        <f t="array" ref="B3207">INDEX('Temperature Data'!$B3207:$G3207,1,TempDataCol)</f>
        <v>55.1</v>
      </c>
      <c r="C3207" s="6">
        <f t="shared" si="350"/>
        <v>1.3999999999999986</v>
      </c>
      <c r="D3207" s="6">
        <f t="shared" si="351"/>
        <v>2.3999999999999986</v>
      </c>
      <c r="E3207" s="6">
        <f t="shared" si="352"/>
        <v>3.3999999999999986</v>
      </c>
      <c r="F3207" s="6">
        <f t="shared" si="353"/>
        <v>1.3999999999999986</v>
      </c>
      <c r="G3207" s="6">
        <f t="shared" si="354"/>
        <v>2.3999999999999986</v>
      </c>
      <c r="H3207" s="6">
        <f t="shared" si="355"/>
        <v>3.3999999999999986</v>
      </c>
      <c r="I3207" s="162"/>
      <c r="J3207" s="6">
        <f t="shared" si="356"/>
        <v>-4.7999999999999972</v>
      </c>
      <c r="K3207" s="60"/>
      <c r="L3207" s="93"/>
    </row>
    <row r="3208" spans="1:12">
      <c r="A3208" s="59">
        <f>'Temperature Data'!A3208</f>
        <v>43749</v>
      </c>
      <c r="B3208" s="6" cm="1">
        <f t="array" ref="B3208">INDEX('Temperature Data'!$B3208:$G3208,1,TempDataCol)</f>
        <v>54.6</v>
      </c>
      <c r="C3208" s="6">
        <f t="shared" si="350"/>
        <v>1.8999999999999986</v>
      </c>
      <c r="D3208" s="6">
        <f t="shared" si="351"/>
        <v>2.8999999999999986</v>
      </c>
      <c r="E3208" s="6">
        <f t="shared" si="352"/>
        <v>3.8999999999999986</v>
      </c>
      <c r="F3208" s="6">
        <f t="shared" si="353"/>
        <v>1.8999999999999986</v>
      </c>
      <c r="G3208" s="6">
        <f t="shared" si="354"/>
        <v>2.8999999999999986</v>
      </c>
      <c r="H3208" s="6">
        <f t="shared" si="355"/>
        <v>3.8999999999999986</v>
      </c>
      <c r="I3208" s="162"/>
      <c r="J3208" s="6">
        <f t="shared" si="356"/>
        <v>-5.7999999999999972</v>
      </c>
      <c r="K3208" s="60"/>
      <c r="L3208" s="93"/>
    </row>
    <row r="3209" spans="1:12">
      <c r="A3209" s="59">
        <f>'Temperature Data'!A3209</f>
        <v>43750</v>
      </c>
      <c r="B3209" s="6" cm="1">
        <f t="array" ref="B3209">INDEX('Temperature Data'!$B3209:$G3209,1,TempDataCol)</f>
        <v>55.4</v>
      </c>
      <c r="C3209" s="6">
        <f t="shared" si="350"/>
        <v>1.1000000000000014</v>
      </c>
      <c r="D3209" s="6">
        <f t="shared" si="351"/>
        <v>2.1000000000000014</v>
      </c>
      <c r="E3209" s="6">
        <f t="shared" si="352"/>
        <v>3.1000000000000014</v>
      </c>
      <c r="F3209" s="6">
        <f t="shared" si="353"/>
        <v>1.1000000000000014</v>
      </c>
      <c r="G3209" s="6">
        <f t="shared" si="354"/>
        <v>2.1000000000000014</v>
      </c>
      <c r="H3209" s="6">
        <f t="shared" si="355"/>
        <v>3.1000000000000014</v>
      </c>
      <c r="I3209" s="162"/>
      <c r="J3209" s="6">
        <f t="shared" si="356"/>
        <v>-4.2000000000000028</v>
      </c>
      <c r="K3209" s="60"/>
      <c r="L3209" s="93"/>
    </row>
    <row r="3210" spans="1:12">
      <c r="A3210" s="59">
        <f>'Temperature Data'!A3210</f>
        <v>43751</v>
      </c>
      <c r="B3210" s="6" cm="1">
        <f t="array" ref="B3210">INDEX('Temperature Data'!$B3210:$G3210,1,TempDataCol)</f>
        <v>56.5</v>
      </c>
      <c r="C3210" s="6">
        <f t="shared" si="350"/>
        <v>0</v>
      </c>
      <c r="D3210" s="6">
        <f t="shared" si="351"/>
        <v>1</v>
      </c>
      <c r="E3210" s="6">
        <f t="shared" si="352"/>
        <v>2</v>
      </c>
      <c r="F3210" s="6">
        <f t="shared" si="353"/>
        <v>0</v>
      </c>
      <c r="G3210" s="6">
        <f t="shared" si="354"/>
        <v>1</v>
      </c>
      <c r="H3210" s="6">
        <f t="shared" si="355"/>
        <v>2</v>
      </c>
      <c r="I3210" s="162"/>
      <c r="J3210" s="6">
        <f t="shared" si="356"/>
        <v>-2</v>
      </c>
      <c r="K3210" s="60"/>
      <c r="L3210" s="93"/>
    </row>
    <row r="3211" spans="1:12">
      <c r="A3211" s="59">
        <f>'Temperature Data'!A3211</f>
        <v>43752</v>
      </c>
      <c r="B3211" s="6" cm="1">
        <f t="array" ref="B3211">INDEX('Temperature Data'!$B3211:$G3211,1,TempDataCol)</f>
        <v>55.4</v>
      </c>
      <c r="C3211" s="6">
        <f t="shared" si="350"/>
        <v>1.1000000000000014</v>
      </c>
      <c r="D3211" s="6">
        <f t="shared" si="351"/>
        <v>2.1000000000000014</v>
      </c>
      <c r="E3211" s="6">
        <f t="shared" si="352"/>
        <v>3.1000000000000014</v>
      </c>
      <c r="F3211" s="6">
        <f t="shared" si="353"/>
        <v>1.1000000000000014</v>
      </c>
      <c r="G3211" s="6">
        <f t="shared" si="354"/>
        <v>2.1000000000000014</v>
      </c>
      <c r="H3211" s="6">
        <f t="shared" si="355"/>
        <v>3.1000000000000014</v>
      </c>
      <c r="I3211" s="162"/>
      <c r="J3211" s="6">
        <f t="shared" si="356"/>
        <v>-4.2000000000000028</v>
      </c>
      <c r="K3211" s="60"/>
      <c r="L3211" s="93"/>
    </row>
    <row r="3212" spans="1:12">
      <c r="A3212" s="59">
        <f>'Temperature Data'!A3212</f>
        <v>43753</v>
      </c>
      <c r="B3212" s="6" cm="1">
        <f t="array" ref="B3212">INDEX('Temperature Data'!$B3212:$G3212,1,TempDataCol)</f>
        <v>52.2</v>
      </c>
      <c r="C3212" s="6">
        <f t="shared" si="350"/>
        <v>4.2999999999999972</v>
      </c>
      <c r="D3212" s="6">
        <f t="shared" si="351"/>
        <v>5.2999999999999972</v>
      </c>
      <c r="E3212" s="6">
        <f t="shared" si="352"/>
        <v>6.2999999999999972</v>
      </c>
      <c r="F3212" s="6">
        <f t="shared" si="353"/>
        <v>4.2999999999999972</v>
      </c>
      <c r="G3212" s="6">
        <f t="shared" si="354"/>
        <v>5.2999999999999972</v>
      </c>
      <c r="H3212" s="6">
        <f t="shared" si="355"/>
        <v>6.2999999999999972</v>
      </c>
      <c r="I3212" s="162"/>
      <c r="J3212" s="6">
        <f t="shared" si="356"/>
        <v>-10.599999999999994</v>
      </c>
      <c r="K3212" s="60"/>
      <c r="L3212" s="93"/>
    </row>
    <row r="3213" spans="1:12">
      <c r="A3213" s="59">
        <f>'Temperature Data'!A3213</f>
        <v>43754</v>
      </c>
      <c r="B3213" s="6" cm="1">
        <f t="array" ref="B3213">INDEX('Temperature Data'!$B3213:$G3213,1,TempDataCol)</f>
        <v>51.4</v>
      </c>
      <c r="C3213" s="6">
        <f t="shared" si="350"/>
        <v>5.1000000000000014</v>
      </c>
      <c r="D3213" s="6">
        <f t="shared" si="351"/>
        <v>6.1000000000000014</v>
      </c>
      <c r="E3213" s="6">
        <f t="shared" si="352"/>
        <v>7.1000000000000014</v>
      </c>
      <c r="F3213" s="6">
        <f t="shared" si="353"/>
        <v>5.1000000000000014</v>
      </c>
      <c r="G3213" s="6">
        <f t="shared" si="354"/>
        <v>6.1000000000000014</v>
      </c>
      <c r="H3213" s="6">
        <f t="shared" si="355"/>
        <v>7.1000000000000014</v>
      </c>
      <c r="I3213" s="162"/>
      <c r="J3213" s="6">
        <f t="shared" si="356"/>
        <v>-12.200000000000003</v>
      </c>
      <c r="K3213" s="60"/>
      <c r="L3213" s="93"/>
    </row>
    <row r="3214" spans="1:12">
      <c r="A3214" s="59">
        <f>'Temperature Data'!A3214</f>
        <v>43755</v>
      </c>
      <c r="B3214" s="6" cm="1">
        <f t="array" ref="B3214">INDEX('Temperature Data'!$B3214:$G3214,1,TempDataCol)</f>
        <v>55.3</v>
      </c>
      <c r="C3214" s="6">
        <f t="shared" si="350"/>
        <v>1.2000000000000028</v>
      </c>
      <c r="D3214" s="6">
        <f t="shared" si="351"/>
        <v>2.2000000000000028</v>
      </c>
      <c r="E3214" s="6">
        <f t="shared" si="352"/>
        <v>3.2000000000000028</v>
      </c>
      <c r="F3214" s="6">
        <f t="shared" si="353"/>
        <v>1.2000000000000028</v>
      </c>
      <c r="G3214" s="6">
        <f t="shared" si="354"/>
        <v>2.2000000000000028</v>
      </c>
      <c r="H3214" s="6">
        <f t="shared" si="355"/>
        <v>3.2000000000000028</v>
      </c>
      <c r="I3214" s="162"/>
      <c r="J3214" s="6">
        <f t="shared" si="356"/>
        <v>-4.4000000000000057</v>
      </c>
      <c r="K3214" s="60"/>
      <c r="L3214" s="93"/>
    </row>
    <row r="3215" spans="1:12">
      <c r="A3215" s="59">
        <f>'Temperature Data'!A3215</f>
        <v>43756</v>
      </c>
      <c r="B3215" s="6" cm="1">
        <f t="array" ref="B3215">INDEX('Temperature Data'!$B3215:$G3215,1,TempDataCol)</f>
        <v>52.9</v>
      </c>
      <c r="C3215" s="6">
        <f t="shared" si="350"/>
        <v>3.6000000000000014</v>
      </c>
      <c r="D3215" s="6">
        <f t="shared" si="351"/>
        <v>4.6000000000000014</v>
      </c>
      <c r="E3215" s="6">
        <f t="shared" si="352"/>
        <v>5.6000000000000014</v>
      </c>
      <c r="F3215" s="6">
        <f t="shared" si="353"/>
        <v>3.6000000000000014</v>
      </c>
      <c r="G3215" s="6">
        <f t="shared" si="354"/>
        <v>4.6000000000000014</v>
      </c>
      <c r="H3215" s="6">
        <f t="shared" si="355"/>
        <v>5.6000000000000014</v>
      </c>
      <c r="I3215" s="162"/>
      <c r="J3215" s="6">
        <f t="shared" si="356"/>
        <v>-9.2000000000000028</v>
      </c>
      <c r="K3215" s="60"/>
      <c r="L3215" s="93"/>
    </row>
    <row r="3216" spans="1:12">
      <c r="A3216" s="59">
        <f>'Temperature Data'!A3216</f>
        <v>43757</v>
      </c>
      <c r="B3216" s="6" cm="1">
        <f t="array" ref="B3216">INDEX('Temperature Data'!$B3216:$G3216,1,TempDataCol)</f>
        <v>47.3</v>
      </c>
      <c r="C3216" s="6">
        <f t="shared" si="350"/>
        <v>9.2000000000000028</v>
      </c>
      <c r="D3216" s="6">
        <f t="shared" si="351"/>
        <v>10.200000000000003</v>
      </c>
      <c r="E3216" s="6">
        <f t="shared" si="352"/>
        <v>11.200000000000003</v>
      </c>
      <c r="F3216" s="6">
        <f t="shared" si="353"/>
        <v>9.2000000000000028</v>
      </c>
      <c r="G3216" s="6">
        <f t="shared" si="354"/>
        <v>10.200000000000003</v>
      </c>
      <c r="H3216" s="6">
        <f t="shared" si="355"/>
        <v>11.200000000000003</v>
      </c>
      <c r="I3216" s="162"/>
      <c r="J3216" s="6">
        <f t="shared" si="356"/>
        <v>-20.400000000000006</v>
      </c>
      <c r="K3216" s="60"/>
      <c r="L3216" s="93"/>
    </row>
    <row r="3217" spans="1:12">
      <c r="A3217" s="59">
        <f>'Temperature Data'!A3217</f>
        <v>43758</v>
      </c>
      <c r="B3217" s="6" cm="1">
        <f t="array" ref="B3217">INDEX('Temperature Data'!$B3217:$G3217,1,TempDataCol)</f>
        <v>48.9</v>
      </c>
      <c r="C3217" s="6">
        <f t="shared" si="350"/>
        <v>7.6000000000000014</v>
      </c>
      <c r="D3217" s="6">
        <f t="shared" si="351"/>
        <v>8.6000000000000014</v>
      </c>
      <c r="E3217" s="6">
        <f t="shared" si="352"/>
        <v>9.6000000000000014</v>
      </c>
      <c r="F3217" s="6">
        <f t="shared" si="353"/>
        <v>7.6000000000000014</v>
      </c>
      <c r="G3217" s="6">
        <f t="shared" si="354"/>
        <v>8.6000000000000014</v>
      </c>
      <c r="H3217" s="6">
        <f t="shared" si="355"/>
        <v>9.6000000000000014</v>
      </c>
      <c r="I3217" s="162"/>
      <c r="J3217" s="6">
        <f t="shared" si="356"/>
        <v>-17.200000000000003</v>
      </c>
      <c r="K3217" s="60"/>
      <c r="L3217" s="93"/>
    </row>
    <row r="3218" spans="1:12">
      <c r="A3218" s="59">
        <f>'Temperature Data'!A3218</f>
        <v>43759</v>
      </c>
      <c r="B3218" s="6" cm="1">
        <f t="array" ref="B3218">INDEX('Temperature Data'!$B3218:$G3218,1,TempDataCol)</f>
        <v>56</v>
      </c>
      <c r="C3218" s="6">
        <f t="shared" si="350"/>
        <v>0.5</v>
      </c>
      <c r="D3218" s="6">
        <f t="shared" si="351"/>
        <v>1.5</v>
      </c>
      <c r="E3218" s="6">
        <f t="shared" si="352"/>
        <v>2.5</v>
      </c>
      <c r="F3218" s="6">
        <f t="shared" si="353"/>
        <v>0.5</v>
      </c>
      <c r="G3218" s="6">
        <f t="shared" si="354"/>
        <v>1.5</v>
      </c>
      <c r="H3218" s="6">
        <f t="shared" si="355"/>
        <v>2.5</v>
      </c>
      <c r="I3218" s="162"/>
      <c r="J3218" s="6">
        <f t="shared" si="356"/>
        <v>-3</v>
      </c>
      <c r="K3218" s="60"/>
      <c r="L3218" s="93"/>
    </row>
    <row r="3219" spans="1:12">
      <c r="A3219" s="59">
        <f>'Temperature Data'!A3219</f>
        <v>43760</v>
      </c>
      <c r="B3219" s="6" cm="1">
        <f t="array" ref="B3219">INDEX('Temperature Data'!$B3219:$G3219,1,TempDataCol)</f>
        <v>53.7</v>
      </c>
      <c r="C3219" s="6">
        <f t="shared" si="350"/>
        <v>2.7999999999999972</v>
      </c>
      <c r="D3219" s="6">
        <f t="shared" si="351"/>
        <v>3.7999999999999972</v>
      </c>
      <c r="E3219" s="6">
        <f t="shared" si="352"/>
        <v>4.7999999999999972</v>
      </c>
      <c r="F3219" s="6">
        <f t="shared" si="353"/>
        <v>2.7999999999999972</v>
      </c>
      <c r="G3219" s="6">
        <f t="shared" si="354"/>
        <v>3.7999999999999972</v>
      </c>
      <c r="H3219" s="6">
        <f t="shared" si="355"/>
        <v>4.7999999999999972</v>
      </c>
      <c r="I3219" s="162"/>
      <c r="J3219" s="6">
        <f t="shared" si="356"/>
        <v>-7.5999999999999943</v>
      </c>
      <c r="K3219" s="60"/>
      <c r="L3219" s="93"/>
    </row>
    <row r="3220" spans="1:12">
      <c r="A3220" s="59">
        <f>'Temperature Data'!A3220</f>
        <v>43761</v>
      </c>
      <c r="B3220" s="6" cm="1">
        <f t="array" ref="B3220">INDEX('Temperature Data'!$B3220:$G3220,1,TempDataCol)</f>
        <v>59.6</v>
      </c>
      <c r="C3220" s="6">
        <f t="shared" si="350"/>
        <v>0</v>
      </c>
      <c r="D3220" s="6">
        <f t="shared" si="351"/>
        <v>0</v>
      </c>
      <c r="E3220" s="6">
        <f t="shared" si="352"/>
        <v>0</v>
      </c>
      <c r="F3220" s="6">
        <f t="shared" si="353"/>
        <v>0</v>
      </c>
      <c r="G3220" s="6">
        <f t="shared" si="354"/>
        <v>0</v>
      </c>
      <c r="H3220" s="6">
        <f t="shared" si="355"/>
        <v>0</v>
      </c>
      <c r="I3220" s="162"/>
      <c r="J3220" s="6">
        <f t="shared" si="356"/>
        <v>0</v>
      </c>
      <c r="K3220" s="60"/>
      <c r="L3220" s="93"/>
    </row>
    <row r="3221" spans="1:12">
      <c r="A3221" s="59">
        <f>'Temperature Data'!A3221</f>
        <v>43762</v>
      </c>
      <c r="B3221" s="6" cm="1">
        <f t="array" ref="B3221">INDEX('Temperature Data'!$B3221:$G3221,1,TempDataCol)</f>
        <v>55.3</v>
      </c>
      <c r="C3221" s="6">
        <f t="shared" si="350"/>
        <v>1.2000000000000028</v>
      </c>
      <c r="D3221" s="6">
        <f t="shared" si="351"/>
        <v>2.2000000000000028</v>
      </c>
      <c r="E3221" s="6">
        <f t="shared" si="352"/>
        <v>3.2000000000000028</v>
      </c>
      <c r="F3221" s="6">
        <f t="shared" si="353"/>
        <v>1.2000000000000028</v>
      </c>
      <c r="G3221" s="6">
        <f t="shared" si="354"/>
        <v>2.2000000000000028</v>
      </c>
      <c r="H3221" s="6">
        <f t="shared" si="355"/>
        <v>3.2000000000000028</v>
      </c>
      <c r="I3221" s="162"/>
      <c r="J3221" s="6">
        <f t="shared" si="356"/>
        <v>-4.4000000000000057</v>
      </c>
      <c r="K3221" s="60"/>
      <c r="L3221" s="93"/>
    </row>
    <row r="3222" spans="1:12">
      <c r="A3222" s="59">
        <f>'Temperature Data'!A3222</f>
        <v>43763</v>
      </c>
      <c r="B3222" s="6" cm="1">
        <f t="array" ref="B3222">INDEX('Temperature Data'!$B3222:$G3222,1,TempDataCol)</f>
        <v>55.3</v>
      </c>
      <c r="C3222" s="6">
        <f t="shared" si="350"/>
        <v>1.2000000000000028</v>
      </c>
      <c r="D3222" s="6">
        <f t="shared" si="351"/>
        <v>2.2000000000000028</v>
      </c>
      <c r="E3222" s="6">
        <f t="shared" si="352"/>
        <v>3.2000000000000028</v>
      </c>
      <c r="F3222" s="6">
        <f t="shared" si="353"/>
        <v>1.2000000000000028</v>
      </c>
      <c r="G3222" s="6">
        <f t="shared" si="354"/>
        <v>2.2000000000000028</v>
      </c>
      <c r="H3222" s="6">
        <f t="shared" si="355"/>
        <v>3.2000000000000028</v>
      </c>
      <c r="I3222" s="162"/>
      <c r="J3222" s="6">
        <f t="shared" si="356"/>
        <v>-4.4000000000000057</v>
      </c>
      <c r="K3222" s="60"/>
      <c r="L3222" s="93"/>
    </row>
    <row r="3223" spans="1:12">
      <c r="A3223" s="59">
        <f>'Temperature Data'!A3223</f>
        <v>43764</v>
      </c>
      <c r="B3223" s="6" cm="1">
        <f t="array" ref="B3223">INDEX('Temperature Data'!$B3223:$G3223,1,TempDataCol)</f>
        <v>52.9</v>
      </c>
      <c r="C3223" s="6">
        <f t="shared" si="350"/>
        <v>3.6000000000000014</v>
      </c>
      <c r="D3223" s="6">
        <f t="shared" si="351"/>
        <v>4.6000000000000014</v>
      </c>
      <c r="E3223" s="6">
        <f t="shared" si="352"/>
        <v>5.6000000000000014</v>
      </c>
      <c r="F3223" s="6">
        <f t="shared" si="353"/>
        <v>3.6000000000000014</v>
      </c>
      <c r="G3223" s="6">
        <f t="shared" si="354"/>
        <v>4.6000000000000014</v>
      </c>
      <c r="H3223" s="6">
        <f t="shared" si="355"/>
        <v>5.6000000000000014</v>
      </c>
      <c r="I3223" s="162"/>
      <c r="J3223" s="6">
        <f t="shared" si="356"/>
        <v>-9.2000000000000028</v>
      </c>
      <c r="K3223" s="60"/>
      <c r="L3223" s="93"/>
    </row>
    <row r="3224" spans="1:12">
      <c r="A3224" s="59">
        <f>'Temperature Data'!A3224</f>
        <v>43765</v>
      </c>
      <c r="B3224" s="6" cm="1">
        <f t="array" ref="B3224">INDEX('Temperature Data'!$B3224:$G3224,1,TempDataCol)</f>
        <v>50.5</v>
      </c>
      <c r="C3224" s="6">
        <f t="shared" si="350"/>
        <v>6</v>
      </c>
      <c r="D3224" s="6">
        <f t="shared" si="351"/>
        <v>7</v>
      </c>
      <c r="E3224" s="6">
        <f t="shared" si="352"/>
        <v>8</v>
      </c>
      <c r="F3224" s="6">
        <f t="shared" si="353"/>
        <v>6</v>
      </c>
      <c r="G3224" s="6">
        <f t="shared" si="354"/>
        <v>7</v>
      </c>
      <c r="H3224" s="6">
        <f t="shared" si="355"/>
        <v>8</v>
      </c>
      <c r="I3224" s="162"/>
      <c r="J3224" s="6">
        <f t="shared" si="356"/>
        <v>-14</v>
      </c>
      <c r="K3224" s="60"/>
      <c r="L3224" s="93"/>
    </row>
    <row r="3225" spans="1:12">
      <c r="A3225" s="59">
        <f>'Temperature Data'!A3225</f>
        <v>43766</v>
      </c>
      <c r="B3225" s="6" cm="1">
        <f t="array" ref="B3225">INDEX('Temperature Data'!$B3225:$G3225,1,TempDataCol)</f>
        <v>52.8</v>
      </c>
      <c r="C3225" s="6">
        <f t="shared" si="350"/>
        <v>3.7000000000000028</v>
      </c>
      <c r="D3225" s="6">
        <f t="shared" si="351"/>
        <v>4.7000000000000028</v>
      </c>
      <c r="E3225" s="6">
        <f t="shared" si="352"/>
        <v>5.7000000000000028</v>
      </c>
      <c r="F3225" s="6">
        <f t="shared" si="353"/>
        <v>3.7000000000000028</v>
      </c>
      <c r="G3225" s="6">
        <f t="shared" si="354"/>
        <v>4.7000000000000028</v>
      </c>
      <c r="H3225" s="6">
        <f t="shared" si="355"/>
        <v>5.7000000000000028</v>
      </c>
      <c r="I3225" s="162"/>
      <c r="J3225" s="6">
        <f t="shared" si="356"/>
        <v>-9.4000000000000057</v>
      </c>
      <c r="K3225" s="60"/>
      <c r="L3225" s="93"/>
    </row>
    <row r="3226" spans="1:12">
      <c r="A3226" s="59">
        <f>'Temperature Data'!A3226</f>
        <v>43767</v>
      </c>
      <c r="B3226" s="6" cm="1">
        <f t="array" ref="B3226">INDEX('Temperature Data'!$B3226:$G3226,1,TempDataCol)</f>
        <v>54.2</v>
      </c>
      <c r="C3226" s="6">
        <f t="shared" si="350"/>
        <v>2.2999999999999972</v>
      </c>
      <c r="D3226" s="6">
        <f t="shared" si="351"/>
        <v>3.2999999999999972</v>
      </c>
      <c r="E3226" s="6">
        <f t="shared" si="352"/>
        <v>4.2999999999999972</v>
      </c>
      <c r="F3226" s="6">
        <f t="shared" si="353"/>
        <v>2.2999999999999972</v>
      </c>
      <c r="G3226" s="6">
        <f t="shared" si="354"/>
        <v>3.2999999999999972</v>
      </c>
      <c r="H3226" s="6">
        <f t="shared" si="355"/>
        <v>4.2999999999999972</v>
      </c>
      <c r="I3226" s="162"/>
      <c r="J3226" s="6">
        <f t="shared" si="356"/>
        <v>-6.5999999999999943</v>
      </c>
      <c r="K3226" s="60"/>
      <c r="L3226" s="93"/>
    </row>
    <row r="3227" spans="1:12">
      <c r="A3227" s="59">
        <f>'Temperature Data'!A3227</f>
        <v>43768</v>
      </c>
      <c r="B3227" s="6" cm="1">
        <f t="array" ref="B3227">INDEX('Temperature Data'!$B3227:$G3227,1,TempDataCol)</f>
        <v>59.7</v>
      </c>
      <c r="C3227" s="6">
        <f t="shared" si="350"/>
        <v>0</v>
      </c>
      <c r="D3227" s="6">
        <f t="shared" si="351"/>
        <v>0</v>
      </c>
      <c r="E3227" s="6">
        <f t="shared" si="352"/>
        <v>0</v>
      </c>
      <c r="F3227" s="6">
        <f t="shared" si="353"/>
        <v>0</v>
      </c>
      <c r="G3227" s="6">
        <f t="shared" si="354"/>
        <v>0</v>
      </c>
      <c r="H3227" s="6">
        <f t="shared" si="355"/>
        <v>0</v>
      </c>
      <c r="I3227" s="162"/>
      <c r="J3227" s="6">
        <f t="shared" si="356"/>
        <v>0</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0.70000000000000284</v>
      </c>
      <c r="D3229" s="6">
        <f t="shared" si="351"/>
        <v>1.7000000000000028</v>
      </c>
      <c r="E3229" s="6">
        <f t="shared" si="352"/>
        <v>2.7000000000000028</v>
      </c>
      <c r="F3229" s="6">
        <f t="shared" si="353"/>
        <v>0.70000000000000284</v>
      </c>
      <c r="G3229" s="6">
        <f t="shared" si="354"/>
        <v>1.7000000000000028</v>
      </c>
      <c r="H3229" s="6">
        <f t="shared" si="355"/>
        <v>2.7000000000000028</v>
      </c>
      <c r="I3229" s="162"/>
      <c r="J3229" s="6">
        <f t="shared" si="356"/>
        <v>-3.4000000000000057</v>
      </c>
      <c r="K3229" s="60"/>
      <c r="L3229" s="93"/>
    </row>
    <row r="3230" spans="1:12">
      <c r="A3230" s="59">
        <f>'Temperature Data'!A3230</f>
        <v>43771</v>
      </c>
      <c r="B3230" s="6" cm="1">
        <f t="array" ref="B3230">INDEX('Temperature Data'!$B3230:$G3230,1,TempDataCol)</f>
        <v>40.700000000000003</v>
      </c>
      <c r="C3230" s="6">
        <f t="shared" si="350"/>
        <v>15.799999999999997</v>
      </c>
      <c r="D3230" s="6">
        <f t="shared" si="351"/>
        <v>16.799999999999997</v>
      </c>
      <c r="E3230" s="6">
        <f t="shared" si="352"/>
        <v>17.799999999999997</v>
      </c>
      <c r="F3230" s="6">
        <f t="shared" si="353"/>
        <v>15.799999999999997</v>
      </c>
      <c r="G3230" s="6">
        <f t="shared" si="354"/>
        <v>16.799999999999997</v>
      </c>
      <c r="H3230" s="6">
        <f t="shared" si="355"/>
        <v>17.799999999999997</v>
      </c>
      <c r="I3230" s="162"/>
      <c r="J3230" s="6">
        <f t="shared" si="356"/>
        <v>-33.599999999999994</v>
      </c>
      <c r="K3230" s="60"/>
      <c r="L3230" s="93"/>
    </row>
    <row r="3231" spans="1:12">
      <c r="A3231" s="59">
        <f>'Temperature Data'!A3231</f>
        <v>43772</v>
      </c>
      <c r="B3231" s="6" cm="1">
        <f t="array" ref="B3231">INDEX('Temperature Data'!$B3231:$G3231,1,TempDataCol)</f>
        <v>40.5</v>
      </c>
      <c r="C3231" s="6">
        <f t="shared" si="350"/>
        <v>16</v>
      </c>
      <c r="D3231" s="6">
        <f t="shared" si="351"/>
        <v>17</v>
      </c>
      <c r="E3231" s="6">
        <f t="shared" si="352"/>
        <v>18</v>
      </c>
      <c r="F3231" s="6">
        <f t="shared" si="353"/>
        <v>16</v>
      </c>
      <c r="G3231" s="6">
        <f t="shared" si="354"/>
        <v>17</v>
      </c>
      <c r="H3231" s="6">
        <f t="shared" si="355"/>
        <v>18</v>
      </c>
      <c r="I3231" s="162"/>
      <c r="J3231" s="6">
        <f t="shared" si="356"/>
        <v>-34</v>
      </c>
      <c r="K3231" s="60"/>
      <c r="L3231" s="93"/>
    </row>
    <row r="3232" spans="1:12">
      <c r="A3232" s="59">
        <f>'Temperature Data'!A3232</f>
        <v>43773</v>
      </c>
      <c r="B3232" s="6" cm="1">
        <f t="array" ref="B3232">INDEX('Temperature Data'!$B3232:$G3232,1,TempDataCol)</f>
        <v>42.9</v>
      </c>
      <c r="C3232" s="6">
        <f t="shared" si="350"/>
        <v>13.600000000000001</v>
      </c>
      <c r="D3232" s="6">
        <f t="shared" si="351"/>
        <v>14.600000000000001</v>
      </c>
      <c r="E3232" s="6">
        <f t="shared" si="352"/>
        <v>15.600000000000001</v>
      </c>
      <c r="F3232" s="6">
        <f t="shared" si="353"/>
        <v>13.600000000000001</v>
      </c>
      <c r="G3232" s="6">
        <f t="shared" si="354"/>
        <v>14.600000000000001</v>
      </c>
      <c r="H3232" s="6">
        <f t="shared" si="355"/>
        <v>15.600000000000001</v>
      </c>
      <c r="I3232" s="162"/>
      <c r="J3232" s="6">
        <f t="shared" si="356"/>
        <v>-29.200000000000003</v>
      </c>
      <c r="K3232" s="60"/>
      <c r="L3232" s="93"/>
    </row>
    <row r="3233" spans="1:12">
      <c r="A3233" s="59">
        <f>'Temperature Data'!A3233</f>
        <v>43774</v>
      </c>
      <c r="B3233" s="6" cm="1">
        <f t="array" ref="B3233">INDEX('Temperature Data'!$B3233:$G3233,1,TempDataCol)</f>
        <v>47.9</v>
      </c>
      <c r="C3233" s="6">
        <f t="shared" si="350"/>
        <v>8.6000000000000014</v>
      </c>
      <c r="D3233" s="6">
        <f t="shared" si="351"/>
        <v>9.6000000000000014</v>
      </c>
      <c r="E3233" s="6">
        <f t="shared" si="352"/>
        <v>10.600000000000001</v>
      </c>
      <c r="F3233" s="6">
        <f t="shared" si="353"/>
        <v>8.6000000000000014</v>
      </c>
      <c r="G3233" s="6">
        <f t="shared" si="354"/>
        <v>9.6000000000000014</v>
      </c>
      <c r="H3233" s="6">
        <f t="shared" si="355"/>
        <v>10.600000000000001</v>
      </c>
      <c r="I3233" s="162"/>
      <c r="J3233" s="6">
        <f t="shared" si="356"/>
        <v>-19.200000000000003</v>
      </c>
      <c r="K3233" s="60"/>
      <c r="L3233" s="93"/>
    </row>
    <row r="3234" spans="1:12">
      <c r="A3234" s="59">
        <f>'Temperature Data'!A3234</f>
        <v>43775</v>
      </c>
      <c r="B3234" s="6" cm="1">
        <f t="array" ref="B3234">INDEX('Temperature Data'!$B3234:$G3234,1,TempDataCol)</f>
        <v>43.3</v>
      </c>
      <c r="C3234" s="6">
        <f t="shared" si="350"/>
        <v>13.200000000000003</v>
      </c>
      <c r="D3234" s="6">
        <f t="shared" si="351"/>
        <v>14.200000000000003</v>
      </c>
      <c r="E3234" s="6">
        <f t="shared" si="352"/>
        <v>15.200000000000003</v>
      </c>
      <c r="F3234" s="6">
        <f t="shared" si="353"/>
        <v>13.200000000000003</v>
      </c>
      <c r="G3234" s="6">
        <f t="shared" si="354"/>
        <v>14.200000000000003</v>
      </c>
      <c r="H3234" s="6">
        <f t="shared" si="355"/>
        <v>15.200000000000003</v>
      </c>
      <c r="I3234" s="162"/>
      <c r="J3234" s="6">
        <f t="shared" si="356"/>
        <v>-28.400000000000006</v>
      </c>
      <c r="K3234" s="60"/>
      <c r="L3234" s="93"/>
    </row>
    <row r="3235" spans="1:12">
      <c r="A3235" s="59">
        <f>'Temperature Data'!A3235</f>
        <v>43776</v>
      </c>
      <c r="B3235" s="6" cm="1">
        <f t="array" ref="B3235">INDEX('Temperature Data'!$B3235:$G3235,1,TempDataCol)</f>
        <v>44.2</v>
      </c>
      <c r="C3235" s="6">
        <f t="shared" si="350"/>
        <v>12.299999999999997</v>
      </c>
      <c r="D3235" s="6">
        <f t="shared" si="351"/>
        <v>13.299999999999997</v>
      </c>
      <c r="E3235" s="6">
        <f t="shared" si="352"/>
        <v>14.299999999999997</v>
      </c>
      <c r="F3235" s="6">
        <f t="shared" si="353"/>
        <v>12.299999999999997</v>
      </c>
      <c r="G3235" s="6">
        <f t="shared" si="354"/>
        <v>13.299999999999997</v>
      </c>
      <c r="H3235" s="6">
        <f t="shared" si="355"/>
        <v>14.299999999999997</v>
      </c>
      <c r="I3235" s="162"/>
      <c r="J3235" s="6">
        <f t="shared" si="356"/>
        <v>-26.599999999999994</v>
      </c>
      <c r="K3235" s="60"/>
      <c r="L3235" s="93"/>
    </row>
    <row r="3236" spans="1:12">
      <c r="A3236" s="59">
        <f>'Temperature Data'!A3236</f>
        <v>43777</v>
      </c>
      <c r="B3236" s="6" cm="1">
        <f t="array" ref="B3236">INDEX('Temperature Data'!$B3236:$G3236,1,TempDataCol)</f>
        <v>31.9</v>
      </c>
      <c r="C3236" s="6">
        <f t="shared" si="350"/>
        <v>24.6</v>
      </c>
      <c r="D3236" s="6">
        <f t="shared" si="351"/>
        <v>25.6</v>
      </c>
      <c r="E3236" s="6">
        <f t="shared" si="352"/>
        <v>26.6</v>
      </c>
      <c r="F3236" s="6">
        <f t="shared" si="353"/>
        <v>24.6</v>
      </c>
      <c r="G3236" s="6">
        <f t="shared" si="354"/>
        <v>25.6</v>
      </c>
      <c r="H3236" s="6">
        <f t="shared" si="355"/>
        <v>26.6</v>
      </c>
      <c r="I3236" s="162"/>
      <c r="J3236" s="6">
        <f t="shared" si="356"/>
        <v>-51.20000000000001</v>
      </c>
      <c r="K3236" s="60"/>
      <c r="L3236" s="93"/>
    </row>
    <row r="3237" spans="1:12">
      <c r="A3237" s="59">
        <f>'Temperature Data'!A3237</f>
        <v>43778</v>
      </c>
      <c r="B3237" s="6" cm="1">
        <f t="array" ref="B3237">INDEX('Temperature Data'!$B3237:$G3237,1,TempDataCol)</f>
        <v>29.200000000000003</v>
      </c>
      <c r="C3237" s="6">
        <f t="shared" si="350"/>
        <v>27.299999999999997</v>
      </c>
      <c r="D3237" s="6">
        <f t="shared" si="351"/>
        <v>28.299999999999997</v>
      </c>
      <c r="E3237" s="6">
        <f t="shared" si="352"/>
        <v>29.299999999999997</v>
      </c>
      <c r="F3237" s="6">
        <f t="shared" si="353"/>
        <v>27.299999999999997</v>
      </c>
      <c r="G3237" s="6">
        <f t="shared" si="354"/>
        <v>28.299999999999997</v>
      </c>
      <c r="H3237" s="6">
        <f t="shared" si="355"/>
        <v>29.299999999999997</v>
      </c>
      <c r="I3237" s="162"/>
      <c r="J3237" s="6">
        <f t="shared" si="356"/>
        <v>-56.599999999999994</v>
      </c>
      <c r="K3237" s="60"/>
      <c r="L3237" s="93"/>
    </row>
    <row r="3238" spans="1:12">
      <c r="A3238" s="59">
        <f>'Temperature Data'!A3238</f>
        <v>43779</v>
      </c>
      <c r="B3238" s="6" cm="1">
        <f t="array" ref="B3238">INDEX('Temperature Data'!$B3238:$G3238,1,TempDataCol)</f>
        <v>38.5</v>
      </c>
      <c r="C3238" s="6">
        <f t="shared" si="350"/>
        <v>18</v>
      </c>
      <c r="D3238" s="6">
        <f t="shared" si="351"/>
        <v>19</v>
      </c>
      <c r="E3238" s="6">
        <f t="shared" si="352"/>
        <v>20</v>
      </c>
      <c r="F3238" s="6">
        <f t="shared" si="353"/>
        <v>18</v>
      </c>
      <c r="G3238" s="6">
        <f t="shared" si="354"/>
        <v>19</v>
      </c>
      <c r="H3238" s="6">
        <f t="shared" si="355"/>
        <v>20</v>
      </c>
      <c r="I3238" s="162"/>
      <c r="J3238" s="6">
        <f t="shared" si="356"/>
        <v>-38</v>
      </c>
      <c r="K3238" s="60"/>
      <c r="L3238" s="93"/>
    </row>
    <row r="3239" spans="1:12">
      <c r="A3239" s="59">
        <f>'Temperature Data'!A3239</f>
        <v>43780</v>
      </c>
      <c r="B3239" s="6" cm="1">
        <f t="array" ref="B3239">INDEX('Temperature Data'!$B3239:$G3239,1,TempDataCol)</f>
        <v>44.5</v>
      </c>
      <c r="C3239" s="6">
        <f t="shared" si="350"/>
        <v>12</v>
      </c>
      <c r="D3239" s="6">
        <f t="shared" si="351"/>
        <v>13</v>
      </c>
      <c r="E3239" s="6">
        <f t="shared" si="352"/>
        <v>14</v>
      </c>
      <c r="F3239" s="6">
        <f t="shared" si="353"/>
        <v>12</v>
      </c>
      <c r="G3239" s="6">
        <f t="shared" si="354"/>
        <v>13</v>
      </c>
      <c r="H3239" s="6">
        <f t="shared" si="355"/>
        <v>14</v>
      </c>
      <c r="I3239" s="162"/>
      <c r="J3239" s="6">
        <f t="shared" si="356"/>
        <v>-26</v>
      </c>
      <c r="K3239" s="60"/>
      <c r="L3239" s="93"/>
    </row>
    <row r="3240" spans="1:12">
      <c r="A3240" s="59">
        <f>'Temperature Data'!A3240</f>
        <v>43781</v>
      </c>
      <c r="B3240" s="6" cm="1">
        <f t="array" ref="B3240">INDEX('Temperature Data'!$B3240:$G3240,1,TempDataCol)</f>
        <v>33.1</v>
      </c>
      <c r="C3240" s="6">
        <f t="shared" si="350"/>
        <v>23.4</v>
      </c>
      <c r="D3240" s="6">
        <f t="shared" si="351"/>
        <v>24.4</v>
      </c>
      <c r="E3240" s="6">
        <f t="shared" si="352"/>
        <v>25.4</v>
      </c>
      <c r="F3240" s="6">
        <f t="shared" si="353"/>
        <v>23.4</v>
      </c>
      <c r="G3240" s="6">
        <f t="shared" si="354"/>
        <v>24.4</v>
      </c>
      <c r="H3240" s="6">
        <f t="shared" si="355"/>
        <v>25.4</v>
      </c>
      <c r="I3240" s="162"/>
      <c r="J3240" s="6">
        <f t="shared" si="356"/>
        <v>-48.79999999999999</v>
      </c>
      <c r="K3240" s="60"/>
      <c r="L3240" s="93"/>
    </row>
    <row r="3241" spans="1:12">
      <c r="A3241" s="59">
        <f>'Temperature Data'!A3241</f>
        <v>43782</v>
      </c>
      <c r="B3241" s="6" cm="1">
        <f t="array" ref="B3241">INDEX('Temperature Data'!$B3241:$G3241,1,TempDataCol)</f>
        <v>22.299999999999997</v>
      </c>
      <c r="C3241" s="6">
        <f t="shared" si="350"/>
        <v>34.200000000000003</v>
      </c>
      <c r="D3241" s="6">
        <f t="shared" si="351"/>
        <v>35.200000000000003</v>
      </c>
      <c r="E3241" s="6">
        <f t="shared" si="352"/>
        <v>36.200000000000003</v>
      </c>
      <c r="F3241" s="6">
        <f t="shared" si="353"/>
        <v>34.200000000000003</v>
      </c>
      <c r="G3241" s="6">
        <f t="shared" si="354"/>
        <v>35.200000000000003</v>
      </c>
      <c r="H3241" s="6">
        <f t="shared" si="355"/>
        <v>36.200000000000003</v>
      </c>
      <c r="I3241" s="162"/>
      <c r="J3241" s="6">
        <f t="shared" si="356"/>
        <v>-70.400000000000006</v>
      </c>
      <c r="K3241" s="60"/>
      <c r="L3241" s="93"/>
    </row>
    <row r="3242" spans="1:12">
      <c r="A3242" s="59">
        <f>'Temperature Data'!A3242</f>
        <v>43783</v>
      </c>
      <c r="B3242" s="6" cm="1">
        <f t="array" ref="B3242">INDEX('Temperature Data'!$B3242:$G3242,1,TempDataCol)</f>
        <v>26.799999999999997</v>
      </c>
      <c r="C3242" s="6">
        <f t="shared" si="350"/>
        <v>29.700000000000003</v>
      </c>
      <c r="D3242" s="6">
        <f t="shared" si="351"/>
        <v>30.700000000000003</v>
      </c>
      <c r="E3242" s="6">
        <f t="shared" si="352"/>
        <v>31.700000000000003</v>
      </c>
      <c r="F3242" s="6">
        <f t="shared" si="353"/>
        <v>29.700000000000003</v>
      </c>
      <c r="G3242" s="6">
        <f t="shared" si="354"/>
        <v>30.700000000000003</v>
      </c>
      <c r="H3242" s="6">
        <f t="shared" si="355"/>
        <v>31.700000000000003</v>
      </c>
      <c r="I3242" s="162"/>
      <c r="J3242" s="6">
        <f t="shared" si="356"/>
        <v>-61.400000000000006</v>
      </c>
      <c r="K3242" s="60"/>
      <c r="L3242" s="93"/>
    </row>
    <row r="3243" spans="1:12">
      <c r="A3243" s="59">
        <f>'Temperature Data'!A3243</f>
        <v>43784</v>
      </c>
      <c r="B3243" s="6" cm="1">
        <f t="array" ref="B3243">INDEX('Temperature Data'!$B3243:$G3243,1,TempDataCol)</f>
        <v>38.200000000000003</v>
      </c>
      <c r="C3243" s="6">
        <f t="shared" si="350"/>
        <v>18.299999999999997</v>
      </c>
      <c r="D3243" s="6">
        <f t="shared" si="351"/>
        <v>19.299999999999997</v>
      </c>
      <c r="E3243" s="6">
        <f t="shared" si="352"/>
        <v>20.299999999999997</v>
      </c>
      <c r="F3243" s="6">
        <f t="shared" si="353"/>
        <v>18.299999999999997</v>
      </c>
      <c r="G3243" s="6">
        <f t="shared" si="354"/>
        <v>19.299999999999997</v>
      </c>
      <c r="H3243" s="6">
        <f t="shared" si="355"/>
        <v>20.299999999999997</v>
      </c>
      <c r="I3243" s="162"/>
      <c r="J3243" s="6">
        <f t="shared" si="356"/>
        <v>-38.599999999999994</v>
      </c>
      <c r="K3243" s="60"/>
      <c r="L3243" s="93"/>
    </row>
    <row r="3244" spans="1:12">
      <c r="A3244" s="59">
        <f>'Temperature Data'!A3244</f>
        <v>43785</v>
      </c>
      <c r="B3244" s="6" cm="1">
        <f t="array" ref="B3244">INDEX('Temperature Data'!$B3244:$G3244,1,TempDataCol)</f>
        <v>29.5</v>
      </c>
      <c r="C3244" s="6">
        <f t="shared" si="350"/>
        <v>27</v>
      </c>
      <c r="D3244" s="6">
        <f t="shared" si="351"/>
        <v>28</v>
      </c>
      <c r="E3244" s="6">
        <f t="shared" si="352"/>
        <v>29</v>
      </c>
      <c r="F3244" s="6">
        <f t="shared" si="353"/>
        <v>27</v>
      </c>
      <c r="G3244" s="6">
        <f t="shared" si="354"/>
        <v>28</v>
      </c>
      <c r="H3244" s="6">
        <f t="shared" si="355"/>
        <v>29</v>
      </c>
      <c r="I3244" s="162"/>
      <c r="J3244" s="6">
        <f t="shared" si="356"/>
        <v>-56</v>
      </c>
      <c r="K3244" s="60"/>
      <c r="L3244" s="93"/>
    </row>
    <row r="3245" spans="1:12">
      <c r="A3245" s="59">
        <f>'Temperature Data'!A3245</f>
        <v>43786</v>
      </c>
      <c r="B3245" s="6" cm="1">
        <f t="array" ref="B3245">INDEX('Temperature Data'!$B3245:$G3245,1,TempDataCol)</f>
        <v>28.9</v>
      </c>
      <c r="C3245" s="6">
        <f t="shared" si="350"/>
        <v>27.6</v>
      </c>
      <c r="D3245" s="6">
        <f t="shared" si="351"/>
        <v>28.6</v>
      </c>
      <c r="E3245" s="6">
        <f t="shared" si="352"/>
        <v>29.6</v>
      </c>
      <c r="F3245" s="6">
        <f t="shared" si="353"/>
        <v>27.6</v>
      </c>
      <c r="G3245" s="6">
        <f t="shared" si="354"/>
        <v>28.6</v>
      </c>
      <c r="H3245" s="6">
        <f t="shared" si="355"/>
        <v>29.6</v>
      </c>
      <c r="I3245" s="162"/>
      <c r="J3245" s="6">
        <f t="shared" si="356"/>
        <v>-57.20000000000001</v>
      </c>
      <c r="K3245" s="60"/>
      <c r="L3245" s="93"/>
    </row>
    <row r="3246" spans="1:12">
      <c r="A3246" s="59">
        <f>'Temperature Data'!A3246</f>
        <v>43787</v>
      </c>
      <c r="B3246" s="6" cm="1">
        <f t="array" ref="B3246">INDEX('Temperature Data'!$B3246:$G3246,1,TempDataCol)</f>
        <v>37.799999999999997</v>
      </c>
      <c r="C3246" s="6">
        <f t="shared" si="350"/>
        <v>18.700000000000003</v>
      </c>
      <c r="D3246" s="6">
        <f t="shared" si="351"/>
        <v>19.700000000000003</v>
      </c>
      <c r="E3246" s="6">
        <f t="shared" si="352"/>
        <v>20.700000000000003</v>
      </c>
      <c r="F3246" s="6">
        <f t="shared" si="353"/>
        <v>18.700000000000003</v>
      </c>
      <c r="G3246" s="6">
        <f t="shared" si="354"/>
        <v>19.700000000000003</v>
      </c>
      <c r="H3246" s="6">
        <f t="shared" si="355"/>
        <v>20.700000000000003</v>
      </c>
      <c r="I3246" s="162"/>
      <c r="J3246" s="6">
        <f t="shared" si="356"/>
        <v>-39.400000000000006</v>
      </c>
      <c r="K3246" s="60"/>
      <c r="L3246" s="93"/>
    </row>
    <row r="3247" spans="1:12">
      <c r="A3247" s="59">
        <f>'Temperature Data'!A3247</f>
        <v>43788</v>
      </c>
      <c r="B3247" s="6" cm="1">
        <f t="array" ref="B3247">INDEX('Temperature Data'!$B3247:$G3247,1,TempDataCol)</f>
        <v>41.3</v>
      </c>
      <c r="C3247" s="6">
        <f t="shared" si="350"/>
        <v>15.200000000000003</v>
      </c>
      <c r="D3247" s="6">
        <f t="shared" si="351"/>
        <v>16.200000000000003</v>
      </c>
      <c r="E3247" s="6">
        <f t="shared" si="352"/>
        <v>17.200000000000003</v>
      </c>
      <c r="F3247" s="6">
        <f t="shared" si="353"/>
        <v>15.200000000000003</v>
      </c>
      <c r="G3247" s="6">
        <f t="shared" si="354"/>
        <v>16.200000000000003</v>
      </c>
      <c r="H3247" s="6">
        <f t="shared" si="355"/>
        <v>17.200000000000003</v>
      </c>
      <c r="I3247" s="162"/>
      <c r="J3247" s="6">
        <f t="shared" si="356"/>
        <v>-32.400000000000006</v>
      </c>
      <c r="K3247" s="60"/>
      <c r="L3247" s="93"/>
    </row>
    <row r="3248" spans="1:12">
      <c r="A3248" s="59">
        <f>'Temperature Data'!A3248</f>
        <v>43789</v>
      </c>
      <c r="B3248" s="6" cm="1">
        <f t="array" ref="B3248">INDEX('Temperature Data'!$B3248:$G3248,1,TempDataCol)</f>
        <v>38.6</v>
      </c>
      <c r="C3248" s="6">
        <f t="shared" si="350"/>
        <v>17.899999999999999</v>
      </c>
      <c r="D3248" s="6">
        <f t="shared" si="351"/>
        <v>18.899999999999999</v>
      </c>
      <c r="E3248" s="6">
        <f t="shared" si="352"/>
        <v>19.899999999999999</v>
      </c>
      <c r="F3248" s="6">
        <f t="shared" si="353"/>
        <v>17.899999999999999</v>
      </c>
      <c r="G3248" s="6">
        <f t="shared" si="354"/>
        <v>18.899999999999999</v>
      </c>
      <c r="H3248" s="6">
        <f t="shared" si="355"/>
        <v>19.899999999999999</v>
      </c>
      <c r="I3248" s="162"/>
      <c r="J3248" s="6">
        <f t="shared" si="356"/>
        <v>-37.799999999999997</v>
      </c>
      <c r="K3248" s="60"/>
      <c r="L3248" s="93"/>
    </row>
    <row r="3249" spans="1:12">
      <c r="A3249" s="59">
        <f>'Temperature Data'!A3249</f>
        <v>43790</v>
      </c>
      <c r="B3249" s="6" cm="1">
        <f t="array" ref="B3249">INDEX('Temperature Data'!$B3249:$G3249,1,TempDataCol)</f>
        <v>37.799999999999997</v>
      </c>
      <c r="C3249" s="6">
        <f t="shared" si="350"/>
        <v>18.700000000000003</v>
      </c>
      <c r="D3249" s="6">
        <f t="shared" si="351"/>
        <v>19.700000000000003</v>
      </c>
      <c r="E3249" s="6">
        <f t="shared" si="352"/>
        <v>20.700000000000003</v>
      </c>
      <c r="F3249" s="6">
        <f t="shared" si="353"/>
        <v>18.700000000000003</v>
      </c>
      <c r="G3249" s="6">
        <f t="shared" si="354"/>
        <v>19.700000000000003</v>
      </c>
      <c r="H3249" s="6">
        <f t="shared" si="355"/>
        <v>20.700000000000003</v>
      </c>
      <c r="I3249" s="162"/>
      <c r="J3249" s="6">
        <f t="shared" si="356"/>
        <v>-39.400000000000006</v>
      </c>
      <c r="K3249" s="60"/>
      <c r="L3249" s="93"/>
    </row>
    <row r="3250" spans="1:12">
      <c r="A3250" s="59">
        <f>'Temperature Data'!A3250</f>
        <v>43791</v>
      </c>
      <c r="B3250" s="6" cm="1">
        <f t="array" ref="B3250">INDEX('Temperature Data'!$B3250:$G3250,1,TempDataCol)</f>
        <v>44.8</v>
      </c>
      <c r="C3250" s="6">
        <f t="shared" si="350"/>
        <v>11.700000000000003</v>
      </c>
      <c r="D3250" s="6">
        <f t="shared" si="351"/>
        <v>12.700000000000003</v>
      </c>
      <c r="E3250" s="6">
        <f t="shared" si="352"/>
        <v>13.700000000000003</v>
      </c>
      <c r="F3250" s="6">
        <f t="shared" si="353"/>
        <v>11.700000000000003</v>
      </c>
      <c r="G3250" s="6">
        <f t="shared" si="354"/>
        <v>12.700000000000003</v>
      </c>
      <c r="H3250" s="6">
        <f t="shared" si="355"/>
        <v>13.700000000000003</v>
      </c>
      <c r="I3250" s="162"/>
      <c r="J3250" s="6">
        <f t="shared" si="356"/>
        <v>-25.400000000000006</v>
      </c>
      <c r="K3250" s="60"/>
      <c r="L3250" s="93"/>
    </row>
    <row r="3251" spans="1:12">
      <c r="A3251" s="59">
        <f>'Temperature Data'!A3251</f>
        <v>43792</v>
      </c>
      <c r="B3251" s="6" cm="1">
        <f t="array" ref="B3251">INDEX('Temperature Data'!$B3251:$G3251,1,TempDataCol)</f>
        <v>36.700000000000003</v>
      </c>
      <c r="C3251" s="6">
        <f t="shared" si="350"/>
        <v>19.799999999999997</v>
      </c>
      <c r="D3251" s="6">
        <f t="shared" si="351"/>
        <v>20.799999999999997</v>
      </c>
      <c r="E3251" s="6">
        <f t="shared" si="352"/>
        <v>21.799999999999997</v>
      </c>
      <c r="F3251" s="6">
        <f t="shared" si="353"/>
        <v>19.799999999999997</v>
      </c>
      <c r="G3251" s="6">
        <f t="shared" si="354"/>
        <v>20.799999999999997</v>
      </c>
      <c r="H3251" s="6">
        <f t="shared" si="355"/>
        <v>21.799999999999997</v>
      </c>
      <c r="I3251" s="162"/>
      <c r="J3251" s="6">
        <f t="shared" si="356"/>
        <v>-41.599999999999994</v>
      </c>
      <c r="K3251" s="60"/>
      <c r="L3251" s="93"/>
    </row>
    <row r="3252" spans="1:12">
      <c r="A3252" s="59">
        <f>'Temperature Data'!A3252</f>
        <v>43793</v>
      </c>
      <c r="B3252" s="6" cm="1">
        <f t="array" ref="B3252">INDEX('Temperature Data'!$B3252:$G3252,1,TempDataCol)</f>
        <v>38.6</v>
      </c>
      <c r="C3252" s="6">
        <f t="shared" si="350"/>
        <v>17.899999999999999</v>
      </c>
      <c r="D3252" s="6">
        <f t="shared" si="351"/>
        <v>18.899999999999999</v>
      </c>
      <c r="E3252" s="6">
        <f t="shared" si="352"/>
        <v>19.899999999999999</v>
      </c>
      <c r="F3252" s="6">
        <f t="shared" si="353"/>
        <v>17.899999999999999</v>
      </c>
      <c r="G3252" s="6">
        <f t="shared" si="354"/>
        <v>18.899999999999999</v>
      </c>
      <c r="H3252" s="6">
        <f t="shared" si="355"/>
        <v>19.899999999999999</v>
      </c>
      <c r="I3252" s="162"/>
      <c r="J3252" s="6">
        <f t="shared" si="356"/>
        <v>-37.799999999999997</v>
      </c>
      <c r="K3252" s="60"/>
      <c r="L3252" s="93"/>
    </row>
    <row r="3253" spans="1:12">
      <c r="A3253" s="59">
        <f>'Temperature Data'!A3253</f>
        <v>43794</v>
      </c>
      <c r="B3253" s="6" cm="1">
        <f t="array" ref="B3253">INDEX('Temperature Data'!$B3253:$G3253,1,TempDataCol)</f>
        <v>42.1</v>
      </c>
      <c r="C3253" s="6">
        <f t="shared" si="350"/>
        <v>14.399999999999999</v>
      </c>
      <c r="D3253" s="6">
        <f t="shared" si="351"/>
        <v>15.399999999999999</v>
      </c>
      <c r="E3253" s="6">
        <f t="shared" si="352"/>
        <v>16.399999999999999</v>
      </c>
      <c r="F3253" s="6">
        <f t="shared" si="353"/>
        <v>14.399999999999999</v>
      </c>
      <c r="G3253" s="6">
        <f t="shared" si="354"/>
        <v>15.399999999999999</v>
      </c>
      <c r="H3253" s="6">
        <f t="shared" si="355"/>
        <v>16.399999999999999</v>
      </c>
      <c r="I3253" s="162"/>
      <c r="J3253" s="6">
        <f t="shared" si="356"/>
        <v>-30.799999999999997</v>
      </c>
      <c r="K3253" s="60"/>
      <c r="L3253" s="93"/>
    </row>
    <row r="3254" spans="1:12">
      <c r="A3254" s="59">
        <f>'Temperature Data'!A3254</f>
        <v>43795</v>
      </c>
      <c r="B3254" s="6" cm="1">
        <f t="array" ref="B3254">INDEX('Temperature Data'!$B3254:$G3254,1,TempDataCol)</f>
        <v>45</v>
      </c>
      <c r="C3254" s="6">
        <f t="shared" si="350"/>
        <v>11.5</v>
      </c>
      <c r="D3254" s="6">
        <f t="shared" si="351"/>
        <v>12.5</v>
      </c>
      <c r="E3254" s="6">
        <f t="shared" si="352"/>
        <v>13.5</v>
      </c>
      <c r="F3254" s="6">
        <f t="shared" si="353"/>
        <v>11.5</v>
      </c>
      <c r="G3254" s="6">
        <f t="shared" si="354"/>
        <v>12.5</v>
      </c>
      <c r="H3254" s="6">
        <f t="shared" si="355"/>
        <v>13.5</v>
      </c>
      <c r="I3254" s="162"/>
      <c r="J3254" s="6">
        <f t="shared" si="356"/>
        <v>-25</v>
      </c>
      <c r="K3254" s="60"/>
      <c r="L3254" s="93"/>
    </row>
    <row r="3255" spans="1:12">
      <c r="A3255" s="59">
        <f>'Temperature Data'!A3255</f>
        <v>43796</v>
      </c>
      <c r="B3255" s="6" cm="1">
        <f t="array" ref="B3255">INDEX('Temperature Data'!$B3255:$G3255,1,TempDataCol)</f>
        <v>43.2</v>
      </c>
      <c r="C3255" s="6">
        <f t="shared" si="350"/>
        <v>13.299999999999997</v>
      </c>
      <c r="D3255" s="6">
        <f t="shared" si="351"/>
        <v>14.299999999999997</v>
      </c>
      <c r="E3255" s="6">
        <f t="shared" si="352"/>
        <v>15.299999999999997</v>
      </c>
      <c r="F3255" s="6">
        <f t="shared" si="353"/>
        <v>13.299999999999997</v>
      </c>
      <c r="G3255" s="6">
        <f t="shared" si="354"/>
        <v>14.299999999999997</v>
      </c>
      <c r="H3255" s="6">
        <f t="shared" si="355"/>
        <v>15.299999999999997</v>
      </c>
      <c r="I3255" s="162"/>
      <c r="J3255" s="6">
        <f t="shared" si="356"/>
        <v>-28.599999999999994</v>
      </c>
      <c r="K3255" s="60"/>
      <c r="L3255" s="93"/>
    </row>
    <row r="3256" spans="1:12">
      <c r="A3256" s="59">
        <f>'Temperature Data'!A3256</f>
        <v>43797</v>
      </c>
      <c r="B3256" s="6" cm="1">
        <f t="array" ref="B3256">INDEX('Temperature Data'!$B3256:$G3256,1,TempDataCol)</f>
        <v>41.2</v>
      </c>
      <c r="C3256" s="6">
        <f t="shared" si="350"/>
        <v>15.299999999999997</v>
      </c>
      <c r="D3256" s="6">
        <f t="shared" si="351"/>
        <v>16.299999999999997</v>
      </c>
      <c r="E3256" s="6">
        <f t="shared" si="352"/>
        <v>17.299999999999997</v>
      </c>
      <c r="F3256" s="6">
        <f t="shared" si="353"/>
        <v>15.299999999999997</v>
      </c>
      <c r="G3256" s="6">
        <f t="shared" si="354"/>
        <v>16.299999999999997</v>
      </c>
      <c r="H3256" s="6">
        <f t="shared" si="355"/>
        <v>17.299999999999997</v>
      </c>
      <c r="I3256" s="162"/>
      <c r="J3256" s="6">
        <f t="shared" si="356"/>
        <v>-32.599999999999994</v>
      </c>
      <c r="K3256" s="60"/>
      <c r="L3256" s="93"/>
    </row>
    <row r="3257" spans="1:12">
      <c r="A3257" s="59">
        <f>'Temperature Data'!A3257</f>
        <v>43798</v>
      </c>
      <c r="B3257" s="6" cm="1">
        <f t="array" ref="B3257">INDEX('Temperature Data'!$B3257:$G3257,1,TempDataCol)</f>
        <v>34.299999999999997</v>
      </c>
      <c r="C3257" s="6">
        <f t="shared" si="350"/>
        <v>22.200000000000003</v>
      </c>
      <c r="D3257" s="6">
        <f t="shared" si="351"/>
        <v>23.200000000000003</v>
      </c>
      <c r="E3257" s="6">
        <f t="shared" si="352"/>
        <v>24.200000000000003</v>
      </c>
      <c r="F3257" s="6">
        <f t="shared" si="353"/>
        <v>22.200000000000003</v>
      </c>
      <c r="G3257" s="6">
        <f t="shared" si="354"/>
        <v>23.200000000000003</v>
      </c>
      <c r="H3257" s="6">
        <f t="shared" si="355"/>
        <v>24.200000000000003</v>
      </c>
      <c r="I3257" s="162"/>
      <c r="J3257" s="6">
        <f t="shared" si="356"/>
        <v>-46.400000000000006</v>
      </c>
      <c r="K3257" s="60"/>
      <c r="L3257" s="93"/>
    </row>
    <row r="3258" spans="1:12">
      <c r="A3258" s="59">
        <f>'Temperature Data'!A3258</f>
        <v>43799</v>
      </c>
      <c r="B3258" s="6" cm="1">
        <f t="array" ref="B3258">INDEX('Temperature Data'!$B3258:$G3258,1,TempDataCol)</f>
        <v>29.4</v>
      </c>
      <c r="C3258" s="6">
        <f t="shared" si="350"/>
        <v>27.1</v>
      </c>
      <c r="D3258" s="6">
        <f t="shared" si="351"/>
        <v>28.1</v>
      </c>
      <c r="E3258" s="6">
        <f t="shared" si="352"/>
        <v>29.1</v>
      </c>
      <c r="F3258" s="6">
        <f t="shared" si="353"/>
        <v>27.1</v>
      </c>
      <c r="G3258" s="6">
        <f t="shared" si="354"/>
        <v>28.1</v>
      </c>
      <c r="H3258" s="6">
        <f t="shared" si="355"/>
        <v>29.1</v>
      </c>
      <c r="I3258" s="162"/>
      <c r="J3258" s="6">
        <f t="shared" si="356"/>
        <v>-56.20000000000001</v>
      </c>
      <c r="K3258" s="60"/>
      <c r="L3258" s="93"/>
    </row>
    <row r="3259" spans="1:12">
      <c r="A3259" s="59">
        <f>'Temperature Data'!A3259</f>
        <v>43800</v>
      </c>
      <c r="B3259" s="6" cm="1">
        <f t="array" ref="B3259">INDEX('Temperature Data'!$B3259:$G3259,1,TempDataCol)</f>
        <v>25.5</v>
      </c>
      <c r="C3259" s="6">
        <f t="shared" si="350"/>
        <v>31</v>
      </c>
      <c r="D3259" s="6">
        <f t="shared" si="351"/>
        <v>32</v>
      </c>
      <c r="E3259" s="6">
        <f t="shared" si="352"/>
        <v>33</v>
      </c>
      <c r="F3259" s="6">
        <f t="shared" si="353"/>
        <v>31</v>
      </c>
      <c r="G3259" s="6">
        <f t="shared" si="354"/>
        <v>32</v>
      </c>
      <c r="H3259" s="6">
        <f t="shared" si="355"/>
        <v>33</v>
      </c>
      <c r="I3259" s="162"/>
      <c r="J3259" s="6">
        <f t="shared" si="356"/>
        <v>-64</v>
      </c>
      <c r="K3259" s="60"/>
      <c r="L3259" s="93"/>
    </row>
    <row r="3260" spans="1:12">
      <c r="A3260" s="59">
        <f>'Temperature Data'!A3260</f>
        <v>43801</v>
      </c>
      <c r="B3260" s="6" cm="1">
        <f t="array" ref="B3260">INDEX('Temperature Data'!$B3260:$G3260,1,TempDataCol)</f>
        <v>31.1</v>
      </c>
      <c r="C3260" s="6">
        <f t="shared" si="350"/>
        <v>25.4</v>
      </c>
      <c r="D3260" s="6">
        <f t="shared" si="351"/>
        <v>26.4</v>
      </c>
      <c r="E3260" s="6">
        <f t="shared" si="352"/>
        <v>27.4</v>
      </c>
      <c r="F3260" s="6">
        <f t="shared" si="353"/>
        <v>25.4</v>
      </c>
      <c r="G3260" s="6">
        <f t="shared" si="354"/>
        <v>26.4</v>
      </c>
      <c r="H3260" s="6">
        <f t="shared" si="355"/>
        <v>27.4</v>
      </c>
      <c r="I3260" s="162"/>
      <c r="J3260" s="6">
        <f t="shared" si="356"/>
        <v>-52.79999999999999</v>
      </c>
      <c r="K3260" s="60"/>
      <c r="L3260" s="93"/>
    </row>
    <row r="3261" spans="1:12">
      <c r="A3261" s="59">
        <f>'Temperature Data'!A3261</f>
        <v>43802</v>
      </c>
      <c r="B3261" s="6" cm="1">
        <f t="array" ref="B3261">INDEX('Temperature Data'!$B3261:$G3261,1,TempDataCol)</f>
        <v>30.1</v>
      </c>
      <c r="C3261" s="6">
        <f t="shared" si="350"/>
        <v>26.4</v>
      </c>
      <c r="D3261" s="6">
        <f t="shared" si="351"/>
        <v>27.4</v>
      </c>
      <c r="E3261" s="6">
        <f t="shared" si="352"/>
        <v>28.4</v>
      </c>
      <c r="F3261" s="6">
        <f t="shared" si="353"/>
        <v>26.4</v>
      </c>
      <c r="G3261" s="6">
        <f t="shared" si="354"/>
        <v>27.4</v>
      </c>
      <c r="H3261" s="6">
        <f t="shared" si="355"/>
        <v>28.4</v>
      </c>
      <c r="I3261" s="162"/>
      <c r="J3261" s="6">
        <f t="shared" si="356"/>
        <v>-54.79999999999999</v>
      </c>
      <c r="K3261" s="60"/>
      <c r="L3261" s="93"/>
    </row>
    <row r="3262" spans="1:12">
      <c r="A3262" s="59">
        <f>'Temperature Data'!A3262</f>
        <v>43803</v>
      </c>
      <c r="B3262" s="6" cm="1">
        <f t="array" ref="B3262">INDEX('Temperature Data'!$B3262:$G3262,1,TempDataCol)</f>
        <v>30.6</v>
      </c>
      <c r="C3262" s="6">
        <f t="shared" si="350"/>
        <v>25.9</v>
      </c>
      <c r="D3262" s="6">
        <f t="shared" si="351"/>
        <v>26.9</v>
      </c>
      <c r="E3262" s="6">
        <f t="shared" si="352"/>
        <v>27.9</v>
      </c>
      <c r="F3262" s="6">
        <f t="shared" si="353"/>
        <v>25.9</v>
      </c>
      <c r="G3262" s="6">
        <f t="shared" si="354"/>
        <v>26.9</v>
      </c>
      <c r="H3262" s="6">
        <f t="shared" si="355"/>
        <v>27.9</v>
      </c>
      <c r="I3262" s="162"/>
      <c r="J3262" s="6">
        <f t="shared" si="356"/>
        <v>-53.79999999999999</v>
      </c>
      <c r="K3262" s="60"/>
      <c r="L3262" s="93"/>
    </row>
    <row r="3263" spans="1:12">
      <c r="A3263" s="59">
        <f>'Temperature Data'!A3263</f>
        <v>43804</v>
      </c>
      <c r="B3263" s="6" cm="1">
        <f t="array" ref="B3263">INDEX('Temperature Data'!$B3263:$G3263,1,TempDataCol)</f>
        <v>33.200000000000003</v>
      </c>
      <c r="C3263" s="6">
        <f t="shared" si="350"/>
        <v>23.299999999999997</v>
      </c>
      <c r="D3263" s="6">
        <f t="shared" si="351"/>
        <v>24.299999999999997</v>
      </c>
      <c r="E3263" s="6">
        <f t="shared" si="352"/>
        <v>25.299999999999997</v>
      </c>
      <c r="F3263" s="6">
        <f t="shared" si="353"/>
        <v>23.299999999999997</v>
      </c>
      <c r="G3263" s="6">
        <f t="shared" si="354"/>
        <v>24.299999999999997</v>
      </c>
      <c r="H3263" s="6">
        <f t="shared" si="355"/>
        <v>25.299999999999997</v>
      </c>
      <c r="I3263" s="162"/>
      <c r="J3263" s="6">
        <f t="shared" si="356"/>
        <v>-48.599999999999994</v>
      </c>
      <c r="K3263" s="60"/>
      <c r="L3263" s="93"/>
    </row>
    <row r="3264" spans="1:12">
      <c r="A3264" s="59">
        <f>'Temperature Data'!A3264</f>
        <v>43805</v>
      </c>
      <c r="B3264" s="6" cm="1">
        <f t="array" ref="B3264">INDEX('Temperature Data'!$B3264:$G3264,1,TempDataCol)</f>
        <v>28</v>
      </c>
      <c r="C3264" s="6">
        <f t="shared" si="350"/>
        <v>28.5</v>
      </c>
      <c r="D3264" s="6">
        <f t="shared" si="351"/>
        <v>29.5</v>
      </c>
      <c r="E3264" s="6">
        <f t="shared" si="352"/>
        <v>30.5</v>
      </c>
      <c r="F3264" s="6">
        <f t="shared" si="353"/>
        <v>28.5</v>
      </c>
      <c r="G3264" s="6">
        <f t="shared" si="354"/>
        <v>29.5</v>
      </c>
      <c r="H3264" s="6">
        <f t="shared" si="355"/>
        <v>30.5</v>
      </c>
      <c r="I3264" s="162"/>
      <c r="J3264" s="6">
        <f t="shared" si="356"/>
        <v>-59</v>
      </c>
      <c r="K3264" s="60"/>
      <c r="L3264" s="93"/>
    </row>
    <row r="3265" spans="1:12">
      <c r="A3265" s="59">
        <f>'Temperature Data'!A3265</f>
        <v>43806</v>
      </c>
      <c r="B3265" s="6" cm="1">
        <f t="array" ref="B3265">INDEX('Temperature Data'!$B3265:$G3265,1,TempDataCol)</f>
        <v>23.700000000000003</v>
      </c>
      <c r="C3265" s="6">
        <f t="shared" si="350"/>
        <v>32.799999999999997</v>
      </c>
      <c r="D3265" s="6">
        <f t="shared" si="351"/>
        <v>33.799999999999997</v>
      </c>
      <c r="E3265" s="6">
        <f t="shared" si="352"/>
        <v>34.799999999999997</v>
      </c>
      <c r="F3265" s="6">
        <f t="shared" si="353"/>
        <v>32.799999999999997</v>
      </c>
      <c r="G3265" s="6">
        <f t="shared" si="354"/>
        <v>33.799999999999997</v>
      </c>
      <c r="H3265" s="6">
        <f t="shared" si="355"/>
        <v>34.799999999999997</v>
      </c>
      <c r="I3265" s="162"/>
      <c r="J3265" s="6">
        <f t="shared" si="356"/>
        <v>-67.599999999999994</v>
      </c>
      <c r="K3265" s="60"/>
      <c r="L3265" s="93"/>
    </row>
    <row r="3266" spans="1:12">
      <c r="A3266" s="59">
        <f>'Temperature Data'!A3266</f>
        <v>43807</v>
      </c>
      <c r="B3266" s="6" cm="1">
        <f t="array" ref="B3266">INDEX('Temperature Data'!$B3266:$G3266,1,TempDataCol)</f>
        <v>21.6</v>
      </c>
      <c r="C3266" s="6">
        <f t="shared" si="350"/>
        <v>34.9</v>
      </c>
      <c r="D3266" s="6">
        <f t="shared" si="351"/>
        <v>35.9</v>
      </c>
      <c r="E3266" s="6">
        <f t="shared" si="352"/>
        <v>36.9</v>
      </c>
      <c r="F3266" s="6">
        <f t="shared" si="353"/>
        <v>34.9</v>
      </c>
      <c r="G3266" s="6">
        <f t="shared" si="354"/>
        <v>35.9</v>
      </c>
      <c r="H3266" s="6">
        <f t="shared" si="355"/>
        <v>36.9</v>
      </c>
      <c r="I3266" s="162"/>
      <c r="J3266" s="6">
        <f t="shared" si="356"/>
        <v>-71.799999999999983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10.100000000000001</v>
      </c>
      <c r="D3267" s="6">
        <f t="shared" ref="D3267:D3330" si="358">IF(ISNUMBER($B3267),IF($B3267&lt;BPmiddle,(BPmiddle-$B3267),0),"no data")</f>
        <v>11.100000000000001</v>
      </c>
      <c r="E3267" s="6">
        <f t="shared" ref="E3267:E3330" si="359">IF(ISNUMBER($B3267),IF($B3267&lt;BPupper,(BPupper-$B3267),0),"no data")</f>
        <v>12.100000000000001</v>
      </c>
      <c r="F3267" s="6">
        <f t="shared" ref="F3267:F3330" si="360">IF(ISNUMBER($B3267),IF($B3267&lt;BPlower,(BPlower-$B3267),0),"no data")</f>
        <v>10.100000000000001</v>
      </c>
      <c r="G3267" s="6">
        <f t="shared" ref="G3267:G3330" si="361">IF(ISNUMBER($B3267),IF($B3267&lt;BPmiddle,(BPmiddle-$B3267),0),"no data")</f>
        <v>11.100000000000001</v>
      </c>
      <c r="H3267" s="6">
        <f t="shared" ref="H3267:H3330" si="362">IF(ISNUMBER($B3267),IF($B3267&lt;BPupper,(BPupper-$B3267),0),"no data")</f>
        <v>12.100000000000001</v>
      </c>
      <c r="I3267" s="162"/>
      <c r="J3267" s="6">
        <f t="shared" ref="J3267:J3330" si="363">IF(ISNUMBER($B3267),IF($B3267&lt;BalancePoint,(BalancePoint-$B3267-SUM($D3267:$F3267)),0),"no data")</f>
        <v>-22.200000000000003</v>
      </c>
      <c r="K3267" s="60"/>
      <c r="L3267" s="93"/>
    </row>
    <row r="3268" spans="1:12">
      <c r="A3268" s="59">
        <f>'Temperature Data'!A3268</f>
        <v>43809</v>
      </c>
      <c r="B3268" s="6" cm="1">
        <f t="array" ref="B3268">INDEX('Temperature Data'!$B3268:$G3268,1,TempDataCol)</f>
        <v>53.4</v>
      </c>
      <c r="C3268" s="6">
        <f t="shared" si="357"/>
        <v>3.1000000000000014</v>
      </c>
      <c r="D3268" s="6">
        <f t="shared" si="358"/>
        <v>4.1000000000000014</v>
      </c>
      <c r="E3268" s="6">
        <f t="shared" si="359"/>
        <v>5.1000000000000014</v>
      </c>
      <c r="F3268" s="6">
        <f t="shared" si="360"/>
        <v>3.1000000000000014</v>
      </c>
      <c r="G3268" s="6">
        <f t="shared" si="361"/>
        <v>4.1000000000000014</v>
      </c>
      <c r="H3268" s="6">
        <f t="shared" si="362"/>
        <v>5.1000000000000014</v>
      </c>
      <c r="I3268" s="162"/>
      <c r="J3268" s="6">
        <f t="shared" si="363"/>
        <v>-8.2000000000000028</v>
      </c>
      <c r="K3268" s="60"/>
      <c r="L3268" s="93"/>
    </row>
    <row r="3269" spans="1:12">
      <c r="A3269" s="59">
        <f>'Temperature Data'!A3269</f>
        <v>43810</v>
      </c>
      <c r="B3269" s="6" cm="1">
        <f t="array" ref="B3269">INDEX('Temperature Data'!$B3269:$G3269,1,TempDataCol)</f>
        <v>30.299999999999997</v>
      </c>
      <c r="C3269" s="6">
        <f t="shared" si="357"/>
        <v>26.200000000000003</v>
      </c>
      <c r="D3269" s="6">
        <f t="shared" si="358"/>
        <v>27.200000000000003</v>
      </c>
      <c r="E3269" s="6">
        <f t="shared" si="359"/>
        <v>28.200000000000003</v>
      </c>
      <c r="F3269" s="6">
        <f t="shared" si="360"/>
        <v>26.200000000000003</v>
      </c>
      <c r="G3269" s="6">
        <f t="shared" si="361"/>
        <v>27.200000000000003</v>
      </c>
      <c r="H3269" s="6">
        <f t="shared" si="362"/>
        <v>28.200000000000003</v>
      </c>
      <c r="I3269" s="162"/>
      <c r="J3269" s="6">
        <f t="shared" si="363"/>
        <v>-54.400000000000006</v>
      </c>
      <c r="K3269" s="60"/>
      <c r="L3269" s="93"/>
    </row>
    <row r="3270" spans="1:12">
      <c r="A3270" s="59">
        <f>'Temperature Data'!A3270</f>
        <v>43811</v>
      </c>
      <c r="B3270" s="6" cm="1">
        <f t="array" ref="B3270">INDEX('Temperature Data'!$B3270:$G3270,1,TempDataCol)</f>
        <v>24.6</v>
      </c>
      <c r="C3270" s="6">
        <f t="shared" si="357"/>
        <v>31.9</v>
      </c>
      <c r="D3270" s="6">
        <f t="shared" si="358"/>
        <v>32.9</v>
      </c>
      <c r="E3270" s="6">
        <f t="shared" si="359"/>
        <v>33.9</v>
      </c>
      <c r="F3270" s="6">
        <f t="shared" si="360"/>
        <v>31.9</v>
      </c>
      <c r="G3270" s="6">
        <f t="shared" si="361"/>
        <v>32.9</v>
      </c>
      <c r="H3270" s="6">
        <f t="shared" si="362"/>
        <v>33.9</v>
      </c>
      <c r="I3270" s="162"/>
      <c r="J3270" s="6">
        <f t="shared" si="363"/>
        <v>-65.799999999999983</v>
      </c>
      <c r="K3270" s="60"/>
      <c r="L3270" s="93"/>
    </row>
    <row r="3271" spans="1:12">
      <c r="A3271" s="59">
        <f>'Temperature Data'!A3271</f>
        <v>43812</v>
      </c>
      <c r="B3271" s="6" cm="1">
        <f t="array" ref="B3271">INDEX('Temperature Data'!$B3271:$G3271,1,TempDataCol)</f>
        <v>28.4</v>
      </c>
      <c r="C3271" s="6">
        <f t="shared" si="357"/>
        <v>28.1</v>
      </c>
      <c r="D3271" s="6">
        <f t="shared" si="358"/>
        <v>29.1</v>
      </c>
      <c r="E3271" s="6">
        <f t="shared" si="359"/>
        <v>30.1</v>
      </c>
      <c r="F3271" s="6">
        <f t="shared" si="360"/>
        <v>28.1</v>
      </c>
      <c r="G3271" s="6">
        <f t="shared" si="361"/>
        <v>29.1</v>
      </c>
      <c r="H3271" s="6">
        <f t="shared" si="362"/>
        <v>30.1</v>
      </c>
      <c r="I3271" s="162"/>
      <c r="J3271" s="6">
        <f t="shared" si="363"/>
        <v>-58.20000000000001</v>
      </c>
      <c r="K3271" s="60"/>
      <c r="L3271" s="93"/>
    </row>
    <row r="3272" spans="1:12">
      <c r="A3272" s="59">
        <f>'Temperature Data'!A3272</f>
        <v>43813</v>
      </c>
      <c r="B3272" s="6" cm="1">
        <f t="array" ref="B3272">INDEX('Temperature Data'!$B3272:$G3272,1,TempDataCol)</f>
        <v>51</v>
      </c>
      <c r="C3272" s="6">
        <f t="shared" si="357"/>
        <v>5.5</v>
      </c>
      <c r="D3272" s="6">
        <f t="shared" si="358"/>
        <v>6.5</v>
      </c>
      <c r="E3272" s="6">
        <f t="shared" si="359"/>
        <v>7.5</v>
      </c>
      <c r="F3272" s="6">
        <f t="shared" si="360"/>
        <v>5.5</v>
      </c>
      <c r="G3272" s="6">
        <f t="shared" si="361"/>
        <v>6.5</v>
      </c>
      <c r="H3272" s="6">
        <f t="shared" si="362"/>
        <v>7.5</v>
      </c>
      <c r="I3272" s="162"/>
      <c r="J3272" s="6">
        <f t="shared" si="363"/>
        <v>-13</v>
      </c>
      <c r="K3272" s="60"/>
      <c r="L3272" s="93"/>
    </row>
    <row r="3273" spans="1:12">
      <c r="A3273" s="59">
        <f>'Temperature Data'!A3273</f>
        <v>43814</v>
      </c>
      <c r="B3273" s="6" cm="1">
        <f t="array" ref="B3273">INDEX('Temperature Data'!$B3273:$G3273,1,TempDataCol)</f>
        <v>42</v>
      </c>
      <c r="C3273" s="6">
        <f t="shared" si="357"/>
        <v>14.5</v>
      </c>
      <c r="D3273" s="6">
        <f t="shared" si="358"/>
        <v>15.5</v>
      </c>
      <c r="E3273" s="6">
        <f t="shared" si="359"/>
        <v>16.5</v>
      </c>
      <c r="F3273" s="6">
        <f t="shared" si="360"/>
        <v>14.5</v>
      </c>
      <c r="G3273" s="6">
        <f t="shared" si="361"/>
        <v>15.5</v>
      </c>
      <c r="H3273" s="6">
        <f t="shared" si="362"/>
        <v>16.5</v>
      </c>
      <c r="I3273" s="162"/>
      <c r="J3273" s="6">
        <f t="shared" si="363"/>
        <v>-31</v>
      </c>
      <c r="K3273" s="60"/>
      <c r="L3273" s="93"/>
    </row>
    <row r="3274" spans="1:12">
      <c r="A3274" s="59">
        <f>'Temperature Data'!A3274</f>
        <v>43815</v>
      </c>
      <c r="B3274" s="6" cm="1">
        <f t="array" ref="B3274">INDEX('Temperature Data'!$B3274:$G3274,1,TempDataCol)</f>
        <v>29.299999999999997</v>
      </c>
      <c r="C3274" s="6">
        <f t="shared" si="357"/>
        <v>27.200000000000003</v>
      </c>
      <c r="D3274" s="6">
        <f t="shared" si="358"/>
        <v>28.200000000000003</v>
      </c>
      <c r="E3274" s="6">
        <f t="shared" si="359"/>
        <v>29.200000000000003</v>
      </c>
      <c r="F3274" s="6">
        <f t="shared" si="360"/>
        <v>27.200000000000003</v>
      </c>
      <c r="G3274" s="6">
        <f t="shared" si="361"/>
        <v>28.200000000000003</v>
      </c>
      <c r="H3274" s="6">
        <f t="shared" si="362"/>
        <v>29.200000000000003</v>
      </c>
      <c r="I3274" s="162"/>
      <c r="J3274" s="6">
        <f t="shared" si="363"/>
        <v>-56.400000000000006</v>
      </c>
      <c r="K3274" s="60"/>
      <c r="L3274" s="93"/>
    </row>
    <row r="3275" spans="1:12">
      <c r="A3275" s="59">
        <f>'Temperature Data'!A3275</f>
        <v>43816</v>
      </c>
      <c r="B3275" s="6" cm="1">
        <f t="array" ref="B3275">INDEX('Temperature Data'!$B3275:$G3275,1,TempDataCol)</f>
        <v>28.1</v>
      </c>
      <c r="C3275" s="6">
        <f t="shared" si="357"/>
        <v>28.4</v>
      </c>
      <c r="D3275" s="6">
        <f t="shared" si="358"/>
        <v>29.4</v>
      </c>
      <c r="E3275" s="6">
        <f t="shared" si="359"/>
        <v>30.4</v>
      </c>
      <c r="F3275" s="6">
        <f t="shared" si="360"/>
        <v>28.4</v>
      </c>
      <c r="G3275" s="6">
        <f t="shared" si="361"/>
        <v>29.4</v>
      </c>
      <c r="H3275" s="6">
        <f t="shared" si="362"/>
        <v>30.4</v>
      </c>
      <c r="I3275" s="162"/>
      <c r="J3275" s="6">
        <f t="shared" si="363"/>
        <v>-58.79999999999999</v>
      </c>
      <c r="K3275" s="60"/>
      <c r="L3275" s="93"/>
    </row>
    <row r="3276" spans="1:12">
      <c r="A3276" s="59">
        <f>'Temperature Data'!A3276</f>
        <v>43817</v>
      </c>
      <c r="B3276" s="6" cm="1">
        <f t="array" ref="B3276">INDEX('Temperature Data'!$B3276:$G3276,1,TempDataCol)</f>
        <v>29.9</v>
      </c>
      <c r="C3276" s="6">
        <f t="shared" si="357"/>
        <v>26.6</v>
      </c>
      <c r="D3276" s="6">
        <f t="shared" si="358"/>
        <v>27.6</v>
      </c>
      <c r="E3276" s="6">
        <f t="shared" si="359"/>
        <v>28.6</v>
      </c>
      <c r="F3276" s="6">
        <f t="shared" si="360"/>
        <v>26.6</v>
      </c>
      <c r="G3276" s="6">
        <f t="shared" si="361"/>
        <v>27.6</v>
      </c>
      <c r="H3276" s="6">
        <f t="shared" si="362"/>
        <v>28.6</v>
      </c>
      <c r="I3276" s="162"/>
      <c r="J3276" s="6">
        <f t="shared" si="363"/>
        <v>-55.20000000000001</v>
      </c>
      <c r="K3276" s="60"/>
      <c r="L3276" s="93"/>
    </row>
    <row r="3277" spans="1:12">
      <c r="A3277" s="59">
        <f>'Temperature Data'!A3277</f>
        <v>43818</v>
      </c>
      <c r="B3277" s="6" cm="1">
        <f t="array" ref="B3277">INDEX('Temperature Data'!$B3277:$G3277,1,TempDataCol)</f>
        <v>16.799999999999997</v>
      </c>
      <c r="C3277" s="6">
        <f t="shared" si="357"/>
        <v>39.700000000000003</v>
      </c>
      <c r="D3277" s="6">
        <f t="shared" si="358"/>
        <v>40.700000000000003</v>
      </c>
      <c r="E3277" s="6">
        <f t="shared" si="359"/>
        <v>41.7</v>
      </c>
      <c r="F3277" s="6">
        <f t="shared" si="360"/>
        <v>39.700000000000003</v>
      </c>
      <c r="G3277" s="6">
        <f t="shared" si="361"/>
        <v>40.700000000000003</v>
      </c>
      <c r="H3277" s="6">
        <f t="shared" si="362"/>
        <v>41.7</v>
      </c>
      <c r="I3277" s="162"/>
      <c r="J3277" s="6">
        <f t="shared" si="363"/>
        <v>-81.400000000000006</v>
      </c>
      <c r="K3277" s="60"/>
      <c r="L3277" s="93"/>
    </row>
    <row r="3278" spans="1:12">
      <c r="A3278" s="59">
        <f>'Temperature Data'!A3278</f>
        <v>43819</v>
      </c>
      <c r="B3278" s="6" cm="1">
        <f t="array" ref="B3278">INDEX('Temperature Data'!$B3278:$G3278,1,TempDataCol)</f>
        <v>20.9</v>
      </c>
      <c r="C3278" s="6">
        <f t="shared" si="357"/>
        <v>35.6</v>
      </c>
      <c r="D3278" s="6">
        <f t="shared" si="358"/>
        <v>36.6</v>
      </c>
      <c r="E3278" s="6">
        <f t="shared" si="359"/>
        <v>37.6</v>
      </c>
      <c r="F3278" s="6">
        <f t="shared" si="360"/>
        <v>35.6</v>
      </c>
      <c r="G3278" s="6">
        <f t="shared" si="361"/>
        <v>36.6</v>
      </c>
      <c r="H3278" s="6">
        <f t="shared" si="362"/>
        <v>37.6</v>
      </c>
      <c r="I3278" s="162"/>
      <c r="J3278" s="6">
        <f t="shared" si="363"/>
        <v>-73.200000000000017</v>
      </c>
      <c r="K3278" s="60"/>
      <c r="L3278" s="93"/>
    </row>
    <row r="3279" spans="1:12">
      <c r="A3279" s="59">
        <f>'Temperature Data'!A3279</f>
        <v>43820</v>
      </c>
      <c r="B3279" s="6" cm="1">
        <f t="array" ref="B3279">INDEX('Temperature Data'!$B3279:$G3279,1,TempDataCol)</f>
        <v>22.299999999999997</v>
      </c>
      <c r="C3279" s="6">
        <f t="shared" si="357"/>
        <v>34.200000000000003</v>
      </c>
      <c r="D3279" s="6">
        <f t="shared" si="358"/>
        <v>35.200000000000003</v>
      </c>
      <c r="E3279" s="6">
        <f t="shared" si="359"/>
        <v>36.200000000000003</v>
      </c>
      <c r="F3279" s="6">
        <f t="shared" si="360"/>
        <v>34.200000000000003</v>
      </c>
      <c r="G3279" s="6">
        <f t="shared" si="361"/>
        <v>35.200000000000003</v>
      </c>
      <c r="H3279" s="6">
        <f t="shared" si="362"/>
        <v>36.200000000000003</v>
      </c>
      <c r="I3279" s="162"/>
      <c r="J3279" s="6">
        <f t="shared" si="363"/>
        <v>-70.400000000000006</v>
      </c>
      <c r="K3279" s="60"/>
      <c r="L3279" s="93"/>
    </row>
    <row r="3280" spans="1:12">
      <c r="A3280" s="59">
        <f>'Temperature Data'!A3280</f>
        <v>43821</v>
      </c>
      <c r="B3280" s="6" cm="1">
        <f t="array" ref="B3280">INDEX('Temperature Data'!$B3280:$G3280,1,TempDataCol)</f>
        <v>31.799999999999997</v>
      </c>
      <c r="C3280" s="6">
        <f t="shared" si="357"/>
        <v>24.700000000000003</v>
      </c>
      <c r="D3280" s="6">
        <f t="shared" si="358"/>
        <v>25.700000000000003</v>
      </c>
      <c r="E3280" s="6">
        <f t="shared" si="359"/>
        <v>26.700000000000003</v>
      </c>
      <c r="F3280" s="6">
        <f t="shared" si="360"/>
        <v>24.700000000000003</v>
      </c>
      <c r="G3280" s="6">
        <f t="shared" si="361"/>
        <v>25.700000000000003</v>
      </c>
      <c r="H3280" s="6">
        <f t="shared" si="362"/>
        <v>26.700000000000003</v>
      </c>
      <c r="I3280" s="162"/>
      <c r="J3280" s="6">
        <f t="shared" si="363"/>
        <v>-51.400000000000006</v>
      </c>
      <c r="K3280" s="60"/>
      <c r="L3280" s="93"/>
    </row>
    <row r="3281" spans="1:12">
      <c r="A3281" s="59">
        <f>'Temperature Data'!A3281</f>
        <v>43822</v>
      </c>
      <c r="B3281" s="6" cm="1">
        <f t="array" ref="B3281">INDEX('Temperature Data'!$B3281:$G3281,1,TempDataCol)</f>
        <v>39.9</v>
      </c>
      <c r="C3281" s="6">
        <f t="shared" si="357"/>
        <v>16.600000000000001</v>
      </c>
      <c r="D3281" s="6">
        <f t="shared" si="358"/>
        <v>17.600000000000001</v>
      </c>
      <c r="E3281" s="6">
        <f t="shared" si="359"/>
        <v>18.600000000000001</v>
      </c>
      <c r="F3281" s="6">
        <f t="shared" si="360"/>
        <v>16.600000000000001</v>
      </c>
      <c r="G3281" s="6">
        <f t="shared" si="361"/>
        <v>17.600000000000001</v>
      </c>
      <c r="H3281" s="6">
        <f t="shared" si="362"/>
        <v>18.600000000000001</v>
      </c>
      <c r="I3281" s="162"/>
      <c r="J3281" s="6">
        <f t="shared" si="363"/>
        <v>-35.200000000000003</v>
      </c>
      <c r="K3281" s="60"/>
      <c r="L3281" s="93"/>
    </row>
    <row r="3282" spans="1:12">
      <c r="A3282" s="59">
        <f>'Temperature Data'!A3282</f>
        <v>43823</v>
      </c>
      <c r="B3282" s="6" cm="1">
        <f t="array" ref="B3282">INDEX('Temperature Data'!$B3282:$G3282,1,TempDataCol)</f>
        <v>37.6</v>
      </c>
      <c r="C3282" s="6">
        <f t="shared" si="357"/>
        <v>18.899999999999999</v>
      </c>
      <c r="D3282" s="6">
        <f t="shared" si="358"/>
        <v>19.899999999999999</v>
      </c>
      <c r="E3282" s="6">
        <f t="shared" si="359"/>
        <v>20.9</v>
      </c>
      <c r="F3282" s="6">
        <f t="shared" si="360"/>
        <v>18.899999999999999</v>
      </c>
      <c r="G3282" s="6">
        <f t="shared" si="361"/>
        <v>19.899999999999999</v>
      </c>
      <c r="H3282" s="6">
        <f t="shared" si="362"/>
        <v>20.9</v>
      </c>
      <c r="I3282" s="162"/>
      <c r="J3282" s="6">
        <f t="shared" si="363"/>
        <v>-39.799999999999997</v>
      </c>
      <c r="K3282" s="60"/>
      <c r="L3282" s="93"/>
    </row>
    <row r="3283" spans="1:12">
      <c r="A3283" s="59">
        <f>'Temperature Data'!A3283</f>
        <v>43824</v>
      </c>
      <c r="B3283" s="6" cm="1">
        <f t="array" ref="B3283">INDEX('Temperature Data'!$B3283:$G3283,1,TempDataCol)</f>
        <v>29.200000000000003</v>
      </c>
      <c r="C3283" s="6">
        <f t="shared" si="357"/>
        <v>27.299999999999997</v>
      </c>
      <c r="D3283" s="6">
        <f t="shared" si="358"/>
        <v>28.299999999999997</v>
      </c>
      <c r="E3283" s="6">
        <f t="shared" si="359"/>
        <v>29.299999999999997</v>
      </c>
      <c r="F3283" s="6">
        <f t="shared" si="360"/>
        <v>27.299999999999997</v>
      </c>
      <c r="G3283" s="6">
        <f t="shared" si="361"/>
        <v>28.299999999999997</v>
      </c>
      <c r="H3283" s="6">
        <f t="shared" si="362"/>
        <v>29.299999999999997</v>
      </c>
      <c r="I3283" s="162"/>
      <c r="J3283" s="6">
        <f t="shared" si="363"/>
        <v>-56.599999999999994</v>
      </c>
      <c r="K3283" s="60"/>
      <c r="L3283" s="93"/>
    </row>
    <row r="3284" spans="1:12">
      <c r="A3284" s="59">
        <f>'Temperature Data'!A3284</f>
        <v>43825</v>
      </c>
      <c r="B3284" s="6" cm="1">
        <f t="array" ref="B3284">INDEX('Temperature Data'!$B3284:$G3284,1,TempDataCol)</f>
        <v>31.799999999999997</v>
      </c>
      <c r="C3284" s="6">
        <f t="shared" si="357"/>
        <v>24.700000000000003</v>
      </c>
      <c r="D3284" s="6">
        <f t="shared" si="358"/>
        <v>25.700000000000003</v>
      </c>
      <c r="E3284" s="6">
        <f t="shared" si="359"/>
        <v>26.700000000000003</v>
      </c>
      <c r="F3284" s="6">
        <f t="shared" si="360"/>
        <v>24.700000000000003</v>
      </c>
      <c r="G3284" s="6">
        <f t="shared" si="361"/>
        <v>25.700000000000003</v>
      </c>
      <c r="H3284" s="6">
        <f t="shared" si="362"/>
        <v>26.700000000000003</v>
      </c>
      <c r="I3284" s="162"/>
      <c r="J3284" s="6">
        <f t="shared" si="363"/>
        <v>-51.400000000000006</v>
      </c>
      <c r="K3284" s="60"/>
      <c r="L3284" s="93"/>
    </row>
    <row r="3285" spans="1:12">
      <c r="A3285" s="59">
        <f>'Temperature Data'!A3285</f>
        <v>43826</v>
      </c>
      <c r="B3285" s="6" cm="1">
        <f t="array" ref="B3285">INDEX('Temperature Data'!$B3285:$G3285,1,TempDataCol)</f>
        <v>41.2</v>
      </c>
      <c r="C3285" s="6">
        <f t="shared" si="357"/>
        <v>15.299999999999997</v>
      </c>
      <c r="D3285" s="6">
        <f t="shared" si="358"/>
        <v>16.299999999999997</v>
      </c>
      <c r="E3285" s="6">
        <f t="shared" si="359"/>
        <v>17.299999999999997</v>
      </c>
      <c r="F3285" s="6">
        <f t="shared" si="360"/>
        <v>15.299999999999997</v>
      </c>
      <c r="G3285" s="6">
        <f t="shared" si="361"/>
        <v>16.299999999999997</v>
      </c>
      <c r="H3285" s="6">
        <f t="shared" si="362"/>
        <v>17.299999999999997</v>
      </c>
      <c r="I3285" s="162"/>
      <c r="J3285" s="6">
        <f t="shared" si="363"/>
        <v>-32.599999999999994</v>
      </c>
      <c r="K3285" s="60"/>
      <c r="L3285" s="93"/>
    </row>
    <row r="3286" spans="1:12">
      <c r="A3286" s="59">
        <f>'Temperature Data'!A3286</f>
        <v>43827</v>
      </c>
      <c r="B3286" s="6" cm="1">
        <f t="array" ref="B3286">INDEX('Temperature Data'!$B3286:$G3286,1,TempDataCol)</f>
        <v>41.2</v>
      </c>
      <c r="C3286" s="6">
        <f t="shared" si="357"/>
        <v>15.299999999999997</v>
      </c>
      <c r="D3286" s="6">
        <f t="shared" si="358"/>
        <v>16.299999999999997</v>
      </c>
      <c r="E3286" s="6">
        <f t="shared" si="359"/>
        <v>17.299999999999997</v>
      </c>
      <c r="F3286" s="6">
        <f t="shared" si="360"/>
        <v>15.299999999999997</v>
      </c>
      <c r="G3286" s="6">
        <f t="shared" si="361"/>
        <v>16.299999999999997</v>
      </c>
      <c r="H3286" s="6">
        <f t="shared" si="362"/>
        <v>17.299999999999997</v>
      </c>
      <c r="I3286" s="162"/>
      <c r="J3286" s="6">
        <f t="shared" si="363"/>
        <v>-32.599999999999994</v>
      </c>
      <c r="K3286" s="60"/>
      <c r="L3286" s="93"/>
    </row>
    <row r="3287" spans="1:12">
      <c r="A3287" s="59">
        <f>'Temperature Data'!A3287</f>
        <v>43828</v>
      </c>
      <c r="B3287" s="6" cm="1">
        <f t="array" ref="B3287">INDEX('Temperature Data'!$B3287:$G3287,1,TempDataCol)</f>
        <v>33.6</v>
      </c>
      <c r="C3287" s="6">
        <f t="shared" si="357"/>
        <v>22.9</v>
      </c>
      <c r="D3287" s="6">
        <f t="shared" si="358"/>
        <v>23.9</v>
      </c>
      <c r="E3287" s="6">
        <f t="shared" si="359"/>
        <v>24.9</v>
      </c>
      <c r="F3287" s="6">
        <f t="shared" si="360"/>
        <v>22.9</v>
      </c>
      <c r="G3287" s="6">
        <f t="shared" si="361"/>
        <v>23.9</v>
      </c>
      <c r="H3287" s="6">
        <f t="shared" si="362"/>
        <v>24.9</v>
      </c>
      <c r="I3287" s="162"/>
      <c r="J3287" s="6">
        <f t="shared" si="363"/>
        <v>-47.79999999999999</v>
      </c>
      <c r="K3287" s="60"/>
      <c r="L3287" s="93"/>
    </row>
    <row r="3288" spans="1:12">
      <c r="A3288" s="59">
        <f>'Temperature Data'!A3288</f>
        <v>43829</v>
      </c>
      <c r="B3288" s="6" cm="1">
        <f t="array" ref="B3288">INDEX('Temperature Data'!$B3288:$G3288,1,TempDataCol)</f>
        <v>34.6</v>
      </c>
      <c r="C3288" s="6">
        <f t="shared" si="357"/>
        <v>21.9</v>
      </c>
      <c r="D3288" s="6">
        <f t="shared" si="358"/>
        <v>22.9</v>
      </c>
      <c r="E3288" s="6">
        <f t="shared" si="359"/>
        <v>23.9</v>
      </c>
      <c r="F3288" s="6">
        <f t="shared" si="360"/>
        <v>21.9</v>
      </c>
      <c r="G3288" s="6">
        <f t="shared" si="361"/>
        <v>22.9</v>
      </c>
      <c r="H3288" s="6">
        <f t="shared" si="362"/>
        <v>23.9</v>
      </c>
      <c r="I3288" s="162"/>
      <c r="J3288" s="6">
        <f t="shared" si="363"/>
        <v>-45.79999999999999</v>
      </c>
      <c r="K3288" s="60"/>
      <c r="L3288" s="93"/>
    </row>
    <row r="3289" spans="1:12">
      <c r="A3289" s="59">
        <f>'Temperature Data'!A3289</f>
        <v>43830</v>
      </c>
      <c r="B3289" s="6" cm="1">
        <f t="array" ref="B3289">INDEX('Temperature Data'!$B3289:$G3289,1,TempDataCol)</f>
        <v>35.5</v>
      </c>
      <c r="C3289" s="6">
        <f t="shared" si="357"/>
        <v>21</v>
      </c>
      <c r="D3289" s="6">
        <f t="shared" si="358"/>
        <v>22</v>
      </c>
      <c r="E3289" s="6">
        <f t="shared" si="359"/>
        <v>23</v>
      </c>
      <c r="F3289" s="6">
        <f t="shared" si="360"/>
        <v>21</v>
      </c>
      <c r="G3289" s="6">
        <f t="shared" si="361"/>
        <v>22</v>
      </c>
      <c r="H3289" s="6">
        <f t="shared" si="362"/>
        <v>23</v>
      </c>
      <c r="I3289" s="162"/>
      <c r="J3289" s="6">
        <f t="shared" si="363"/>
        <v>-44</v>
      </c>
      <c r="K3289" s="60"/>
      <c r="L3289" s="93"/>
    </row>
    <row r="3290" spans="1:12">
      <c r="A3290" s="59">
        <f>'Temperature Data'!A3290</f>
        <v>43831</v>
      </c>
      <c r="B3290" s="6" cm="1">
        <f t="array" ref="B3290">INDEX('Temperature Data'!$B3290:$G3290,1,TempDataCol)</f>
        <v>35.700000000000003</v>
      </c>
      <c r="C3290" s="6">
        <f t="shared" si="357"/>
        <v>20.799999999999997</v>
      </c>
      <c r="D3290" s="6">
        <f t="shared" si="358"/>
        <v>21.799999999999997</v>
      </c>
      <c r="E3290" s="6">
        <f t="shared" si="359"/>
        <v>22.799999999999997</v>
      </c>
      <c r="F3290" s="6">
        <f t="shared" si="360"/>
        <v>20.799999999999997</v>
      </c>
      <c r="G3290" s="6">
        <f t="shared" si="361"/>
        <v>21.799999999999997</v>
      </c>
      <c r="H3290" s="6">
        <f t="shared" si="362"/>
        <v>22.799999999999997</v>
      </c>
      <c r="I3290" s="162"/>
      <c r="J3290" s="6">
        <f t="shared" si="363"/>
        <v>-43.599999999999994</v>
      </c>
      <c r="K3290" s="60"/>
      <c r="L3290" s="93"/>
    </row>
    <row r="3291" spans="1:12">
      <c r="A3291" s="59">
        <f>'Temperature Data'!A3291</f>
        <v>43832</v>
      </c>
      <c r="B3291" s="6" cm="1">
        <f t="array" ref="B3291">INDEX('Temperature Data'!$B3291:$G3291,1,TempDataCol)</f>
        <v>37.700000000000003</v>
      </c>
      <c r="C3291" s="6">
        <f t="shared" si="357"/>
        <v>18.799999999999997</v>
      </c>
      <c r="D3291" s="6">
        <f t="shared" si="358"/>
        <v>19.799999999999997</v>
      </c>
      <c r="E3291" s="6">
        <f t="shared" si="359"/>
        <v>20.799999999999997</v>
      </c>
      <c r="F3291" s="6">
        <f t="shared" si="360"/>
        <v>18.799999999999997</v>
      </c>
      <c r="G3291" s="6">
        <f t="shared" si="361"/>
        <v>19.799999999999997</v>
      </c>
      <c r="H3291" s="6">
        <f t="shared" si="362"/>
        <v>20.799999999999997</v>
      </c>
      <c r="I3291" s="162"/>
      <c r="J3291" s="6">
        <f t="shared" si="363"/>
        <v>-39.599999999999994</v>
      </c>
      <c r="K3291" s="60"/>
      <c r="L3291" s="93"/>
    </row>
    <row r="3292" spans="1:12">
      <c r="A3292" s="59">
        <f>'Temperature Data'!A3292</f>
        <v>43833</v>
      </c>
      <c r="B3292" s="6" cm="1">
        <f t="array" ref="B3292">INDEX('Temperature Data'!$B3292:$G3292,1,TempDataCol)</f>
        <v>43.3</v>
      </c>
      <c r="C3292" s="6">
        <f t="shared" si="357"/>
        <v>13.200000000000003</v>
      </c>
      <c r="D3292" s="6">
        <f t="shared" si="358"/>
        <v>14.200000000000003</v>
      </c>
      <c r="E3292" s="6">
        <f t="shared" si="359"/>
        <v>15.200000000000003</v>
      </c>
      <c r="F3292" s="6">
        <f t="shared" si="360"/>
        <v>13.200000000000003</v>
      </c>
      <c r="G3292" s="6">
        <f t="shared" si="361"/>
        <v>14.200000000000003</v>
      </c>
      <c r="H3292" s="6">
        <f t="shared" si="362"/>
        <v>15.200000000000003</v>
      </c>
      <c r="I3292" s="162"/>
      <c r="J3292" s="6">
        <f t="shared" si="363"/>
        <v>-28.400000000000006</v>
      </c>
      <c r="K3292" s="60"/>
      <c r="L3292" s="93"/>
    </row>
    <row r="3293" spans="1:12">
      <c r="A3293" s="59">
        <f>'Temperature Data'!A3293</f>
        <v>43834</v>
      </c>
      <c r="B3293" s="6" cm="1">
        <f t="array" ref="B3293">INDEX('Temperature Data'!$B3293:$G3293,1,TempDataCol)</f>
        <v>39.9</v>
      </c>
      <c r="C3293" s="6">
        <f t="shared" si="357"/>
        <v>16.600000000000001</v>
      </c>
      <c r="D3293" s="6">
        <f t="shared" si="358"/>
        <v>17.600000000000001</v>
      </c>
      <c r="E3293" s="6">
        <f t="shared" si="359"/>
        <v>18.600000000000001</v>
      </c>
      <c r="F3293" s="6">
        <f t="shared" si="360"/>
        <v>16.600000000000001</v>
      </c>
      <c r="G3293" s="6">
        <f t="shared" si="361"/>
        <v>17.600000000000001</v>
      </c>
      <c r="H3293" s="6">
        <f t="shared" si="362"/>
        <v>18.600000000000001</v>
      </c>
      <c r="I3293" s="162"/>
      <c r="J3293" s="6">
        <f t="shared" si="363"/>
        <v>-35.200000000000003</v>
      </c>
      <c r="K3293" s="60"/>
      <c r="L3293" s="93"/>
    </row>
    <row r="3294" spans="1:12">
      <c r="A3294" s="59">
        <f>'Temperature Data'!A3294</f>
        <v>43835</v>
      </c>
      <c r="B3294" s="6" cm="1">
        <f t="array" ref="B3294">INDEX('Temperature Data'!$B3294:$G3294,1,TempDataCol)</f>
        <v>34.1</v>
      </c>
      <c r="C3294" s="6">
        <f t="shared" si="357"/>
        <v>22.4</v>
      </c>
      <c r="D3294" s="6">
        <f t="shared" si="358"/>
        <v>23.4</v>
      </c>
      <c r="E3294" s="6">
        <f t="shared" si="359"/>
        <v>24.4</v>
      </c>
      <c r="F3294" s="6">
        <f t="shared" si="360"/>
        <v>22.4</v>
      </c>
      <c r="G3294" s="6">
        <f t="shared" si="361"/>
        <v>23.4</v>
      </c>
      <c r="H3294" s="6">
        <f t="shared" si="362"/>
        <v>24.4</v>
      </c>
      <c r="I3294" s="162"/>
      <c r="J3294" s="6">
        <f t="shared" si="363"/>
        <v>-46.79999999999999</v>
      </c>
      <c r="K3294" s="60"/>
      <c r="L3294" s="93"/>
    </row>
    <row r="3295" spans="1:12">
      <c r="A3295" s="59">
        <f>'Temperature Data'!A3295</f>
        <v>43836</v>
      </c>
      <c r="B3295" s="6" cm="1">
        <f t="array" ref="B3295">INDEX('Temperature Data'!$B3295:$G3295,1,TempDataCol)</f>
        <v>29.200000000000003</v>
      </c>
      <c r="C3295" s="6">
        <f t="shared" si="357"/>
        <v>27.299999999999997</v>
      </c>
      <c r="D3295" s="6">
        <f t="shared" si="358"/>
        <v>28.299999999999997</v>
      </c>
      <c r="E3295" s="6">
        <f t="shared" si="359"/>
        <v>29.299999999999997</v>
      </c>
      <c r="F3295" s="6">
        <f t="shared" si="360"/>
        <v>27.299999999999997</v>
      </c>
      <c r="G3295" s="6">
        <f t="shared" si="361"/>
        <v>28.299999999999997</v>
      </c>
      <c r="H3295" s="6">
        <f t="shared" si="362"/>
        <v>29.299999999999997</v>
      </c>
      <c r="I3295" s="162"/>
      <c r="J3295" s="6">
        <f t="shared" si="363"/>
        <v>-56.599999999999994</v>
      </c>
      <c r="K3295" s="60"/>
      <c r="L3295" s="93"/>
    </row>
    <row r="3296" spans="1:12">
      <c r="A3296" s="59">
        <f>'Temperature Data'!A3296</f>
        <v>43837</v>
      </c>
      <c r="B3296" s="6" cm="1">
        <f t="array" ref="B3296">INDEX('Temperature Data'!$B3296:$G3296,1,TempDataCol)</f>
        <v>34.299999999999997</v>
      </c>
      <c r="C3296" s="6">
        <f t="shared" si="357"/>
        <v>22.200000000000003</v>
      </c>
      <c r="D3296" s="6">
        <f t="shared" si="358"/>
        <v>23.200000000000003</v>
      </c>
      <c r="E3296" s="6">
        <f t="shared" si="359"/>
        <v>24.200000000000003</v>
      </c>
      <c r="F3296" s="6">
        <f t="shared" si="360"/>
        <v>22.200000000000003</v>
      </c>
      <c r="G3296" s="6">
        <f t="shared" si="361"/>
        <v>23.200000000000003</v>
      </c>
      <c r="H3296" s="6">
        <f t="shared" si="362"/>
        <v>24.200000000000003</v>
      </c>
      <c r="I3296" s="162"/>
      <c r="J3296" s="6">
        <f t="shared" si="363"/>
        <v>-46.400000000000006</v>
      </c>
      <c r="K3296" s="60"/>
      <c r="L3296" s="93"/>
    </row>
    <row r="3297" spans="1:12">
      <c r="A3297" s="59">
        <f>'Temperature Data'!A3297</f>
        <v>43838</v>
      </c>
      <c r="B3297" s="6" cm="1">
        <f t="array" ref="B3297">INDEX('Temperature Data'!$B3297:$G3297,1,TempDataCol)</f>
        <v>33.5</v>
      </c>
      <c r="C3297" s="6">
        <f t="shared" si="357"/>
        <v>23</v>
      </c>
      <c r="D3297" s="6">
        <f t="shared" si="358"/>
        <v>24</v>
      </c>
      <c r="E3297" s="6">
        <f t="shared" si="359"/>
        <v>25</v>
      </c>
      <c r="F3297" s="6">
        <f t="shared" si="360"/>
        <v>23</v>
      </c>
      <c r="G3297" s="6">
        <f t="shared" si="361"/>
        <v>24</v>
      </c>
      <c r="H3297" s="6">
        <f t="shared" si="362"/>
        <v>25</v>
      </c>
      <c r="I3297" s="162"/>
      <c r="J3297" s="6">
        <f t="shared" si="363"/>
        <v>-48</v>
      </c>
      <c r="K3297" s="60"/>
      <c r="L3297" s="93"/>
    </row>
    <row r="3298" spans="1:12">
      <c r="A3298" s="59">
        <f>'Temperature Data'!A3298</f>
        <v>43839</v>
      </c>
      <c r="B3298" s="6" cm="1">
        <f t="array" ref="B3298">INDEX('Temperature Data'!$B3298:$G3298,1,TempDataCol)</f>
        <v>24</v>
      </c>
      <c r="C3298" s="6">
        <f t="shared" si="357"/>
        <v>32.5</v>
      </c>
      <c r="D3298" s="6">
        <f t="shared" si="358"/>
        <v>33.5</v>
      </c>
      <c r="E3298" s="6">
        <f t="shared" si="359"/>
        <v>34.5</v>
      </c>
      <c r="F3298" s="6">
        <f t="shared" si="360"/>
        <v>32.5</v>
      </c>
      <c r="G3298" s="6">
        <f t="shared" si="361"/>
        <v>33.5</v>
      </c>
      <c r="H3298" s="6">
        <f t="shared" si="362"/>
        <v>34.5</v>
      </c>
      <c r="I3298" s="162"/>
      <c r="J3298" s="6">
        <f t="shared" si="363"/>
        <v>-67</v>
      </c>
      <c r="K3298" s="60"/>
      <c r="L3298" s="93"/>
    </row>
    <row r="3299" spans="1:12">
      <c r="A3299" s="59">
        <f>'Temperature Data'!A3299</f>
        <v>43840</v>
      </c>
      <c r="B3299" s="6" cm="1">
        <f t="array" ref="B3299">INDEX('Temperature Data'!$B3299:$G3299,1,TempDataCol)</f>
        <v>39.5</v>
      </c>
      <c r="C3299" s="6">
        <f t="shared" si="357"/>
        <v>17</v>
      </c>
      <c r="D3299" s="6">
        <f t="shared" si="358"/>
        <v>18</v>
      </c>
      <c r="E3299" s="6">
        <f t="shared" si="359"/>
        <v>19</v>
      </c>
      <c r="F3299" s="6">
        <f t="shared" si="360"/>
        <v>17</v>
      </c>
      <c r="G3299" s="6">
        <f t="shared" si="361"/>
        <v>18</v>
      </c>
      <c r="H3299" s="6">
        <f t="shared" si="362"/>
        <v>19</v>
      </c>
      <c r="I3299" s="162"/>
      <c r="J3299" s="6">
        <f t="shared" si="363"/>
        <v>-36</v>
      </c>
      <c r="K3299" s="60"/>
      <c r="L3299" s="93"/>
    </row>
    <row r="3300" spans="1:12">
      <c r="A3300" s="59">
        <f>'Temperature Data'!A3300</f>
        <v>43841</v>
      </c>
      <c r="B3300" s="6" cm="1">
        <f t="array" ref="B3300">INDEX('Temperature Data'!$B3300:$G3300,1,TempDataCol)</f>
        <v>59.6</v>
      </c>
      <c r="C3300" s="6">
        <f t="shared" si="357"/>
        <v>0</v>
      </c>
      <c r="D3300" s="6">
        <f t="shared" si="358"/>
        <v>0</v>
      </c>
      <c r="E3300" s="6">
        <f t="shared" si="359"/>
        <v>0</v>
      </c>
      <c r="F3300" s="6">
        <f t="shared" si="360"/>
        <v>0</v>
      </c>
      <c r="G3300" s="6">
        <f t="shared" si="361"/>
        <v>0</v>
      </c>
      <c r="H3300" s="6">
        <f t="shared" si="362"/>
        <v>0</v>
      </c>
      <c r="I3300" s="162"/>
      <c r="J3300" s="6">
        <f t="shared" si="363"/>
        <v>0</v>
      </c>
      <c r="K3300" s="60"/>
      <c r="L3300" s="93"/>
    </row>
    <row r="3301" spans="1:12">
      <c r="A3301" s="59">
        <f>'Temperature Data'!A3301</f>
        <v>43842</v>
      </c>
      <c r="B3301" s="6" cm="1">
        <f t="array" ref="B3301">INDEX('Temperature Data'!$B3301:$G3301,1,TempDataCol)</f>
        <v>58.8</v>
      </c>
      <c r="C3301" s="6">
        <f t="shared" si="357"/>
        <v>0</v>
      </c>
      <c r="D3301" s="6">
        <f t="shared" si="358"/>
        <v>0</v>
      </c>
      <c r="E3301" s="6">
        <f t="shared" si="359"/>
        <v>0</v>
      </c>
      <c r="F3301" s="6">
        <f t="shared" si="360"/>
        <v>0</v>
      </c>
      <c r="G3301" s="6">
        <f t="shared" si="361"/>
        <v>0</v>
      </c>
      <c r="H3301" s="6">
        <f t="shared" si="362"/>
        <v>0</v>
      </c>
      <c r="I3301" s="162"/>
      <c r="J3301" s="6">
        <f t="shared" si="363"/>
        <v>0</v>
      </c>
      <c r="K3301" s="60"/>
      <c r="L3301" s="93"/>
    </row>
    <row r="3302" spans="1:12">
      <c r="A3302" s="59">
        <f>'Temperature Data'!A3302</f>
        <v>43843</v>
      </c>
      <c r="B3302" s="6" cm="1">
        <f t="array" ref="B3302">INDEX('Temperature Data'!$B3302:$G3302,1,TempDataCol)</f>
        <v>34</v>
      </c>
      <c r="C3302" s="6">
        <f t="shared" si="357"/>
        <v>22.5</v>
      </c>
      <c r="D3302" s="6">
        <f t="shared" si="358"/>
        <v>23.5</v>
      </c>
      <c r="E3302" s="6">
        <f t="shared" si="359"/>
        <v>24.5</v>
      </c>
      <c r="F3302" s="6">
        <f t="shared" si="360"/>
        <v>22.5</v>
      </c>
      <c r="G3302" s="6">
        <f t="shared" si="361"/>
        <v>23.5</v>
      </c>
      <c r="H3302" s="6">
        <f t="shared" si="362"/>
        <v>24.5</v>
      </c>
      <c r="I3302" s="162"/>
      <c r="J3302" s="6">
        <f t="shared" si="363"/>
        <v>-47</v>
      </c>
      <c r="K3302" s="60"/>
      <c r="L3302" s="93"/>
    </row>
    <row r="3303" spans="1:12">
      <c r="A3303" s="59">
        <f>'Temperature Data'!A3303</f>
        <v>43844</v>
      </c>
      <c r="B3303" s="6" cm="1">
        <f t="array" ref="B3303">INDEX('Temperature Data'!$B3303:$G3303,1,TempDataCol)</f>
        <v>37.5</v>
      </c>
      <c r="C3303" s="6">
        <f t="shared" si="357"/>
        <v>19</v>
      </c>
      <c r="D3303" s="6">
        <f t="shared" si="358"/>
        <v>20</v>
      </c>
      <c r="E3303" s="6">
        <f t="shared" si="359"/>
        <v>21</v>
      </c>
      <c r="F3303" s="6">
        <f t="shared" si="360"/>
        <v>19</v>
      </c>
      <c r="G3303" s="6">
        <f t="shared" si="361"/>
        <v>20</v>
      </c>
      <c r="H3303" s="6">
        <f t="shared" si="362"/>
        <v>21</v>
      </c>
      <c r="I3303" s="162"/>
      <c r="J3303" s="6">
        <f t="shared" si="363"/>
        <v>-40</v>
      </c>
      <c r="K3303" s="60"/>
      <c r="L3303" s="93"/>
    </row>
    <row r="3304" spans="1:12">
      <c r="A3304" s="59">
        <f>'Temperature Data'!A3304</f>
        <v>43845</v>
      </c>
      <c r="B3304" s="6" cm="1">
        <f t="array" ref="B3304">INDEX('Temperature Data'!$B3304:$G3304,1,TempDataCol)</f>
        <v>39.799999999999997</v>
      </c>
      <c r="C3304" s="6">
        <f t="shared" si="357"/>
        <v>16.700000000000003</v>
      </c>
      <c r="D3304" s="6">
        <f t="shared" si="358"/>
        <v>17.700000000000003</v>
      </c>
      <c r="E3304" s="6">
        <f t="shared" si="359"/>
        <v>18.700000000000003</v>
      </c>
      <c r="F3304" s="6">
        <f t="shared" si="360"/>
        <v>16.700000000000003</v>
      </c>
      <c r="G3304" s="6">
        <f t="shared" si="361"/>
        <v>17.700000000000003</v>
      </c>
      <c r="H3304" s="6">
        <f t="shared" si="362"/>
        <v>18.700000000000003</v>
      </c>
      <c r="I3304" s="162"/>
      <c r="J3304" s="6">
        <f t="shared" si="363"/>
        <v>-35.400000000000006</v>
      </c>
      <c r="K3304" s="60"/>
      <c r="L3304" s="93"/>
    </row>
    <row r="3305" spans="1:12">
      <c r="A3305" s="59">
        <f>'Temperature Data'!A3305</f>
        <v>43846</v>
      </c>
      <c r="B3305" s="6" cm="1">
        <f t="array" ref="B3305">INDEX('Temperature Data'!$B3305:$G3305,1,TempDataCol)</f>
        <v>35.4</v>
      </c>
      <c r="C3305" s="6">
        <f t="shared" si="357"/>
        <v>21.1</v>
      </c>
      <c r="D3305" s="6">
        <f t="shared" si="358"/>
        <v>22.1</v>
      </c>
      <c r="E3305" s="6">
        <f t="shared" si="359"/>
        <v>23.1</v>
      </c>
      <c r="F3305" s="6">
        <f t="shared" si="360"/>
        <v>21.1</v>
      </c>
      <c r="G3305" s="6">
        <f t="shared" si="361"/>
        <v>22.1</v>
      </c>
      <c r="H3305" s="6">
        <f t="shared" si="362"/>
        <v>23.1</v>
      </c>
      <c r="I3305" s="162"/>
      <c r="J3305" s="6">
        <f t="shared" si="363"/>
        <v>-44.20000000000001</v>
      </c>
      <c r="K3305" s="60"/>
      <c r="L3305" s="93"/>
    </row>
    <row r="3306" spans="1:12">
      <c r="A3306" s="59">
        <f>'Temperature Data'!A3306</f>
        <v>43847</v>
      </c>
      <c r="B3306" s="6" cm="1">
        <f t="array" ref="B3306">INDEX('Temperature Data'!$B3306:$G3306,1,TempDataCol)</f>
        <v>18.200000000000003</v>
      </c>
      <c r="C3306" s="6">
        <f t="shared" si="357"/>
        <v>38.299999999999997</v>
      </c>
      <c r="D3306" s="6">
        <f t="shared" si="358"/>
        <v>39.299999999999997</v>
      </c>
      <c r="E3306" s="6">
        <f t="shared" si="359"/>
        <v>40.299999999999997</v>
      </c>
      <c r="F3306" s="6">
        <f t="shared" si="360"/>
        <v>38.299999999999997</v>
      </c>
      <c r="G3306" s="6">
        <f t="shared" si="361"/>
        <v>39.299999999999997</v>
      </c>
      <c r="H3306" s="6">
        <f t="shared" si="362"/>
        <v>40.299999999999997</v>
      </c>
      <c r="I3306" s="162"/>
      <c r="J3306" s="6">
        <f t="shared" si="363"/>
        <v>-78.599999999999994</v>
      </c>
      <c r="K3306" s="60"/>
      <c r="L3306" s="93"/>
    </row>
    <row r="3307" spans="1:12">
      <c r="A3307" s="59">
        <f>'Temperature Data'!A3307</f>
        <v>43848</v>
      </c>
      <c r="B3307" s="6" cm="1">
        <f t="array" ref="B3307">INDEX('Temperature Data'!$B3307:$G3307,1,TempDataCol)</f>
        <v>16.5</v>
      </c>
      <c r="C3307" s="6">
        <f t="shared" si="357"/>
        <v>40</v>
      </c>
      <c r="D3307" s="6">
        <f t="shared" si="358"/>
        <v>41</v>
      </c>
      <c r="E3307" s="6">
        <f t="shared" si="359"/>
        <v>42</v>
      </c>
      <c r="F3307" s="6">
        <f t="shared" si="360"/>
        <v>40</v>
      </c>
      <c r="G3307" s="6">
        <f t="shared" si="361"/>
        <v>41</v>
      </c>
      <c r="H3307" s="6">
        <f t="shared" si="362"/>
        <v>42</v>
      </c>
      <c r="I3307" s="162"/>
      <c r="J3307" s="6">
        <f t="shared" si="363"/>
        <v>-82</v>
      </c>
      <c r="K3307" s="60"/>
      <c r="L3307" s="93"/>
    </row>
    <row r="3308" spans="1:12">
      <c r="A3308" s="59">
        <f>'Temperature Data'!A3308</f>
        <v>43849</v>
      </c>
      <c r="B3308" s="6" cm="1">
        <f t="array" ref="B3308">INDEX('Temperature Data'!$B3308:$G3308,1,TempDataCol)</f>
        <v>29.1</v>
      </c>
      <c r="C3308" s="6">
        <f t="shared" si="357"/>
        <v>27.4</v>
      </c>
      <c r="D3308" s="6">
        <f t="shared" si="358"/>
        <v>28.4</v>
      </c>
      <c r="E3308" s="6">
        <f t="shared" si="359"/>
        <v>29.4</v>
      </c>
      <c r="F3308" s="6">
        <f t="shared" si="360"/>
        <v>27.4</v>
      </c>
      <c r="G3308" s="6">
        <f t="shared" si="361"/>
        <v>28.4</v>
      </c>
      <c r="H3308" s="6">
        <f t="shared" si="362"/>
        <v>29.4</v>
      </c>
      <c r="I3308" s="162"/>
      <c r="J3308" s="6">
        <f t="shared" si="363"/>
        <v>-56.79999999999999</v>
      </c>
      <c r="K3308" s="60"/>
      <c r="L3308" s="93"/>
    </row>
    <row r="3309" spans="1:12">
      <c r="A3309" s="59">
        <f>'Temperature Data'!A3309</f>
        <v>43850</v>
      </c>
      <c r="B3309" s="6" cm="1">
        <f t="array" ref="B3309">INDEX('Temperature Data'!$B3309:$G3309,1,TempDataCol)</f>
        <v>20.200000000000003</v>
      </c>
      <c r="C3309" s="6">
        <f t="shared" si="357"/>
        <v>36.299999999999997</v>
      </c>
      <c r="D3309" s="6">
        <f t="shared" si="358"/>
        <v>37.299999999999997</v>
      </c>
      <c r="E3309" s="6">
        <f t="shared" si="359"/>
        <v>38.299999999999997</v>
      </c>
      <c r="F3309" s="6">
        <f t="shared" si="360"/>
        <v>36.299999999999997</v>
      </c>
      <c r="G3309" s="6">
        <f t="shared" si="361"/>
        <v>37.299999999999997</v>
      </c>
      <c r="H3309" s="6">
        <f t="shared" si="362"/>
        <v>38.299999999999997</v>
      </c>
      <c r="I3309" s="162"/>
      <c r="J3309" s="6">
        <f t="shared" si="363"/>
        <v>-74.599999999999994</v>
      </c>
      <c r="K3309" s="60"/>
      <c r="L3309" s="93"/>
    </row>
    <row r="3310" spans="1:12">
      <c r="A3310" s="59">
        <f>'Temperature Data'!A3310</f>
        <v>43851</v>
      </c>
      <c r="B3310" s="6" cm="1">
        <f t="array" ref="B3310">INDEX('Temperature Data'!$B3310:$G3310,1,TempDataCol)</f>
        <v>15.700000000000003</v>
      </c>
      <c r="C3310" s="6">
        <f t="shared" si="357"/>
        <v>40.799999999999997</v>
      </c>
      <c r="D3310" s="6">
        <f t="shared" si="358"/>
        <v>41.8</v>
      </c>
      <c r="E3310" s="6">
        <f t="shared" si="359"/>
        <v>42.8</v>
      </c>
      <c r="F3310" s="6">
        <f t="shared" si="360"/>
        <v>40.799999999999997</v>
      </c>
      <c r="G3310" s="6">
        <f t="shared" si="361"/>
        <v>41.8</v>
      </c>
      <c r="H3310" s="6">
        <f t="shared" si="362"/>
        <v>42.8</v>
      </c>
      <c r="I3310" s="162"/>
      <c r="J3310" s="6">
        <f t="shared" si="363"/>
        <v>-83.6</v>
      </c>
      <c r="K3310" s="60"/>
      <c r="L3310" s="93"/>
    </row>
    <row r="3311" spans="1:12">
      <c r="A3311" s="59">
        <f>'Temperature Data'!A3311</f>
        <v>43852</v>
      </c>
      <c r="B3311" s="6" cm="1">
        <f t="array" ref="B3311">INDEX('Temperature Data'!$B3311:$G3311,1,TempDataCol)</f>
        <v>20.100000000000001</v>
      </c>
      <c r="C3311" s="6">
        <f t="shared" si="357"/>
        <v>36.4</v>
      </c>
      <c r="D3311" s="6">
        <f t="shared" si="358"/>
        <v>37.4</v>
      </c>
      <c r="E3311" s="6">
        <f t="shared" si="359"/>
        <v>38.4</v>
      </c>
      <c r="F3311" s="6">
        <f t="shared" si="360"/>
        <v>36.4</v>
      </c>
      <c r="G3311" s="6">
        <f t="shared" si="361"/>
        <v>37.4</v>
      </c>
      <c r="H3311" s="6">
        <f t="shared" si="362"/>
        <v>38.4</v>
      </c>
      <c r="I3311" s="162"/>
      <c r="J3311" s="6">
        <f t="shared" si="363"/>
        <v>-74.799999999999983</v>
      </c>
      <c r="K3311" s="60"/>
      <c r="L3311" s="93"/>
    </row>
    <row r="3312" spans="1:12">
      <c r="A3312" s="59">
        <f>'Temperature Data'!A3312</f>
        <v>43853</v>
      </c>
      <c r="B3312" s="6" cm="1">
        <f t="array" ref="B3312">INDEX('Temperature Data'!$B3312:$G3312,1,TempDataCol)</f>
        <v>27.299999999999997</v>
      </c>
      <c r="C3312" s="6">
        <f t="shared" si="357"/>
        <v>29.200000000000003</v>
      </c>
      <c r="D3312" s="6">
        <f t="shared" si="358"/>
        <v>30.200000000000003</v>
      </c>
      <c r="E3312" s="6">
        <f t="shared" si="359"/>
        <v>31.200000000000003</v>
      </c>
      <c r="F3312" s="6">
        <f t="shared" si="360"/>
        <v>29.200000000000003</v>
      </c>
      <c r="G3312" s="6">
        <f t="shared" si="361"/>
        <v>30.200000000000003</v>
      </c>
      <c r="H3312" s="6">
        <f t="shared" si="362"/>
        <v>31.200000000000003</v>
      </c>
      <c r="I3312" s="162"/>
      <c r="J3312" s="6">
        <f t="shared" si="363"/>
        <v>-60.400000000000006</v>
      </c>
      <c r="K3312" s="60"/>
      <c r="L3312" s="93"/>
    </row>
    <row r="3313" spans="1:12">
      <c r="A3313" s="59">
        <f>'Temperature Data'!A3313</f>
        <v>43854</v>
      </c>
      <c r="B3313" s="6" cm="1">
        <f t="array" ref="B3313">INDEX('Temperature Data'!$B3313:$G3313,1,TempDataCol)</f>
        <v>33.799999999999997</v>
      </c>
      <c r="C3313" s="6">
        <f t="shared" si="357"/>
        <v>22.700000000000003</v>
      </c>
      <c r="D3313" s="6">
        <f t="shared" si="358"/>
        <v>23.700000000000003</v>
      </c>
      <c r="E3313" s="6">
        <f t="shared" si="359"/>
        <v>24.700000000000003</v>
      </c>
      <c r="F3313" s="6">
        <f t="shared" si="360"/>
        <v>22.700000000000003</v>
      </c>
      <c r="G3313" s="6">
        <f t="shared" si="361"/>
        <v>23.700000000000003</v>
      </c>
      <c r="H3313" s="6">
        <f t="shared" si="362"/>
        <v>24.700000000000003</v>
      </c>
      <c r="I3313" s="162"/>
      <c r="J3313" s="6">
        <f t="shared" si="363"/>
        <v>-47.400000000000006</v>
      </c>
      <c r="K3313" s="60"/>
      <c r="L3313" s="93"/>
    </row>
    <row r="3314" spans="1:12">
      <c r="A3314" s="59">
        <f>'Temperature Data'!A3314</f>
        <v>43855</v>
      </c>
      <c r="B3314" s="6" cm="1">
        <f t="array" ref="B3314">INDEX('Temperature Data'!$B3314:$G3314,1,TempDataCol)</f>
        <v>39.9</v>
      </c>
      <c r="C3314" s="6">
        <f t="shared" si="357"/>
        <v>16.600000000000001</v>
      </c>
      <c r="D3314" s="6">
        <f t="shared" si="358"/>
        <v>17.600000000000001</v>
      </c>
      <c r="E3314" s="6">
        <f t="shared" si="359"/>
        <v>18.600000000000001</v>
      </c>
      <c r="F3314" s="6">
        <f t="shared" si="360"/>
        <v>16.600000000000001</v>
      </c>
      <c r="G3314" s="6">
        <f t="shared" si="361"/>
        <v>17.600000000000001</v>
      </c>
      <c r="H3314" s="6">
        <f t="shared" si="362"/>
        <v>18.600000000000001</v>
      </c>
      <c r="I3314" s="162"/>
      <c r="J3314" s="6">
        <f t="shared" si="363"/>
        <v>-35.200000000000003</v>
      </c>
      <c r="K3314" s="60"/>
      <c r="L3314" s="93"/>
    </row>
    <row r="3315" spans="1:12">
      <c r="A3315" s="59">
        <f>'Temperature Data'!A3315</f>
        <v>43856</v>
      </c>
      <c r="B3315" s="6" cm="1">
        <f t="array" ref="B3315">INDEX('Temperature Data'!$B3315:$G3315,1,TempDataCol)</f>
        <v>41.9</v>
      </c>
      <c r="C3315" s="6">
        <f t="shared" si="357"/>
        <v>14.600000000000001</v>
      </c>
      <c r="D3315" s="6">
        <f t="shared" si="358"/>
        <v>15.600000000000001</v>
      </c>
      <c r="E3315" s="6">
        <f t="shared" si="359"/>
        <v>16.600000000000001</v>
      </c>
      <c r="F3315" s="6">
        <f t="shared" si="360"/>
        <v>14.600000000000001</v>
      </c>
      <c r="G3315" s="6">
        <f t="shared" si="361"/>
        <v>15.600000000000001</v>
      </c>
      <c r="H3315" s="6">
        <f t="shared" si="362"/>
        <v>16.600000000000001</v>
      </c>
      <c r="I3315" s="162"/>
      <c r="J3315" s="6">
        <f t="shared" si="363"/>
        <v>-31.200000000000003</v>
      </c>
      <c r="K3315" s="60"/>
      <c r="L3315" s="93"/>
    </row>
    <row r="3316" spans="1:12">
      <c r="A3316" s="59">
        <f>'Temperature Data'!A3316</f>
        <v>43857</v>
      </c>
      <c r="B3316" s="6" cm="1">
        <f t="array" ref="B3316">INDEX('Temperature Data'!$B3316:$G3316,1,TempDataCol)</f>
        <v>39.799999999999997</v>
      </c>
      <c r="C3316" s="6">
        <f t="shared" si="357"/>
        <v>16.700000000000003</v>
      </c>
      <c r="D3316" s="6">
        <f t="shared" si="358"/>
        <v>17.700000000000003</v>
      </c>
      <c r="E3316" s="6">
        <f t="shared" si="359"/>
        <v>18.700000000000003</v>
      </c>
      <c r="F3316" s="6">
        <f t="shared" si="360"/>
        <v>16.700000000000003</v>
      </c>
      <c r="G3316" s="6">
        <f t="shared" si="361"/>
        <v>17.700000000000003</v>
      </c>
      <c r="H3316" s="6">
        <f t="shared" si="362"/>
        <v>18.700000000000003</v>
      </c>
      <c r="I3316" s="162"/>
      <c r="J3316" s="6">
        <f t="shared" si="363"/>
        <v>-35.400000000000006</v>
      </c>
      <c r="K3316" s="60"/>
      <c r="L3316" s="93"/>
    </row>
    <row r="3317" spans="1:12">
      <c r="A3317" s="59">
        <f>'Temperature Data'!A3317</f>
        <v>43858</v>
      </c>
      <c r="B3317" s="6" cm="1">
        <f t="array" ref="B3317">INDEX('Temperature Data'!$B3317:$G3317,1,TempDataCol)</f>
        <v>36.799999999999997</v>
      </c>
      <c r="C3317" s="6">
        <f t="shared" si="357"/>
        <v>19.700000000000003</v>
      </c>
      <c r="D3317" s="6">
        <f t="shared" si="358"/>
        <v>20.700000000000003</v>
      </c>
      <c r="E3317" s="6">
        <f t="shared" si="359"/>
        <v>21.700000000000003</v>
      </c>
      <c r="F3317" s="6">
        <f t="shared" si="360"/>
        <v>19.700000000000003</v>
      </c>
      <c r="G3317" s="6">
        <f t="shared" si="361"/>
        <v>20.700000000000003</v>
      </c>
      <c r="H3317" s="6">
        <f t="shared" si="362"/>
        <v>21.700000000000003</v>
      </c>
      <c r="I3317" s="162"/>
      <c r="J3317" s="6">
        <f t="shared" si="363"/>
        <v>-41.400000000000006</v>
      </c>
      <c r="K3317" s="60"/>
      <c r="L3317" s="93"/>
    </row>
    <row r="3318" spans="1:12">
      <c r="A3318" s="59">
        <f>'Temperature Data'!A3318</f>
        <v>43859</v>
      </c>
      <c r="B3318" s="6" cm="1">
        <f t="array" ref="B3318">INDEX('Temperature Data'!$B3318:$G3318,1,TempDataCol)</f>
        <v>32.6</v>
      </c>
      <c r="C3318" s="6">
        <f t="shared" si="357"/>
        <v>23.9</v>
      </c>
      <c r="D3318" s="6">
        <f t="shared" si="358"/>
        <v>24.9</v>
      </c>
      <c r="E3318" s="6">
        <f t="shared" si="359"/>
        <v>25.9</v>
      </c>
      <c r="F3318" s="6">
        <f t="shared" si="360"/>
        <v>23.9</v>
      </c>
      <c r="G3318" s="6">
        <f t="shared" si="361"/>
        <v>24.9</v>
      </c>
      <c r="H3318" s="6">
        <f t="shared" si="362"/>
        <v>25.9</v>
      </c>
      <c r="I3318" s="162"/>
      <c r="J3318" s="6">
        <f t="shared" si="363"/>
        <v>-49.79999999999999</v>
      </c>
      <c r="K3318" s="60"/>
      <c r="L3318" s="93"/>
    </row>
    <row r="3319" spans="1:12">
      <c r="A3319" s="59">
        <f>'Temperature Data'!A3319</f>
        <v>43860</v>
      </c>
      <c r="B3319" s="6" cm="1">
        <f t="array" ref="B3319">INDEX('Temperature Data'!$B3319:$G3319,1,TempDataCol)</f>
        <v>25.5</v>
      </c>
      <c r="C3319" s="6">
        <f t="shared" si="357"/>
        <v>31</v>
      </c>
      <c r="D3319" s="6">
        <f t="shared" si="358"/>
        <v>32</v>
      </c>
      <c r="E3319" s="6">
        <f t="shared" si="359"/>
        <v>33</v>
      </c>
      <c r="F3319" s="6">
        <f t="shared" si="360"/>
        <v>31</v>
      </c>
      <c r="G3319" s="6">
        <f t="shared" si="361"/>
        <v>32</v>
      </c>
      <c r="H3319" s="6">
        <f t="shared" si="362"/>
        <v>33</v>
      </c>
      <c r="I3319" s="162"/>
      <c r="J3319" s="6">
        <f t="shared" si="363"/>
        <v>-64</v>
      </c>
      <c r="K3319" s="60"/>
      <c r="L3319" s="93"/>
    </row>
    <row r="3320" spans="1:12">
      <c r="A3320" s="59">
        <f>'Temperature Data'!A3320</f>
        <v>43861</v>
      </c>
      <c r="B3320" s="6" cm="1">
        <f t="array" ref="B3320">INDEX('Temperature Data'!$B3320:$G3320,1,TempDataCol)</f>
        <v>31.200000000000003</v>
      </c>
      <c r="C3320" s="6">
        <f t="shared" si="357"/>
        <v>25.299999999999997</v>
      </c>
      <c r="D3320" s="6">
        <f t="shared" si="358"/>
        <v>26.299999999999997</v>
      </c>
      <c r="E3320" s="6">
        <f t="shared" si="359"/>
        <v>27.299999999999997</v>
      </c>
      <c r="F3320" s="6">
        <f t="shared" si="360"/>
        <v>25.299999999999997</v>
      </c>
      <c r="G3320" s="6">
        <f t="shared" si="361"/>
        <v>26.299999999999997</v>
      </c>
      <c r="H3320" s="6">
        <f t="shared" si="362"/>
        <v>27.299999999999997</v>
      </c>
      <c r="I3320" s="162"/>
      <c r="J3320" s="6">
        <f t="shared" si="363"/>
        <v>-52.599999999999994</v>
      </c>
      <c r="K3320" s="60"/>
      <c r="L3320" s="93"/>
    </row>
    <row r="3321" spans="1:12">
      <c r="A3321" s="59">
        <f>'Temperature Data'!A3321</f>
        <v>43862</v>
      </c>
      <c r="B3321" s="6" cm="1">
        <f t="array" ref="B3321">INDEX('Temperature Data'!$B3321:$G3321,1,TempDataCol)</f>
        <v>34</v>
      </c>
      <c r="C3321" s="6">
        <f t="shared" si="357"/>
        <v>22.5</v>
      </c>
      <c r="D3321" s="6">
        <f t="shared" si="358"/>
        <v>23.5</v>
      </c>
      <c r="E3321" s="6">
        <f t="shared" si="359"/>
        <v>24.5</v>
      </c>
      <c r="F3321" s="6">
        <f t="shared" si="360"/>
        <v>22.5</v>
      </c>
      <c r="G3321" s="6">
        <f t="shared" si="361"/>
        <v>23.5</v>
      </c>
      <c r="H3321" s="6">
        <f t="shared" si="362"/>
        <v>24.5</v>
      </c>
      <c r="I3321" s="162"/>
      <c r="J3321" s="6">
        <f t="shared" si="363"/>
        <v>-47</v>
      </c>
      <c r="K3321" s="60"/>
      <c r="L3321" s="93"/>
    </row>
    <row r="3322" spans="1:12">
      <c r="A3322" s="59">
        <f>'Temperature Data'!A3322</f>
        <v>43863</v>
      </c>
      <c r="B3322" s="6" cm="1">
        <f t="array" ref="B3322">INDEX('Temperature Data'!$B3322:$G3322,1,TempDataCol)</f>
        <v>35.1</v>
      </c>
      <c r="C3322" s="6">
        <f t="shared" si="357"/>
        <v>21.4</v>
      </c>
      <c r="D3322" s="6">
        <f t="shared" si="358"/>
        <v>22.4</v>
      </c>
      <c r="E3322" s="6">
        <f t="shared" si="359"/>
        <v>23.4</v>
      </c>
      <c r="F3322" s="6">
        <f t="shared" si="360"/>
        <v>21.4</v>
      </c>
      <c r="G3322" s="6">
        <f t="shared" si="361"/>
        <v>22.4</v>
      </c>
      <c r="H3322" s="6">
        <f t="shared" si="362"/>
        <v>23.4</v>
      </c>
      <c r="I3322" s="162"/>
      <c r="J3322" s="6">
        <f t="shared" si="363"/>
        <v>-44.79999999999999</v>
      </c>
      <c r="K3322" s="60"/>
      <c r="L3322" s="93"/>
    </row>
    <row r="3323" spans="1:12">
      <c r="A3323" s="59">
        <f>'Temperature Data'!A3323</f>
        <v>43864</v>
      </c>
      <c r="B3323" s="6" cm="1">
        <f t="array" ref="B3323">INDEX('Temperature Data'!$B3323:$G3323,1,TempDataCol)</f>
        <v>34.799999999999997</v>
      </c>
      <c r="C3323" s="6">
        <f t="shared" si="357"/>
        <v>21.700000000000003</v>
      </c>
      <c r="D3323" s="6">
        <f t="shared" si="358"/>
        <v>22.700000000000003</v>
      </c>
      <c r="E3323" s="6">
        <f t="shared" si="359"/>
        <v>23.700000000000003</v>
      </c>
      <c r="F3323" s="6">
        <f t="shared" si="360"/>
        <v>21.700000000000003</v>
      </c>
      <c r="G3323" s="6">
        <f t="shared" si="361"/>
        <v>22.700000000000003</v>
      </c>
      <c r="H3323" s="6">
        <f t="shared" si="362"/>
        <v>23.700000000000003</v>
      </c>
      <c r="I3323" s="162"/>
      <c r="J3323" s="6">
        <f t="shared" si="363"/>
        <v>-45.400000000000006</v>
      </c>
      <c r="K3323" s="60"/>
      <c r="L3323" s="93"/>
    </row>
    <row r="3324" spans="1:12">
      <c r="A3324" s="59">
        <f>'Temperature Data'!A3324</f>
        <v>43865</v>
      </c>
      <c r="B3324" s="6" cm="1">
        <f t="array" ref="B3324">INDEX('Temperature Data'!$B3324:$G3324,1,TempDataCol)</f>
        <v>36.4</v>
      </c>
      <c r="C3324" s="6">
        <f t="shared" si="357"/>
        <v>20.100000000000001</v>
      </c>
      <c r="D3324" s="6">
        <f t="shared" si="358"/>
        <v>21.1</v>
      </c>
      <c r="E3324" s="6">
        <f t="shared" si="359"/>
        <v>22.1</v>
      </c>
      <c r="F3324" s="6">
        <f t="shared" si="360"/>
        <v>20.100000000000001</v>
      </c>
      <c r="G3324" s="6">
        <f t="shared" si="361"/>
        <v>21.1</v>
      </c>
      <c r="H3324" s="6">
        <f t="shared" si="362"/>
        <v>22.1</v>
      </c>
      <c r="I3324" s="162"/>
      <c r="J3324" s="6">
        <f t="shared" si="363"/>
        <v>-42.2</v>
      </c>
      <c r="K3324" s="60"/>
      <c r="L3324" s="93"/>
    </row>
    <row r="3325" spans="1:12">
      <c r="A3325" s="59">
        <f>'Temperature Data'!A3325</f>
        <v>43866</v>
      </c>
      <c r="B3325" s="6" cm="1">
        <f t="array" ref="B3325">INDEX('Temperature Data'!$B3325:$G3325,1,TempDataCol)</f>
        <v>35.799999999999997</v>
      </c>
      <c r="C3325" s="6">
        <f t="shared" si="357"/>
        <v>20.700000000000003</v>
      </c>
      <c r="D3325" s="6">
        <f t="shared" si="358"/>
        <v>21.700000000000003</v>
      </c>
      <c r="E3325" s="6">
        <f t="shared" si="359"/>
        <v>22.700000000000003</v>
      </c>
      <c r="F3325" s="6">
        <f t="shared" si="360"/>
        <v>20.700000000000003</v>
      </c>
      <c r="G3325" s="6">
        <f t="shared" si="361"/>
        <v>21.700000000000003</v>
      </c>
      <c r="H3325" s="6">
        <f t="shared" si="362"/>
        <v>22.700000000000003</v>
      </c>
      <c r="I3325" s="162"/>
      <c r="J3325" s="6">
        <f t="shared" si="363"/>
        <v>-43.400000000000006</v>
      </c>
      <c r="K3325" s="60"/>
      <c r="L3325" s="93"/>
    </row>
    <row r="3326" spans="1:12">
      <c r="A3326" s="59">
        <f>'Temperature Data'!A3326</f>
        <v>43867</v>
      </c>
      <c r="B3326" s="6" cm="1">
        <f t="array" ref="B3326">INDEX('Temperature Data'!$B3326:$G3326,1,TempDataCol)</f>
        <v>33.1</v>
      </c>
      <c r="C3326" s="6">
        <f t="shared" si="357"/>
        <v>23.4</v>
      </c>
      <c r="D3326" s="6">
        <f t="shared" si="358"/>
        <v>24.4</v>
      </c>
      <c r="E3326" s="6">
        <f t="shared" si="359"/>
        <v>25.4</v>
      </c>
      <c r="F3326" s="6">
        <f t="shared" si="360"/>
        <v>23.4</v>
      </c>
      <c r="G3326" s="6">
        <f t="shared" si="361"/>
        <v>24.4</v>
      </c>
      <c r="H3326" s="6">
        <f t="shared" si="362"/>
        <v>25.4</v>
      </c>
      <c r="I3326" s="162"/>
      <c r="J3326" s="6">
        <f t="shared" si="363"/>
        <v>-48.79999999999999</v>
      </c>
      <c r="K3326" s="60"/>
      <c r="L3326" s="93"/>
    </row>
    <row r="3327" spans="1:12">
      <c r="A3327" s="59">
        <f>'Temperature Data'!A3327</f>
        <v>43868</v>
      </c>
      <c r="B3327" s="6" cm="1">
        <f t="array" ref="B3327">INDEX('Temperature Data'!$B3327:$G3327,1,TempDataCol)</f>
        <v>33.5</v>
      </c>
      <c r="C3327" s="6">
        <f t="shared" si="357"/>
        <v>23</v>
      </c>
      <c r="D3327" s="6">
        <f t="shared" si="358"/>
        <v>24</v>
      </c>
      <c r="E3327" s="6">
        <f t="shared" si="359"/>
        <v>25</v>
      </c>
      <c r="F3327" s="6">
        <f t="shared" si="360"/>
        <v>23</v>
      </c>
      <c r="G3327" s="6">
        <f t="shared" si="361"/>
        <v>24</v>
      </c>
      <c r="H3327" s="6">
        <f t="shared" si="362"/>
        <v>25</v>
      </c>
      <c r="I3327" s="162"/>
      <c r="J3327" s="6">
        <f t="shared" si="363"/>
        <v>-48</v>
      </c>
      <c r="K3327" s="60"/>
      <c r="L3327" s="93"/>
    </row>
    <row r="3328" spans="1:12">
      <c r="A3328" s="59">
        <f>'Temperature Data'!A3328</f>
        <v>43869</v>
      </c>
      <c r="B3328" s="6" cm="1">
        <f t="array" ref="B3328">INDEX('Temperature Data'!$B3328:$G3328,1,TempDataCol)</f>
        <v>26.299999999999997</v>
      </c>
      <c r="C3328" s="6">
        <f t="shared" si="357"/>
        <v>30.200000000000003</v>
      </c>
      <c r="D3328" s="6">
        <f t="shared" si="358"/>
        <v>31.200000000000003</v>
      </c>
      <c r="E3328" s="6">
        <f t="shared" si="359"/>
        <v>32.200000000000003</v>
      </c>
      <c r="F3328" s="6">
        <f t="shared" si="360"/>
        <v>30.200000000000003</v>
      </c>
      <c r="G3328" s="6">
        <f t="shared" si="361"/>
        <v>31.200000000000003</v>
      </c>
      <c r="H3328" s="6">
        <f t="shared" si="362"/>
        <v>32.200000000000003</v>
      </c>
      <c r="I3328" s="162"/>
      <c r="J3328" s="6">
        <f t="shared" si="363"/>
        <v>-62.400000000000006</v>
      </c>
      <c r="K3328" s="60"/>
      <c r="L3328" s="93"/>
    </row>
    <row r="3329" spans="1:12">
      <c r="A3329" s="59">
        <f>'Temperature Data'!A3329</f>
        <v>43870</v>
      </c>
      <c r="B3329" s="6" cm="1">
        <f t="array" ref="B3329">INDEX('Temperature Data'!$B3329:$G3329,1,TempDataCol)</f>
        <v>25.299999999999997</v>
      </c>
      <c r="C3329" s="6">
        <f t="shared" si="357"/>
        <v>31.200000000000003</v>
      </c>
      <c r="D3329" s="6">
        <f t="shared" si="358"/>
        <v>32.200000000000003</v>
      </c>
      <c r="E3329" s="6">
        <f t="shared" si="359"/>
        <v>33.200000000000003</v>
      </c>
      <c r="F3329" s="6">
        <f t="shared" si="360"/>
        <v>31.200000000000003</v>
      </c>
      <c r="G3329" s="6">
        <f t="shared" si="361"/>
        <v>32.200000000000003</v>
      </c>
      <c r="H3329" s="6">
        <f t="shared" si="362"/>
        <v>33.200000000000003</v>
      </c>
      <c r="I3329" s="162"/>
      <c r="J3329" s="6">
        <f t="shared" si="363"/>
        <v>-64.400000000000006</v>
      </c>
      <c r="K3329" s="60"/>
      <c r="L3329" s="93"/>
    </row>
    <row r="3330" spans="1:12">
      <c r="A3330" s="59">
        <f>'Temperature Data'!A3330</f>
        <v>43871</v>
      </c>
      <c r="B3330" s="6" cm="1">
        <f t="array" ref="B3330">INDEX('Temperature Data'!$B3330:$G3330,1,TempDataCol)</f>
        <v>40.5</v>
      </c>
      <c r="C3330" s="6">
        <f t="shared" si="357"/>
        <v>16</v>
      </c>
      <c r="D3330" s="6">
        <f t="shared" si="358"/>
        <v>17</v>
      </c>
      <c r="E3330" s="6">
        <f t="shared" si="359"/>
        <v>18</v>
      </c>
      <c r="F3330" s="6">
        <f t="shared" si="360"/>
        <v>16</v>
      </c>
      <c r="G3330" s="6">
        <f t="shared" si="361"/>
        <v>17</v>
      </c>
      <c r="H3330" s="6">
        <f t="shared" si="362"/>
        <v>18</v>
      </c>
      <c r="I3330" s="162"/>
      <c r="J3330" s="6">
        <f t="shared" si="363"/>
        <v>-34</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20.200000000000003</v>
      </c>
      <c r="D3331" s="6">
        <f t="shared" ref="D3331:D3394" si="365">IF(ISNUMBER($B3331),IF($B3331&lt;BPmiddle,(BPmiddle-$B3331),0),"no data")</f>
        <v>21.200000000000003</v>
      </c>
      <c r="E3331" s="6">
        <f t="shared" ref="E3331:E3394" si="366">IF(ISNUMBER($B3331),IF($B3331&lt;BPupper,(BPupper-$B3331),0),"no data")</f>
        <v>22.200000000000003</v>
      </c>
      <c r="F3331" s="6">
        <f t="shared" ref="F3331:F3394" si="367">IF(ISNUMBER($B3331),IF($B3331&lt;BPlower,(BPlower-$B3331),0),"no data")</f>
        <v>20.200000000000003</v>
      </c>
      <c r="G3331" s="6">
        <f t="shared" ref="G3331:G3394" si="368">IF(ISNUMBER($B3331),IF($B3331&lt;BPmiddle,(BPmiddle-$B3331),0),"no data")</f>
        <v>21.200000000000003</v>
      </c>
      <c r="H3331" s="6">
        <f t="shared" ref="H3331:H3394" si="369">IF(ISNUMBER($B3331),IF($B3331&lt;BPupper,(BPupper-$B3331),0),"no data")</f>
        <v>22.200000000000003</v>
      </c>
      <c r="I3331" s="162"/>
      <c r="J3331" s="6">
        <f t="shared" ref="J3331:J3394" si="370">IF(ISNUMBER($B3331),IF($B3331&lt;BalancePoint,(BalancePoint-$B3331-SUM($D3331:$F3331)),0),"no data")</f>
        <v>-42.400000000000006</v>
      </c>
      <c r="K3331" s="60"/>
      <c r="L3331" s="93"/>
    </row>
    <row r="3332" spans="1:12">
      <c r="A3332" s="59">
        <f>'Temperature Data'!A3332</f>
        <v>43873</v>
      </c>
      <c r="B3332" s="6" cm="1">
        <f t="array" ref="B3332">INDEX('Temperature Data'!$B3332:$G3332,1,TempDataCol)</f>
        <v>38.6</v>
      </c>
      <c r="C3332" s="6">
        <f t="shared" si="364"/>
        <v>17.899999999999999</v>
      </c>
      <c r="D3332" s="6">
        <f t="shared" si="365"/>
        <v>18.899999999999999</v>
      </c>
      <c r="E3332" s="6">
        <f t="shared" si="366"/>
        <v>19.899999999999999</v>
      </c>
      <c r="F3332" s="6">
        <f t="shared" si="367"/>
        <v>17.899999999999999</v>
      </c>
      <c r="G3332" s="6">
        <f t="shared" si="368"/>
        <v>18.899999999999999</v>
      </c>
      <c r="H3332" s="6">
        <f t="shared" si="369"/>
        <v>19.899999999999999</v>
      </c>
      <c r="I3332" s="162"/>
      <c r="J3332" s="6">
        <f t="shared" si="370"/>
        <v>-37.799999999999997</v>
      </c>
      <c r="K3332" s="60"/>
      <c r="L3332" s="93"/>
    </row>
    <row r="3333" spans="1:12">
      <c r="A3333" s="59">
        <f>'Temperature Data'!A3333</f>
        <v>43874</v>
      </c>
      <c r="B3333" s="6" cm="1">
        <f t="array" ref="B3333">INDEX('Temperature Data'!$B3333:$G3333,1,TempDataCol)</f>
        <v>35</v>
      </c>
      <c r="C3333" s="6">
        <f t="shared" si="364"/>
        <v>21.5</v>
      </c>
      <c r="D3333" s="6">
        <f t="shared" si="365"/>
        <v>22.5</v>
      </c>
      <c r="E3333" s="6">
        <f t="shared" si="366"/>
        <v>23.5</v>
      </c>
      <c r="F3333" s="6">
        <f t="shared" si="367"/>
        <v>21.5</v>
      </c>
      <c r="G3333" s="6">
        <f t="shared" si="368"/>
        <v>22.5</v>
      </c>
      <c r="H3333" s="6">
        <f t="shared" si="369"/>
        <v>23.5</v>
      </c>
      <c r="I3333" s="162"/>
      <c r="J3333" s="6">
        <f t="shared" si="370"/>
        <v>-45</v>
      </c>
      <c r="K3333" s="60"/>
      <c r="L3333" s="93"/>
    </row>
    <row r="3334" spans="1:12">
      <c r="A3334" s="59">
        <f>'Temperature Data'!A3334</f>
        <v>43875</v>
      </c>
      <c r="B3334" s="6" cm="1">
        <f t="array" ref="B3334">INDEX('Temperature Data'!$B3334:$G3334,1,TempDataCol)</f>
        <v>23.6</v>
      </c>
      <c r="C3334" s="6">
        <f t="shared" si="364"/>
        <v>32.9</v>
      </c>
      <c r="D3334" s="6">
        <f t="shared" si="365"/>
        <v>33.9</v>
      </c>
      <c r="E3334" s="6">
        <f t="shared" si="366"/>
        <v>34.9</v>
      </c>
      <c r="F3334" s="6">
        <f t="shared" si="367"/>
        <v>32.9</v>
      </c>
      <c r="G3334" s="6">
        <f t="shared" si="368"/>
        <v>33.9</v>
      </c>
      <c r="H3334" s="6">
        <f t="shared" si="369"/>
        <v>34.9</v>
      </c>
      <c r="I3334" s="162"/>
      <c r="J3334" s="6">
        <f t="shared" si="370"/>
        <v>-67.799999999999983</v>
      </c>
      <c r="K3334" s="60"/>
      <c r="L3334" s="93"/>
    </row>
    <row r="3335" spans="1:12">
      <c r="A3335" s="59">
        <f>'Temperature Data'!A3335</f>
        <v>43876</v>
      </c>
      <c r="B3335" s="6" cm="1">
        <f t="array" ref="B3335">INDEX('Temperature Data'!$B3335:$G3335,1,TempDataCol)</f>
        <v>17.5</v>
      </c>
      <c r="C3335" s="6">
        <f t="shared" si="364"/>
        <v>39</v>
      </c>
      <c r="D3335" s="6">
        <f t="shared" si="365"/>
        <v>40</v>
      </c>
      <c r="E3335" s="6">
        <f t="shared" si="366"/>
        <v>41</v>
      </c>
      <c r="F3335" s="6">
        <f t="shared" si="367"/>
        <v>39</v>
      </c>
      <c r="G3335" s="6">
        <f t="shared" si="368"/>
        <v>40</v>
      </c>
      <c r="H3335" s="6">
        <f t="shared" si="369"/>
        <v>41</v>
      </c>
      <c r="I3335" s="162"/>
      <c r="J3335" s="6">
        <f t="shared" si="370"/>
        <v>-80</v>
      </c>
      <c r="K3335" s="60"/>
      <c r="L3335" s="93"/>
    </row>
    <row r="3336" spans="1:12">
      <c r="A3336" s="59">
        <f>'Temperature Data'!A3336</f>
        <v>43877</v>
      </c>
      <c r="B3336" s="6" cm="1">
        <f t="array" ref="B3336">INDEX('Temperature Data'!$B3336:$G3336,1,TempDataCol)</f>
        <v>33.299999999999997</v>
      </c>
      <c r="C3336" s="6">
        <f t="shared" si="364"/>
        <v>23.200000000000003</v>
      </c>
      <c r="D3336" s="6">
        <f t="shared" si="365"/>
        <v>24.200000000000003</v>
      </c>
      <c r="E3336" s="6">
        <f t="shared" si="366"/>
        <v>25.200000000000003</v>
      </c>
      <c r="F3336" s="6">
        <f t="shared" si="367"/>
        <v>23.200000000000003</v>
      </c>
      <c r="G3336" s="6">
        <f t="shared" si="368"/>
        <v>24.200000000000003</v>
      </c>
      <c r="H3336" s="6">
        <f t="shared" si="369"/>
        <v>25.200000000000003</v>
      </c>
      <c r="I3336" s="162"/>
      <c r="J3336" s="6">
        <f t="shared" si="370"/>
        <v>-48.400000000000006</v>
      </c>
      <c r="K3336" s="60"/>
      <c r="L3336" s="93"/>
    </row>
    <row r="3337" spans="1:12">
      <c r="A3337" s="59">
        <f>'Temperature Data'!A3337</f>
        <v>43878</v>
      </c>
      <c r="B3337" s="6" cm="1">
        <f t="array" ref="B3337">INDEX('Temperature Data'!$B3337:$G3337,1,TempDataCol)</f>
        <v>33.4</v>
      </c>
      <c r="C3337" s="6">
        <f t="shared" si="364"/>
        <v>23.1</v>
      </c>
      <c r="D3337" s="6">
        <f t="shared" si="365"/>
        <v>24.1</v>
      </c>
      <c r="E3337" s="6">
        <f t="shared" si="366"/>
        <v>25.1</v>
      </c>
      <c r="F3337" s="6">
        <f t="shared" si="367"/>
        <v>23.1</v>
      </c>
      <c r="G3337" s="6">
        <f t="shared" si="368"/>
        <v>24.1</v>
      </c>
      <c r="H3337" s="6">
        <f t="shared" si="369"/>
        <v>25.1</v>
      </c>
      <c r="I3337" s="162"/>
      <c r="J3337" s="6">
        <f t="shared" si="370"/>
        <v>-48.20000000000001</v>
      </c>
      <c r="K3337" s="60"/>
      <c r="L3337" s="93"/>
    </row>
    <row r="3338" spans="1:12">
      <c r="A3338" s="59">
        <f>'Temperature Data'!A3338</f>
        <v>43879</v>
      </c>
      <c r="B3338" s="6" cm="1">
        <f t="array" ref="B3338">INDEX('Temperature Data'!$B3338:$G3338,1,TempDataCol)</f>
        <v>32.9</v>
      </c>
      <c r="C3338" s="6">
        <f t="shared" si="364"/>
        <v>23.6</v>
      </c>
      <c r="D3338" s="6">
        <f t="shared" si="365"/>
        <v>24.6</v>
      </c>
      <c r="E3338" s="6">
        <f t="shared" si="366"/>
        <v>25.6</v>
      </c>
      <c r="F3338" s="6">
        <f t="shared" si="367"/>
        <v>23.6</v>
      </c>
      <c r="G3338" s="6">
        <f t="shared" si="368"/>
        <v>24.6</v>
      </c>
      <c r="H3338" s="6">
        <f t="shared" si="369"/>
        <v>25.6</v>
      </c>
      <c r="I3338" s="162"/>
      <c r="J3338" s="6">
        <f t="shared" si="370"/>
        <v>-49.20000000000001</v>
      </c>
      <c r="K3338" s="60"/>
      <c r="L3338" s="93"/>
    </row>
    <row r="3339" spans="1:12">
      <c r="A3339" s="59">
        <f>'Temperature Data'!A3339</f>
        <v>43880</v>
      </c>
      <c r="B3339" s="6" cm="1">
        <f t="array" ref="B3339">INDEX('Temperature Data'!$B3339:$G3339,1,TempDataCol)</f>
        <v>37.4</v>
      </c>
      <c r="C3339" s="6">
        <f t="shared" si="364"/>
        <v>19.100000000000001</v>
      </c>
      <c r="D3339" s="6">
        <f t="shared" si="365"/>
        <v>20.100000000000001</v>
      </c>
      <c r="E3339" s="6">
        <f t="shared" si="366"/>
        <v>21.1</v>
      </c>
      <c r="F3339" s="6">
        <f t="shared" si="367"/>
        <v>19.100000000000001</v>
      </c>
      <c r="G3339" s="6">
        <f t="shared" si="368"/>
        <v>20.100000000000001</v>
      </c>
      <c r="H3339" s="6">
        <f t="shared" si="369"/>
        <v>21.1</v>
      </c>
      <c r="I3339" s="162"/>
      <c r="J3339" s="6">
        <f t="shared" si="370"/>
        <v>-40.200000000000003</v>
      </c>
      <c r="K3339" s="60"/>
      <c r="L3339" s="93"/>
    </row>
    <row r="3340" spans="1:12">
      <c r="A3340" s="59">
        <f>'Temperature Data'!A3340</f>
        <v>43881</v>
      </c>
      <c r="B3340" s="6" cm="1">
        <f t="array" ref="B3340">INDEX('Temperature Data'!$B3340:$G3340,1,TempDataCol)</f>
        <v>26.200000000000003</v>
      </c>
      <c r="C3340" s="6">
        <f t="shared" si="364"/>
        <v>30.299999999999997</v>
      </c>
      <c r="D3340" s="6">
        <f t="shared" si="365"/>
        <v>31.299999999999997</v>
      </c>
      <c r="E3340" s="6">
        <f t="shared" si="366"/>
        <v>32.299999999999997</v>
      </c>
      <c r="F3340" s="6">
        <f t="shared" si="367"/>
        <v>30.299999999999997</v>
      </c>
      <c r="G3340" s="6">
        <f t="shared" si="368"/>
        <v>31.299999999999997</v>
      </c>
      <c r="H3340" s="6">
        <f t="shared" si="369"/>
        <v>32.299999999999997</v>
      </c>
      <c r="I3340" s="162"/>
      <c r="J3340" s="6">
        <f t="shared" si="370"/>
        <v>-62.599999999999994</v>
      </c>
      <c r="K3340" s="60"/>
      <c r="L3340" s="93"/>
    </row>
    <row r="3341" spans="1:12">
      <c r="A3341" s="59">
        <f>'Temperature Data'!A3341</f>
        <v>43882</v>
      </c>
      <c r="B3341" s="6" cm="1">
        <f t="array" ref="B3341">INDEX('Temperature Data'!$B3341:$G3341,1,TempDataCol)</f>
        <v>22.299999999999997</v>
      </c>
      <c r="C3341" s="6">
        <f t="shared" si="364"/>
        <v>34.200000000000003</v>
      </c>
      <c r="D3341" s="6">
        <f t="shared" si="365"/>
        <v>35.200000000000003</v>
      </c>
      <c r="E3341" s="6">
        <f t="shared" si="366"/>
        <v>36.200000000000003</v>
      </c>
      <c r="F3341" s="6">
        <f t="shared" si="367"/>
        <v>34.200000000000003</v>
      </c>
      <c r="G3341" s="6">
        <f t="shared" si="368"/>
        <v>35.200000000000003</v>
      </c>
      <c r="H3341" s="6">
        <f t="shared" si="369"/>
        <v>36.200000000000003</v>
      </c>
      <c r="I3341" s="162"/>
      <c r="J3341" s="6">
        <f t="shared" si="370"/>
        <v>-70.400000000000006</v>
      </c>
      <c r="K3341" s="60"/>
      <c r="L3341" s="93"/>
    </row>
    <row r="3342" spans="1:12">
      <c r="A3342" s="59">
        <f>'Temperature Data'!A3342</f>
        <v>43883</v>
      </c>
      <c r="B3342" s="6" cm="1">
        <f t="array" ref="B3342">INDEX('Temperature Data'!$B3342:$G3342,1,TempDataCol)</f>
        <v>34.1</v>
      </c>
      <c r="C3342" s="6">
        <f t="shared" si="364"/>
        <v>22.4</v>
      </c>
      <c r="D3342" s="6">
        <f t="shared" si="365"/>
        <v>23.4</v>
      </c>
      <c r="E3342" s="6">
        <f t="shared" si="366"/>
        <v>24.4</v>
      </c>
      <c r="F3342" s="6">
        <f t="shared" si="367"/>
        <v>22.4</v>
      </c>
      <c r="G3342" s="6">
        <f t="shared" si="368"/>
        <v>23.4</v>
      </c>
      <c r="H3342" s="6">
        <f t="shared" si="369"/>
        <v>24.4</v>
      </c>
      <c r="I3342" s="162"/>
      <c r="J3342" s="6">
        <f t="shared" si="370"/>
        <v>-46.79999999999999</v>
      </c>
      <c r="K3342" s="60"/>
      <c r="L3342" s="93"/>
    </row>
    <row r="3343" spans="1:12">
      <c r="A3343" s="59">
        <f>'Temperature Data'!A3343</f>
        <v>43884</v>
      </c>
      <c r="B3343" s="6" cm="1">
        <f t="array" ref="B3343">INDEX('Temperature Data'!$B3343:$G3343,1,TempDataCol)</f>
        <v>36.6</v>
      </c>
      <c r="C3343" s="6">
        <f t="shared" si="364"/>
        <v>19.899999999999999</v>
      </c>
      <c r="D3343" s="6">
        <f t="shared" si="365"/>
        <v>20.9</v>
      </c>
      <c r="E3343" s="6">
        <f t="shared" si="366"/>
        <v>21.9</v>
      </c>
      <c r="F3343" s="6">
        <f t="shared" si="367"/>
        <v>19.899999999999999</v>
      </c>
      <c r="G3343" s="6">
        <f t="shared" si="368"/>
        <v>20.9</v>
      </c>
      <c r="H3343" s="6">
        <f t="shared" si="369"/>
        <v>21.9</v>
      </c>
      <c r="I3343" s="162"/>
      <c r="J3343" s="6">
        <f t="shared" si="370"/>
        <v>-41.8</v>
      </c>
      <c r="K3343" s="60"/>
      <c r="L3343" s="93"/>
    </row>
    <row r="3344" spans="1:12">
      <c r="A3344" s="59">
        <f>'Temperature Data'!A3344</f>
        <v>43885</v>
      </c>
      <c r="B3344" s="6" cm="1">
        <f t="array" ref="B3344">INDEX('Temperature Data'!$B3344:$G3344,1,TempDataCol)</f>
        <v>44.2</v>
      </c>
      <c r="C3344" s="6">
        <f t="shared" si="364"/>
        <v>12.299999999999997</v>
      </c>
      <c r="D3344" s="6">
        <f t="shared" si="365"/>
        <v>13.299999999999997</v>
      </c>
      <c r="E3344" s="6">
        <f t="shared" si="366"/>
        <v>14.299999999999997</v>
      </c>
      <c r="F3344" s="6">
        <f t="shared" si="367"/>
        <v>12.299999999999997</v>
      </c>
      <c r="G3344" s="6">
        <f t="shared" si="368"/>
        <v>13.299999999999997</v>
      </c>
      <c r="H3344" s="6">
        <f t="shared" si="369"/>
        <v>14.299999999999997</v>
      </c>
      <c r="I3344" s="162"/>
      <c r="J3344" s="6">
        <f t="shared" si="370"/>
        <v>-26.599999999999994</v>
      </c>
      <c r="K3344" s="60"/>
      <c r="L3344" s="93"/>
    </row>
    <row r="3345" spans="1:12">
      <c r="A3345" s="59">
        <f>'Temperature Data'!A3345</f>
        <v>43886</v>
      </c>
      <c r="B3345" s="6" cm="1">
        <f t="array" ref="B3345">INDEX('Temperature Data'!$B3345:$G3345,1,TempDataCol)</f>
        <v>46.7</v>
      </c>
      <c r="C3345" s="6">
        <f t="shared" si="364"/>
        <v>9.7999999999999972</v>
      </c>
      <c r="D3345" s="6">
        <f t="shared" si="365"/>
        <v>10.799999999999997</v>
      </c>
      <c r="E3345" s="6">
        <f t="shared" si="366"/>
        <v>11.799999999999997</v>
      </c>
      <c r="F3345" s="6">
        <f t="shared" si="367"/>
        <v>9.7999999999999972</v>
      </c>
      <c r="G3345" s="6">
        <f t="shared" si="368"/>
        <v>10.799999999999997</v>
      </c>
      <c r="H3345" s="6">
        <f t="shared" si="369"/>
        <v>11.799999999999997</v>
      </c>
      <c r="I3345" s="162"/>
      <c r="J3345" s="6">
        <f t="shared" si="370"/>
        <v>-21.599999999999994</v>
      </c>
      <c r="K3345" s="60"/>
      <c r="L3345" s="93"/>
    </row>
    <row r="3346" spans="1:12">
      <c r="A3346" s="59">
        <f>'Temperature Data'!A3346</f>
        <v>43887</v>
      </c>
      <c r="B3346" s="6" cm="1">
        <f t="array" ref="B3346">INDEX('Temperature Data'!$B3346:$G3346,1,TempDataCol)</f>
        <v>44.1</v>
      </c>
      <c r="C3346" s="6">
        <f t="shared" si="364"/>
        <v>12.399999999999999</v>
      </c>
      <c r="D3346" s="6">
        <f t="shared" si="365"/>
        <v>13.399999999999999</v>
      </c>
      <c r="E3346" s="6">
        <f t="shared" si="366"/>
        <v>14.399999999999999</v>
      </c>
      <c r="F3346" s="6">
        <f t="shared" si="367"/>
        <v>12.399999999999999</v>
      </c>
      <c r="G3346" s="6">
        <f t="shared" si="368"/>
        <v>13.399999999999999</v>
      </c>
      <c r="H3346" s="6">
        <f t="shared" si="369"/>
        <v>14.399999999999999</v>
      </c>
      <c r="I3346" s="162"/>
      <c r="J3346" s="6">
        <f t="shared" si="370"/>
        <v>-26.799999999999997</v>
      </c>
      <c r="K3346" s="60"/>
      <c r="L3346" s="93"/>
    </row>
    <row r="3347" spans="1:12">
      <c r="A3347" s="59">
        <f>'Temperature Data'!A3347</f>
        <v>43888</v>
      </c>
      <c r="B3347" s="6" cm="1">
        <f t="array" ref="B3347">INDEX('Temperature Data'!$B3347:$G3347,1,TempDataCol)</f>
        <v>41.1</v>
      </c>
      <c r="C3347" s="6">
        <f t="shared" si="364"/>
        <v>15.399999999999999</v>
      </c>
      <c r="D3347" s="6">
        <f t="shared" si="365"/>
        <v>16.399999999999999</v>
      </c>
      <c r="E3347" s="6">
        <f t="shared" si="366"/>
        <v>17.399999999999999</v>
      </c>
      <c r="F3347" s="6">
        <f t="shared" si="367"/>
        <v>15.399999999999999</v>
      </c>
      <c r="G3347" s="6">
        <f t="shared" si="368"/>
        <v>16.399999999999999</v>
      </c>
      <c r="H3347" s="6">
        <f t="shared" si="369"/>
        <v>17.399999999999999</v>
      </c>
      <c r="I3347" s="162"/>
      <c r="J3347" s="6">
        <f t="shared" si="370"/>
        <v>-32.799999999999997</v>
      </c>
      <c r="K3347" s="60"/>
      <c r="L3347" s="93"/>
    </row>
    <row r="3348" spans="1:12">
      <c r="A3348" s="59">
        <f>'Temperature Data'!A3348</f>
        <v>43889</v>
      </c>
      <c r="B3348" s="6" cm="1">
        <f t="array" ref="B3348">INDEX('Temperature Data'!$B3348:$G3348,1,TempDataCol)</f>
        <v>32.200000000000003</v>
      </c>
      <c r="C3348" s="6">
        <f t="shared" si="364"/>
        <v>24.299999999999997</v>
      </c>
      <c r="D3348" s="6">
        <f t="shared" si="365"/>
        <v>25.299999999999997</v>
      </c>
      <c r="E3348" s="6">
        <f t="shared" si="366"/>
        <v>26.299999999999997</v>
      </c>
      <c r="F3348" s="6">
        <f t="shared" si="367"/>
        <v>24.299999999999997</v>
      </c>
      <c r="G3348" s="6">
        <f t="shared" si="368"/>
        <v>25.299999999999997</v>
      </c>
      <c r="H3348" s="6">
        <f t="shared" si="369"/>
        <v>26.299999999999997</v>
      </c>
      <c r="I3348" s="162"/>
      <c r="J3348" s="6">
        <f t="shared" si="370"/>
        <v>-50.599999999999994</v>
      </c>
      <c r="K3348" s="60"/>
      <c r="L3348" s="93"/>
    </row>
    <row r="3349" spans="1:12">
      <c r="A3349" s="59">
        <f>'Temperature Data'!A3349</f>
        <v>43890</v>
      </c>
      <c r="B3349" s="6" cm="1">
        <f t="array" ref="B3349">INDEX('Temperature Data'!$B3349:$G3349,1,TempDataCol)</f>
        <v>27.200000000000003</v>
      </c>
      <c r="C3349" s="6">
        <f t="shared" si="364"/>
        <v>29.299999999999997</v>
      </c>
      <c r="D3349" s="6">
        <f t="shared" si="365"/>
        <v>30.299999999999997</v>
      </c>
      <c r="E3349" s="6">
        <f t="shared" si="366"/>
        <v>31.299999999999997</v>
      </c>
      <c r="F3349" s="6">
        <f t="shared" si="367"/>
        <v>29.299999999999997</v>
      </c>
      <c r="G3349" s="6">
        <f t="shared" si="368"/>
        <v>30.299999999999997</v>
      </c>
      <c r="H3349" s="6">
        <f t="shared" si="369"/>
        <v>31.299999999999997</v>
      </c>
      <c r="I3349" s="162"/>
      <c r="J3349" s="6">
        <f t="shared" si="370"/>
        <v>-60.599999999999994</v>
      </c>
      <c r="K3349" s="60"/>
      <c r="L3349" s="93"/>
    </row>
    <row r="3350" spans="1:12">
      <c r="A3350" s="59">
        <f>'Temperature Data'!A3350</f>
        <v>43891</v>
      </c>
      <c r="B3350" s="6" cm="1">
        <f t="array" ref="B3350">INDEX('Temperature Data'!$B3350:$G3350,1,TempDataCol)</f>
        <v>25</v>
      </c>
      <c r="C3350" s="6">
        <f t="shared" si="364"/>
        <v>31.5</v>
      </c>
      <c r="D3350" s="6">
        <f t="shared" si="365"/>
        <v>32.5</v>
      </c>
      <c r="E3350" s="6">
        <f t="shared" si="366"/>
        <v>33.5</v>
      </c>
      <c r="F3350" s="6">
        <f t="shared" si="367"/>
        <v>31.5</v>
      </c>
      <c r="G3350" s="6">
        <f t="shared" si="368"/>
        <v>32.5</v>
      </c>
      <c r="H3350" s="6">
        <f t="shared" si="369"/>
        <v>33.5</v>
      </c>
      <c r="I3350" s="162"/>
      <c r="J3350" s="6">
        <f t="shared" si="370"/>
        <v>-65</v>
      </c>
      <c r="K3350" s="60"/>
      <c r="L3350" s="93"/>
    </row>
    <row r="3351" spans="1:12">
      <c r="A3351" s="59">
        <f>'Temperature Data'!A3351</f>
        <v>43892</v>
      </c>
      <c r="B3351" s="6" cm="1">
        <f t="array" ref="B3351">INDEX('Temperature Data'!$B3351:$G3351,1,TempDataCol)</f>
        <v>40.299999999999997</v>
      </c>
      <c r="C3351" s="6">
        <f t="shared" si="364"/>
        <v>16.200000000000003</v>
      </c>
      <c r="D3351" s="6">
        <f t="shared" si="365"/>
        <v>17.200000000000003</v>
      </c>
      <c r="E3351" s="6">
        <f t="shared" si="366"/>
        <v>18.200000000000003</v>
      </c>
      <c r="F3351" s="6">
        <f t="shared" si="367"/>
        <v>16.200000000000003</v>
      </c>
      <c r="G3351" s="6">
        <f t="shared" si="368"/>
        <v>17.200000000000003</v>
      </c>
      <c r="H3351" s="6">
        <f t="shared" si="369"/>
        <v>18.200000000000003</v>
      </c>
      <c r="I3351" s="162"/>
      <c r="J3351" s="6">
        <f t="shared" si="370"/>
        <v>-34.400000000000006</v>
      </c>
      <c r="K3351" s="60"/>
      <c r="L3351" s="93"/>
    </row>
    <row r="3352" spans="1:12">
      <c r="A3352" s="59">
        <f>'Temperature Data'!A3352</f>
        <v>43893</v>
      </c>
      <c r="B3352" s="6" cm="1">
        <f t="array" ref="B3352">INDEX('Temperature Data'!$B3352:$G3352,1,TempDataCol)</f>
        <v>54</v>
      </c>
      <c r="C3352" s="6">
        <f t="shared" si="364"/>
        <v>2.5</v>
      </c>
      <c r="D3352" s="6">
        <f t="shared" si="365"/>
        <v>3.5</v>
      </c>
      <c r="E3352" s="6">
        <f t="shared" si="366"/>
        <v>4.5</v>
      </c>
      <c r="F3352" s="6">
        <f t="shared" si="367"/>
        <v>2.5</v>
      </c>
      <c r="G3352" s="6">
        <f t="shared" si="368"/>
        <v>3.5</v>
      </c>
      <c r="H3352" s="6">
        <f t="shared" si="369"/>
        <v>4.5</v>
      </c>
      <c r="I3352" s="162"/>
      <c r="J3352" s="6">
        <f t="shared" si="370"/>
        <v>-7</v>
      </c>
      <c r="K3352" s="60"/>
      <c r="L3352" s="93"/>
    </row>
    <row r="3353" spans="1:12">
      <c r="A3353" s="59">
        <f>'Temperature Data'!A3353</f>
        <v>43894</v>
      </c>
      <c r="B3353" s="6" cm="1">
        <f t="array" ref="B3353">INDEX('Temperature Data'!$B3353:$G3353,1,TempDataCol)</f>
        <v>46.3</v>
      </c>
      <c r="C3353" s="6">
        <f t="shared" si="364"/>
        <v>10.200000000000003</v>
      </c>
      <c r="D3353" s="6">
        <f t="shared" si="365"/>
        <v>11.200000000000003</v>
      </c>
      <c r="E3353" s="6">
        <f t="shared" si="366"/>
        <v>12.200000000000003</v>
      </c>
      <c r="F3353" s="6">
        <f t="shared" si="367"/>
        <v>10.200000000000003</v>
      </c>
      <c r="G3353" s="6">
        <f t="shared" si="368"/>
        <v>11.200000000000003</v>
      </c>
      <c r="H3353" s="6">
        <f t="shared" si="369"/>
        <v>12.200000000000003</v>
      </c>
      <c r="I3353" s="162"/>
      <c r="J3353" s="6">
        <f t="shared" si="370"/>
        <v>-22.400000000000006</v>
      </c>
      <c r="K3353" s="60"/>
      <c r="L3353" s="93"/>
    </row>
    <row r="3354" spans="1:12">
      <c r="A3354" s="59">
        <f>'Temperature Data'!A3354</f>
        <v>43895</v>
      </c>
      <c r="B3354" s="6" cm="1">
        <f t="array" ref="B3354">INDEX('Temperature Data'!$B3354:$G3354,1,TempDataCol)</f>
        <v>41.7</v>
      </c>
      <c r="C3354" s="6">
        <f t="shared" si="364"/>
        <v>14.799999999999997</v>
      </c>
      <c r="D3354" s="6">
        <f t="shared" si="365"/>
        <v>15.799999999999997</v>
      </c>
      <c r="E3354" s="6">
        <f t="shared" si="366"/>
        <v>16.799999999999997</v>
      </c>
      <c r="F3354" s="6">
        <f t="shared" si="367"/>
        <v>14.799999999999997</v>
      </c>
      <c r="G3354" s="6">
        <f t="shared" si="368"/>
        <v>15.799999999999997</v>
      </c>
      <c r="H3354" s="6">
        <f t="shared" si="369"/>
        <v>16.799999999999997</v>
      </c>
      <c r="I3354" s="162"/>
      <c r="J3354" s="6">
        <f t="shared" si="370"/>
        <v>-31.599999999999994</v>
      </c>
      <c r="K3354" s="60"/>
      <c r="L3354" s="93"/>
    </row>
    <row r="3355" spans="1:12">
      <c r="A3355" s="59">
        <f>'Temperature Data'!A3355</f>
        <v>43896</v>
      </c>
      <c r="B3355" s="6" cm="1">
        <f t="array" ref="B3355">INDEX('Temperature Data'!$B3355:$G3355,1,TempDataCol)</f>
        <v>37</v>
      </c>
      <c r="C3355" s="6">
        <f t="shared" si="364"/>
        <v>19.5</v>
      </c>
      <c r="D3355" s="6">
        <f t="shared" si="365"/>
        <v>20.5</v>
      </c>
      <c r="E3355" s="6">
        <f t="shared" si="366"/>
        <v>21.5</v>
      </c>
      <c r="F3355" s="6">
        <f t="shared" si="367"/>
        <v>19.5</v>
      </c>
      <c r="G3355" s="6">
        <f t="shared" si="368"/>
        <v>20.5</v>
      </c>
      <c r="H3355" s="6">
        <f t="shared" si="369"/>
        <v>21.5</v>
      </c>
      <c r="I3355" s="162"/>
      <c r="J3355" s="6">
        <f t="shared" si="370"/>
        <v>-41</v>
      </c>
      <c r="K3355" s="60"/>
      <c r="L3355" s="93"/>
    </row>
    <row r="3356" spans="1:12">
      <c r="A3356" s="59">
        <f>'Temperature Data'!A3356</f>
        <v>43897</v>
      </c>
      <c r="B3356" s="6" cm="1">
        <f t="array" ref="B3356">INDEX('Temperature Data'!$B3356:$G3356,1,TempDataCol)</f>
        <v>36.5</v>
      </c>
      <c r="C3356" s="6">
        <f t="shared" si="364"/>
        <v>20</v>
      </c>
      <c r="D3356" s="6">
        <f t="shared" si="365"/>
        <v>21</v>
      </c>
      <c r="E3356" s="6">
        <f t="shared" si="366"/>
        <v>22</v>
      </c>
      <c r="F3356" s="6">
        <f t="shared" si="367"/>
        <v>20</v>
      </c>
      <c r="G3356" s="6">
        <f t="shared" si="368"/>
        <v>21</v>
      </c>
      <c r="H3356" s="6">
        <f t="shared" si="369"/>
        <v>22</v>
      </c>
      <c r="I3356" s="162"/>
      <c r="J3356" s="6">
        <f t="shared" si="370"/>
        <v>-42</v>
      </c>
      <c r="K3356" s="60"/>
      <c r="L3356" s="93"/>
    </row>
    <row r="3357" spans="1:12">
      <c r="A3357" s="59">
        <f>'Temperature Data'!A3357</f>
        <v>43898</v>
      </c>
      <c r="B3357" s="6" cm="1">
        <f t="array" ref="B3357">INDEX('Temperature Data'!$B3357:$G3357,1,TempDataCol)</f>
        <v>41.4</v>
      </c>
      <c r="C3357" s="6">
        <f t="shared" si="364"/>
        <v>15.100000000000001</v>
      </c>
      <c r="D3357" s="6">
        <f t="shared" si="365"/>
        <v>16.100000000000001</v>
      </c>
      <c r="E3357" s="6">
        <f t="shared" si="366"/>
        <v>17.100000000000001</v>
      </c>
      <c r="F3357" s="6">
        <f t="shared" si="367"/>
        <v>15.100000000000001</v>
      </c>
      <c r="G3357" s="6">
        <f t="shared" si="368"/>
        <v>16.100000000000001</v>
      </c>
      <c r="H3357" s="6">
        <f t="shared" si="369"/>
        <v>17.100000000000001</v>
      </c>
      <c r="I3357" s="162"/>
      <c r="J3357" s="6">
        <f t="shared" si="370"/>
        <v>-32.200000000000003</v>
      </c>
      <c r="K3357" s="60"/>
      <c r="L3357" s="93"/>
    </row>
    <row r="3358" spans="1:12">
      <c r="A3358" s="59">
        <f>'Temperature Data'!A3358</f>
        <v>43899</v>
      </c>
      <c r="B3358" s="6" cm="1">
        <f t="array" ref="B3358">INDEX('Temperature Data'!$B3358:$G3358,1,TempDataCol)</f>
        <v>57.8</v>
      </c>
      <c r="C3358" s="6">
        <f t="shared" si="364"/>
        <v>0</v>
      </c>
      <c r="D3358" s="6">
        <f t="shared" si="365"/>
        <v>0</v>
      </c>
      <c r="E3358" s="6">
        <f t="shared" si="366"/>
        <v>0.70000000000000284</v>
      </c>
      <c r="F3358" s="6">
        <f t="shared" si="367"/>
        <v>0</v>
      </c>
      <c r="G3358" s="6">
        <f t="shared" si="368"/>
        <v>0</v>
      </c>
      <c r="H3358" s="6">
        <f t="shared" si="369"/>
        <v>0.70000000000000284</v>
      </c>
      <c r="I3358" s="162"/>
      <c r="J3358" s="6">
        <f t="shared" si="370"/>
        <v>0</v>
      </c>
      <c r="K3358" s="60"/>
      <c r="L3358" s="93"/>
    </row>
    <row r="3359" spans="1:12">
      <c r="A3359" s="59">
        <f>'Temperature Data'!A3359</f>
        <v>43900</v>
      </c>
      <c r="B3359" s="6" cm="1">
        <f t="array" ref="B3359">INDEX('Temperature Data'!$B3359:$G3359,1,TempDataCol)</f>
        <v>59.6</v>
      </c>
      <c r="C3359" s="6">
        <f t="shared" si="364"/>
        <v>0</v>
      </c>
      <c r="D3359" s="6">
        <f t="shared" si="365"/>
        <v>0</v>
      </c>
      <c r="E3359" s="6">
        <f t="shared" si="366"/>
        <v>0</v>
      </c>
      <c r="F3359" s="6">
        <f t="shared" si="367"/>
        <v>0</v>
      </c>
      <c r="G3359" s="6">
        <f t="shared" si="368"/>
        <v>0</v>
      </c>
      <c r="H3359" s="6">
        <f t="shared" si="369"/>
        <v>0</v>
      </c>
      <c r="I3359" s="162"/>
      <c r="J3359" s="6">
        <f t="shared" si="370"/>
        <v>0</v>
      </c>
      <c r="K3359" s="60"/>
      <c r="L3359" s="93"/>
    </row>
    <row r="3360" spans="1:12">
      <c r="A3360" s="59">
        <f>'Temperature Data'!A3360</f>
        <v>43901</v>
      </c>
      <c r="B3360" s="6" cm="1">
        <f t="array" ref="B3360">INDEX('Temperature Data'!$B3360:$G3360,1,TempDataCol)</f>
        <v>48.4</v>
      </c>
      <c r="C3360" s="6">
        <f t="shared" si="364"/>
        <v>8.1000000000000014</v>
      </c>
      <c r="D3360" s="6">
        <f t="shared" si="365"/>
        <v>9.1000000000000014</v>
      </c>
      <c r="E3360" s="6">
        <f t="shared" si="366"/>
        <v>10.100000000000001</v>
      </c>
      <c r="F3360" s="6">
        <f t="shared" si="367"/>
        <v>8.1000000000000014</v>
      </c>
      <c r="G3360" s="6">
        <f t="shared" si="368"/>
        <v>9.1000000000000014</v>
      </c>
      <c r="H3360" s="6">
        <f t="shared" si="369"/>
        <v>10.100000000000001</v>
      </c>
      <c r="I3360" s="162"/>
      <c r="J3360" s="6">
        <f t="shared" si="370"/>
        <v>-18.200000000000003</v>
      </c>
      <c r="K3360" s="60"/>
      <c r="L3360" s="93"/>
    </row>
    <row r="3361" spans="1:12">
      <c r="A3361" s="59">
        <f>'Temperature Data'!A3361</f>
        <v>43902</v>
      </c>
      <c r="B3361" s="6" cm="1">
        <f t="array" ref="B3361">INDEX('Temperature Data'!$B3361:$G3361,1,TempDataCol)</f>
        <v>39.4</v>
      </c>
      <c r="C3361" s="6">
        <f t="shared" si="364"/>
        <v>17.100000000000001</v>
      </c>
      <c r="D3361" s="6">
        <f t="shared" si="365"/>
        <v>18.100000000000001</v>
      </c>
      <c r="E3361" s="6">
        <f t="shared" si="366"/>
        <v>19.100000000000001</v>
      </c>
      <c r="F3361" s="6">
        <f t="shared" si="367"/>
        <v>17.100000000000001</v>
      </c>
      <c r="G3361" s="6">
        <f t="shared" si="368"/>
        <v>18.100000000000001</v>
      </c>
      <c r="H3361" s="6">
        <f t="shared" si="369"/>
        <v>19.100000000000001</v>
      </c>
      <c r="I3361" s="162"/>
      <c r="J3361" s="6">
        <f t="shared" si="370"/>
        <v>-36.200000000000003</v>
      </c>
      <c r="K3361" s="60"/>
      <c r="L3361" s="93"/>
    </row>
    <row r="3362" spans="1:12">
      <c r="A3362" s="59">
        <f>'Temperature Data'!A3362</f>
        <v>43903</v>
      </c>
      <c r="B3362" s="6" cm="1">
        <f t="array" ref="B3362">INDEX('Temperature Data'!$B3362:$G3362,1,TempDataCol)</f>
        <v>48.7</v>
      </c>
      <c r="C3362" s="6">
        <f t="shared" si="364"/>
        <v>7.7999999999999972</v>
      </c>
      <c r="D3362" s="6">
        <f t="shared" si="365"/>
        <v>8.7999999999999972</v>
      </c>
      <c r="E3362" s="6">
        <f t="shared" si="366"/>
        <v>9.7999999999999972</v>
      </c>
      <c r="F3362" s="6">
        <f t="shared" si="367"/>
        <v>7.7999999999999972</v>
      </c>
      <c r="G3362" s="6">
        <f t="shared" si="368"/>
        <v>8.7999999999999972</v>
      </c>
      <c r="H3362" s="6">
        <f t="shared" si="369"/>
        <v>9.7999999999999972</v>
      </c>
      <c r="I3362" s="162"/>
      <c r="J3362" s="6">
        <f t="shared" si="370"/>
        <v>-17.599999999999994</v>
      </c>
      <c r="K3362" s="60"/>
      <c r="L3362" s="93"/>
    </row>
    <row r="3363" spans="1:12">
      <c r="A3363" s="59">
        <f>'Temperature Data'!A3363</f>
        <v>43904</v>
      </c>
      <c r="B3363" s="6" cm="1">
        <f t="array" ref="B3363">INDEX('Temperature Data'!$B3363:$G3363,1,TempDataCol)</f>
        <v>45.4</v>
      </c>
      <c r="C3363" s="6">
        <f t="shared" si="364"/>
        <v>11.100000000000001</v>
      </c>
      <c r="D3363" s="6">
        <f t="shared" si="365"/>
        <v>12.100000000000001</v>
      </c>
      <c r="E3363" s="6">
        <f t="shared" si="366"/>
        <v>13.100000000000001</v>
      </c>
      <c r="F3363" s="6">
        <f t="shared" si="367"/>
        <v>11.100000000000001</v>
      </c>
      <c r="G3363" s="6">
        <f t="shared" si="368"/>
        <v>12.100000000000001</v>
      </c>
      <c r="H3363" s="6">
        <f t="shared" si="369"/>
        <v>13.100000000000001</v>
      </c>
      <c r="I3363" s="162"/>
      <c r="J3363" s="6">
        <f t="shared" si="370"/>
        <v>-24.200000000000003</v>
      </c>
      <c r="K3363" s="60"/>
      <c r="L3363" s="93"/>
    </row>
    <row r="3364" spans="1:12">
      <c r="A3364" s="59">
        <f>'Temperature Data'!A3364</f>
        <v>43905</v>
      </c>
      <c r="B3364" s="6" cm="1">
        <f t="array" ref="B3364">INDEX('Temperature Data'!$B3364:$G3364,1,TempDataCol)</f>
        <v>41</v>
      </c>
      <c r="C3364" s="6">
        <f t="shared" si="364"/>
        <v>15.5</v>
      </c>
      <c r="D3364" s="6">
        <f t="shared" si="365"/>
        <v>16.5</v>
      </c>
      <c r="E3364" s="6">
        <f t="shared" si="366"/>
        <v>17.5</v>
      </c>
      <c r="F3364" s="6">
        <f t="shared" si="367"/>
        <v>15.5</v>
      </c>
      <c r="G3364" s="6">
        <f t="shared" si="368"/>
        <v>16.5</v>
      </c>
      <c r="H3364" s="6">
        <f t="shared" si="369"/>
        <v>17.5</v>
      </c>
      <c r="I3364" s="162"/>
      <c r="J3364" s="6">
        <f t="shared" si="370"/>
        <v>-33</v>
      </c>
      <c r="K3364" s="60"/>
      <c r="L3364" s="93"/>
    </row>
    <row r="3365" spans="1:12">
      <c r="A3365" s="59">
        <f>'Temperature Data'!A3365</f>
        <v>43906</v>
      </c>
      <c r="B3365" s="6" cm="1">
        <f t="array" ref="B3365">INDEX('Temperature Data'!$B3365:$G3365,1,TempDataCol)</f>
        <v>30.5</v>
      </c>
      <c r="C3365" s="6">
        <f t="shared" si="364"/>
        <v>26</v>
      </c>
      <c r="D3365" s="6">
        <f t="shared" si="365"/>
        <v>27</v>
      </c>
      <c r="E3365" s="6">
        <f t="shared" si="366"/>
        <v>28</v>
      </c>
      <c r="F3365" s="6">
        <f t="shared" si="367"/>
        <v>26</v>
      </c>
      <c r="G3365" s="6">
        <f t="shared" si="368"/>
        <v>27</v>
      </c>
      <c r="H3365" s="6">
        <f t="shared" si="369"/>
        <v>28</v>
      </c>
      <c r="I3365" s="162"/>
      <c r="J3365" s="6">
        <f t="shared" si="370"/>
        <v>-54</v>
      </c>
      <c r="K3365" s="60"/>
      <c r="L3365" s="93"/>
    </row>
    <row r="3366" spans="1:12">
      <c r="A3366" s="59">
        <f>'Temperature Data'!A3366</f>
        <v>43907</v>
      </c>
      <c r="B3366" s="6" cm="1">
        <f t="array" ref="B3366">INDEX('Temperature Data'!$B3366:$G3366,1,TempDataCol)</f>
        <v>38.700000000000003</v>
      </c>
      <c r="C3366" s="6">
        <f t="shared" si="364"/>
        <v>17.799999999999997</v>
      </c>
      <c r="D3366" s="6">
        <f t="shared" si="365"/>
        <v>18.799999999999997</v>
      </c>
      <c r="E3366" s="6">
        <f t="shared" si="366"/>
        <v>19.799999999999997</v>
      </c>
      <c r="F3366" s="6">
        <f t="shared" si="367"/>
        <v>17.799999999999997</v>
      </c>
      <c r="G3366" s="6">
        <f t="shared" si="368"/>
        <v>18.799999999999997</v>
      </c>
      <c r="H3366" s="6">
        <f t="shared" si="369"/>
        <v>19.799999999999997</v>
      </c>
      <c r="I3366" s="162"/>
      <c r="J3366" s="6">
        <f t="shared" si="370"/>
        <v>-37.599999999999994</v>
      </c>
      <c r="K3366" s="60"/>
      <c r="L3366" s="93"/>
    </row>
    <row r="3367" spans="1:12">
      <c r="A3367" s="59">
        <f>'Temperature Data'!A3367</f>
        <v>43908</v>
      </c>
      <c r="B3367" s="6" cm="1">
        <f t="array" ref="B3367">INDEX('Temperature Data'!$B3367:$G3367,1,TempDataCol)</f>
        <v>42.6</v>
      </c>
      <c r="C3367" s="6">
        <f t="shared" si="364"/>
        <v>13.899999999999999</v>
      </c>
      <c r="D3367" s="6">
        <f t="shared" si="365"/>
        <v>14.899999999999999</v>
      </c>
      <c r="E3367" s="6">
        <f t="shared" si="366"/>
        <v>15.899999999999999</v>
      </c>
      <c r="F3367" s="6">
        <f t="shared" si="367"/>
        <v>13.899999999999999</v>
      </c>
      <c r="G3367" s="6">
        <f t="shared" si="368"/>
        <v>14.899999999999999</v>
      </c>
      <c r="H3367" s="6">
        <f t="shared" si="369"/>
        <v>15.899999999999999</v>
      </c>
      <c r="I3367" s="162"/>
      <c r="J3367" s="6">
        <f t="shared" si="370"/>
        <v>-29.799999999999997</v>
      </c>
      <c r="K3367" s="60"/>
      <c r="L3367" s="93"/>
    </row>
    <row r="3368" spans="1:12">
      <c r="A3368" s="59">
        <f>'Temperature Data'!A3368</f>
        <v>43909</v>
      </c>
      <c r="B3368" s="6" cm="1">
        <f t="array" ref="B3368">INDEX('Temperature Data'!$B3368:$G3368,1,TempDataCol)</f>
        <v>41.8</v>
      </c>
      <c r="C3368" s="6">
        <f t="shared" si="364"/>
        <v>14.700000000000003</v>
      </c>
      <c r="D3368" s="6">
        <f t="shared" si="365"/>
        <v>15.700000000000003</v>
      </c>
      <c r="E3368" s="6">
        <f t="shared" si="366"/>
        <v>16.700000000000003</v>
      </c>
      <c r="F3368" s="6">
        <f t="shared" si="367"/>
        <v>14.700000000000003</v>
      </c>
      <c r="G3368" s="6">
        <f t="shared" si="368"/>
        <v>15.700000000000003</v>
      </c>
      <c r="H3368" s="6">
        <f t="shared" si="369"/>
        <v>16.700000000000003</v>
      </c>
      <c r="I3368" s="162"/>
      <c r="J3368" s="6">
        <f t="shared" si="370"/>
        <v>-31.400000000000006</v>
      </c>
      <c r="K3368" s="60"/>
      <c r="L3368" s="93"/>
    </row>
    <row r="3369" spans="1:12">
      <c r="A3369" s="59">
        <f>'Temperature Data'!A3369</f>
        <v>43910</v>
      </c>
      <c r="B3369" s="6" cm="1">
        <f t="array" ref="B3369">INDEX('Temperature Data'!$B3369:$G3369,1,TempDataCol)</f>
        <v>53.4</v>
      </c>
      <c r="C3369" s="6">
        <f t="shared" si="364"/>
        <v>3.1000000000000014</v>
      </c>
      <c r="D3369" s="6">
        <f t="shared" si="365"/>
        <v>4.1000000000000014</v>
      </c>
      <c r="E3369" s="6">
        <f t="shared" si="366"/>
        <v>5.1000000000000014</v>
      </c>
      <c r="F3369" s="6">
        <f t="shared" si="367"/>
        <v>3.1000000000000014</v>
      </c>
      <c r="G3369" s="6">
        <f t="shared" si="368"/>
        <v>4.1000000000000014</v>
      </c>
      <c r="H3369" s="6">
        <f t="shared" si="369"/>
        <v>5.1000000000000014</v>
      </c>
      <c r="I3369" s="162"/>
      <c r="J3369" s="6">
        <f t="shared" si="370"/>
        <v>-8.2000000000000028</v>
      </c>
      <c r="K3369" s="60"/>
      <c r="L3369" s="93"/>
    </row>
    <row r="3370" spans="1:12">
      <c r="A3370" s="59">
        <f>'Temperature Data'!A3370</f>
        <v>43911</v>
      </c>
      <c r="B3370" s="6" cm="1">
        <f t="array" ref="B3370">INDEX('Temperature Data'!$B3370:$G3370,1,TempDataCol)</f>
        <v>44.1</v>
      </c>
      <c r="C3370" s="6">
        <f t="shared" si="364"/>
        <v>12.399999999999999</v>
      </c>
      <c r="D3370" s="6">
        <f t="shared" si="365"/>
        <v>13.399999999999999</v>
      </c>
      <c r="E3370" s="6">
        <f t="shared" si="366"/>
        <v>14.399999999999999</v>
      </c>
      <c r="F3370" s="6">
        <f t="shared" si="367"/>
        <v>12.399999999999999</v>
      </c>
      <c r="G3370" s="6">
        <f t="shared" si="368"/>
        <v>13.399999999999999</v>
      </c>
      <c r="H3370" s="6">
        <f t="shared" si="369"/>
        <v>14.399999999999999</v>
      </c>
      <c r="I3370" s="162"/>
      <c r="J3370" s="6">
        <f t="shared" si="370"/>
        <v>-26.799999999999997</v>
      </c>
      <c r="K3370" s="60"/>
      <c r="L3370" s="93"/>
    </row>
    <row r="3371" spans="1:12">
      <c r="A3371" s="59">
        <f>'Temperature Data'!A3371</f>
        <v>43912</v>
      </c>
      <c r="B3371" s="6" cm="1">
        <f t="array" ref="B3371">INDEX('Temperature Data'!$B3371:$G3371,1,TempDataCol)</f>
        <v>30.9</v>
      </c>
      <c r="C3371" s="6">
        <f t="shared" si="364"/>
        <v>25.6</v>
      </c>
      <c r="D3371" s="6">
        <f t="shared" si="365"/>
        <v>26.6</v>
      </c>
      <c r="E3371" s="6">
        <f t="shared" si="366"/>
        <v>27.6</v>
      </c>
      <c r="F3371" s="6">
        <f t="shared" si="367"/>
        <v>25.6</v>
      </c>
      <c r="G3371" s="6">
        <f t="shared" si="368"/>
        <v>26.6</v>
      </c>
      <c r="H3371" s="6">
        <f t="shared" si="369"/>
        <v>27.6</v>
      </c>
      <c r="I3371" s="162"/>
      <c r="J3371" s="6">
        <f t="shared" si="370"/>
        <v>-53.20000000000001</v>
      </c>
      <c r="K3371" s="60"/>
      <c r="L3371" s="93"/>
    </row>
    <row r="3372" spans="1:12">
      <c r="A3372" s="59">
        <f>'Temperature Data'!A3372</f>
        <v>43913</v>
      </c>
      <c r="B3372" s="6" cm="1">
        <f t="array" ref="B3372">INDEX('Temperature Data'!$B3372:$G3372,1,TempDataCol)</f>
        <v>32.700000000000003</v>
      </c>
      <c r="C3372" s="6">
        <f t="shared" si="364"/>
        <v>23.799999999999997</v>
      </c>
      <c r="D3372" s="6">
        <f t="shared" si="365"/>
        <v>24.799999999999997</v>
      </c>
      <c r="E3372" s="6">
        <f t="shared" si="366"/>
        <v>25.799999999999997</v>
      </c>
      <c r="F3372" s="6">
        <f t="shared" si="367"/>
        <v>23.799999999999997</v>
      </c>
      <c r="G3372" s="6">
        <f t="shared" si="368"/>
        <v>24.799999999999997</v>
      </c>
      <c r="H3372" s="6">
        <f t="shared" si="369"/>
        <v>25.799999999999997</v>
      </c>
      <c r="I3372" s="162"/>
      <c r="J3372" s="6">
        <f t="shared" si="370"/>
        <v>-49.599999999999994</v>
      </c>
      <c r="K3372" s="60"/>
      <c r="L3372" s="93"/>
    </row>
    <row r="3373" spans="1:12">
      <c r="A3373" s="59">
        <f>'Temperature Data'!A3373</f>
        <v>43914</v>
      </c>
      <c r="B3373" s="6" cm="1">
        <f t="array" ref="B3373">INDEX('Temperature Data'!$B3373:$G3373,1,TempDataCol)</f>
        <v>40.200000000000003</v>
      </c>
      <c r="C3373" s="6">
        <f t="shared" si="364"/>
        <v>16.299999999999997</v>
      </c>
      <c r="D3373" s="6">
        <f t="shared" si="365"/>
        <v>17.299999999999997</v>
      </c>
      <c r="E3373" s="6">
        <f t="shared" si="366"/>
        <v>18.299999999999997</v>
      </c>
      <c r="F3373" s="6">
        <f t="shared" si="367"/>
        <v>16.299999999999997</v>
      </c>
      <c r="G3373" s="6">
        <f t="shared" si="368"/>
        <v>17.299999999999997</v>
      </c>
      <c r="H3373" s="6">
        <f t="shared" si="369"/>
        <v>18.299999999999997</v>
      </c>
      <c r="I3373" s="162"/>
      <c r="J3373" s="6">
        <f t="shared" si="370"/>
        <v>-34.599999999999994</v>
      </c>
      <c r="K3373" s="60"/>
      <c r="L3373" s="93"/>
    </row>
    <row r="3374" spans="1:12">
      <c r="A3374" s="59">
        <f>'Temperature Data'!A3374</f>
        <v>43915</v>
      </c>
      <c r="B3374" s="6" cm="1">
        <f t="array" ref="B3374">INDEX('Temperature Data'!$B3374:$G3374,1,TempDataCol)</f>
        <v>39.700000000000003</v>
      </c>
      <c r="C3374" s="6">
        <f t="shared" si="364"/>
        <v>16.799999999999997</v>
      </c>
      <c r="D3374" s="6">
        <f t="shared" si="365"/>
        <v>17.799999999999997</v>
      </c>
      <c r="E3374" s="6">
        <f t="shared" si="366"/>
        <v>18.799999999999997</v>
      </c>
      <c r="F3374" s="6">
        <f t="shared" si="367"/>
        <v>16.799999999999997</v>
      </c>
      <c r="G3374" s="6">
        <f t="shared" si="368"/>
        <v>17.799999999999997</v>
      </c>
      <c r="H3374" s="6">
        <f t="shared" si="369"/>
        <v>18.799999999999997</v>
      </c>
      <c r="I3374" s="162"/>
      <c r="J3374" s="6">
        <f t="shared" si="370"/>
        <v>-35.599999999999994</v>
      </c>
      <c r="K3374" s="60"/>
      <c r="L3374" s="93"/>
    </row>
    <row r="3375" spans="1:12">
      <c r="A3375" s="59">
        <f>'Temperature Data'!A3375</f>
        <v>43916</v>
      </c>
      <c r="B3375" s="6" cm="1">
        <f t="array" ref="B3375">INDEX('Temperature Data'!$B3375:$G3375,1,TempDataCol)</f>
        <v>42.5</v>
      </c>
      <c r="C3375" s="6">
        <f t="shared" si="364"/>
        <v>14</v>
      </c>
      <c r="D3375" s="6">
        <f t="shared" si="365"/>
        <v>15</v>
      </c>
      <c r="E3375" s="6">
        <f t="shared" si="366"/>
        <v>16</v>
      </c>
      <c r="F3375" s="6">
        <f t="shared" si="367"/>
        <v>14</v>
      </c>
      <c r="G3375" s="6">
        <f t="shared" si="368"/>
        <v>15</v>
      </c>
      <c r="H3375" s="6">
        <f t="shared" si="369"/>
        <v>16</v>
      </c>
      <c r="I3375" s="162"/>
      <c r="J3375" s="6">
        <f t="shared" si="370"/>
        <v>-30</v>
      </c>
      <c r="K3375" s="60"/>
      <c r="L3375" s="93"/>
    </row>
    <row r="3376" spans="1:12">
      <c r="A3376" s="59">
        <f>'Temperature Data'!A3376</f>
        <v>43917</v>
      </c>
      <c r="B3376" s="6" cm="1">
        <f t="array" ref="B3376">INDEX('Temperature Data'!$B3376:$G3376,1,TempDataCol)</f>
        <v>52.9</v>
      </c>
      <c r="C3376" s="6">
        <f t="shared" si="364"/>
        <v>3.6000000000000014</v>
      </c>
      <c r="D3376" s="6">
        <f t="shared" si="365"/>
        <v>4.6000000000000014</v>
      </c>
      <c r="E3376" s="6">
        <f t="shared" si="366"/>
        <v>5.6000000000000014</v>
      </c>
      <c r="F3376" s="6">
        <f t="shared" si="367"/>
        <v>3.6000000000000014</v>
      </c>
      <c r="G3376" s="6">
        <f t="shared" si="368"/>
        <v>4.6000000000000014</v>
      </c>
      <c r="H3376" s="6">
        <f t="shared" si="369"/>
        <v>5.6000000000000014</v>
      </c>
      <c r="I3376" s="162"/>
      <c r="J3376" s="6">
        <f t="shared" si="370"/>
        <v>-9.2000000000000028</v>
      </c>
      <c r="K3376" s="60"/>
      <c r="L3376" s="93"/>
    </row>
    <row r="3377" spans="1:12">
      <c r="A3377" s="59">
        <f>'Temperature Data'!A3377</f>
        <v>43918</v>
      </c>
      <c r="B3377" s="6" cm="1">
        <f t="array" ref="B3377">INDEX('Temperature Data'!$B3377:$G3377,1,TempDataCol)</f>
        <v>44.3</v>
      </c>
      <c r="C3377" s="6">
        <f t="shared" si="364"/>
        <v>12.200000000000003</v>
      </c>
      <c r="D3377" s="6">
        <f t="shared" si="365"/>
        <v>13.200000000000003</v>
      </c>
      <c r="E3377" s="6">
        <f t="shared" si="366"/>
        <v>14.200000000000003</v>
      </c>
      <c r="F3377" s="6">
        <f t="shared" si="367"/>
        <v>12.200000000000003</v>
      </c>
      <c r="G3377" s="6">
        <f t="shared" si="368"/>
        <v>13.200000000000003</v>
      </c>
      <c r="H3377" s="6">
        <f t="shared" si="369"/>
        <v>14.200000000000003</v>
      </c>
      <c r="I3377" s="162"/>
      <c r="J3377" s="6">
        <f t="shared" si="370"/>
        <v>-26.400000000000006</v>
      </c>
      <c r="K3377" s="60"/>
      <c r="L3377" s="93"/>
    </row>
    <row r="3378" spans="1:12">
      <c r="A3378" s="59">
        <f>'Temperature Data'!A3378</f>
        <v>43919</v>
      </c>
      <c r="B3378" s="6" cm="1">
        <f t="array" ref="B3378">INDEX('Temperature Data'!$B3378:$G3378,1,TempDataCol)</f>
        <v>42.5</v>
      </c>
      <c r="C3378" s="6">
        <f t="shared" si="364"/>
        <v>14</v>
      </c>
      <c r="D3378" s="6">
        <f t="shared" si="365"/>
        <v>15</v>
      </c>
      <c r="E3378" s="6">
        <f t="shared" si="366"/>
        <v>16</v>
      </c>
      <c r="F3378" s="6">
        <f t="shared" si="367"/>
        <v>14</v>
      </c>
      <c r="G3378" s="6">
        <f t="shared" si="368"/>
        <v>15</v>
      </c>
      <c r="H3378" s="6">
        <f t="shared" si="369"/>
        <v>16</v>
      </c>
      <c r="I3378" s="162"/>
      <c r="J3378" s="6">
        <f t="shared" si="370"/>
        <v>-30</v>
      </c>
      <c r="K3378" s="60"/>
      <c r="L3378" s="93"/>
    </row>
    <row r="3379" spans="1:12">
      <c r="A3379" s="59">
        <f>'Temperature Data'!A3379</f>
        <v>43920</v>
      </c>
      <c r="B3379" s="6" cm="1">
        <f t="array" ref="B3379">INDEX('Temperature Data'!$B3379:$G3379,1,TempDataCol)</f>
        <v>40.299999999999997</v>
      </c>
      <c r="C3379" s="6">
        <f t="shared" si="364"/>
        <v>16.200000000000003</v>
      </c>
      <c r="D3379" s="6">
        <f t="shared" si="365"/>
        <v>17.200000000000003</v>
      </c>
      <c r="E3379" s="6">
        <f t="shared" si="366"/>
        <v>18.200000000000003</v>
      </c>
      <c r="F3379" s="6">
        <f t="shared" si="367"/>
        <v>16.200000000000003</v>
      </c>
      <c r="G3379" s="6">
        <f t="shared" si="368"/>
        <v>17.200000000000003</v>
      </c>
      <c r="H3379" s="6">
        <f t="shared" si="369"/>
        <v>18.200000000000003</v>
      </c>
      <c r="I3379" s="162"/>
      <c r="J3379" s="6">
        <f t="shared" si="370"/>
        <v>-34.400000000000006</v>
      </c>
      <c r="K3379" s="60"/>
      <c r="L3379" s="93"/>
    </row>
    <row r="3380" spans="1:12">
      <c r="A3380" s="59">
        <f>'Temperature Data'!A3380</f>
        <v>43921</v>
      </c>
      <c r="B3380" s="6" cm="1">
        <f t="array" ref="B3380">INDEX('Temperature Data'!$B3380:$G3380,1,TempDataCol)</f>
        <v>38.200000000000003</v>
      </c>
      <c r="C3380" s="6">
        <f t="shared" si="364"/>
        <v>18.299999999999997</v>
      </c>
      <c r="D3380" s="6">
        <f t="shared" si="365"/>
        <v>19.299999999999997</v>
      </c>
      <c r="E3380" s="6">
        <f t="shared" si="366"/>
        <v>20.299999999999997</v>
      </c>
      <c r="F3380" s="6">
        <f t="shared" si="367"/>
        <v>18.299999999999997</v>
      </c>
      <c r="G3380" s="6">
        <f t="shared" si="368"/>
        <v>19.299999999999997</v>
      </c>
      <c r="H3380" s="6">
        <f t="shared" si="369"/>
        <v>20.299999999999997</v>
      </c>
      <c r="I3380" s="162"/>
      <c r="J3380" s="6">
        <f t="shared" si="370"/>
        <v>-38.599999999999994</v>
      </c>
      <c r="K3380" s="60"/>
      <c r="L3380" s="93"/>
    </row>
    <row r="3381" spans="1:12">
      <c r="A3381" s="59">
        <f>'Temperature Data'!A3381</f>
        <v>43922</v>
      </c>
      <c r="B3381" s="6" cm="1">
        <f t="array" ref="B3381">INDEX('Temperature Data'!$B3381:$G3381,1,TempDataCol)</f>
        <v>38.700000000000003</v>
      </c>
      <c r="C3381" s="6">
        <f t="shared" si="364"/>
        <v>17.799999999999997</v>
      </c>
      <c r="D3381" s="6">
        <f t="shared" si="365"/>
        <v>18.799999999999997</v>
      </c>
      <c r="E3381" s="6">
        <f t="shared" si="366"/>
        <v>19.799999999999997</v>
      </c>
      <c r="F3381" s="6">
        <f t="shared" si="367"/>
        <v>17.799999999999997</v>
      </c>
      <c r="G3381" s="6">
        <f t="shared" si="368"/>
        <v>18.799999999999997</v>
      </c>
      <c r="H3381" s="6">
        <f t="shared" si="369"/>
        <v>19.799999999999997</v>
      </c>
      <c r="I3381" s="162"/>
      <c r="J3381" s="6">
        <f t="shared" si="370"/>
        <v>-37.599999999999994</v>
      </c>
      <c r="K3381" s="60"/>
      <c r="L3381" s="93"/>
    </row>
    <row r="3382" spans="1:12">
      <c r="A3382" s="59">
        <f>'Temperature Data'!A3382</f>
        <v>43923</v>
      </c>
      <c r="B3382" s="6" cm="1">
        <f t="array" ref="B3382">INDEX('Temperature Data'!$B3382:$G3382,1,TempDataCol)</f>
        <v>42.9</v>
      </c>
      <c r="C3382" s="6">
        <f t="shared" si="364"/>
        <v>13.600000000000001</v>
      </c>
      <c r="D3382" s="6">
        <f t="shared" si="365"/>
        <v>14.600000000000001</v>
      </c>
      <c r="E3382" s="6">
        <f t="shared" si="366"/>
        <v>15.600000000000001</v>
      </c>
      <c r="F3382" s="6">
        <f t="shared" si="367"/>
        <v>13.600000000000001</v>
      </c>
      <c r="G3382" s="6">
        <f t="shared" si="368"/>
        <v>14.600000000000001</v>
      </c>
      <c r="H3382" s="6">
        <f t="shared" si="369"/>
        <v>15.600000000000001</v>
      </c>
      <c r="I3382" s="162"/>
      <c r="J3382" s="6">
        <f t="shared" si="370"/>
        <v>-29.200000000000003</v>
      </c>
      <c r="K3382" s="60"/>
      <c r="L3382" s="93"/>
    </row>
    <row r="3383" spans="1:12">
      <c r="A3383" s="59">
        <f>'Temperature Data'!A3383</f>
        <v>43924</v>
      </c>
      <c r="B3383" s="6" cm="1">
        <f t="array" ref="B3383">INDEX('Temperature Data'!$B3383:$G3383,1,TempDataCol)</f>
        <v>45.1</v>
      </c>
      <c r="C3383" s="6">
        <f t="shared" si="364"/>
        <v>11.399999999999999</v>
      </c>
      <c r="D3383" s="6">
        <f t="shared" si="365"/>
        <v>12.399999999999999</v>
      </c>
      <c r="E3383" s="6">
        <f t="shared" si="366"/>
        <v>13.399999999999999</v>
      </c>
      <c r="F3383" s="6">
        <f t="shared" si="367"/>
        <v>11.399999999999999</v>
      </c>
      <c r="G3383" s="6">
        <f t="shared" si="368"/>
        <v>12.399999999999999</v>
      </c>
      <c r="H3383" s="6">
        <f t="shared" si="369"/>
        <v>13.399999999999999</v>
      </c>
      <c r="I3383" s="162"/>
      <c r="J3383" s="6">
        <f t="shared" si="370"/>
        <v>-24.799999999999997</v>
      </c>
      <c r="K3383" s="60"/>
      <c r="L3383" s="93"/>
    </row>
    <row r="3384" spans="1:12">
      <c r="A3384" s="59">
        <f>'Temperature Data'!A3384</f>
        <v>43925</v>
      </c>
      <c r="B3384" s="6" cm="1">
        <f t="array" ref="B3384">INDEX('Temperature Data'!$B3384:$G3384,1,TempDataCol)</f>
        <v>44.9</v>
      </c>
      <c r="C3384" s="6">
        <f t="shared" si="364"/>
        <v>11.600000000000001</v>
      </c>
      <c r="D3384" s="6">
        <f t="shared" si="365"/>
        <v>12.600000000000001</v>
      </c>
      <c r="E3384" s="6">
        <f t="shared" si="366"/>
        <v>13.600000000000001</v>
      </c>
      <c r="F3384" s="6">
        <f t="shared" si="367"/>
        <v>11.600000000000001</v>
      </c>
      <c r="G3384" s="6">
        <f t="shared" si="368"/>
        <v>12.600000000000001</v>
      </c>
      <c r="H3384" s="6">
        <f t="shared" si="369"/>
        <v>13.600000000000001</v>
      </c>
      <c r="I3384" s="162"/>
      <c r="J3384" s="6">
        <f t="shared" si="370"/>
        <v>-25.200000000000003</v>
      </c>
      <c r="K3384" s="60"/>
      <c r="L3384" s="93"/>
    </row>
    <row r="3385" spans="1:12">
      <c r="A3385" s="59">
        <f>'Temperature Data'!A3385</f>
        <v>43926</v>
      </c>
      <c r="B3385" s="6" cm="1">
        <f t="array" ref="B3385">INDEX('Temperature Data'!$B3385:$G3385,1,TempDataCol)</f>
        <v>48.8</v>
      </c>
      <c r="C3385" s="6">
        <f t="shared" si="364"/>
        <v>7.7000000000000028</v>
      </c>
      <c r="D3385" s="6">
        <f t="shared" si="365"/>
        <v>8.7000000000000028</v>
      </c>
      <c r="E3385" s="6">
        <f t="shared" si="366"/>
        <v>9.7000000000000028</v>
      </c>
      <c r="F3385" s="6">
        <f t="shared" si="367"/>
        <v>7.7000000000000028</v>
      </c>
      <c r="G3385" s="6">
        <f t="shared" si="368"/>
        <v>8.7000000000000028</v>
      </c>
      <c r="H3385" s="6">
        <f t="shared" si="369"/>
        <v>9.7000000000000028</v>
      </c>
      <c r="I3385" s="162"/>
      <c r="J3385" s="6">
        <f t="shared" si="370"/>
        <v>-17.400000000000006</v>
      </c>
      <c r="K3385" s="60"/>
      <c r="L3385" s="93"/>
    </row>
    <row r="3386" spans="1:12">
      <c r="A3386" s="59">
        <f>'Temperature Data'!A3386</f>
        <v>43927</v>
      </c>
      <c r="B3386" s="6" cm="1">
        <f t="array" ref="B3386">INDEX('Temperature Data'!$B3386:$G3386,1,TempDataCol)</f>
        <v>51.2</v>
      </c>
      <c r="C3386" s="6">
        <f t="shared" si="364"/>
        <v>5.2999999999999972</v>
      </c>
      <c r="D3386" s="6">
        <f t="shared" si="365"/>
        <v>6.2999999999999972</v>
      </c>
      <c r="E3386" s="6">
        <f t="shared" si="366"/>
        <v>7.2999999999999972</v>
      </c>
      <c r="F3386" s="6">
        <f t="shared" si="367"/>
        <v>5.2999999999999972</v>
      </c>
      <c r="G3386" s="6">
        <f t="shared" si="368"/>
        <v>6.2999999999999972</v>
      </c>
      <c r="H3386" s="6">
        <f t="shared" si="369"/>
        <v>7.2999999999999972</v>
      </c>
      <c r="I3386" s="162"/>
      <c r="J3386" s="6">
        <f t="shared" si="370"/>
        <v>-12.599999999999994</v>
      </c>
      <c r="K3386" s="60"/>
      <c r="L3386" s="93"/>
    </row>
    <row r="3387" spans="1:12">
      <c r="A3387" s="59">
        <f>'Temperature Data'!A3387</f>
        <v>43928</v>
      </c>
      <c r="B3387" s="6" cm="1">
        <f t="array" ref="B3387">INDEX('Temperature Data'!$B3387:$G3387,1,TempDataCol)</f>
        <v>52.2</v>
      </c>
      <c r="C3387" s="6">
        <f t="shared" si="364"/>
        <v>4.2999999999999972</v>
      </c>
      <c r="D3387" s="6">
        <f t="shared" si="365"/>
        <v>5.2999999999999972</v>
      </c>
      <c r="E3387" s="6">
        <f t="shared" si="366"/>
        <v>6.2999999999999972</v>
      </c>
      <c r="F3387" s="6">
        <f t="shared" si="367"/>
        <v>4.2999999999999972</v>
      </c>
      <c r="G3387" s="6">
        <f t="shared" si="368"/>
        <v>5.2999999999999972</v>
      </c>
      <c r="H3387" s="6">
        <f t="shared" si="369"/>
        <v>6.2999999999999972</v>
      </c>
      <c r="I3387" s="162"/>
      <c r="J3387" s="6">
        <f t="shared" si="370"/>
        <v>-10.599999999999994</v>
      </c>
      <c r="K3387" s="60"/>
      <c r="L3387" s="93"/>
    </row>
    <row r="3388" spans="1:12">
      <c r="A3388" s="59">
        <f>'Temperature Data'!A3388</f>
        <v>43929</v>
      </c>
      <c r="B3388" s="6" cm="1">
        <f t="array" ref="B3388">INDEX('Temperature Data'!$B3388:$G3388,1,TempDataCol)</f>
        <v>47.3</v>
      </c>
      <c r="C3388" s="6">
        <f t="shared" si="364"/>
        <v>9.2000000000000028</v>
      </c>
      <c r="D3388" s="6">
        <f t="shared" si="365"/>
        <v>10.200000000000003</v>
      </c>
      <c r="E3388" s="6">
        <f t="shared" si="366"/>
        <v>11.200000000000003</v>
      </c>
      <c r="F3388" s="6">
        <f t="shared" si="367"/>
        <v>9.2000000000000028</v>
      </c>
      <c r="G3388" s="6">
        <f t="shared" si="368"/>
        <v>10.200000000000003</v>
      </c>
      <c r="H3388" s="6">
        <f t="shared" si="369"/>
        <v>11.200000000000003</v>
      </c>
      <c r="I3388" s="162"/>
      <c r="J3388" s="6">
        <f t="shared" si="370"/>
        <v>-20.400000000000006</v>
      </c>
      <c r="K3388" s="60"/>
      <c r="L3388" s="93"/>
    </row>
    <row r="3389" spans="1:12">
      <c r="A3389" s="59">
        <f>'Temperature Data'!A3389</f>
        <v>43930</v>
      </c>
      <c r="B3389" s="6" cm="1">
        <f t="array" ref="B3389">INDEX('Temperature Data'!$B3389:$G3389,1,TempDataCol)</f>
        <v>44.6</v>
      </c>
      <c r="C3389" s="6">
        <f t="shared" si="364"/>
        <v>11.899999999999999</v>
      </c>
      <c r="D3389" s="6">
        <f t="shared" si="365"/>
        <v>12.899999999999999</v>
      </c>
      <c r="E3389" s="6">
        <f t="shared" si="366"/>
        <v>13.899999999999999</v>
      </c>
      <c r="F3389" s="6">
        <f t="shared" si="367"/>
        <v>11.899999999999999</v>
      </c>
      <c r="G3389" s="6">
        <f t="shared" si="368"/>
        <v>12.899999999999999</v>
      </c>
      <c r="H3389" s="6">
        <f t="shared" si="369"/>
        <v>13.899999999999999</v>
      </c>
      <c r="I3389" s="162"/>
      <c r="J3389" s="6">
        <f t="shared" si="370"/>
        <v>-25.799999999999997</v>
      </c>
      <c r="K3389" s="60"/>
      <c r="L3389" s="93"/>
    </row>
    <row r="3390" spans="1:12">
      <c r="A3390" s="59">
        <f>'Temperature Data'!A3390</f>
        <v>43931</v>
      </c>
      <c r="B3390" s="6" cm="1">
        <f t="array" ref="B3390">INDEX('Temperature Data'!$B3390:$G3390,1,TempDataCol)</f>
        <v>42.5</v>
      </c>
      <c r="C3390" s="6">
        <f t="shared" si="364"/>
        <v>14</v>
      </c>
      <c r="D3390" s="6">
        <f t="shared" si="365"/>
        <v>15</v>
      </c>
      <c r="E3390" s="6">
        <f t="shared" si="366"/>
        <v>16</v>
      </c>
      <c r="F3390" s="6">
        <f t="shared" si="367"/>
        <v>14</v>
      </c>
      <c r="G3390" s="6">
        <f t="shared" si="368"/>
        <v>15</v>
      </c>
      <c r="H3390" s="6">
        <f t="shared" si="369"/>
        <v>16</v>
      </c>
      <c r="I3390" s="162"/>
      <c r="J3390" s="6">
        <f t="shared" si="370"/>
        <v>-30</v>
      </c>
      <c r="K3390" s="60"/>
      <c r="L3390" s="93"/>
    </row>
    <row r="3391" spans="1:12">
      <c r="A3391" s="59">
        <f>'Temperature Data'!A3391</f>
        <v>43932</v>
      </c>
      <c r="B3391" s="6" cm="1">
        <f t="array" ref="B3391">INDEX('Temperature Data'!$B3391:$G3391,1,TempDataCol)</f>
        <v>43.6</v>
      </c>
      <c r="C3391" s="6">
        <f t="shared" si="364"/>
        <v>12.899999999999999</v>
      </c>
      <c r="D3391" s="6">
        <f t="shared" si="365"/>
        <v>13.899999999999999</v>
      </c>
      <c r="E3391" s="6">
        <f t="shared" si="366"/>
        <v>14.899999999999999</v>
      </c>
      <c r="F3391" s="6">
        <f t="shared" si="367"/>
        <v>12.899999999999999</v>
      </c>
      <c r="G3391" s="6">
        <f t="shared" si="368"/>
        <v>13.899999999999999</v>
      </c>
      <c r="H3391" s="6">
        <f t="shared" si="369"/>
        <v>14.899999999999999</v>
      </c>
      <c r="I3391" s="162"/>
      <c r="J3391" s="6">
        <f t="shared" si="370"/>
        <v>-27.799999999999997</v>
      </c>
      <c r="K3391" s="60"/>
      <c r="L3391" s="93"/>
    </row>
    <row r="3392" spans="1:12">
      <c r="A3392" s="59">
        <f>'Temperature Data'!A3392</f>
        <v>43933</v>
      </c>
      <c r="B3392" s="6" cm="1">
        <f t="array" ref="B3392">INDEX('Temperature Data'!$B3392:$G3392,1,TempDataCol)</f>
        <v>46.8</v>
      </c>
      <c r="C3392" s="6">
        <f t="shared" si="364"/>
        <v>9.7000000000000028</v>
      </c>
      <c r="D3392" s="6">
        <f t="shared" si="365"/>
        <v>10.700000000000003</v>
      </c>
      <c r="E3392" s="6">
        <f t="shared" si="366"/>
        <v>11.700000000000003</v>
      </c>
      <c r="F3392" s="6">
        <f t="shared" si="367"/>
        <v>9.7000000000000028</v>
      </c>
      <c r="G3392" s="6">
        <f t="shared" si="368"/>
        <v>10.700000000000003</v>
      </c>
      <c r="H3392" s="6">
        <f t="shared" si="369"/>
        <v>11.700000000000003</v>
      </c>
      <c r="I3392" s="162"/>
      <c r="J3392" s="6">
        <f t="shared" si="370"/>
        <v>-21.400000000000006</v>
      </c>
      <c r="K3392" s="60"/>
      <c r="L3392" s="93"/>
    </row>
    <row r="3393" spans="1:12">
      <c r="A3393" s="59">
        <f>'Temperature Data'!A3393</f>
        <v>43934</v>
      </c>
      <c r="B3393" s="6" cm="1">
        <f t="array" ref="B3393">INDEX('Temperature Data'!$B3393:$G3393,1,TempDataCol)</f>
        <v>58.2</v>
      </c>
      <c r="C3393" s="6">
        <f t="shared" si="364"/>
        <v>0</v>
      </c>
      <c r="D3393" s="6">
        <f t="shared" si="365"/>
        <v>0</v>
      </c>
      <c r="E3393" s="6">
        <f t="shared" si="366"/>
        <v>0.29999999999999716</v>
      </c>
      <c r="F3393" s="6">
        <f t="shared" si="367"/>
        <v>0</v>
      </c>
      <c r="G3393" s="6">
        <f t="shared" si="368"/>
        <v>0</v>
      </c>
      <c r="H3393" s="6">
        <f t="shared" si="369"/>
        <v>0.29999999999999716</v>
      </c>
      <c r="I3393" s="162"/>
      <c r="J3393" s="6">
        <f t="shared" si="370"/>
        <v>0</v>
      </c>
      <c r="K3393" s="60"/>
      <c r="L3393" s="93"/>
    </row>
    <row r="3394" spans="1:12">
      <c r="A3394" s="59">
        <f>'Temperature Data'!A3394</f>
        <v>43935</v>
      </c>
      <c r="B3394" s="6" cm="1">
        <f t="array" ref="B3394">INDEX('Temperature Data'!$B3394:$G3394,1,TempDataCol)</f>
        <v>51.7</v>
      </c>
      <c r="C3394" s="6">
        <f t="shared" si="364"/>
        <v>4.7999999999999972</v>
      </c>
      <c r="D3394" s="6">
        <f t="shared" si="365"/>
        <v>5.7999999999999972</v>
      </c>
      <c r="E3394" s="6">
        <f t="shared" si="366"/>
        <v>6.7999999999999972</v>
      </c>
      <c r="F3394" s="6">
        <f t="shared" si="367"/>
        <v>4.7999999999999972</v>
      </c>
      <c r="G3394" s="6">
        <f t="shared" si="368"/>
        <v>5.7999999999999972</v>
      </c>
      <c r="H3394" s="6">
        <f t="shared" si="369"/>
        <v>6.7999999999999972</v>
      </c>
      <c r="I3394" s="162"/>
      <c r="J3394" s="6">
        <f t="shared" si="370"/>
        <v>-11.599999999999994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11.200000000000003</v>
      </c>
      <c r="D3395" s="6">
        <f t="shared" ref="D3395:D3458" si="372">IF(ISNUMBER($B3395),IF($B3395&lt;BPmiddle,(BPmiddle-$B3395),0),"no data")</f>
        <v>12.200000000000003</v>
      </c>
      <c r="E3395" s="6">
        <f t="shared" ref="E3395:E3458" si="373">IF(ISNUMBER($B3395),IF($B3395&lt;BPupper,(BPupper-$B3395),0),"no data")</f>
        <v>13.200000000000003</v>
      </c>
      <c r="F3395" s="6">
        <f t="shared" ref="F3395:F3458" si="374">IF(ISNUMBER($B3395),IF($B3395&lt;BPlower,(BPlower-$B3395),0),"no data")</f>
        <v>11.200000000000003</v>
      </c>
      <c r="G3395" s="6">
        <f t="shared" ref="G3395:G3458" si="375">IF(ISNUMBER($B3395),IF($B3395&lt;BPmiddle,(BPmiddle-$B3395),0),"no data")</f>
        <v>12.200000000000003</v>
      </c>
      <c r="H3395" s="6">
        <f t="shared" ref="H3395:H3458" si="376">IF(ISNUMBER($B3395),IF($B3395&lt;BPupper,(BPupper-$B3395),0),"no data")</f>
        <v>13.200000000000003</v>
      </c>
      <c r="I3395" s="162"/>
      <c r="J3395" s="6">
        <f t="shared" ref="J3395:J3458" si="377">IF(ISNUMBER($B3395),IF($B3395&lt;BalancePoint,(BalancePoint-$B3395-SUM($D3395:$F3395)),0),"no data")</f>
        <v>-24.400000000000006</v>
      </c>
      <c r="K3395" s="60"/>
      <c r="L3395" s="93"/>
    </row>
    <row r="3396" spans="1:12">
      <c r="A3396" s="59">
        <f>'Temperature Data'!A3396</f>
        <v>43937</v>
      </c>
      <c r="B3396" s="6" cm="1">
        <f t="array" ref="B3396">INDEX('Temperature Data'!$B3396:$G3396,1,TempDataCol)</f>
        <v>39.299999999999997</v>
      </c>
      <c r="C3396" s="6">
        <f t="shared" si="371"/>
        <v>17.200000000000003</v>
      </c>
      <c r="D3396" s="6">
        <f t="shared" si="372"/>
        <v>18.200000000000003</v>
      </c>
      <c r="E3396" s="6">
        <f t="shared" si="373"/>
        <v>19.200000000000003</v>
      </c>
      <c r="F3396" s="6">
        <f t="shared" si="374"/>
        <v>17.200000000000003</v>
      </c>
      <c r="G3396" s="6">
        <f t="shared" si="375"/>
        <v>18.200000000000003</v>
      </c>
      <c r="H3396" s="6">
        <f t="shared" si="376"/>
        <v>19.200000000000003</v>
      </c>
      <c r="I3396" s="162"/>
      <c r="J3396" s="6">
        <f t="shared" si="377"/>
        <v>-36.400000000000006</v>
      </c>
      <c r="K3396" s="60"/>
      <c r="L3396" s="93"/>
    </row>
    <row r="3397" spans="1:12">
      <c r="A3397" s="59">
        <f>'Temperature Data'!A3397</f>
        <v>43938</v>
      </c>
      <c r="B3397" s="6" cm="1">
        <f t="array" ref="B3397">INDEX('Temperature Data'!$B3397:$G3397,1,TempDataCol)</f>
        <v>42.1</v>
      </c>
      <c r="C3397" s="6">
        <f t="shared" si="371"/>
        <v>14.399999999999999</v>
      </c>
      <c r="D3397" s="6">
        <f t="shared" si="372"/>
        <v>15.399999999999999</v>
      </c>
      <c r="E3397" s="6">
        <f t="shared" si="373"/>
        <v>16.399999999999999</v>
      </c>
      <c r="F3397" s="6">
        <f t="shared" si="374"/>
        <v>14.399999999999999</v>
      </c>
      <c r="G3397" s="6">
        <f t="shared" si="375"/>
        <v>15.399999999999999</v>
      </c>
      <c r="H3397" s="6">
        <f t="shared" si="376"/>
        <v>16.399999999999999</v>
      </c>
      <c r="I3397" s="162"/>
      <c r="J3397" s="6">
        <f t="shared" si="377"/>
        <v>-30.799999999999997</v>
      </c>
      <c r="K3397" s="60"/>
      <c r="L3397" s="93"/>
    </row>
    <row r="3398" spans="1:12">
      <c r="A3398" s="59">
        <f>'Temperature Data'!A3398</f>
        <v>43939</v>
      </c>
      <c r="B3398" s="6" cm="1">
        <f t="array" ref="B3398">INDEX('Temperature Data'!$B3398:$G3398,1,TempDataCol)</f>
        <v>37.299999999999997</v>
      </c>
      <c r="C3398" s="6">
        <f t="shared" si="371"/>
        <v>19.200000000000003</v>
      </c>
      <c r="D3398" s="6">
        <f t="shared" si="372"/>
        <v>20.200000000000003</v>
      </c>
      <c r="E3398" s="6">
        <f t="shared" si="373"/>
        <v>21.200000000000003</v>
      </c>
      <c r="F3398" s="6">
        <f t="shared" si="374"/>
        <v>19.200000000000003</v>
      </c>
      <c r="G3398" s="6">
        <f t="shared" si="375"/>
        <v>20.200000000000003</v>
      </c>
      <c r="H3398" s="6">
        <f t="shared" si="376"/>
        <v>21.200000000000003</v>
      </c>
      <c r="I3398" s="162"/>
      <c r="J3398" s="6">
        <f t="shared" si="377"/>
        <v>-40.400000000000006</v>
      </c>
      <c r="K3398" s="60"/>
      <c r="L3398" s="93"/>
    </row>
    <row r="3399" spans="1:12">
      <c r="A3399" s="59">
        <f>'Temperature Data'!A3399</f>
        <v>43940</v>
      </c>
      <c r="B3399" s="6" cm="1">
        <f t="array" ref="B3399">INDEX('Temperature Data'!$B3399:$G3399,1,TempDataCol)</f>
        <v>47.6</v>
      </c>
      <c r="C3399" s="6">
        <f t="shared" si="371"/>
        <v>8.8999999999999986</v>
      </c>
      <c r="D3399" s="6">
        <f t="shared" si="372"/>
        <v>9.8999999999999986</v>
      </c>
      <c r="E3399" s="6">
        <f t="shared" si="373"/>
        <v>10.899999999999999</v>
      </c>
      <c r="F3399" s="6">
        <f t="shared" si="374"/>
        <v>8.8999999999999986</v>
      </c>
      <c r="G3399" s="6">
        <f t="shared" si="375"/>
        <v>9.8999999999999986</v>
      </c>
      <c r="H3399" s="6">
        <f t="shared" si="376"/>
        <v>10.899999999999999</v>
      </c>
      <c r="I3399" s="162"/>
      <c r="J3399" s="6">
        <f t="shared" si="377"/>
        <v>-19.799999999999997</v>
      </c>
      <c r="K3399" s="60"/>
      <c r="L3399" s="93"/>
    </row>
    <row r="3400" spans="1:12">
      <c r="A3400" s="59">
        <f>'Temperature Data'!A3400</f>
        <v>43941</v>
      </c>
      <c r="B3400" s="6" cm="1">
        <f t="array" ref="B3400">INDEX('Temperature Data'!$B3400:$G3400,1,TempDataCol)</f>
        <v>46</v>
      </c>
      <c r="C3400" s="6">
        <f t="shared" si="371"/>
        <v>10.5</v>
      </c>
      <c r="D3400" s="6">
        <f t="shared" si="372"/>
        <v>11.5</v>
      </c>
      <c r="E3400" s="6">
        <f t="shared" si="373"/>
        <v>12.5</v>
      </c>
      <c r="F3400" s="6">
        <f t="shared" si="374"/>
        <v>10.5</v>
      </c>
      <c r="G3400" s="6">
        <f t="shared" si="375"/>
        <v>11.5</v>
      </c>
      <c r="H3400" s="6">
        <f t="shared" si="376"/>
        <v>12.5</v>
      </c>
      <c r="I3400" s="162"/>
      <c r="J3400" s="6">
        <f t="shared" si="377"/>
        <v>-23</v>
      </c>
      <c r="K3400" s="60"/>
      <c r="L3400" s="93"/>
    </row>
    <row r="3401" spans="1:12">
      <c r="A3401" s="59">
        <f>'Temperature Data'!A3401</f>
        <v>43942</v>
      </c>
      <c r="B3401" s="6" cm="1">
        <f t="array" ref="B3401">INDEX('Temperature Data'!$B3401:$G3401,1,TempDataCol)</f>
        <v>41.4</v>
      </c>
      <c r="C3401" s="6">
        <f t="shared" si="371"/>
        <v>15.100000000000001</v>
      </c>
      <c r="D3401" s="6">
        <f t="shared" si="372"/>
        <v>16.100000000000001</v>
      </c>
      <c r="E3401" s="6">
        <f t="shared" si="373"/>
        <v>17.100000000000001</v>
      </c>
      <c r="F3401" s="6">
        <f t="shared" si="374"/>
        <v>15.100000000000001</v>
      </c>
      <c r="G3401" s="6">
        <f t="shared" si="375"/>
        <v>16.100000000000001</v>
      </c>
      <c r="H3401" s="6">
        <f t="shared" si="376"/>
        <v>17.100000000000001</v>
      </c>
      <c r="I3401" s="162"/>
      <c r="J3401" s="6">
        <f t="shared" si="377"/>
        <v>-32.200000000000003</v>
      </c>
      <c r="K3401" s="60"/>
      <c r="L3401" s="93"/>
    </row>
    <row r="3402" spans="1:12">
      <c r="A3402" s="59">
        <f>'Temperature Data'!A3402</f>
        <v>43943</v>
      </c>
      <c r="B3402" s="6" cm="1">
        <f t="array" ref="B3402">INDEX('Temperature Data'!$B3402:$G3402,1,TempDataCol)</f>
        <v>39.1</v>
      </c>
      <c r="C3402" s="6">
        <f t="shared" si="371"/>
        <v>17.399999999999999</v>
      </c>
      <c r="D3402" s="6">
        <f t="shared" si="372"/>
        <v>18.399999999999999</v>
      </c>
      <c r="E3402" s="6">
        <f t="shared" si="373"/>
        <v>19.399999999999999</v>
      </c>
      <c r="F3402" s="6">
        <f t="shared" si="374"/>
        <v>17.399999999999999</v>
      </c>
      <c r="G3402" s="6">
        <f t="shared" si="375"/>
        <v>18.399999999999999</v>
      </c>
      <c r="H3402" s="6">
        <f t="shared" si="376"/>
        <v>19.399999999999999</v>
      </c>
      <c r="I3402" s="162"/>
      <c r="J3402" s="6">
        <f t="shared" si="377"/>
        <v>-36.799999999999997</v>
      </c>
      <c r="K3402" s="60"/>
      <c r="L3402" s="93"/>
    </row>
    <row r="3403" spans="1:12">
      <c r="A3403" s="59">
        <f>'Temperature Data'!A3403</f>
        <v>43944</v>
      </c>
      <c r="B3403" s="6" cm="1">
        <f t="array" ref="B3403">INDEX('Temperature Data'!$B3403:$G3403,1,TempDataCol)</f>
        <v>44.5</v>
      </c>
      <c r="C3403" s="6">
        <f t="shared" si="371"/>
        <v>12</v>
      </c>
      <c r="D3403" s="6">
        <f t="shared" si="372"/>
        <v>13</v>
      </c>
      <c r="E3403" s="6">
        <f t="shared" si="373"/>
        <v>14</v>
      </c>
      <c r="F3403" s="6">
        <f t="shared" si="374"/>
        <v>12</v>
      </c>
      <c r="G3403" s="6">
        <f t="shared" si="375"/>
        <v>13</v>
      </c>
      <c r="H3403" s="6">
        <f t="shared" si="376"/>
        <v>14</v>
      </c>
      <c r="I3403" s="162"/>
      <c r="J3403" s="6">
        <f t="shared" si="377"/>
        <v>-26</v>
      </c>
      <c r="K3403" s="60"/>
      <c r="L3403" s="93"/>
    </row>
    <row r="3404" spans="1:12">
      <c r="A3404" s="59">
        <f>'Temperature Data'!A3404</f>
        <v>43945</v>
      </c>
      <c r="B3404" s="6" cm="1">
        <f t="array" ref="B3404">INDEX('Temperature Data'!$B3404:$G3404,1,TempDataCol)</f>
        <v>43.3</v>
      </c>
      <c r="C3404" s="6">
        <f t="shared" si="371"/>
        <v>13.200000000000003</v>
      </c>
      <c r="D3404" s="6">
        <f t="shared" si="372"/>
        <v>14.200000000000003</v>
      </c>
      <c r="E3404" s="6">
        <f t="shared" si="373"/>
        <v>15.200000000000003</v>
      </c>
      <c r="F3404" s="6">
        <f t="shared" si="374"/>
        <v>13.200000000000003</v>
      </c>
      <c r="G3404" s="6">
        <f t="shared" si="375"/>
        <v>14.200000000000003</v>
      </c>
      <c r="H3404" s="6">
        <f t="shared" si="376"/>
        <v>15.200000000000003</v>
      </c>
      <c r="I3404" s="162"/>
      <c r="J3404" s="6">
        <f t="shared" si="377"/>
        <v>-28.400000000000006</v>
      </c>
      <c r="K3404" s="60"/>
      <c r="L3404" s="93"/>
    </row>
    <row r="3405" spans="1:12">
      <c r="A3405" s="59">
        <f>'Temperature Data'!A3405</f>
        <v>43946</v>
      </c>
      <c r="B3405" s="6" cm="1">
        <f t="array" ref="B3405">INDEX('Temperature Data'!$B3405:$G3405,1,TempDataCol)</f>
        <v>48.8</v>
      </c>
      <c r="C3405" s="6">
        <f t="shared" si="371"/>
        <v>7.7000000000000028</v>
      </c>
      <c r="D3405" s="6">
        <f t="shared" si="372"/>
        <v>8.7000000000000028</v>
      </c>
      <c r="E3405" s="6">
        <f t="shared" si="373"/>
        <v>9.7000000000000028</v>
      </c>
      <c r="F3405" s="6">
        <f t="shared" si="374"/>
        <v>7.7000000000000028</v>
      </c>
      <c r="G3405" s="6">
        <f t="shared" si="375"/>
        <v>8.7000000000000028</v>
      </c>
      <c r="H3405" s="6">
        <f t="shared" si="376"/>
        <v>9.7000000000000028</v>
      </c>
      <c r="I3405" s="162"/>
      <c r="J3405" s="6">
        <f t="shared" si="377"/>
        <v>-17.400000000000006</v>
      </c>
      <c r="K3405" s="60"/>
      <c r="L3405" s="93"/>
    </row>
    <row r="3406" spans="1:12">
      <c r="A3406" s="59">
        <f>'Temperature Data'!A3406</f>
        <v>43947</v>
      </c>
      <c r="B3406" s="6" cm="1">
        <f t="array" ref="B3406">INDEX('Temperature Data'!$B3406:$G3406,1,TempDataCol)</f>
        <v>45.6</v>
      </c>
      <c r="C3406" s="6">
        <f t="shared" si="371"/>
        <v>10.899999999999999</v>
      </c>
      <c r="D3406" s="6">
        <f t="shared" si="372"/>
        <v>11.899999999999999</v>
      </c>
      <c r="E3406" s="6">
        <f t="shared" si="373"/>
        <v>12.899999999999999</v>
      </c>
      <c r="F3406" s="6">
        <f t="shared" si="374"/>
        <v>10.899999999999999</v>
      </c>
      <c r="G3406" s="6">
        <f t="shared" si="375"/>
        <v>11.899999999999999</v>
      </c>
      <c r="H3406" s="6">
        <f t="shared" si="376"/>
        <v>12.899999999999999</v>
      </c>
      <c r="I3406" s="162"/>
      <c r="J3406" s="6">
        <f t="shared" si="377"/>
        <v>-23.799999999999997</v>
      </c>
      <c r="K3406" s="60"/>
      <c r="L3406" s="93"/>
    </row>
    <row r="3407" spans="1:12">
      <c r="A3407" s="59">
        <f>'Temperature Data'!A3407</f>
        <v>43948</v>
      </c>
      <c r="B3407" s="6" cm="1">
        <f t="array" ref="B3407">INDEX('Temperature Data'!$B3407:$G3407,1,TempDataCol)</f>
        <v>40.700000000000003</v>
      </c>
      <c r="C3407" s="6">
        <f t="shared" si="371"/>
        <v>15.799999999999997</v>
      </c>
      <c r="D3407" s="6">
        <f t="shared" si="372"/>
        <v>16.799999999999997</v>
      </c>
      <c r="E3407" s="6">
        <f t="shared" si="373"/>
        <v>17.799999999999997</v>
      </c>
      <c r="F3407" s="6">
        <f t="shared" si="374"/>
        <v>15.799999999999997</v>
      </c>
      <c r="G3407" s="6">
        <f t="shared" si="375"/>
        <v>16.799999999999997</v>
      </c>
      <c r="H3407" s="6">
        <f t="shared" si="376"/>
        <v>17.799999999999997</v>
      </c>
      <c r="I3407" s="162"/>
      <c r="J3407" s="6">
        <f t="shared" si="377"/>
        <v>-33.599999999999994</v>
      </c>
      <c r="K3407" s="60"/>
      <c r="L3407" s="93"/>
    </row>
    <row r="3408" spans="1:12">
      <c r="A3408" s="59">
        <f>'Temperature Data'!A3408</f>
        <v>43949</v>
      </c>
      <c r="B3408" s="6" cm="1">
        <f t="array" ref="B3408">INDEX('Temperature Data'!$B3408:$G3408,1,TempDataCol)</f>
        <v>44.4</v>
      </c>
      <c r="C3408" s="6">
        <f t="shared" si="371"/>
        <v>12.100000000000001</v>
      </c>
      <c r="D3408" s="6">
        <f t="shared" si="372"/>
        <v>13.100000000000001</v>
      </c>
      <c r="E3408" s="6">
        <f t="shared" si="373"/>
        <v>14.100000000000001</v>
      </c>
      <c r="F3408" s="6">
        <f t="shared" si="374"/>
        <v>12.100000000000001</v>
      </c>
      <c r="G3408" s="6">
        <f t="shared" si="375"/>
        <v>13.100000000000001</v>
      </c>
      <c r="H3408" s="6">
        <f t="shared" si="376"/>
        <v>14.100000000000001</v>
      </c>
      <c r="I3408" s="162"/>
      <c r="J3408" s="6">
        <f t="shared" si="377"/>
        <v>-26.200000000000003</v>
      </c>
      <c r="K3408" s="60"/>
      <c r="L3408" s="93"/>
    </row>
    <row r="3409" spans="1:12">
      <c r="A3409" s="59">
        <f>'Temperature Data'!A3409</f>
        <v>43950</v>
      </c>
      <c r="B3409" s="6" cm="1">
        <f t="array" ref="B3409">INDEX('Temperature Data'!$B3409:$G3409,1,TempDataCol)</f>
        <v>45.7</v>
      </c>
      <c r="C3409" s="6">
        <f t="shared" si="371"/>
        <v>10.799999999999997</v>
      </c>
      <c r="D3409" s="6">
        <f t="shared" si="372"/>
        <v>11.799999999999997</v>
      </c>
      <c r="E3409" s="6">
        <f t="shared" si="373"/>
        <v>12.799999999999997</v>
      </c>
      <c r="F3409" s="6">
        <f t="shared" si="374"/>
        <v>10.799999999999997</v>
      </c>
      <c r="G3409" s="6">
        <f t="shared" si="375"/>
        <v>11.799999999999997</v>
      </c>
      <c r="H3409" s="6">
        <f t="shared" si="376"/>
        <v>12.799999999999997</v>
      </c>
      <c r="I3409" s="162"/>
      <c r="J3409" s="6">
        <f t="shared" si="377"/>
        <v>-23.599999999999994</v>
      </c>
      <c r="K3409" s="60"/>
      <c r="L3409" s="93"/>
    </row>
    <row r="3410" spans="1:12">
      <c r="A3410" s="59">
        <f>'Temperature Data'!A3410</f>
        <v>43951</v>
      </c>
      <c r="B3410" s="6" cm="1">
        <f t="array" ref="B3410">INDEX('Temperature Data'!$B3410:$G3410,1,TempDataCol)</f>
        <v>47.7</v>
      </c>
      <c r="C3410" s="6">
        <f t="shared" si="371"/>
        <v>8.7999999999999972</v>
      </c>
      <c r="D3410" s="6">
        <f t="shared" si="372"/>
        <v>9.7999999999999972</v>
      </c>
      <c r="E3410" s="6">
        <f t="shared" si="373"/>
        <v>10.799999999999997</v>
      </c>
      <c r="F3410" s="6">
        <f t="shared" si="374"/>
        <v>8.7999999999999972</v>
      </c>
      <c r="G3410" s="6">
        <f t="shared" si="375"/>
        <v>9.7999999999999972</v>
      </c>
      <c r="H3410" s="6">
        <f t="shared" si="376"/>
        <v>10.799999999999997</v>
      </c>
      <c r="I3410" s="162"/>
      <c r="J3410" s="6">
        <f t="shared" si="377"/>
        <v>-19.599999999999994</v>
      </c>
      <c r="K3410" s="60"/>
      <c r="L3410" s="93"/>
    </row>
    <row r="3411" spans="1:12">
      <c r="A3411" s="59">
        <f>'Temperature Data'!A3411</f>
        <v>43952</v>
      </c>
      <c r="B3411" s="6" cm="1">
        <f t="array" ref="B3411">INDEX('Temperature Data'!$B3411:$G3411,1,TempDataCol)</f>
        <v>57.9</v>
      </c>
      <c r="C3411" s="6">
        <f t="shared" si="371"/>
        <v>0</v>
      </c>
      <c r="D3411" s="6">
        <f t="shared" si="372"/>
        <v>0</v>
      </c>
      <c r="E3411" s="6">
        <f t="shared" si="373"/>
        <v>0.60000000000000142</v>
      </c>
      <c r="F3411" s="6">
        <f t="shared" si="374"/>
        <v>0</v>
      </c>
      <c r="G3411" s="6">
        <f t="shared" si="375"/>
        <v>0</v>
      </c>
      <c r="H3411" s="6">
        <f t="shared" si="376"/>
        <v>0.60000000000000142</v>
      </c>
      <c r="I3411" s="162"/>
      <c r="J3411" s="6">
        <f t="shared" si="377"/>
        <v>0</v>
      </c>
      <c r="K3411" s="60"/>
      <c r="L3411" s="93"/>
    </row>
    <row r="3412" spans="1:12">
      <c r="A3412" s="59">
        <f>'Temperature Data'!A3412</f>
        <v>43953</v>
      </c>
      <c r="B3412" s="6" cm="1">
        <f t="array" ref="B3412">INDEX('Temperature Data'!$B3412:$G3412,1,TempDataCol)</f>
        <v>58.5</v>
      </c>
      <c r="C3412" s="6">
        <f t="shared" si="371"/>
        <v>0</v>
      </c>
      <c r="D3412" s="6">
        <f t="shared" si="372"/>
        <v>0</v>
      </c>
      <c r="E3412" s="6">
        <f t="shared" si="373"/>
        <v>0</v>
      </c>
      <c r="F3412" s="6">
        <f t="shared" si="374"/>
        <v>0</v>
      </c>
      <c r="G3412" s="6">
        <f t="shared" si="375"/>
        <v>0</v>
      </c>
      <c r="H3412" s="6">
        <f t="shared" si="376"/>
        <v>0</v>
      </c>
      <c r="I3412" s="162"/>
      <c r="J3412" s="6">
        <f t="shared" si="377"/>
        <v>0</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v>
      </c>
      <c r="E3414" s="6">
        <f t="shared" si="373"/>
        <v>0</v>
      </c>
      <c r="F3414" s="6">
        <f t="shared" si="374"/>
        <v>0</v>
      </c>
      <c r="G3414" s="6">
        <f t="shared" si="375"/>
        <v>0</v>
      </c>
      <c r="H3414" s="6">
        <f t="shared" si="376"/>
        <v>0</v>
      </c>
      <c r="I3414" s="162"/>
      <c r="J3414" s="6">
        <f t="shared" si="377"/>
        <v>0</v>
      </c>
      <c r="K3414" s="60"/>
      <c r="L3414" s="93"/>
    </row>
    <row r="3415" spans="1:12">
      <c r="A3415" s="59">
        <f>'Temperature Data'!A3415</f>
        <v>43956</v>
      </c>
      <c r="B3415" s="6" cm="1">
        <f t="array" ref="B3415">INDEX('Temperature Data'!$B3415:$G3415,1,TempDataCol)</f>
        <v>50.5</v>
      </c>
      <c r="C3415" s="6">
        <f t="shared" si="371"/>
        <v>6</v>
      </c>
      <c r="D3415" s="6">
        <f t="shared" si="372"/>
        <v>7</v>
      </c>
      <c r="E3415" s="6">
        <f t="shared" si="373"/>
        <v>8</v>
      </c>
      <c r="F3415" s="6">
        <f t="shared" si="374"/>
        <v>6</v>
      </c>
      <c r="G3415" s="6">
        <f t="shared" si="375"/>
        <v>7</v>
      </c>
      <c r="H3415" s="6">
        <f t="shared" si="376"/>
        <v>8</v>
      </c>
      <c r="I3415" s="162"/>
      <c r="J3415" s="6">
        <f t="shared" si="377"/>
        <v>-14</v>
      </c>
      <c r="K3415" s="60"/>
      <c r="L3415" s="93"/>
    </row>
    <row r="3416" spans="1:12">
      <c r="A3416" s="59">
        <f>'Temperature Data'!A3416</f>
        <v>43957</v>
      </c>
      <c r="B3416" s="6" cm="1">
        <f t="array" ref="B3416">INDEX('Temperature Data'!$B3416:$G3416,1,TempDataCol)</f>
        <v>47.2</v>
      </c>
      <c r="C3416" s="6">
        <f t="shared" si="371"/>
        <v>9.2999999999999972</v>
      </c>
      <c r="D3416" s="6">
        <f t="shared" si="372"/>
        <v>10.299999999999997</v>
      </c>
      <c r="E3416" s="6">
        <f t="shared" si="373"/>
        <v>11.299999999999997</v>
      </c>
      <c r="F3416" s="6">
        <f t="shared" si="374"/>
        <v>9.2999999999999972</v>
      </c>
      <c r="G3416" s="6">
        <f t="shared" si="375"/>
        <v>10.299999999999997</v>
      </c>
      <c r="H3416" s="6">
        <f t="shared" si="376"/>
        <v>11.299999999999997</v>
      </c>
      <c r="I3416" s="162"/>
      <c r="J3416" s="6">
        <f t="shared" si="377"/>
        <v>-20.599999999999994</v>
      </c>
      <c r="K3416" s="60"/>
      <c r="L3416" s="93"/>
    </row>
    <row r="3417" spans="1:12">
      <c r="A3417" s="59">
        <f>'Temperature Data'!A3417</f>
        <v>43958</v>
      </c>
      <c r="B3417" s="6" cm="1">
        <f t="array" ref="B3417">INDEX('Temperature Data'!$B3417:$G3417,1,TempDataCol)</f>
        <v>52.8</v>
      </c>
      <c r="C3417" s="6">
        <f t="shared" si="371"/>
        <v>3.7000000000000028</v>
      </c>
      <c r="D3417" s="6">
        <f t="shared" si="372"/>
        <v>4.7000000000000028</v>
      </c>
      <c r="E3417" s="6">
        <f t="shared" si="373"/>
        <v>5.7000000000000028</v>
      </c>
      <c r="F3417" s="6">
        <f t="shared" si="374"/>
        <v>3.7000000000000028</v>
      </c>
      <c r="G3417" s="6">
        <f t="shared" si="375"/>
        <v>4.7000000000000028</v>
      </c>
      <c r="H3417" s="6">
        <f t="shared" si="376"/>
        <v>5.7000000000000028</v>
      </c>
      <c r="I3417" s="162"/>
      <c r="J3417" s="6">
        <f t="shared" si="377"/>
        <v>-9.4000000000000057</v>
      </c>
      <c r="K3417" s="60"/>
      <c r="L3417" s="93"/>
    </row>
    <row r="3418" spans="1:12">
      <c r="A3418" s="59">
        <f>'Temperature Data'!A3418</f>
        <v>43959</v>
      </c>
      <c r="B3418" s="6" cm="1">
        <f t="array" ref="B3418">INDEX('Temperature Data'!$B3418:$G3418,1,TempDataCol)</f>
        <v>50</v>
      </c>
      <c r="C3418" s="6">
        <f t="shared" si="371"/>
        <v>6.5</v>
      </c>
      <c r="D3418" s="6">
        <f t="shared" si="372"/>
        <v>7.5</v>
      </c>
      <c r="E3418" s="6">
        <f t="shared" si="373"/>
        <v>8.5</v>
      </c>
      <c r="F3418" s="6">
        <f t="shared" si="374"/>
        <v>6.5</v>
      </c>
      <c r="G3418" s="6">
        <f t="shared" si="375"/>
        <v>7.5</v>
      </c>
      <c r="H3418" s="6">
        <f t="shared" si="376"/>
        <v>8.5</v>
      </c>
      <c r="I3418" s="162"/>
      <c r="J3418" s="6">
        <f t="shared" si="377"/>
        <v>-15</v>
      </c>
      <c r="K3418" s="60"/>
      <c r="L3418" s="93"/>
    </row>
    <row r="3419" spans="1:12">
      <c r="A3419" s="59">
        <f>'Temperature Data'!A3419</f>
        <v>43960</v>
      </c>
      <c r="B3419" s="6" cm="1">
        <f t="array" ref="B3419">INDEX('Temperature Data'!$B3419:$G3419,1,TempDataCol)</f>
        <v>40.200000000000003</v>
      </c>
      <c r="C3419" s="6">
        <f t="shared" si="371"/>
        <v>16.299999999999997</v>
      </c>
      <c r="D3419" s="6">
        <f t="shared" si="372"/>
        <v>17.299999999999997</v>
      </c>
      <c r="E3419" s="6">
        <f t="shared" si="373"/>
        <v>18.299999999999997</v>
      </c>
      <c r="F3419" s="6">
        <f t="shared" si="374"/>
        <v>16.299999999999997</v>
      </c>
      <c r="G3419" s="6">
        <f t="shared" si="375"/>
        <v>17.299999999999997</v>
      </c>
      <c r="H3419" s="6">
        <f t="shared" si="376"/>
        <v>18.299999999999997</v>
      </c>
      <c r="I3419" s="162"/>
      <c r="J3419" s="6">
        <f t="shared" si="377"/>
        <v>-34.599999999999994</v>
      </c>
      <c r="K3419" s="60"/>
      <c r="L3419" s="93"/>
    </row>
    <row r="3420" spans="1:12">
      <c r="A3420" s="59">
        <f>'Temperature Data'!A3420</f>
        <v>43961</v>
      </c>
      <c r="B3420" s="6" cm="1">
        <f t="array" ref="B3420">INDEX('Temperature Data'!$B3420:$G3420,1,TempDataCol)</f>
        <v>46.9</v>
      </c>
      <c r="C3420" s="6">
        <f t="shared" si="371"/>
        <v>9.6000000000000014</v>
      </c>
      <c r="D3420" s="6">
        <f t="shared" si="372"/>
        <v>10.600000000000001</v>
      </c>
      <c r="E3420" s="6">
        <f t="shared" si="373"/>
        <v>11.600000000000001</v>
      </c>
      <c r="F3420" s="6">
        <f t="shared" si="374"/>
        <v>9.6000000000000014</v>
      </c>
      <c r="G3420" s="6">
        <f t="shared" si="375"/>
        <v>10.600000000000001</v>
      </c>
      <c r="H3420" s="6">
        <f t="shared" si="376"/>
        <v>11.600000000000001</v>
      </c>
      <c r="I3420" s="162"/>
      <c r="J3420" s="6">
        <f t="shared" si="377"/>
        <v>-21.200000000000003</v>
      </c>
      <c r="K3420" s="60"/>
      <c r="L3420" s="93"/>
    </row>
    <row r="3421" spans="1:12">
      <c r="A3421" s="59">
        <f>'Temperature Data'!A3421</f>
        <v>43962</v>
      </c>
      <c r="B3421" s="6" cm="1">
        <f t="array" ref="B3421">INDEX('Temperature Data'!$B3421:$G3421,1,TempDataCol)</f>
        <v>49.9</v>
      </c>
      <c r="C3421" s="6">
        <f t="shared" si="371"/>
        <v>6.6000000000000014</v>
      </c>
      <c r="D3421" s="6">
        <f t="shared" si="372"/>
        <v>7.6000000000000014</v>
      </c>
      <c r="E3421" s="6">
        <f t="shared" si="373"/>
        <v>8.6000000000000014</v>
      </c>
      <c r="F3421" s="6">
        <f t="shared" si="374"/>
        <v>6.6000000000000014</v>
      </c>
      <c r="G3421" s="6">
        <f t="shared" si="375"/>
        <v>7.6000000000000014</v>
      </c>
      <c r="H3421" s="6">
        <f t="shared" si="376"/>
        <v>8.6000000000000014</v>
      </c>
      <c r="I3421" s="162"/>
      <c r="J3421" s="6">
        <f t="shared" si="377"/>
        <v>-15.200000000000003</v>
      </c>
      <c r="K3421" s="60"/>
      <c r="L3421" s="93"/>
    </row>
    <row r="3422" spans="1:12">
      <c r="A3422" s="59">
        <f>'Temperature Data'!A3422</f>
        <v>43963</v>
      </c>
      <c r="B3422" s="6" cm="1">
        <f t="array" ref="B3422">INDEX('Temperature Data'!$B3422:$G3422,1,TempDataCol)</f>
        <v>48.3</v>
      </c>
      <c r="C3422" s="6">
        <f t="shared" si="371"/>
        <v>8.2000000000000028</v>
      </c>
      <c r="D3422" s="6">
        <f t="shared" si="372"/>
        <v>9.2000000000000028</v>
      </c>
      <c r="E3422" s="6">
        <f t="shared" si="373"/>
        <v>10.200000000000003</v>
      </c>
      <c r="F3422" s="6">
        <f t="shared" si="374"/>
        <v>8.2000000000000028</v>
      </c>
      <c r="G3422" s="6">
        <f t="shared" si="375"/>
        <v>9.2000000000000028</v>
      </c>
      <c r="H3422" s="6">
        <f t="shared" si="376"/>
        <v>10.200000000000003</v>
      </c>
      <c r="I3422" s="162"/>
      <c r="J3422" s="6">
        <f t="shared" si="377"/>
        <v>-18.400000000000006</v>
      </c>
      <c r="K3422" s="60"/>
      <c r="L3422" s="93"/>
    </row>
    <row r="3423" spans="1:12">
      <c r="A3423" s="59">
        <f>'Temperature Data'!A3423</f>
        <v>43964</v>
      </c>
      <c r="B3423" s="6" cm="1">
        <f t="array" ref="B3423">INDEX('Temperature Data'!$B3423:$G3423,1,TempDataCol)</f>
        <v>49.1</v>
      </c>
      <c r="C3423" s="6">
        <f t="shared" si="371"/>
        <v>7.3999999999999986</v>
      </c>
      <c r="D3423" s="6">
        <f t="shared" si="372"/>
        <v>8.3999999999999986</v>
      </c>
      <c r="E3423" s="6">
        <f t="shared" si="373"/>
        <v>9.3999999999999986</v>
      </c>
      <c r="F3423" s="6">
        <f t="shared" si="374"/>
        <v>7.3999999999999986</v>
      </c>
      <c r="G3423" s="6">
        <f t="shared" si="375"/>
        <v>8.3999999999999986</v>
      </c>
      <c r="H3423" s="6">
        <f t="shared" si="376"/>
        <v>9.3999999999999986</v>
      </c>
      <c r="I3423" s="162"/>
      <c r="J3423" s="6">
        <f t="shared" si="377"/>
        <v>-16.799999999999997</v>
      </c>
      <c r="K3423" s="60"/>
      <c r="L3423" s="93"/>
    </row>
    <row r="3424" spans="1:12">
      <c r="A3424" s="59">
        <f>'Temperature Data'!A3424</f>
        <v>43965</v>
      </c>
      <c r="B3424" s="6" cm="1">
        <f t="array" ref="B3424">INDEX('Temperature Data'!$B3424:$G3424,1,TempDataCol)</f>
        <v>56.1</v>
      </c>
      <c r="C3424" s="6">
        <f t="shared" si="371"/>
        <v>0.39999999999999858</v>
      </c>
      <c r="D3424" s="6">
        <f t="shared" si="372"/>
        <v>1.3999999999999986</v>
      </c>
      <c r="E3424" s="6">
        <f t="shared" si="373"/>
        <v>2.3999999999999986</v>
      </c>
      <c r="F3424" s="6">
        <f t="shared" si="374"/>
        <v>0.39999999999999858</v>
      </c>
      <c r="G3424" s="6">
        <f t="shared" si="375"/>
        <v>1.3999999999999986</v>
      </c>
      <c r="H3424" s="6">
        <f t="shared" si="376"/>
        <v>2.3999999999999986</v>
      </c>
      <c r="I3424" s="162"/>
      <c r="J3424" s="6">
        <f t="shared" si="377"/>
        <v>-2.7999999999999972</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0</v>
      </c>
      <c r="F3426" s="6">
        <f t="shared" si="374"/>
        <v>0</v>
      </c>
      <c r="G3426" s="6">
        <f t="shared" si="375"/>
        <v>0</v>
      </c>
      <c r="H3426" s="6">
        <f t="shared" si="376"/>
        <v>0</v>
      </c>
      <c r="I3426" s="162"/>
      <c r="J3426" s="6">
        <f t="shared" si="377"/>
        <v>0</v>
      </c>
      <c r="K3426" s="60"/>
      <c r="L3426" s="93"/>
    </row>
    <row r="3427" spans="1:12">
      <c r="A3427" s="59">
        <f>'Temperature Data'!A3427</f>
        <v>43968</v>
      </c>
      <c r="B3427" s="6" cm="1">
        <f t="array" ref="B3427">INDEX('Temperature Data'!$B3427:$G3427,1,TempDataCol)</f>
        <v>58.1</v>
      </c>
      <c r="C3427" s="6">
        <f t="shared" si="371"/>
        <v>0</v>
      </c>
      <c r="D3427" s="6">
        <f t="shared" si="372"/>
        <v>0</v>
      </c>
      <c r="E3427" s="6">
        <f t="shared" si="373"/>
        <v>0.39999999999999858</v>
      </c>
      <c r="F3427" s="6">
        <f t="shared" si="374"/>
        <v>0</v>
      </c>
      <c r="G3427" s="6">
        <f t="shared" si="375"/>
        <v>0</v>
      </c>
      <c r="H3427" s="6">
        <f t="shared" si="376"/>
        <v>0.39999999999999858</v>
      </c>
      <c r="I3427" s="162"/>
      <c r="J3427" s="6">
        <f t="shared" si="377"/>
        <v>0</v>
      </c>
      <c r="K3427" s="60"/>
      <c r="L3427" s="93"/>
    </row>
    <row r="3428" spans="1:12">
      <c r="A3428" s="59">
        <f>'Temperature Data'!A3428</f>
        <v>43969</v>
      </c>
      <c r="B3428" s="6" cm="1">
        <f t="array" ref="B3428">INDEX('Temperature Data'!$B3428:$G3428,1,TempDataCol)</f>
        <v>58.1</v>
      </c>
      <c r="C3428" s="6">
        <f t="shared" si="371"/>
        <v>0</v>
      </c>
      <c r="D3428" s="6">
        <f t="shared" si="372"/>
        <v>0</v>
      </c>
      <c r="E3428" s="6">
        <f t="shared" si="373"/>
        <v>0.39999999999999858</v>
      </c>
      <c r="F3428" s="6">
        <f t="shared" si="374"/>
        <v>0</v>
      </c>
      <c r="G3428" s="6">
        <f t="shared" si="375"/>
        <v>0</v>
      </c>
      <c r="H3428" s="6">
        <f t="shared" si="376"/>
        <v>0.39999999999999858</v>
      </c>
      <c r="I3428" s="162"/>
      <c r="J3428" s="6">
        <f t="shared" si="377"/>
        <v>0</v>
      </c>
      <c r="K3428" s="60"/>
      <c r="L3428" s="93"/>
    </row>
    <row r="3429" spans="1:12">
      <c r="A3429" s="59">
        <f>'Temperature Data'!A3429</f>
        <v>43970</v>
      </c>
      <c r="B3429" s="6" cm="1">
        <f t="array" ref="B3429">INDEX('Temperature Data'!$B3429:$G3429,1,TempDataCol)</f>
        <v>53.4</v>
      </c>
      <c r="C3429" s="6">
        <f t="shared" si="371"/>
        <v>3.1000000000000014</v>
      </c>
      <c r="D3429" s="6">
        <f t="shared" si="372"/>
        <v>4.1000000000000014</v>
      </c>
      <c r="E3429" s="6">
        <f t="shared" si="373"/>
        <v>5.1000000000000014</v>
      </c>
      <c r="F3429" s="6">
        <f t="shared" si="374"/>
        <v>3.1000000000000014</v>
      </c>
      <c r="G3429" s="6">
        <f t="shared" si="375"/>
        <v>4.1000000000000014</v>
      </c>
      <c r="H3429" s="6">
        <f t="shared" si="376"/>
        <v>5.1000000000000014</v>
      </c>
      <c r="I3429" s="162"/>
      <c r="J3429" s="6">
        <f t="shared" si="377"/>
        <v>-8.2000000000000028</v>
      </c>
      <c r="K3429" s="60"/>
      <c r="L3429" s="93"/>
    </row>
    <row r="3430" spans="1:12">
      <c r="A3430" s="59">
        <f>'Temperature Data'!A3430</f>
        <v>43971</v>
      </c>
      <c r="B3430" s="6" cm="1">
        <f t="array" ref="B3430">INDEX('Temperature Data'!$B3430:$G3430,1,TempDataCol)</f>
        <v>53.9</v>
      </c>
      <c r="C3430" s="6">
        <f t="shared" si="371"/>
        <v>2.6000000000000014</v>
      </c>
      <c r="D3430" s="6">
        <f t="shared" si="372"/>
        <v>3.6000000000000014</v>
      </c>
      <c r="E3430" s="6">
        <f t="shared" si="373"/>
        <v>4.6000000000000014</v>
      </c>
      <c r="F3430" s="6">
        <f t="shared" si="374"/>
        <v>2.6000000000000014</v>
      </c>
      <c r="G3430" s="6">
        <f t="shared" si="375"/>
        <v>3.6000000000000014</v>
      </c>
      <c r="H3430" s="6">
        <f t="shared" si="376"/>
        <v>4.6000000000000014</v>
      </c>
      <c r="I3430" s="162"/>
      <c r="J3430" s="6">
        <f t="shared" si="377"/>
        <v>-7.2000000000000028</v>
      </c>
      <c r="K3430" s="60"/>
      <c r="L3430" s="93"/>
    </row>
    <row r="3431" spans="1:12">
      <c r="A3431" s="59">
        <f>'Temperature Data'!A3431</f>
        <v>43972</v>
      </c>
      <c r="B3431" s="6" cm="1">
        <f t="array" ref="B3431">INDEX('Temperature Data'!$B3431:$G3431,1,TempDataCol)</f>
        <v>59</v>
      </c>
      <c r="C3431" s="6">
        <f t="shared" si="371"/>
        <v>0</v>
      </c>
      <c r="D3431" s="6">
        <f t="shared" si="372"/>
        <v>0</v>
      </c>
      <c r="E3431" s="6">
        <f t="shared" si="373"/>
        <v>0</v>
      </c>
      <c r="F3431" s="6">
        <f t="shared" si="374"/>
        <v>0</v>
      </c>
      <c r="G3431" s="6">
        <f t="shared" si="375"/>
        <v>0</v>
      </c>
      <c r="H3431" s="6">
        <f t="shared" si="376"/>
        <v>0</v>
      </c>
      <c r="I3431" s="162"/>
      <c r="J3431" s="6">
        <f t="shared" si="377"/>
        <v>0</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0</v>
      </c>
      <c r="F3433" s="6">
        <f t="shared" si="374"/>
        <v>0</v>
      </c>
      <c r="G3433" s="6">
        <f t="shared" si="375"/>
        <v>0</v>
      </c>
      <c r="H3433" s="6">
        <f t="shared" si="376"/>
        <v>0</v>
      </c>
      <c r="I3433" s="162"/>
      <c r="J3433" s="6">
        <f t="shared" si="377"/>
        <v>0</v>
      </c>
      <c r="K3433" s="60"/>
      <c r="L3433" s="93"/>
    </row>
    <row r="3434" spans="1:12">
      <c r="A3434" s="59">
        <f>'Temperature Data'!A3434</f>
        <v>43975</v>
      </c>
      <c r="B3434" s="6" cm="1">
        <f t="array" ref="B3434">INDEX('Temperature Data'!$B3434:$G3434,1,TempDataCol)</f>
        <v>53</v>
      </c>
      <c r="C3434" s="6">
        <f t="shared" si="371"/>
        <v>3.5</v>
      </c>
      <c r="D3434" s="6">
        <f t="shared" si="372"/>
        <v>4.5</v>
      </c>
      <c r="E3434" s="6">
        <f t="shared" si="373"/>
        <v>5.5</v>
      </c>
      <c r="F3434" s="6">
        <f t="shared" si="374"/>
        <v>3.5</v>
      </c>
      <c r="G3434" s="6">
        <f t="shared" si="375"/>
        <v>4.5</v>
      </c>
      <c r="H3434" s="6">
        <f t="shared" si="376"/>
        <v>5.5</v>
      </c>
      <c r="I3434" s="162"/>
      <c r="J3434" s="6">
        <f t="shared" si="377"/>
        <v>-9</v>
      </c>
      <c r="K3434" s="60"/>
      <c r="L3434" s="93"/>
    </row>
    <row r="3435" spans="1:12">
      <c r="A3435" s="59">
        <f>'Temperature Data'!A3435</f>
        <v>43976</v>
      </c>
      <c r="B3435" s="6" cm="1">
        <f t="array" ref="B3435">INDEX('Temperature Data'!$B3435:$G3435,1,TempDataCol)</f>
        <v>56.9</v>
      </c>
      <c r="C3435" s="6">
        <f t="shared" si="371"/>
        <v>0</v>
      </c>
      <c r="D3435" s="6">
        <f t="shared" si="372"/>
        <v>0.60000000000000142</v>
      </c>
      <c r="E3435" s="6">
        <f t="shared" si="373"/>
        <v>1.6000000000000014</v>
      </c>
      <c r="F3435" s="6">
        <f t="shared" si="374"/>
        <v>0</v>
      </c>
      <c r="G3435" s="6">
        <f t="shared" si="375"/>
        <v>0.60000000000000142</v>
      </c>
      <c r="H3435" s="6">
        <f t="shared" si="376"/>
        <v>1.6000000000000014</v>
      </c>
      <c r="I3435" s="162"/>
      <c r="J3435" s="6">
        <f t="shared" si="377"/>
        <v>-1.6000000000000014</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v>
      </c>
      <c r="E3441" s="6">
        <f t="shared" si="373"/>
        <v>0</v>
      </c>
      <c r="F3441" s="6">
        <f t="shared" si="374"/>
        <v>0</v>
      </c>
      <c r="G3441" s="6">
        <f t="shared" si="375"/>
        <v>0</v>
      </c>
      <c r="H3441" s="6">
        <f t="shared" si="376"/>
        <v>0</v>
      </c>
      <c r="I3441" s="162"/>
      <c r="J3441" s="6">
        <f t="shared" si="377"/>
        <v>0</v>
      </c>
      <c r="K3441" s="60"/>
      <c r="L3441" s="93"/>
    </row>
    <row r="3442" spans="1:12">
      <c r="A3442" s="59">
        <f>'Temperature Data'!A3442</f>
        <v>43983</v>
      </c>
      <c r="B3442" s="6" cm="1">
        <f t="array" ref="B3442">INDEX('Temperature Data'!$B3442:$G3442,1,TempDataCol)</f>
        <v>53.5</v>
      </c>
      <c r="C3442" s="6">
        <f t="shared" si="371"/>
        <v>3</v>
      </c>
      <c r="D3442" s="6">
        <f t="shared" si="372"/>
        <v>4</v>
      </c>
      <c r="E3442" s="6">
        <f t="shared" si="373"/>
        <v>5</v>
      </c>
      <c r="F3442" s="6">
        <f t="shared" si="374"/>
        <v>3</v>
      </c>
      <c r="G3442" s="6">
        <f t="shared" si="375"/>
        <v>4</v>
      </c>
      <c r="H3442" s="6">
        <f t="shared" si="376"/>
        <v>5</v>
      </c>
      <c r="I3442" s="162"/>
      <c r="J3442" s="6">
        <f t="shared" si="377"/>
        <v>-8</v>
      </c>
      <c r="K3442" s="60"/>
      <c r="L3442" s="93"/>
    </row>
    <row r="3443" spans="1:12">
      <c r="A3443" s="59">
        <f>'Temperature Data'!A3443</f>
        <v>43984</v>
      </c>
      <c r="B3443" s="6" cm="1">
        <f t="array" ref="B3443">INDEX('Temperature Data'!$B3443:$G3443,1,TempDataCol)</f>
        <v>57</v>
      </c>
      <c r="C3443" s="6">
        <f t="shared" si="371"/>
        <v>0</v>
      </c>
      <c r="D3443" s="6">
        <f t="shared" si="372"/>
        <v>0.5</v>
      </c>
      <c r="E3443" s="6">
        <f t="shared" si="373"/>
        <v>1.5</v>
      </c>
      <c r="F3443" s="6">
        <f t="shared" si="374"/>
        <v>0</v>
      </c>
      <c r="G3443" s="6">
        <f t="shared" si="375"/>
        <v>0.5</v>
      </c>
      <c r="H3443" s="6">
        <f t="shared" si="376"/>
        <v>1.5</v>
      </c>
      <c r="I3443" s="162"/>
      <c r="J3443" s="6">
        <f t="shared" si="377"/>
        <v>-1.5</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v>
      </c>
      <c r="E3455" s="6">
        <f t="shared" si="373"/>
        <v>0</v>
      </c>
      <c r="F3455" s="6">
        <f t="shared" si="374"/>
        <v>0</v>
      </c>
      <c r="G3455" s="6">
        <f t="shared" si="375"/>
        <v>0</v>
      </c>
      <c r="H3455" s="6">
        <f t="shared" si="376"/>
        <v>0</v>
      </c>
      <c r="I3455" s="162"/>
      <c r="J3455" s="6">
        <f t="shared" si="377"/>
        <v>0</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v>
      </c>
      <c r="F3456" s="6">
        <f t="shared" si="374"/>
        <v>0</v>
      </c>
      <c r="G3456" s="6">
        <f t="shared" si="375"/>
        <v>0</v>
      </c>
      <c r="H3456" s="6">
        <f t="shared" si="376"/>
        <v>0</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0</v>
      </c>
      <c r="F3457" s="6">
        <f t="shared" si="374"/>
        <v>0</v>
      </c>
      <c r="G3457" s="6">
        <f t="shared" si="375"/>
        <v>0</v>
      </c>
      <c r="H3457" s="6">
        <f t="shared" si="376"/>
        <v>0</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0</v>
      </c>
      <c r="E3529" s="6">
        <f t="shared" si="387"/>
        <v>0</v>
      </c>
      <c r="F3529" s="6">
        <f t="shared" si="388"/>
        <v>0</v>
      </c>
      <c r="G3529" s="6">
        <f t="shared" si="389"/>
        <v>0</v>
      </c>
      <c r="H3529" s="6">
        <f t="shared" si="390"/>
        <v>0</v>
      </c>
      <c r="I3529" s="162"/>
      <c r="J3529" s="6">
        <f t="shared" si="391"/>
        <v>0</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0</v>
      </c>
      <c r="D3545" s="6">
        <f t="shared" si="386"/>
        <v>0</v>
      </c>
      <c r="E3545" s="6">
        <f t="shared" si="387"/>
        <v>0.89999999999999858</v>
      </c>
      <c r="F3545" s="6">
        <f t="shared" si="388"/>
        <v>0</v>
      </c>
      <c r="G3545" s="6">
        <f t="shared" si="389"/>
        <v>0</v>
      </c>
      <c r="H3545" s="6">
        <f t="shared" si="390"/>
        <v>0.89999999999999858</v>
      </c>
      <c r="I3545" s="162"/>
      <c r="J3545" s="6">
        <f t="shared" si="391"/>
        <v>0</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v>
      </c>
      <c r="F3546" s="6">
        <f t="shared" si="388"/>
        <v>0</v>
      </c>
      <c r="G3546" s="6">
        <f t="shared" si="389"/>
        <v>0</v>
      </c>
      <c r="H3546" s="6">
        <f t="shared" si="390"/>
        <v>0</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4</v>
      </c>
      <c r="D3548" s="6">
        <f t="shared" si="386"/>
        <v>5</v>
      </c>
      <c r="E3548" s="6">
        <f t="shared" si="387"/>
        <v>6</v>
      </c>
      <c r="F3548" s="6">
        <f t="shared" si="388"/>
        <v>4</v>
      </c>
      <c r="G3548" s="6">
        <f t="shared" si="389"/>
        <v>5</v>
      </c>
      <c r="H3548" s="6">
        <f t="shared" si="390"/>
        <v>6</v>
      </c>
      <c r="I3548" s="162"/>
      <c r="J3548" s="6">
        <f t="shared" si="391"/>
        <v>-10</v>
      </c>
      <c r="K3548" s="60"/>
      <c r="L3548" s="93"/>
    </row>
    <row r="3549" spans="1:12">
      <c r="A3549" s="59">
        <f>'Temperature Data'!A3549</f>
        <v>44090</v>
      </c>
      <c r="B3549" s="6" cm="1">
        <f t="array" ref="B3549">INDEX('Temperature Data'!$B3549:$G3549,1,TempDataCol)</f>
        <v>59.5</v>
      </c>
      <c r="C3549" s="6">
        <f t="shared" si="385"/>
        <v>0</v>
      </c>
      <c r="D3549" s="6">
        <f t="shared" si="386"/>
        <v>0</v>
      </c>
      <c r="E3549" s="6">
        <f t="shared" si="387"/>
        <v>0</v>
      </c>
      <c r="F3549" s="6">
        <f t="shared" si="388"/>
        <v>0</v>
      </c>
      <c r="G3549" s="6">
        <f t="shared" si="389"/>
        <v>0</v>
      </c>
      <c r="H3549" s="6">
        <f t="shared" si="390"/>
        <v>0</v>
      </c>
      <c r="I3549" s="162"/>
      <c r="J3549" s="6">
        <f t="shared" si="391"/>
        <v>0</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v>
      </c>
      <c r="D3551" s="6">
        <f t="shared" si="386"/>
        <v>0</v>
      </c>
      <c r="E3551" s="6">
        <f t="shared" si="387"/>
        <v>0</v>
      </c>
      <c r="F3551" s="6">
        <f t="shared" si="388"/>
        <v>0</v>
      </c>
      <c r="G3551" s="6">
        <f t="shared" si="389"/>
        <v>0</v>
      </c>
      <c r="H3551" s="6">
        <f t="shared" si="390"/>
        <v>0</v>
      </c>
      <c r="I3551" s="162"/>
      <c r="J3551" s="6">
        <f t="shared" si="391"/>
        <v>0</v>
      </c>
      <c r="K3551" s="60"/>
      <c r="L3551" s="93"/>
    </row>
    <row r="3552" spans="1:12">
      <c r="A3552" s="59">
        <f>'Temperature Data'!A3552</f>
        <v>44093</v>
      </c>
      <c r="B3552" s="6" cm="1">
        <f t="array" ref="B3552">INDEX('Temperature Data'!$B3552:$G3552,1,TempDataCol)</f>
        <v>51</v>
      </c>
      <c r="C3552" s="6">
        <f t="shared" si="385"/>
        <v>5.5</v>
      </c>
      <c r="D3552" s="6">
        <f t="shared" si="386"/>
        <v>6.5</v>
      </c>
      <c r="E3552" s="6">
        <f t="shared" si="387"/>
        <v>7.5</v>
      </c>
      <c r="F3552" s="6">
        <f t="shared" si="388"/>
        <v>5.5</v>
      </c>
      <c r="G3552" s="6">
        <f t="shared" si="389"/>
        <v>6.5</v>
      </c>
      <c r="H3552" s="6">
        <f t="shared" si="390"/>
        <v>7.5</v>
      </c>
      <c r="I3552" s="162"/>
      <c r="J3552" s="6">
        <f t="shared" si="391"/>
        <v>-13</v>
      </c>
      <c r="K3552" s="60"/>
      <c r="L3552" s="93"/>
    </row>
    <row r="3553" spans="1:12">
      <c r="A3553" s="59">
        <f>'Temperature Data'!A3553</f>
        <v>44094</v>
      </c>
      <c r="B3553" s="6" cm="1">
        <f t="array" ref="B3553">INDEX('Temperature Data'!$B3553:$G3553,1,TempDataCol)</f>
        <v>47.2</v>
      </c>
      <c r="C3553" s="6">
        <f t="shared" si="385"/>
        <v>9.2999999999999972</v>
      </c>
      <c r="D3553" s="6">
        <f t="shared" si="386"/>
        <v>10.299999999999997</v>
      </c>
      <c r="E3553" s="6">
        <f t="shared" si="387"/>
        <v>11.299999999999997</v>
      </c>
      <c r="F3553" s="6">
        <f t="shared" si="388"/>
        <v>9.2999999999999972</v>
      </c>
      <c r="G3553" s="6">
        <f t="shared" si="389"/>
        <v>10.299999999999997</v>
      </c>
      <c r="H3553" s="6">
        <f t="shared" si="390"/>
        <v>11.299999999999997</v>
      </c>
      <c r="I3553" s="162"/>
      <c r="J3553" s="6">
        <f t="shared" si="391"/>
        <v>-20.599999999999994</v>
      </c>
      <c r="K3553" s="60"/>
      <c r="L3553" s="93"/>
    </row>
    <row r="3554" spans="1:12">
      <c r="A3554" s="59">
        <f>'Temperature Data'!A3554</f>
        <v>44095</v>
      </c>
      <c r="B3554" s="6" cm="1">
        <f t="array" ref="B3554">INDEX('Temperature Data'!$B3554:$G3554,1,TempDataCol)</f>
        <v>46.8</v>
      </c>
      <c r="C3554" s="6">
        <f t="shared" si="385"/>
        <v>9.7000000000000028</v>
      </c>
      <c r="D3554" s="6">
        <f t="shared" si="386"/>
        <v>10.700000000000003</v>
      </c>
      <c r="E3554" s="6">
        <f t="shared" si="387"/>
        <v>11.700000000000003</v>
      </c>
      <c r="F3554" s="6">
        <f t="shared" si="388"/>
        <v>9.7000000000000028</v>
      </c>
      <c r="G3554" s="6">
        <f t="shared" si="389"/>
        <v>10.700000000000003</v>
      </c>
      <c r="H3554" s="6">
        <f t="shared" si="390"/>
        <v>11.700000000000003</v>
      </c>
      <c r="I3554" s="162"/>
      <c r="J3554" s="6">
        <f t="shared" si="391"/>
        <v>-21.400000000000006</v>
      </c>
      <c r="K3554" s="60"/>
      <c r="L3554" s="93"/>
    </row>
    <row r="3555" spans="1:12">
      <c r="A3555" s="59">
        <f>'Temperature Data'!A3555</f>
        <v>44096</v>
      </c>
      <c r="B3555" s="6" cm="1">
        <f t="array" ref="B3555">INDEX('Temperature Data'!$B3555:$G3555,1,TempDataCol)</f>
        <v>50.2</v>
      </c>
      <c r="C3555" s="6">
        <f t="shared" si="385"/>
        <v>6.2999999999999972</v>
      </c>
      <c r="D3555" s="6">
        <f t="shared" si="386"/>
        <v>7.2999999999999972</v>
      </c>
      <c r="E3555" s="6">
        <f t="shared" si="387"/>
        <v>8.2999999999999972</v>
      </c>
      <c r="F3555" s="6">
        <f t="shared" si="388"/>
        <v>6.2999999999999972</v>
      </c>
      <c r="G3555" s="6">
        <f t="shared" si="389"/>
        <v>7.2999999999999972</v>
      </c>
      <c r="H3555" s="6">
        <f t="shared" si="390"/>
        <v>8.2999999999999972</v>
      </c>
      <c r="I3555" s="162"/>
      <c r="J3555" s="6">
        <f t="shared" si="391"/>
        <v>-14.599999999999994</v>
      </c>
      <c r="K3555" s="60"/>
      <c r="L3555" s="93"/>
    </row>
    <row r="3556" spans="1:12">
      <c r="A3556" s="59">
        <f>'Temperature Data'!A3556</f>
        <v>44097</v>
      </c>
      <c r="B3556" s="6" cm="1">
        <f t="array" ref="B3556">INDEX('Temperature Data'!$B3556:$G3556,1,TempDataCol)</f>
        <v>60.7</v>
      </c>
      <c r="C3556" s="6">
        <f t="shared" si="385"/>
        <v>0</v>
      </c>
      <c r="D3556" s="6">
        <f t="shared" si="386"/>
        <v>0</v>
      </c>
      <c r="E3556" s="6">
        <f t="shared" si="387"/>
        <v>0</v>
      </c>
      <c r="F3556" s="6">
        <f t="shared" si="388"/>
        <v>0</v>
      </c>
      <c r="G3556" s="6">
        <f t="shared" si="389"/>
        <v>0</v>
      </c>
      <c r="H3556" s="6">
        <f t="shared" si="390"/>
        <v>0</v>
      </c>
      <c r="I3556" s="162"/>
      <c r="J3556" s="6">
        <f t="shared" si="391"/>
        <v>0</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v>
      </c>
      <c r="F3557" s="6">
        <f t="shared" si="388"/>
        <v>0</v>
      </c>
      <c r="G3557" s="6">
        <f t="shared" si="389"/>
        <v>0</v>
      </c>
      <c r="H3557" s="6">
        <f t="shared" si="390"/>
        <v>0</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0</v>
      </c>
      <c r="F3558" s="6">
        <f t="shared" si="388"/>
        <v>0</v>
      </c>
      <c r="G3558" s="6">
        <f t="shared" si="389"/>
        <v>0</v>
      </c>
      <c r="H3558" s="6">
        <f t="shared" si="390"/>
        <v>0</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0</v>
      </c>
      <c r="F3564" s="6">
        <f t="shared" si="388"/>
        <v>0</v>
      </c>
      <c r="G3564" s="6">
        <f t="shared" si="389"/>
        <v>0</v>
      </c>
      <c r="H3564" s="6">
        <f t="shared" si="390"/>
        <v>0</v>
      </c>
      <c r="I3564" s="162"/>
      <c r="J3564" s="6">
        <f t="shared" si="391"/>
        <v>0</v>
      </c>
      <c r="K3564" s="60"/>
      <c r="L3564" s="93"/>
    </row>
    <row r="3565" spans="1:12">
      <c r="A3565" s="59">
        <f>'Temperature Data'!A3565</f>
        <v>44106</v>
      </c>
      <c r="B3565" s="6" cm="1">
        <f t="array" ref="B3565">INDEX('Temperature Data'!$B3565:$G3565,1,TempDataCol)</f>
        <v>54.5</v>
      </c>
      <c r="C3565" s="6">
        <f t="shared" si="385"/>
        <v>2</v>
      </c>
      <c r="D3565" s="6">
        <f t="shared" si="386"/>
        <v>3</v>
      </c>
      <c r="E3565" s="6">
        <f t="shared" si="387"/>
        <v>4</v>
      </c>
      <c r="F3565" s="6">
        <f t="shared" si="388"/>
        <v>2</v>
      </c>
      <c r="G3565" s="6">
        <f t="shared" si="389"/>
        <v>3</v>
      </c>
      <c r="H3565" s="6">
        <f t="shared" si="390"/>
        <v>4</v>
      </c>
      <c r="I3565" s="162"/>
      <c r="J3565" s="6">
        <f t="shared" si="391"/>
        <v>-6</v>
      </c>
      <c r="K3565" s="60"/>
      <c r="L3565" s="93"/>
    </row>
    <row r="3566" spans="1:12">
      <c r="A3566" s="59">
        <f>'Temperature Data'!A3566</f>
        <v>44107</v>
      </c>
      <c r="B3566" s="6" cm="1">
        <f t="array" ref="B3566">INDEX('Temperature Data'!$B3566:$G3566,1,TempDataCol)</f>
        <v>50.7</v>
      </c>
      <c r="C3566" s="6">
        <f t="shared" si="385"/>
        <v>5.7999999999999972</v>
      </c>
      <c r="D3566" s="6">
        <f t="shared" si="386"/>
        <v>6.7999999999999972</v>
      </c>
      <c r="E3566" s="6">
        <f t="shared" si="387"/>
        <v>7.7999999999999972</v>
      </c>
      <c r="F3566" s="6">
        <f t="shared" si="388"/>
        <v>5.7999999999999972</v>
      </c>
      <c r="G3566" s="6">
        <f t="shared" si="389"/>
        <v>6.7999999999999972</v>
      </c>
      <c r="H3566" s="6">
        <f t="shared" si="390"/>
        <v>7.7999999999999972</v>
      </c>
      <c r="I3566" s="162"/>
      <c r="J3566" s="6">
        <f t="shared" si="391"/>
        <v>-13.599999999999994</v>
      </c>
      <c r="K3566" s="60"/>
      <c r="L3566" s="93"/>
    </row>
    <row r="3567" spans="1:12">
      <c r="A3567" s="59">
        <f>'Temperature Data'!A3567</f>
        <v>44108</v>
      </c>
      <c r="B3567" s="6" cm="1">
        <f t="array" ref="B3567">INDEX('Temperature Data'!$B3567:$G3567,1,TempDataCol)</f>
        <v>50.8</v>
      </c>
      <c r="C3567" s="6">
        <f t="shared" si="385"/>
        <v>5.7000000000000028</v>
      </c>
      <c r="D3567" s="6">
        <f t="shared" si="386"/>
        <v>6.7000000000000028</v>
      </c>
      <c r="E3567" s="6">
        <f t="shared" si="387"/>
        <v>7.7000000000000028</v>
      </c>
      <c r="F3567" s="6">
        <f t="shared" si="388"/>
        <v>5.7000000000000028</v>
      </c>
      <c r="G3567" s="6">
        <f t="shared" si="389"/>
        <v>6.7000000000000028</v>
      </c>
      <c r="H3567" s="6">
        <f t="shared" si="390"/>
        <v>7.7000000000000028</v>
      </c>
      <c r="I3567" s="162"/>
      <c r="J3567" s="6">
        <f t="shared" si="391"/>
        <v>-13.400000000000006</v>
      </c>
      <c r="K3567" s="60"/>
      <c r="L3567" s="93"/>
    </row>
    <row r="3568" spans="1:12">
      <c r="A3568" s="59">
        <f>'Temperature Data'!A3568</f>
        <v>44109</v>
      </c>
      <c r="B3568" s="6" cm="1">
        <f t="array" ref="B3568">INDEX('Temperature Data'!$B3568:$G3568,1,TempDataCol)</f>
        <v>54.4</v>
      </c>
      <c r="C3568" s="6">
        <f t="shared" si="385"/>
        <v>2.1000000000000014</v>
      </c>
      <c r="D3568" s="6">
        <f t="shared" si="386"/>
        <v>3.1000000000000014</v>
      </c>
      <c r="E3568" s="6">
        <f t="shared" si="387"/>
        <v>4.1000000000000014</v>
      </c>
      <c r="F3568" s="6">
        <f t="shared" si="388"/>
        <v>2.1000000000000014</v>
      </c>
      <c r="G3568" s="6">
        <f t="shared" si="389"/>
        <v>3.1000000000000014</v>
      </c>
      <c r="H3568" s="6">
        <f t="shared" si="390"/>
        <v>4.1000000000000014</v>
      </c>
      <c r="I3568" s="162"/>
      <c r="J3568" s="6">
        <f t="shared" si="391"/>
        <v>-6.2000000000000028</v>
      </c>
      <c r="K3568" s="60"/>
      <c r="L3568" s="93"/>
    </row>
    <row r="3569" spans="1:12">
      <c r="A3569" s="59">
        <f>'Temperature Data'!A3569</f>
        <v>44110</v>
      </c>
      <c r="B3569" s="6" cm="1">
        <f t="array" ref="B3569">INDEX('Temperature Data'!$B3569:$G3569,1,TempDataCol)</f>
        <v>56.2</v>
      </c>
      <c r="C3569" s="6">
        <f t="shared" si="385"/>
        <v>0.29999999999999716</v>
      </c>
      <c r="D3569" s="6">
        <f t="shared" si="386"/>
        <v>1.2999999999999972</v>
      </c>
      <c r="E3569" s="6">
        <f t="shared" si="387"/>
        <v>2.2999999999999972</v>
      </c>
      <c r="F3569" s="6">
        <f t="shared" si="388"/>
        <v>0.29999999999999716</v>
      </c>
      <c r="G3569" s="6">
        <f t="shared" si="389"/>
        <v>1.2999999999999972</v>
      </c>
      <c r="H3569" s="6">
        <f t="shared" si="390"/>
        <v>2.2999999999999972</v>
      </c>
      <c r="I3569" s="162"/>
      <c r="J3569" s="6">
        <f t="shared" si="391"/>
        <v>-2.5999999999999943</v>
      </c>
      <c r="K3569" s="60"/>
      <c r="L3569" s="93"/>
    </row>
    <row r="3570" spans="1:12">
      <c r="A3570" s="59">
        <f>'Temperature Data'!A3570</f>
        <v>44111</v>
      </c>
      <c r="B3570" s="6" cm="1">
        <f t="array" ref="B3570">INDEX('Temperature Data'!$B3570:$G3570,1,TempDataCol)</f>
        <v>60.5</v>
      </c>
      <c r="C3570" s="6">
        <f t="shared" si="385"/>
        <v>0</v>
      </c>
      <c r="D3570" s="6">
        <f t="shared" si="386"/>
        <v>0</v>
      </c>
      <c r="E3570" s="6">
        <f t="shared" si="387"/>
        <v>0</v>
      </c>
      <c r="F3570" s="6">
        <f t="shared" si="388"/>
        <v>0</v>
      </c>
      <c r="G3570" s="6">
        <f t="shared" si="389"/>
        <v>0</v>
      </c>
      <c r="H3570" s="6">
        <f t="shared" si="390"/>
        <v>0</v>
      </c>
      <c r="I3570" s="162"/>
      <c r="J3570" s="6">
        <f t="shared" si="391"/>
        <v>0</v>
      </c>
      <c r="K3570" s="60"/>
      <c r="L3570" s="93"/>
    </row>
    <row r="3571" spans="1:12">
      <c r="A3571" s="59">
        <f>'Temperature Data'!A3571</f>
        <v>44112</v>
      </c>
      <c r="B3571" s="6" cm="1">
        <f t="array" ref="B3571">INDEX('Temperature Data'!$B3571:$G3571,1,TempDataCol)</f>
        <v>54.5</v>
      </c>
      <c r="C3571" s="6">
        <f t="shared" si="385"/>
        <v>2</v>
      </c>
      <c r="D3571" s="6">
        <f t="shared" si="386"/>
        <v>3</v>
      </c>
      <c r="E3571" s="6">
        <f t="shared" si="387"/>
        <v>4</v>
      </c>
      <c r="F3571" s="6">
        <f t="shared" si="388"/>
        <v>2</v>
      </c>
      <c r="G3571" s="6">
        <f t="shared" si="389"/>
        <v>3</v>
      </c>
      <c r="H3571" s="6">
        <f t="shared" si="390"/>
        <v>4</v>
      </c>
      <c r="I3571" s="162"/>
      <c r="J3571" s="6">
        <f t="shared" si="391"/>
        <v>-6</v>
      </c>
      <c r="K3571" s="60"/>
      <c r="L3571" s="93"/>
    </row>
    <row r="3572" spans="1:12">
      <c r="A3572" s="59">
        <f>'Temperature Data'!A3572</f>
        <v>44113</v>
      </c>
      <c r="B3572" s="6" cm="1">
        <f t="array" ref="B3572">INDEX('Temperature Data'!$B3572:$G3572,1,TempDataCol)</f>
        <v>47.2</v>
      </c>
      <c r="C3572" s="6">
        <f t="shared" si="385"/>
        <v>9.2999999999999972</v>
      </c>
      <c r="D3572" s="6">
        <f t="shared" si="386"/>
        <v>10.299999999999997</v>
      </c>
      <c r="E3572" s="6">
        <f t="shared" si="387"/>
        <v>11.299999999999997</v>
      </c>
      <c r="F3572" s="6">
        <f t="shared" si="388"/>
        <v>9.2999999999999972</v>
      </c>
      <c r="G3572" s="6">
        <f t="shared" si="389"/>
        <v>10.299999999999997</v>
      </c>
      <c r="H3572" s="6">
        <f t="shared" si="390"/>
        <v>11.299999999999997</v>
      </c>
      <c r="I3572" s="162"/>
      <c r="J3572" s="6">
        <f t="shared" si="391"/>
        <v>-20.599999999999994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0</v>
      </c>
      <c r="D3574" s="6">
        <f t="shared" si="386"/>
        <v>0.60000000000000142</v>
      </c>
      <c r="E3574" s="6">
        <f t="shared" si="387"/>
        <v>1.6000000000000014</v>
      </c>
      <c r="F3574" s="6">
        <f t="shared" si="388"/>
        <v>0</v>
      </c>
      <c r="G3574" s="6">
        <f t="shared" si="389"/>
        <v>0.60000000000000142</v>
      </c>
      <c r="H3574" s="6">
        <f t="shared" si="390"/>
        <v>1.6000000000000014</v>
      </c>
      <c r="I3574" s="162"/>
      <c r="J3574" s="6">
        <f t="shared" si="391"/>
        <v>-1.6000000000000014</v>
      </c>
      <c r="K3574" s="60"/>
      <c r="L3574" s="93"/>
    </row>
    <row r="3575" spans="1:12">
      <c r="A3575" s="59">
        <f>'Temperature Data'!A3575</f>
        <v>44116</v>
      </c>
      <c r="B3575" s="6" cm="1">
        <f t="array" ref="B3575">INDEX('Temperature Data'!$B3575:$G3575,1,TempDataCol)</f>
        <v>48.6</v>
      </c>
      <c r="C3575" s="6">
        <f t="shared" si="385"/>
        <v>7.8999999999999986</v>
      </c>
      <c r="D3575" s="6">
        <f t="shared" si="386"/>
        <v>8.8999999999999986</v>
      </c>
      <c r="E3575" s="6">
        <f t="shared" si="387"/>
        <v>9.8999999999999986</v>
      </c>
      <c r="F3575" s="6">
        <f t="shared" si="388"/>
        <v>7.8999999999999986</v>
      </c>
      <c r="G3575" s="6">
        <f t="shared" si="389"/>
        <v>8.8999999999999986</v>
      </c>
      <c r="H3575" s="6">
        <f t="shared" si="390"/>
        <v>9.8999999999999986</v>
      </c>
      <c r="I3575" s="162"/>
      <c r="J3575" s="6">
        <f t="shared" si="391"/>
        <v>-17.799999999999997</v>
      </c>
      <c r="K3575" s="60"/>
      <c r="L3575" s="93"/>
    </row>
    <row r="3576" spans="1:12">
      <c r="A3576" s="59">
        <f>'Temperature Data'!A3576</f>
        <v>44117</v>
      </c>
      <c r="B3576" s="6" cm="1">
        <f t="array" ref="B3576">INDEX('Temperature Data'!$B3576:$G3576,1,TempDataCol)</f>
        <v>53.8</v>
      </c>
      <c r="C3576" s="6">
        <f t="shared" si="385"/>
        <v>2.7000000000000028</v>
      </c>
      <c r="D3576" s="6">
        <f t="shared" si="386"/>
        <v>3.7000000000000028</v>
      </c>
      <c r="E3576" s="6">
        <f t="shared" si="387"/>
        <v>4.7000000000000028</v>
      </c>
      <c r="F3576" s="6">
        <f t="shared" si="388"/>
        <v>2.7000000000000028</v>
      </c>
      <c r="G3576" s="6">
        <f t="shared" si="389"/>
        <v>3.7000000000000028</v>
      </c>
      <c r="H3576" s="6">
        <f t="shared" si="390"/>
        <v>4.7000000000000028</v>
      </c>
      <c r="I3576" s="162"/>
      <c r="J3576" s="6">
        <f t="shared" si="391"/>
        <v>-7.4000000000000057</v>
      </c>
      <c r="K3576" s="60"/>
      <c r="L3576" s="93"/>
    </row>
    <row r="3577" spans="1:12">
      <c r="A3577" s="59">
        <f>'Temperature Data'!A3577</f>
        <v>44118</v>
      </c>
      <c r="B3577" s="6" cm="1">
        <f t="array" ref="B3577">INDEX('Temperature Data'!$B3577:$G3577,1,TempDataCol)</f>
        <v>55.6</v>
      </c>
      <c r="C3577" s="6">
        <f t="shared" si="385"/>
        <v>0.89999999999999858</v>
      </c>
      <c r="D3577" s="6">
        <f t="shared" si="386"/>
        <v>1.8999999999999986</v>
      </c>
      <c r="E3577" s="6">
        <f t="shared" si="387"/>
        <v>2.8999999999999986</v>
      </c>
      <c r="F3577" s="6">
        <f t="shared" si="388"/>
        <v>0.89999999999999858</v>
      </c>
      <c r="G3577" s="6">
        <f t="shared" si="389"/>
        <v>1.8999999999999986</v>
      </c>
      <c r="H3577" s="6">
        <f t="shared" si="390"/>
        <v>2.8999999999999986</v>
      </c>
      <c r="I3577" s="162"/>
      <c r="J3577" s="6">
        <f t="shared" si="391"/>
        <v>-3.7999999999999972</v>
      </c>
      <c r="K3577" s="60"/>
      <c r="L3577" s="93"/>
    </row>
    <row r="3578" spans="1:12">
      <c r="A3578" s="59">
        <f>'Temperature Data'!A3578</f>
        <v>44119</v>
      </c>
      <c r="B3578" s="6" cm="1">
        <f t="array" ref="B3578">INDEX('Temperature Data'!$B3578:$G3578,1,TempDataCol)</f>
        <v>56.6</v>
      </c>
      <c r="C3578" s="6">
        <f t="shared" si="385"/>
        <v>0</v>
      </c>
      <c r="D3578" s="6">
        <f t="shared" si="386"/>
        <v>0.89999999999999858</v>
      </c>
      <c r="E3578" s="6">
        <f t="shared" si="387"/>
        <v>1.8999999999999986</v>
      </c>
      <c r="F3578" s="6">
        <f t="shared" si="388"/>
        <v>0</v>
      </c>
      <c r="G3578" s="6">
        <f t="shared" si="389"/>
        <v>0.89999999999999858</v>
      </c>
      <c r="H3578" s="6">
        <f t="shared" si="390"/>
        <v>1.8999999999999986</v>
      </c>
      <c r="I3578" s="162"/>
      <c r="J3578" s="6">
        <f t="shared" si="391"/>
        <v>-1.8999999999999986</v>
      </c>
      <c r="K3578" s="60"/>
      <c r="L3578" s="93"/>
    </row>
    <row r="3579" spans="1:12">
      <c r="A3579" s="59">
        <f>'Temperature Data'!A3579</f>
        <v>44120</v>
      </c>
      <c r="B3579" s="6" cm="1">
        <f t="array" ref="B3579">INDEX('Temperature Data'!$B3579:$G3579,1,TempDataCol)</f>
        <v>58.9</v>
      </c>
      <c r="C3579" s="6">
        <f t="shared" si="385"/>
        <v>0</v>
      </c>
      <c r="D3579" s="6">
        <f t="shared" si="386"/>
        <v>0</v>
      </c>
      <c r="E3579" s="6">
        <f t="shared" si="387"/>
        <v>0</v>
      </c>
      <c r="F3579" s="6">
        <f t="shared" si="388"/>
        <v>0</v>
      </c>
      <c r="G3579" s="6">
        <f t="shared" si="389"/>
        <v>0</v>
      </c>
      <c r="H3579" s="6">
        <f t="shared" si="390"/>
        <v>0</v>
      </c>
      <c r="I3579" s="162"/>
      <c r="J3579" s="6">
        <f t="shared" si="391"/>
        <v>0</v>
      </c>
      <c r="K3579" s="60"/>
      <c r="L3579" s="93"/>
    </row>
    <row r="3580" spans="1:12">
      <c r="A3580" s="59">
        <f>'Temperature Data'!A3580</f>
        <v>44121</v>
      </c>
      <c r="B3580" s="6" cm="1">
        <f t="array" ref="B3580">INDEX('Temperature Data'!$B3580:$G3580,1,TempDataCol)</f>
        <v>46.7</v>
      </c>
      <c r="C3580" s="6">
        <f t="shared" si="385"/>
        <v>9.7999999999999972</v>
      </c>
      <c r="D3580" s="6">
        <f t="shared" si="386"/>
        <v>10.799999999999997</v>
      </c>
      <c r="E3580" s="6">
        <f t="shared" si="387"/>
        <v>11.799999999999997</v>
      </c>
      <c r="F3580" s="6">
        <f t="shared" si="388"/>
        <v>9.7999999999999972</v>
      </c>
      <c r="G3580" s="6">
        <f t="shared" si="389"/>
        <v>10.799999999999997</v>
      </c>
      <c r="H3580" s="6">
        <f t="shared" si="390"/>
        <v>11.799999999999997</v>
      </c>
      <c r="I3580" s="162"/>
      <c r="J3580" s="6">
        <f t="shared" si="391"/>
        <v>-21.599999999999994</v>
      </c>
      <c r="K3580" s="60"/>
      <c r="L3580" s="93"/>
    </row>
    <row r="3581" spans="1:12">
      <c r="A3581" s="59">
        <f>'Temperature Data'!A3581</f>
        <v>44122</v>
      </c>
      <c r="B3581" s="6" cm="1">
        <f t="array" ref="B3581">INDEX('Temperature Data'!$B3581:$G3581,1,TempDataCol)</f>
        <v>43.8</v>
      </c>
      <c r="C3581" s="6">
        <f t="shared" si="385"/>
        <v>12.700000000000003</v>
      </c>
      <c r="D3581" s="6">
        <f t="shared" si="386"/>
        <v>13.700000000000003</v>
      </c>
      <c r="E3581" s="6">
        <f t="shared" si="387"/>
        <v>14.700000000000003</v>
      </c>
      <c r="F3581" s="6">
        <f t="shared" si="388"/>
        <v>12.700000000000003</v>
      </c>
      <c r="G3581" s="6">
        <f t="shared" si="389"/>
        <v>13.700000000000003</v>
      </c>
      <c r="H3581" s="6">
        <f t="shared" si="390"/>
        <v>14.700000000000003</v>
      </c>
      <c r="I3581" s="162"/>
      <c r="J3581" s="6">
        <f t="shared" si="391"/>
        <v>-27.400000000000006</v>
      </c>
      <c r="K3581" s="60"/>
      <c r="L3581" s="93"/>
    </row>
    <row r="3582" spans="1:12">
      <c r="A3582" s="59">
        <f>'Temperature Data'!A3582</f>
        <v>44123</v>
      </c>
      <c r="B3582" s="6" cm="1">
        <f t="array" ref="B3582">INDEX('Temperature Data'!$B3582:$G3582,1,TempDataCol)</f>
        <v>47.7</v>
      </c>
      <c r="C3582" s="6">
        <f t="shared" si="385"/>
        <v>8.7999999999999972</v>
      </c>
      <c r="D3582" s="6">
        <f t="shared" si="386"/>
        <v>9.7999999999999972</v>
      </c>
      <c r="E3582" s="6">
        <f t="shared" si="387"/>
        <v>10.799999999999997</v>
      </c>
      <c r="F3582" s="6">
        <f t="shared" si="388"/>
        <v>8.7999999999999972</v>
      </c>
      <c r="G3582" s="6">
        <f t="shared" si="389"/>
        <v>9.7999999999999972</v>
      </c>
      <c r="H3582" s="6">
        <f t="shared" si="390"/>
        <v>10.799999999999997</v>
      </c>
      <c r="I3582" s="162"/>
      <c r="J3582" s="6">
        <f t="shared" si="391"/>
        <v>-19.599999999999994</v>
      </c>
      <c r="K3582" s="60"/>
      <c r="L3582" s="93"/>
    </row>
    <row r="3583" spans="1:12">
      <c r="A3583" s="59">
        <f>'Temperature Data'!A3583</f>
        <v>44124</v>
      </c>
      <c r="B3583" s="6" cm="1">
        <f t="array" ref="B3583">INDEX('Temperature Data'!$B3583:$G3583,1,TempDataCol)</f>
        <v>57.7</v>
      </c>
      <c r="C3583" s="6">
        <f t="shared" si="385"/>
        <v>0</v>
      </c>
      <c r="D3583" s="6">
        <f t="shared" si="386"/>
        <v>0</v>
      </c>
      <c r="E3583" s="6">
        <f t="shared" si="387"/>
        <v>0.79999999999999716</v>
      </c>
      <c r="F3583" s="6">
        <f t="shared" si="388"/>
        <v>0</v>
      </c>
      <c r="G3583" s="6">
        <f t="shared" si="389"/>
        <v>0</v>
      </c>
      <c r="H3583" s="6">
        <f t="shared" si="390"/>
        <v>0.79999999999999716</v>
      </c>
      <c r="I3583" s="162"/>
      <c r="J3583" s="6">
        <f t="shared" si="391"/>
        <v>0</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v>
      </c>
      <c r="F3585" s="6">
        <f t="shared" si="388"/>
        <v>0</v>
      </c>
      <c r="G3585" s="6">
        <f t="shared" si="389"/>
        <v>0</v>
      </c>
      <c r="H3585" s="6">
        <f t="shared" si="390"/>
        <v>0</v>
      </c>
      <c r="I3585" s="162"/>
      <c r="J3585" s="6">
        <f t="shared" si="391"/>
        <v>0</v>
      </c>
      <c r="K3585" s="60"/>
      <c r="L3585" s="93"/>
    </row>
    <row r="3586" spans="1:12">
      <c r="A3586" s="59">
        <f>'Temperature Data'!A3586</f>
        <v>44127</v>
      </c>
      <c r="B3586" s="6" cm="1">
        <f t="array" ref="B3586">INDEX('Temperature Data'!$B3586:$G3586,1,TempDataCol)</f>
        <v>59.2</v>
      </c>
      <c r="C3586" s="6">
        <f t="shared" si="385"/>
        <v>0</v>
      </c>
      <c r="D3586" s="6">
        <f t="shared" si="386"/>
        <v>0</v>
      </c>
      <c r="E3586" s="6">
        <f t="shared" si="387"/>
        <v>0</v>
      </c>
      <c r="F3586" s="6">
        <f t="shared" si="388"/>
        <v>0</v>
      </c>
      <c r="G3586" s="6">
        <f t="shared" si="389"/>
        <v>0</v>
      </c>
      <c r="H3586" s="6">
        <f t="shared" si="390"/>
        <v>0</v>
      </c>
      <c r="I3586" s="162"/>
      <c r="J3586" s="6">
        <f t="shared" si="391"/>
        <v>0</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0</v>
      </c>
      <c r="D3587" s="6">
        <f t="shared" ref="D3587:D3650" si="393">IF(ISNUMBER($B3587),IF($B3587&lt;BPmiddle,(BPmiddle-$B3587),0),"no data")</f>
        <v>0</v>
      </c>
      <c r="E3587" s="6">
        <f t="shared" ref="E3587:E3650" si="394">IF(ISNUMBER($B3587),IF($B3587&lt;BPupper,(BPupper-$B3587),0),"no data")</f>
        <v>0.39999999999999858</v>
      </c>
      <c r="F3587" s="6">
        <f t="shared" ref="F3587:F3650" si="395">IF(ISNUMBER($B3587),IF($B3587&lt;BPlower,(BPlower-$B3587),0),"no data")</f>
        <v>0</v>
      </c>
      <c r="G3587" s="6">
        <f t="shared" ref="G3587:G3650" si="396">IF(ISNUMBER($B3587),IF($B3587&lt;BPmiddle,(BPmiddle-$B3587),0),"no data")</f>
        <v>0</v>
      </c>
      <c r="H3587" s="6">
        <f t="shared" ref="H3587:H3650" si="397">IF(ISNUMBER($B3587),IF($B3587&lt;BPupper,(BPupper-$B3587),0),"no data")</f>
        <v>0.39999999999999858</v>
      </c>
      <c r="I3587" s="162"/>
      <c r="J3587" s="6">
        <f t="shared" ref="J3587:J3650" si="398">IF(ISNUMBER($B3587),IF($B3587&lt;BalancePoint,(BalancePoint-$B3587-SUM($D3587:$F3587)),0),"no data")</f>
        <v>0</v>
      </c>
      <c r="K3587" s="60"/>
      <c r="L3587" s="93"/>
    </row>
    <row r="3588" spans="1:12">
      <c r="A3588" s="59">
        <f>'Temperature Data'!A3588</f>
        <v>44129</v>
      </c>
      <c r="B3588" s="6" cm="1">
        <f t="array" ref="B3588">INDEX('Temperature Data'!$B3588:$G3588,1,TempDataCol)</f>
        <v>43.5</v>
      </c>
      <c r="C3588" s="6">
        <f t="shared" si="392"/>
        <v>13</v>
      </c>
      <c r="D3588" s="6">
        <f t="shared" si="393"/>
        <v>14</v>
      </c>
      <c r="E3588" s="6">
        <f t="shared" si="394"/>
        <v>15</v>
      </c>
      <c r="F3588" s="6">
        <f t="shared" si="395"/>
        <v>13</v>
      </c>
      <c r="G3588" s="6">
        <f t="shared" si="396"/>
        <v>14</v>
      </c>
      <c r="H3588" s="6">
        <f t="shared" si="397"/>
        <v>15</v>
      </c>
      <c r="I3588" s="162"/>
      <c r="J3588" s="6">
        <f t="shared" si="398"/>
        <v>-28</v>
      </c>
      <c r="K3588" s="60"/>
      <c r="L3588" s="93"/>
    </row>
    <row r="3589" spans="1:12">
      <c r="A3589" s="59">
        <f>'Temperature Data'!A3589</f>
        <v>44130</v>
      </c>
      <c r="B3589" s="6" cm="1">
        <f t="array" ref="B3589">INDEX('Temperature Data'!$B3589:$G3589,1,TempDataCol)</f>
        <v>46.2</v>
      </c>
      <c r="C3589" s="6">
        <f t="shared" si="392"/>
        <v>10.299999999999997</v>
      </c>
      <c r="D3589" s="6">
        <f t="shared" si="393"/>
        <v>11.299999999999997</v>
      </c>
      <c r="E3589" s="6">
        <f t="shared" si="394"/>
        <v>12.299999999999997</v>
      </c>
      <c r="F3589" s="6">
        <f t="shared" si="395"/>
        <v>10.299999999999997</v>
      </c>
      <c r="G3589" s="6">
        <f t="shared" si="396"/>
        <v>11.299999999999997</v>
      </c>
      <c r="H3589" s="6">
        <f t="shared" si="397"/>
        <v>12.299999999999997</v>
      </c>
      <c r="I3589" s="162"/>
      <c r="J3589" s="6">
        <f t="shared" si="398"/>
        <v>-22.599999999999994</v>
      </c>
      <c r="K3589" s="60"/>
      <c r="L3589" s="93"/>
    </row>
    <row r="3590" spans="1:12">
      <c r="A3590" s="59">
        <f>'Temperature Data'!A3590</f>
        <v>44131</v>
      </c>
      <c r="B3590" s="6" cm="1">
        <f t="array" ref="B3590">INDEX('Temperature Data'!$B3590:$G3590,1,TempDataCol)</f>
        <v>48.9</v>
      </c>
      <c r="C3590" s="6">
        <f t="shared" si="392"/>
        <v>7.6000000000000014</v>
      </c>
      <c r="D3590" s="6">
        <f t="shared" si="393"/>
        <v>8.6000000000000014</v>
      </c>
      <c r="E3590" s="6">
        <f t="shared" si="394"/>
        <v>9.6000000000000014</v>
      </c>
      <c r="F3590" s="6">
        <f t="shared" si="395"/>
        <v>7.6000000000000014</v>
      </c>
      <c r="G3590" s="6">
        <f t="shared" si="396"/>
        <v>8.6000000000000014</v>
      </c>
      <c r="H3590" s="6">
        <f t="shared" si="397"/>
        <v>9.6000000000000014</v>
      </c>
      <c r="I3590" s="162"/>
      <c r="J3590" s="6">
        <f t="shared" si="398"/>
        <v>-17.200000000000003</v>
      </c>
      <c r="K3590" s="60"/>
      <c r="L3590" s="93"/>
    </row>
    <row r="3591" spans="1:12">
      <c r="A3591" s="59">
        <f>'Temperature Data'!A3591</f>
        <v>44132</v>
      </c>
      <c r="B3591" s="6" cm="1">
        <f t="array" ref="B3591">INDEX('Temperature Data'!$B3591:$G3591,1,TempDataCol)</f>
        <v>44.8</v>
      </c>
      <c r="C3591" s="6">
        <f t="shared" si="392"/>
        <v>11.700000000000003</v>
      </c>
      <c r="D3591" s="6">
        <f t="shared" si="393"/>
        <v>12.700000000000003</v>
      </c>
      <c r="E3591" s="6">
        <f t="shared" si="394"/>
        <v>13.700000000000003</v>
      </c>
      <c r="F3591" s="6">
        <f t="shared" si="395"/>
        <v>11.700000000000003</v>
      </c>
      <c r="G3591" s="6">
        <f t="shared" si="396"/>
        <v>12.700000000000003</v>
      </c>
      <c r="H3591" s="6">
        <f t="shared" si="397"/>
        <v>13.700000000000003</v>
      </c>
      <c r="I3591" s="162"/>
      <c r="J3591" s="6">
        <f t="shared" si="398"/>
        <v>-25.400000000000006</v>
      </c>
      <c r="K3591" s="60"/>
      <c r="L3591" s="93"/>
    </row>
    <row r="3592" spans="1:12">
      <c r="A3592" s="59">
        <f>'Temperature Data'!A3592</f>
        <v>44133</v>
      </c>
      <c r="B3592" s="6" cm="1">
        <f t="array" ref="B3592">INDEX('Temperature Data'!$B3592:$G3592,1,TempDataCol)</f>
        <v>43.6</v>
      </c>
      <c r="C3592" s="6">
        <f t="shared" si="392"/>
        <v>12.899999999999999</v>
      </c>
      <c r="D3592" s="6">
        <f t="shared" si="393"/>
        <v>13.899999999999999</v>
      </c>
      <c r="E3592" s="6">
        <f t="shared" si="394"/>
        <v>14.899999999999999</v>
      </c>
      <c r="F3592" s="6">
        <f t="shared" si="395"/>
        <v>12.899999999999999</v>
      </c>
      <c r="G3592" s="6">
        <f t="shared" si="396"/>
        <v>13.899999999999999</v>
      </c>
      <c r="H3592" s="6">
        <f t="shared" si="397"/>
        <v>14.899999999999999</v>
      </c>
      <c r="I3592" s="162"/>
      <c r="J3592" s="6">
        <f t="shared" si="398"/>
        <v>-27.799999999999997</v>
      </c>
      <c r="K3592" s="60"/>
      <c r="L3592" s="93"/>
    </row>
    <row r="3593" spans="1:12">
      <c r="A3593" s="59">
        <f>'Temperature Data'!A3593</f>
        <v>44134</v>
      </c>
      <c r="B3593" s="6" cm="1">
        <f t="array" ref="B3593">INDEX('Temperature Data'!$B3593:$G3593,1,TempDataCol)</f>
        <v>31.200000000000003</v>
      </c>
      <c r="C3593" s="6">
        <f t="shared" si="392"/>
        <v>25.299999999999997</v>
      </c>
      <c r="D3593" s="6">
        <f t="shared" si="393"/>
        <v>26.299999999999997</v>
      </c>
      <c r="E3593" s="6">
        <f t="shared" si="394"/>
        <v>27.299999999999997</v>
      </c>
      <c r="F3593" s="6">
        <f t="shared" si="395"/>
        <v>25.299999999999997</v>
      </c>
      <c r="G3593" s="6">
        <f t="shared" si="396"/>
        <v>26.299999999999997</v>
      </c>
      <c r="H3593" s="6">
        <f t="shared" si="397"/>
        <v>27.299999999999997</v>
      </c>
      <c r="I3593" s="162"/>
      <c r="J3593" s="6">
        <f t="shared" si="398"/>
        <v>-52.599999999999994</v>
      </c>
      <c r="K3593" s="60"/>
      <c r="L3593" s="93"/>
    </row>
    <row r="3594" spans="1:12">
      <c r="A3594" s="59">
        <f>'Temperature Data'!A3594</f>
        <v>44135</v>
      </c>
      <c r="B3594" s="6" cm="1">
        <f t="array" ref="B3594">INDEX('Temperature Data'!$B3594:$G3594,1,TempDataCol)</f>
        <v>26.700000000000003</v>
      </c>
      <c r="C3594" s="6">
        <f t="shared" si="392"/>
        <v>29.799999999999997</v>
      </c>
      <c r="D3594" s="6">
        <f t="shared" si="393"/>
        <v>30.799999999999997</v>
      </c>
      <c r="E3594" s="6">
        <f t="shared" si="394"/>
        <v>31.799999999999997</v>
      </c>
      <c r="F3594" s="6">
        <f t="shared" si="395"/>
        <v>29.799999999999997</v>
      </c>
      <c r="G3594" s="6">
        <f t="shared" si="396"/>
        <v>30.799999999999997</v>
      </c>
      <c r="H3594" s="6">
        <f t="shared" si="397"/>
        <v>31.799999999999997</v>
      </c>
      <c r="I3594" s="162"/>
      <c r="J3594" s="6">
        <f t="shared" si="398"/>
        <v>-61.599999999999994</v>
      </c>
      <c r="K3594" s="60"/>
      <c r="L3594" s="93"/>
    </row>
    <row r="3595" spans="1:12">
      <c r="A3595" s="59">
        <f>'Temperature Data'!A3595</f>
        <v>44136</v>
      </c>
      <c r="B3595" s="6" cm="1">
        <f t="array" ref="B3595">INDEX('Temperature Data'!$B3595:$G3595,1,TempDataCol)</f>
        <v>39.1</v>
      </c>
      <c r="C3595" s="6">
        <f t="shared" si="392"/>
        <v>17.399999999999999</v>
      </c>
      <c r="D3595" s="6">
        <f t="shared" si="393"/>
        <v>18.399999999999999</v>
      </c>
      <c r="E3595" s="6">
        <f t="shared" si="394"/>
        <v>19.399999999999999</v>
      </c>
      <c r="F3595" s="6">
        <f t="shared" si="395"/>
        <v>17.399999999999999</v>
      </c>
      <c r="G3595" s="6">
        <f t="shared" si="396"/>
        <v>18.399999999999999</v>
      </c>
      <c r="H3595" s="6">
        <f t="shared" si="397"/>
        <v>19.399999999999999</v>
      </c>
      <c r="I3595" s="162"/>
      <c r="J3595" s="6">
        <f t="shared" si="398"/>
        <v>-36.799999999999997</v>
      </c>
      <c r="K3595" s="60"/>
      <c r="L3595" s="93"/>
    </row>
    <row r="3596" spans="1:12">
      <c r="A3596" s="59">
        <f>'Temperature Data'!A3596</f>
        <v>44137</v>
      </c>
      <c r="B3596" s="6" cm="1">
        <f t="array" ref="B3596">INDEX('Temperature Data'!$B3596:$G3596,1,TempDataCol)</f>
        <v>37.5</v>
      </c>
      <c r="C3596" s="6">
        <f t="shared" si="392"/>
        <v>19</v>
      </c>
      <c r="D3596" s="6">
        <f t="shared" si="393"/>
        <v>20</v>
      </c>
      <c r="E3596" s="6">
        <f t="shared" si="394"/>
        <v>21</v>
      </c>
      <c r="F3596" s="6">
        <f t="shared" si="395"/>
        <v>19</v>
      </c>
      <c r="G3596" s="6">
        <f t="shared" si="396"/>
        <v>20</v>
      </c>
      <c r="H3596" s="6">
        <f t="shared" si="397"/>
        <v>21</v>
      </c>
      <c r="I3596" s="162"/>
      <c r="J3596" s="6">
        <f t="shared" si="398"/>
        <v>-40</v>
      </c>
      <c r="K3596" s="60"/>
      <c r="L3596" s="93"/>
    </row>
    <row r="3597" spans="1:12">
      <c r="A3597" s="59">
        <f>'Temperature Data'!A3597</f>
        <v>44138</v>
      </c>
      <c r="B3597" s="6" cm="1">
        <f t="array" ref="B3597">INDEX('Temperature Data'!$B3597:$G3597,1,TempDataCol)</f>
        <v>35.9</v>
      </c>
      <c r="C3597" s="6">
        <f t="shared" si="392"/>
        <v>20.6</v>
      </c>
      <c r="D3597" s="6">
        <f t="shared" si="393"/>
        <v>21.6</v>
      </c>
      <c r="E3597" s="6">
        <f t="shared" si="394"/>
        <v>22.6</v>
      </c>
      <c r="F3597" s="6">
        <f t="shared" si="395"/>
        <v>20.6</v>
      </c>
      <c r="G3597" s="6">
        <f t="shared" si="396"/>
        <v>21.6</v>
      </c>
      <c r="H3597" s="6">
        <f t="shared" si="397"/>
        <v>22.6</v>
      </c>
      <c r="I3597" s="162"/>
      <c r="J3597" s="6">
        <f t="shared" si="398"/>
        <v>-43.20000000000001</v>
      </c>
      <c r="K3597" s="60"/>
      <c r="L3597" s="93"/>
    </row>
    <row r="3598" spans="1:12">
      <c r="A3598" s="59">
        <f>'Temperature Data'!A3598</f>
        <v>44139</v>
      </c>
      <c r="B3598" s="6" cm="1">
        <f t="array" ref="B3598">INDEX('Temperature Data'!$B3598:$G3598,1,TempDataCol)</f>
        <v>43.7</v>
      </c>
      <c r="C3598" s="6">
        <f t="shared" si="392"/>
        <v>12.799999999999997</v>
      </c>
      <c r="D3598" s="6">
        <f t="shared" si="393"/>
        <v>13.799999999999997</v>
      </c>
      <c r="E3598" s="6">
        <f t="shared" si="394"/>
        <v>14.799999999999997</v>
      </c>
      <c r="F3598" s="6">
        <f t="shared" si="395"/>
        <v>12.799999999999997</v>
      </c>
      <c r="G3598" s="6">
        <f t="shared" si="396"/>
        <v>13.799999999999997</v>
      </c>
      <c r="H3598" s="6">
        <f t="shared" si="397"/>
        <v>14.799999999999997</v>
      </c>
      <c r="I3598" s="162"/>
      <c r="J3598" s="6">
        <f t="shared" si="398"/>
        <v>-27.599999999999994</v>
      </c>
      <c r="K3598" s="60"/>
      <c r="L3598" s="93"/>
    </row>
    <row r="3599" spans="1:12">
      <c r="A3599" s="59">
        <f>'Temperature Data'!A3599</f>
        <v>44140</v>
      </c>
      <c r="B3599" s="6" cm="1">
        <f t="array" ref="B3599">INDEX('Temperature Data'!$B3599:$G3599,1,TempDataCol)</f>
        <v>59.1</v>
      </c>
      <c r="C3599" s="6">
        <f t="shared" si="392"/>
        <v>0</v>
      </c>
      <c r="D3599" s="6">
        <f t="shared" si="393"/>
        <v>0</v>
      </c>
      <c r="E3599" s="6">
        <f t="shared" si="394"/>
        <v>0</v>
      </c>
      <c r="F3599" s="6">
        <f t="shared" si="395"/>
        <v>0</v>
      </c>
      <c r="G3599" s="6">
        <f t="shared" si="396"/>
        <v>0</v>
      </c>
      <c r="H3599" s="6">
        <f t="shared" si="397"/>
        <v>0</v>
      </c>
      <c r="I3599" s="162"/>
      <c r="J3599" s="6">
        <f t="shared" si="398"/>
        <v>0</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0</v>
      </c>
      <c r="F3600" s="6">
        <f t="shared" si="395"/>
        <v>0</v>
      </c>
      <c r="G3600" s="6">
        <f t="shared" si="396"/>
        <v>0</v>
      </c>
      <c r="H3600" s="6">
        <f t="shared" si="397"/>
        <v>0</v>
      </c>
      <c r="I3600" s="162"/>
      <c r="J3600" s="6">
        <f t="shared" si="398"/>
        <v>0</v>
      </c>
      <c r="K3600" s="60"/>
      <c r="L3600" s="93"/>
    </row>
    <row r="3601" spans="1:12">
      <c r="A3601" s="59">
        <f>'Temperature Data'!A3601</f>
        <v>44142</v>
      </c>
      <c r="B3601" s="6" cm="1">
        <f t="array" ref="B3601">INDEX('Temperature Data'!$B3601:$G3601,1,TempDataCol)</f>
        <v>58.2</v>
      </c>
      <c r="C3601" s="6">
        <f t="shared" si="392"/>
        <v>0</v>
      </c>
      <c r="D3601" s="6">
        <f t="shared" si="393"/>
        <v>0</v>
      </c>
      <c r="E3601" s="6">
        <f t="shared" si="394"/>
        <v>0.29999999999999716</v>
      </c>
      <c r="F3601" s="6">
        <f t="shared" si="395"/>
        <v>0</v>
      </c>
      <c r="G3601" s="6">
        <f t="shared" si="396"/>
        <v>0</v>
      </c>
      <c r="H3601" s="6">
        <f t="shared" si="397"/>
        <v>0.29999999999999716</v>
      </c>
      <c r="I3601" s="162"/>
      <c r="J3601" s="6">
        <f t="shared" si="398"/>
        <v>0</v>
      </c>
      <c r="K3601" s="60"/>
      <c r="L3601" s="93"/>
    </row>
    <row r="3602" spans="1:12">
      <c r="A3602" s="59">
        <f>'Temperature Data'!A3602</f>
        <v>44143</v>
      </c>
      <c r="B3602" s="6" cm="1">
        <f t="array" ref="B3602">INDEX('Temperature Data'!$B3602:$G3602,1,TempDataCol)</f>
        <v>53.3</v>
      </c>
      <c r="C3602" s="6">
        <f t="shared" si="392"/>
        <v>3.2000000000000028</v>
      </c>
      <c r="D3602" s="6">
        <f t="shared" si="393"/>
        <v>4.2000000000000028</v>
      </c>
      <c r="E3602" s="6">
        <f t="shared" si="394"/>
        <v>5.2000000000000028</v>
      </c>
      <c r="F3602" s="6">
        <f t="shared" si="395"/>
        <v>3.2000000000000028</v>
      </c>
      <c r="G3602" s="6">
        <f t="shared" si="396"/>
        <v>4.2000000000000028</v>
      </c>
      <c r="H3602" s="6">
        <f t="shared" si="397"/>
        <v>5.2000000000000028</v>
      </c>
      <c r="I3602" s="162"/>
      <c r="J3602" s="6">
        <f t="shared" si="398"/>
        <v>-8.4000000000000057</v>
      </c>
      <c r="K3602" s="60"/>
      <c r="L3602" s="93"/>
    </row>
    <row r="3603" spans="1:12">
      <c r="A3603" s="59">
        <f>'Temperature Data'!A3603</f>
        <v>44144</v>
      </c>
      <c r="B3603" s="6" cm="1">
        <f t="array" ref="B3603">INDEX('Temperature Data'!$B3603:$G3603,1,TempDataCol)</f>
        <v>51.1</v>
      </c>
      <c r="C3603" s="6">
        <f t="shared" si="392"/>
        <v>5.3999999999999986</v>
      </c>
      <c r="D3603" s="6">
        <f t="shared" si="393"/>
        <v>6.3999999999999986</v>
      </c>
      <c r="E3603" s="6">
        <f t="shared" si="394"/>
        <v>7.3999999999999986</v>
      </c>
      <c r="F3603" s="6">
        <f t="shared" si="395"/>
        <v>5.3999999999999986</v>
      </c>
      <c r="G3603" s="6">
        <f t="shared" si="396"/>
        <v>6.3999999999999986</v>
      </c>
      <c r="H3603" s="6">
        <f t="shared" si="397"/>
        <v>7.3999999999999986</v>
      </c>
      <c r="I3603" s="162"/>
      <c r="J3603" s="6">
        <f t="shared" si="398"/>
        <v>-12.799999999999997</v>
      </c>
      <c r="K3603" s="60"/>
      <c r="L3603" s="93"/>
    </row>
    <row r="3604" spans="1:12">
      <c r="A3604" s="59">
        <f>'Temperature Data'!A3604</f>
        <v>44145</v>
      </c>
      <c r="B3604" s="6" cm="1">
        <f t="array" ref="B3604">INDEX('Temperature Data'!$B3604:$G3604,1,TempDataCol)</f>
        <v>57.1</v>
      </c>
      <c r="C3604" s="6">
        <f t="shared" si="392"/>
        <v>0</v>
      </c>
      <c r="D3604" s="6">
        <f t="shared" si="393"/>
        <v>0.39999999999999858</v>
      </c>
      <c r="E3604" s="6">
        <f t="shared" si="394"/>
        <v>1.3999999999999986</v>
      </c>
      <c r="F3604" s="6">
        <f t="shared" si="395"/>
        <v>0</v>
      </c>
      <c r="G3604" s="6">
        <f t="shared" si="396"/>
        <v>0.39999999999999858</v>
      </c>
      <c r="H3604" s="6">
        <f t="shared" si="397"/>
        <v>1.3999999999999986</v>
      </c>
      <c r="I3604" s="162"/>
      <c r="J3604" s="6">
        <f t="shared" si="398"/>
        <v>-1.3999999999999986</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0</v>
      </c>
      <c r="D3606" s="6">
        <f t="shared" si="393"/>
        <v>0.5</v>
      </c>
      <c r="E3606" s="6">
        <f t="shared" si="394"/>
        <v>1.5</v>
      </c>
      <c r="F3606" s="6">
        <f t="shared" si="395"/>
        <v>0</v>
      </c>
      <c r="G3606" s="6">
        <f t="shared" si="396"/>
        <v>0.5</v>
      </c>
      <c r="H3606" s="6">
        <f t="shared" si="397"/>
        <v>1.5</v>
      </c>
      <c r="I3606" s="162"/>
      <c r="J3606" s="6">
        <f t="shared" si="398"/>
        <v>-1.5</v>
      </c>
      <c r="K3606" s="60"/>
      <c r="L3606" s="93"/>
    </row>
    <row r="3607" spans="1:12">
      <c r="A3607" s="59">
        <f>'Temperature Data'!A3607</f>
        <v>44148</v>
      </c>
      <c r="B3607" s="6" cm="1">
        <f t="array" ref="B3607">INDEX('Temperature Data'!$B3607:$G3607,1,TempDataCol)</f>
        <v>42.5</v>
      </c>
      <c r="C3607" s="6">
        <f t="shared" si="392"/>
        <v>14</v>
      </c>
      <c r="D3607" s="6">
        <f t="shared" si="393"/>
        <v>15</v>
      </c>
      <c r="E3607" s="6">
        <f t="shared" si="394"/>
        <v>16</v>
      </c>
      <c r="F3607" s="6">
        <f t="shared" si="395"/>
        <v>14</v>
      </c>
      <c r="G3607" s="6">
        <f t="shared" si="396"/>
        <v>15</v>
      </c>
      <c r="H3607" s="6">
        <f t="shared" si="397"/>
        <v>16</v>
      </c>
      <c r="I3607" s="162"/>
      <c r="J3607" s="6">
        <f t="shared" si="398"/>
        <v>-30</v>
      </c>
      <c r="K3607" s="60"/>
      <c r="L3607" s="93"/>
    </row>
    <row r="3608" spans="1:12">
      <c r="A3608" s="59">
        <f>'Temperature Data'!A3608</f>
        <v>44149</v>
      </c>
      <c r="B3608" s="6" cm="1">
        <f t="array" ref="B3608">INDEX('Temperature Data'!$B3608:$G3608,1,TempDataCol)</f>
        <v>37.6</v>
      </c>
      <c r="C3608" s="6">
        <f t="shared" si="392"/>
        <v>18.899999999999999</v>
      </c>
      <c r="D3608" s="6">
        <f t="shared" si="393"/>
        <v>19.899999999999999</v>
      </c>
      <c r="E3608" s="6">
        <f t="shared" si="394"/>
        <v>20.9</v>
      </c>
      <c r="F3608" s="6">
        <f t="shared" si="395"/>
        <v>18.899999999999999</v>
      </c>
      <c r="G3608" s="6">
        <f t="shared" si="396"/>
        <v>19.899999999999999</v>
      </c>
      <c r="H3608" s="6">
        <f t="shared" si="397"/>
        <v>20.9</v>
      </c>
      <c r="I3608" s="162"/>
      <c r="J3608" s="6">
        <f t="shared" si="398"/>
        <v>-39.799999999999997</v>
      </c>
      <c r="K3608" s="60"/>
      <c r="L3608" s="93"/>
    </row>
    <row r="3609" spans="1:12">
      <c r="A3609" s="59">
        <f>'Temperature Data'!A3609</f>
        <v>44150</v>
      </c>
      <c r="B3609" s="6" cm="1">
        <f t="array" ref="B3609">INDEX('Temperature Data'!$B3609:$G3609,1,TempDataCol)</f>
        <v>39.4</v>
      </c>
      <c r="C3609" s="6">
        <f t="shared" si="392"/>
        <v>17.100000000000001</v>
      </c>
      <c r="D3609" s="6">
        <f t="shared" si="393"/>
        <v>18.100000000000001</v>
      </c>
      <c r="E3609" s="6">
        <f t="shared" si="394"/>
        <v>19.100000000000001</v>
      </c>
      <c r="F3609" s="6">
        <f t="shared" si="395"/>
        <v>17.100000000000001</v>
      </c>
      <c r="G3609" s="6">
        <f t="shared" si="396"/>
        <v>18.100000000000001</v>
      </c>
      <c r="H3609" s="6">
        <f t="shared" si="397"/>
        <v>19.100000000000001</v>
      </c>
      <c r="I3609" s="162"/>
      <c r="J3609" s="6">
        <f t="shared" si="398"/>
        <v>-36.200000000000003</v>
      </c>
      <c r="K3609" s="60"/>
      <c r="L3609" s="93"/>
    </row>
    <row r="3610" spans="1:12">
      <c r="A3610" s="59">
        <f>'Temperature Data'!A3610</f>
        <v>44151</v>
      </c>
      <c r="B3610" s="6" cm="1">
        <f t="array" ref="B3610">INDEX('Temperature Data'!$B3610:$G3610,1,TempDataCol)</f>
        <v>47.1</v>
      </c>
      <c r="C3610" s="6">
        <f t="shared" si="392"/>
        <v>9.3999999999999986</v>
      </c>
      <c r="D3610" s="6">
        <f t="shared" si="393"/>
        <v>10.399999999999999</v>
      </c>
      <c r="E3610" s="6">
        <f t="shared" si="394"/>
        <v>11.399999999999999</v>
      </c>
      <c r="F3610" s="6">
        <f t="shared" si="395"/>
        <v>9.3999999999999986</v>
      </c>
      <c r="G3610" s="6">
        <f t="shared" si="396"/>
        <v>10.399999999999999</v>
      </c>
      <c r="H3610" s="6">
        <f t="shared" si="397"/>
        <v>11.399999999999999</v>
      </c>
      <c r="I3610" s="162"/>
      <c r="J3610" s="6">
        <f t="shared" si="398"/>
        <v>-20.799999999999997</v>
      </c>
      <c r="K3610" s="60"/>
      <c r="L3610" s="93"/>
    </row>
    <row r="3611" spans="1:12">
      <c r="A3611" s="59">
        <f>'Temperature Data'!A3611</f>
        <v>44152</v>
      </c>
      <c r="B3611" s="6" cm="1">
        <f t="array" ref="B3611">INDEX('Temperature Data'!$B3611:$G3611,1,TempDataCol)</f>
        <v>40.1</v>
      </c>
      <c r="C3611" s="6">
        <f t="shared" si="392"/>
        <v>16.399999999999999</v>
      </c>
      <c r="D3611" s="6">
        <f t="shared" si="393"/>
        <v>17.399999999999999</v>
      </c>
      <c r="E3611" s="6">
        <f t="shared" si="394"/>
        <v>18.399999999999999</v>
      </c>
      <c r="F3611" s="6">
        <f t="shared" si="395"/>
        <v>16.399999999999999</v>
      </c>
      <c r="G3611" s="6">
        <f t="shared" si="396"/>
        <v>17.399999999999999</v>
      </c>
      <c r="H3611" s="6">
        <f t="shared" si="397"/>
        <v>18.399999999999999</v>
      </c>
      <c r="I3611" s="162"/>
      <c r="J3611" s="6">
        <f t="shared" si="398"/>
        <v>-34.799999999999997</v>
      </c>
      <c r="K3611" s="60"/>
      <c r="L3611" s="93"/>
    </row>
    <row r="3612" spans="1:12">
      <c r="A3612" s="59">
        <f>'Temperature Data'!A3612</f>
        <v>44153</v>
      </c>
      <c r="B3612" s="6" cm="1">
        <f t="array" ref="B3612">INDEX('Temperature Data'!$B3612:$G3612,1,TempDataCol)</f>
        <v>28.1</v>
      </c>
      <c r="C3612" s="6">
        <f t="shared" si="392"/>
        <v>28.4</v>
      </c>
      <c r="D3612" s="6">
        <f t="shared" si="393"/>
        <v>29.4</v>
      </c>
      <c r="E3612" s="6">
        <f t="shared" si="394"/>
        <v>30.4</v>
      </c>
      <c r="F3612" s="6">
        <f t="shared" si="395"/>
        <v>28.4</v>
      </c>
      <c r="G3612" s="6">
        <f t="shared" si="396"/>
        <v>29.4</v>
      </c>
      <c r="H3612" s="6">
        <f t="shared" si="397"/>
        <v>30.4</v>
      </c>
      <c r="I3612" s="162"/>
      <c r="J3612" s="6">
        <f t="shared" si="398"/>
        <v>-58.79999999999999</v>
      </c>
      <c r="K3612" s="60"/>
      <c r="L3612" s="93"/>
    </row>
    <row r="3613" spans="1:12">
      <c r="A3613" s="59">
        <f>'Temperature Data'!A3613</f>
        <v>44154</v>
      </c>
      <c r="B3613" s="6" cm="1">
        <f t="array" ref="B3613">INDEX('Temperature Data'!$B3613:$G3613,1,TempDataCol)</f>
        <v>32.200000000000003</v>
      </c>
      <c r="C3613" s="6">
        <f t="shared" si="392"/>
        <v>24.299999999999997</v>
      </c>
      <c r="D3613" s="6">
        <f t="shared" si="393"/>
        <v>25.299999999999997</v>
      </c>
      <c r="E3613" s="6">
        <f t="shared" si="394"/>
        <v>26.299999999999997</v>
      </c>
      <c r="F3613" s="6">
        <f t="shared" si="395"/>
        <v>24.299999999999997</v>
      </c>
      <c r="G3613" s="6">
        <f t="shared" si="396"/>
        <v>25.299999999999997</v>
      </c>
      <c r="H3613" s="6">
        <f t="shared" si="397"/>
        <v>26.299999999999997</v>
      </c>
      <c r="I3613" s="162"/>
      <c r="J3613" s="6">
        <f t="shared" si="398"/>
        <v>-50.599999999999994</v>
      </c>
      <c r="K3613" s="60"/>
      <c r="L3613" s="93"/>
    </row>
    <row r="3614" spans="1:12">
      <c r="A3614" s="59">
        <f>'Temperature Data'!A3614</f>
        <v>44155</v>
      </c>
      <c r="B3614" s="6" cm="1">
        <f t="array" ref="B3614">INDEX('Temperature Data'!$B3614:$G3614,1,TempDataCol)</f>
        <v>53.6</v>
      </c>
      <c r="C3614" s="6">
        <f t="shared" si="392"/>
        <v>2.8999999999999986</v>
      </c>
      <c r="D3614" s="6">
        <f t="shared" si="393"/>
        <v>3.8999999999999986</v>
      </c>
      <c r="E3614" s="6">
        <f t="shared" si="394"/>
        <v>4.8999999999999986</v>
      </c>
      <c r="F3614" s="6">
        <f t="shared" si="395"/>
        <v>2.8999999999999986</v>
      </c>
      <c r="G3614" s="6">
        <f t="shared" si="396"/>
        <v>3.8999999999999986</v>
      </c>
      <c r="H3614" s="6">
        <f t="shared" si="397"/>
        <v>4.8999999999999986</v>
      </c>
      <c r="I3614" s="162"/>
      <c r="J3614" s="6">
        <f t="shared" si="398"/>
        <v>-7.7999999999999972</v>
      </c>
      <c r="K3614" s="60"/>
      <c r="L3614" s="93"/>
    </row>
    <row r="3615" spans="1:12">
      <c r="A3615" s="59">
        <f>'Temperature Data'!A3615</f>
        <v>44156</v>
      </c>
      <c r="B3615" s="6" cm="1">
        <f t="array" ref="B3615">INDEX('Temperature Data'!$B3615:$G3615,1,TempDataCol)</f>
        <v>49.7</v>
      </c>
      <c r="C3615" s="6">
        <f t="shared" si="392"/>
        <v>6.7999999999999972</v>
      </c>
      <c r="D3615" s="6">
        <f t="shared" si="393"/>
        <v>7.7999999999999972</v>
      </c>
      <c r="E3615" s="6">
        <f t="shared" si="394"/>
        <v>8.7999999999999972</v>
      </c>
      <c r="F3615" s="6">
        <f t="shared" si="395"/>
        <v>6.7999999999999972</v>
      </c>
      <c r="G3615" s="6">
        <f t="shared" si="396"/>
        <v>7.7999999999999972</v>
      </c>
      <c r="H3615" s="6">
        <f t="shared" si="397"/>
        <v>8.7999999999999972</v>
      </c>
      <c r="I3615" s="162"/>
      <c r="J3615" s="6">
        <f t="shared" si="398"/>
        <v>-15.599999999999994</v>
      </c>
      <c r="K3615" s="60"/>
      <c r="L3615" s="93"/>
    </row>
    <row r="3616" spans="1:12">
      <c r="A3616" s="59">
        <f>'Temperature Data'!A3616</f>
        <v>44157</v>
      </c>
      <c r="B3616" s="6" cm="1">
        <f t="array" ref="B3616">INDEX('Temperature Data'!$B3616:$G3616,1,TempDataCol)</f>
        <v>39.299999999999997</v>
      </c>
      <c r="C3616" s="6">
        <f t="shared" si="392"/>
        <v>17.200000000000003</v>
      </c>
      <c r="D3616" s="6">
        <f t="shared" si="393"/>
        <v>18.200000000000003</v>
      </c>
      <c r="E3616" s="6">
        <f t="shared" si="394"/>
        <v>19.200000000000003</v>
      </c>
      <c r="F3616" s="6">
        <f t="shared" si="395"/>
        <v>17.200000000000003</v>
      </c>
      <c r="G3616" s="6">
        <f t="shared" si="396"/>
        <v>18.200000000000003</v>
      </c>
      <c r="H3616" s="6">
        <f t="shared" si="397"/>
        <v>19.200000000000003</v>
      </c>
      <c r="I3616" s="162"/>
      <c r="J3616" s="6">
        <f t="shared" si="398"/>
        <v>-36.400000000000006</v>
      </c>
      <c r="K3616" s="60"/>
      <c r="L3616" s="93"/>
    </row>
    <row r="3617" spans="1:12">
      <c r="A3617" s="59">
        <f>'Temperature Data'!A3617</f>
        <v>44158</v>
      </c>
      <c r="B3617" s="6" cm="1">
        <f t="array" ref="B3617">INDEX('Temperature Data'!$B3617:$G3617,1,TempDataCol)</f>
        <v>46.1</v>
      </c>
      <c r="C3617" s="6">
        <f t="shared" si="392"/>
        <v>10.399999999999999</v>
      </c>
      <c r="D3617" s="6">
        <f t="shared" si="393"/>
        <v>11.399999999999999</v>
      </c>
      <c r="E3617" s="6">
        <f t="shared" si="394"/>
        <v>12.399999999999999</v>
      </c>
      <c r="F3617" s="6">
        <f t="shared" si="395"/>
        <v>10.399999999999999</v>
      </c>
      <c r="G3617" s="6">
        <f t="shared" si="396"/>
        <v>11.399999999999999</v>
      </c>
      <c r="H3617" s="6">
        <f t="shared" si="397"/>
        <v>12.399999999999999</v>
      </c>
      <c r="I3617" s="162"/>
      <c r="J3617" s="6">
        <f t="shared" si="398"/>
        <v>-22.799999999999997</v>
      </c>
      <c r="K3617" s="60"/>
      <c r="L3617" s="93"/>
    </row>
    <row r="3618" spans="1:12">
      <c r="A3618" s="59">
        <f>'Temperature Data'!A3618</f>
        <v>44159</v>
      </c>
      <c r="B3618" s="6" cm="1">
        <f t="array" ref="B3618">INDEX('Temperature Data'!$B3618:$G3618,1,TempDataCol)</f>
        <v>34.700000000000003</v>
      </c>
      <c r="C3618" s="6">
        <f t="shared" si="392"/>
        <v>21.799999999999997</v>
      </c>
      <c r="D3618" s="6">
        <f t="shared" si="393"/>
        <v>22.799999999999997</v>
      </c>
      <c r="E3618" s="6">
        <f t="shared" si="394"/>
        <v>23.799999999999997</v>
      </c>
      <c r="F3618" s="6">
        <f t="shared" si="395"/>
        <v>21.799999999999997</v>
      </c>
      <c r="G3618" s="6">
        <f t="shared" si="396"/>
        <v>22.799999999999997</v>
      </c>
      <c r="H3618" s="6">
        <f t="shared" si="397"/>
        <v>23.799999999999997</v>
      </c>
      <c r="I3618" s="162"/>
      <c r="J3618" s="6">
        <f t="shared" si="398"/>
        <v>-45.599999999999994</v>
      </c>
      <c r="K3618" s="60"/>
      <c r="L3618" s="93"/>
    </row>
    <row r="3619" spans="1:12">
      <c r="A3619" s="59">
        <f>'Temperature Data'!A3619</f>
        <v>44160</v>
      </c>
      <c r="B3619" s="6" cm="1">
        <f t="array" ref="B3619">INDEX('Temperature Data'!$B3619:$G3619,1,TempDataCol)</f>
        <v>33.299999999999997</v>
      </c>
      <c r="C3619" s="6">
        <f t="shared" si="392"/>
        <v>23.200000000000003</v>
      </c>
      <c r="D3619" s="6">
        <f t="shared" si="393"/>
        <v>24.200000000000003</v>
      </c>
      <c r="E3619" s="6">
        <f t="shared" si="394"/>
        <v>25.200000000000003</v>
      </c>
      <c r="F3619" s="6">
        <f t="shared" si="395"/>
        <v>23.200000000000003</v>
      </c>
      <c r="G3619" s="6">
        <f t="shared" si="396"/>
        <v>24.200000000000003</v>
      </c>
      <c r="H3619" s="6">
        <f t="shared" si="397"/>
        <v>25.200000000000003</v>
      </c>
      <c r="I3619" s="162"/>
      <c r="J3619" s="6">
        <f t="shared" si="398"/>
        <v>-48.400000000000006</v>
      </c>
      <c r="K3619" s="60"/>
      <c r="L3619" s="93"/>
    </row>
    <row r="3620" spans="1:12">
      <c r="A3620" s="59">
        <f>'Temperature Data'!A3620</f>
        <v>44161</v>
      </c>
      <c r="B3620" s="6" cm="1">
        <f t="array" ref="B3620">INDEX('Temperature Data'!$B3620:$G3620,1,TempDataCol)</f>
        <v>42.7</v>
      </c>
      <c r="C3620" s="6">
        <f t="shared" si="392"/>
        <v>13.799999999999997</v>
      </c>
      <c r="D3620" s="6">
        <f t="shared" si="393"/>
        <v>14.799999999999997</v>
      </c>
      <c r="E3620" s="6">
        <f t="shared" si="394"/>
        <v>15.799999999999997</v>
      </c>
      <c r="F3620" s="6">
        <f t="shared" si="395"/>
        <v>13.799999999999997</v>
      </c>
      <c r="G3620" s="6">
        <f t="shared" si="396"/>
        <v>14.799999999999997</v>
      </c>
      <c r="H3620" s="6">
        <f t="shared" si="397"/>
        <v>15.799999999999997</v>
      </c>
      <c r="I3620" s="162"/>
      <c r="J3620" s="6">
        <f t="shared" si="398"/>
        <v>-29.599999999999994</v>
      </c>
      <c r="K3620" s="60"/>
      <c r="L3620" s="93"/>
    </row>
    <row r="3621" spans="1:12">
      <c r="A3621" s="59">
        <f>'Temperature Data'!A3621</f>
        <v>44162</v>
      </c>
      <c r="B3621" s="6" cm="1">
        <f t="array" ref="B3621">INDEX('Temperature Data'!$B3621:$G3621,1,TempDataCol)</f>
        <v>44.1</v>
      </c>
      <c r="C3621" s="6">
        <f t="shared" si="392"/>
        <v>12.399999999999999</v>
      </c>
      <c r="D3621" s="6">
        <f t="shared" si="393"/>
        <v>13.399999999999999</v>
      </c>
      <c r="E3621" s="6">
        <f t="shared" si="394"/>
        <v>14.399999999999999</v>
      </c>
      <c r="F3621" s="6">
        <f t="shared" si="395"/>
        <v>12.399999999999999</v>
      </c>
      <c r="G3621" s="6">
        <f t="shared" si="396"/>
        <v>13.399999999999999</v>
      </c>
      <c r="H3621" s="6">
        <f t="shared" si="397"/>
        <v>14.399999999999999</v>
      </c>
      <c r="I3621" s="162"/>
      <c r="J3621" s="6">
        <f t="shared" si="398"/>
        <v>-26.799999999999997</v>
      </c>
      <c r="K3621" s="60"/>
      <c r="L3621" s="93"/>
    </row>
    <row r="3622" spans="1:12">
      <c r="A3622" s="59">
        <f>'Temperature Data'!A3622</f>
        <v>44163</v>
      </c>
      <c r="B3622" s="6" cm="1">
        <f t="array" ref="B3622">INDEX('Temperature Data'!$B3622:$G3622,1,TempDataCol)</f>
        <v>43.7</v>
      </c>
      <c r="C3622" s="6">
        <f t="shared" si="392"/>
        <v>12.799999999999997</v>
      </c>
      <c r="D3622" s="6">
        <f t="shared" si="393"/>
        <v>13.799999999999997</v>
      </c>
      <c r="E3622" s="6">
        <f t="shared" si="394"/>
        <v>14.799999999999997</v>
      </c>
      <c r="F3622" s="6">
        <f t="shared" si="395"/>
        <v>12.799999999999997</v>
      </c>
      <c r="G3622" s="6">
        <f t="shared" si="396"/>
        <v>13.799999999999997</v>
      </c>
      <c r="H3622" s="6">
        <f t="shared" si="397"/>
        <v>14.799999999999997</v>
      </c>
      <c r="I3622" s="162"/>
      <c r="J3622" s="6">
        <f t="shared" si="398"/>
        <v>-27.599999999999994</v>
      </c>
      <c r="K3622" s="60"/>
      <c r="L3622" s="93"/>
    </row>
    <row r="3623" spans="1:12">
      <c r="A3623" s="59">
        <f>'Temperature Data'!A3623</f>
        <v>44164</v>
      </c>
      <c r="B3623" s="6" cm="1">
        <f t="array" ref="B3623">INDEX('Temperature Data'!$B3623:$G3623,1,TempDataCol)</f>
        <v>38.4</v>
      </c>
      <c r="C3623" s="6">
        <f t="shared" si="392"/>
        <v>18.100000000000001</v>
      </c>
      <c r="D3623" s="6">
        <f t="shared" si="393"/>
        <v>19.100000000000001</v>
      </c>
      <c r="E3623" s="6">
        <f t="shared" si="394"/>
        <v>20.100000000000001</v>
      </c>
      <c r="F3623" s="6">
        <f t="shared" si="395"/>
        <v>18.100000000000001</v>
      </c>
      <c r="G3623" s="6">
        <f t="shared" si="396"/>
        <v>19.100000000000001</v>
      </c>
      <c r="H3623" s="6">
        <f t="shared" si="397"/>
        <v>20.100000000000001</v>
      </c>
      <c r="I3623" s="162"/>
      <c r="J3623" s="6">
        <f t="shared" si="398"/>
        <v>-38.200000000000003</v>
      </c>
      <c r="K3623" s="60"/>
      <c r="L3623" s="93"/>
    </row>
    <row r="3624" spans="1:12">
      <c r="A3624" s="59">
        <f>'Temperature Data'!A3624</f>
        <v>44165</v>
      </c>
      <c r="B3624" s="6" cm="1">
        <f t="array" ref="B3624">INDEX('Temperature Data'!$B3624:$G3624,1,TempDataCol)</f>
        <v>46.4</v>
      </c>
      <c r="C3624" s="6">
        <f t="shared" si="392"/>
        <v>10.100000000000001</v>
      </c>
      <c r="D3624" s="6">
        <f t="shared" si="393"/>
        <v>11.100000000000001</v>
      </c>
      <c r="E3624" s="6">
        <f t="shared" si="394"/>
        <v>12.100000000000001</v>
      </c>
      <c r="F3624" s="6">
        <f t="shared" si="395"/>
        <v>10.100000000000001</v>
      </c>
      <c r="G3624" s="6">
        <f t="shared" si="396"/>
        <v>11.100000000000001</v>
      </c>
      <c r="H3624" s="6">
        <f t="shared" si="397"/>
        <v>12.100000000000001</v>
      </c>
      <c r="I3624" s="162"/>
      <c r="J3624" s="6">
        <f t="shared" si="398"/>
        <v>-22.200000000000003</v>
      </c>
      <c r="K3624" s="60"/>
      <c r="L3624" s="93"/>
    </row>
    <row r="3625" spans="1:12">
      <c r="A3625" s="59">
        <f>'Temperature Data'!A3625</f>
        <v>44166</v>
      </c>
      <c r="B3625" s="6" cm="1">
        <f t="array" ref="B3625">INDEX('Temperature Data'!$B3625:$G3625,1,TempDataCol)</f>
        <v>57</v>
      </c>
      <c r="C3625" s="6">
        <f t="shared" si="392"/>
        <v>0</v>
      </c>
      <c r="D3625" s="6">
        <f t="shared" si="393"/>
        <v>0.5</v>
      </c>
      <c r="E3625" s="6">
        <f t="shared" si="394"/>
        <v>1.5</v>
      </c>
      <c r="F3625" s="6">
        <f t="shared" si="395"/>
        <v>0</v>
      </c>
      <c r="G3625" s="6">
        <f t="shared" si="396"/>
        <v>0.5</v>
      </c>
      <c r="H3625" s="6">
        <f t="shared" si="397"/>
        <v>1.5</v>
      </c>
      <c r="I3625" s="162"/>
      <c r="J3625" s="6">
        <f t="shared" si="398"/>
        <v>-1.5</v>
      </c>
      <c r="K3625" s="60"/>
      <c r="L3625" s="93"/>
    </row>
    <row r="3626" spans="1:12">
      <c r="A3626" s="59">
        <f>'Temperature Data'!A3626</f>
        <v>44167</v>
      </c>
      <c r="B3626" s="6" cm="1">
        <f t="array" ref="B3626">INDEX('Temperature Data'!$B3626:$G3626,1,TempDataCol)</f>
        <v>38.9</v>
      </c>
      <c r="C3626" s="6">
        <f t="shared" si="392"/>
        <v>17.600000000000001</v>
      </c>
      <c r="D3626" s="6">
        <f t="shared" si="393"/>
        <v>18.600000000000001</v>
      </c>
      <c r="E3626" s="6">
        <f t="shared" si="394"/>
        <v>19.600000000000001</v>
      </c>
      <c r="F3626" s="6">
        <f t="shared" si="395"/>
        <v>17.600000000000001</v>
      </c>
      <c r="G3626" s="6">
        <f t="shared" si="396"/>
        <v>18.600000000000001</v>
      </c>
      <c r="H3626" s="6">
        <f t="shared" si="397"/>
        <v>19.600000000000001</v>
      </c>
      <c r="I3626" s="162"/>
      <c r="J3626" s="6">
        <f t="shared" si="398"/>
        <v>-37.200000000000003</v>
      </c>
      <c r="K3626" s="60"/>
      <c r="L3626" s="93"/>
    </row>
    <row r="3627" spans="1:12">
      <c r="A3627" s="59">
        <f>'Temperature Data'!A3627</f>
        <v>44168</v>
      </c>
      <c r="B3627" s="6" cm="1">
        <f t="array" ref="B3627">INDEX('Temperature Data'!$B3627:$G3627,1,TempDataCol)</f>
        <v>40.6</v>
      </c>
      <c r="C3627" s="6">
        <f t="shared" si="392"/>
        <v>15.899999999999999</v>
      </c>
      <c r="D3627" s="6">
        <f t="shared" si="393"/>
        <v>16.899999999999999</v>
      </c>
      <c r="E3627" s="6">
        <f t="shared" si="394"/>
        <v>17.899999999999999</v>
      </c>
      <c r="F3627" s="6">
        <f t="shared" si="395"/>
        <v>15.899999999999999</v>
      </c>
      <c r="G3627" s="6">
        <f t="shared" si="396"/>
        <v>16.899999999999999</v>
      </c>
      <c r="H3627" s="6">
        <f t="shared" si="397"/>
        <v>17.899999999999999</v>
      </c>
      <c r="I3627" s="162"/>
      <c r="J3627" s="6">
        <f t="shared" si="398"/>
        <v>-33.799999999999997</v>
      </c>
      <c r="K3627" s="60"/>
      <c r="L3627" s="93"/>
    </row>
    <row r="3628" spans="1:12">
      <c r="A3628" s="59">
        <f>'Temperature Data'!A3628</f>
        <v>44169</v>
      </c>
      <c r="B3628" s="6" cm="1">
        <f t="array" ref="B3628">INDEX('Temperature Data'!$B3628:$G3628,1,TempDataCol)</f>
        <v>48.4</v>
      </c>
      <c r="C3628" s="6">
        <f t="shared" si="392"/>
        <v>8.1000000000000014</v>
      </c>
      <c r="D3628" s="6">
        <f t="shared" si="393"/>
        <v>9.1000000000000014</v>
      </c>
      <c r="E3628" s="6">
        <f t="shared" si="394"/>
        <v>10.100000000000001</v>
      </c>
      <c r="F3628" s="6">
        <f t="shared" si="395"/>
        <v>8.1000000000000014</v>
      </c>
      <c r="G3628" s="6">
        <f t="shared" si="396"/>
        <v>9.1000000000000014</v>
      </c>
      <c r="H3628" s="6">
        <f t="shared" si="397"/>
        <v>10.100000000000001</v>
      </c>
      <c r="I3628" s="162"/>
      <c r="J3628" s="6">
        <f t="shared" si="398"/>
        <v>-18.200000000000003</v>
      </c>
      <c r="K3628" s="60"/>
      <c r="L3628" s="93"/>
    </row>
    <row r="3629" spans="1:12">
      <c r="A3629" s="59">
        <f>'Temperature Data'!A3629</f>
        <v>44170</v>
      </c>
      <c r="B3629" s="6" cm="1">
        <f t="array" ref="B3629">INDEX('Temperature Data'!$B3629:$G3629,1,TempDataCol)</f>
        <v>38.9</v>
      </c>
      <c r="C3629" s="6">
        <f t="shared" si="392"/>
        <v>17.600000000000001</v>
      </c>
      <c r="D3629" s="6">
        <f t="shared" si="393"/>
        <v>18.600000000000001</v>
      </c>
      <c r="E3629" s="6">
        <f t="shared" si="394"/>
        <v>19.600000000000001</v>
      </c>
      <c r="F3629" s="6">
        <f t="shared" si="395"/>
        <v>17.600000000000001</v>
      </c>
      <c r="G3629" s="6">
        <f t="shared" si="396"/>
        <v>18.600000000000001</v>
      </c>
      <c r="H3629" s="6">
        <f t="shared" si="397"/>
        <v>19.600000000000001</v>
      </c>
      <c r="I3629" s="162"/>
      <c r="J3629" s="6">
        <f t="shared" si="398"/>
        <v>-37.200000000000003</v>
      </c>
      <c r="K3629" s="60"/>
      <c r="L3629" s="93"/>
    </row>
    <row r="3630" spans="1:12">
      <c r="A3630" s="59">
        <f>'Temperature Data'!A3630</f>
        <v>44171</v>
      </c>
      <c r="B3630" s="6" cm="1">
        <f t="array" ref="B3630">INDEX('Temperature Data'!$B3630:$G3630,1,TempDataCol)</f>
        <v>33.1</v>
      </c>
      <c r="C3630" s="6">
        <f t="shared" si="392"/>
        <v>23.4</v>
      </c>
      <c r="D3630" s="6">
        <f t="shared" si="393"/>
        <v>24.4</v>
      </c>
      <c r="E3630" s="6">
        <f t="shared" si="394"/>
        <v>25.4</v>
      </c>
      <c r="F3630" s="6">
        <f t="shared" si="395"/>
        <v>23.4</v>
      </c>
      <c r="G3630" s="6">
        <f t="shared" si="396"/>
        <v>24.4</v>
      </c>
      <c r="H3630" s="6">
        <f t="shared" si="397"/>
        <v>25.4</v>
      </c>
      <c r="I3630" s="162"/>
      <c r="J3630" s="6">
        <f t="shared" si="398"/>
        <v>-48.79999999999999</v>
      </c>
      <c r="K3630" s="60"/>
      <c r="L3630" s="93"/>
    </row>
    <row r="3631" spans="1:12">
      <c r="A3631" s="59">
        <f>'Temperature Data'!A3631</f>
        <v>44172</v>
      </c>
      <c r="B3631" s="6" cm="1">
        <f t="array" ref="B3631">INDEX('Temperature Data'!$B3631:$G3631,1,TempDataCol)</f>
        <v>28.6</v>
      </c>
      <c r="C3631" s="6">
        <f t="shared" si="392"/>
        <v>27.9</v>
      </c>
      <c r="D3631" s="6">
        <f t="shared" si="393"/>
        <v>28.9</v>
      </c>
      <c r="E3631" s="6">
        <f t="shared" si="394"/>
        <v>29.9</v>
      </c>
      <c r="F3631" s="6">
        <f t="shared" si="395"/>
        <v>27.9</v>
      </c>
      <c r="G3631" s="6">
        <f t="shared" si="396"/>
        <v>28.9</v>
      </c>
      <c r="H3631" s="6">
        <f t="shared" si="397"/>
        <v>29.9</v>
      </c>
      <c r="I3631" s="162"/>
      <c r="J3631" s="6">
        <f t="shared" si="398"/>
        <v>-57.79999999999999</v>
      </c>
      <c r="K3631" s="60"/>
      <c r="L3631" s="93"/>
    </row>
    <row r="3632" spans="1:12">
      <c r="A3632" s="59">
        <f>'Temperature Data'!A3632</f>
        <v>44173</v>
      </c>
      <c r="B3632" s="6" cm="1">
        <f t="array" ref="B3632">INDEX('Temperature Data'!$B3632:$G3632,1,TempDataCol)</f>
        <v>27.6</v>
      </c>
      <c r="C3632" s="6">
        <f t="shared" si="392"/>
        <v>28.9</v>
      </c>
      <c r="D3632" s="6">
        <f t="shared" si="393"/>
        <v>29.9</v>
      </c>
      <c r="E3632" s="6">
        <f t="shared" si="394"/>
        <v>30.9</v>
      </c>
      <c r="F3632" s="6">
        <f t="shared" si="395"/>
        <v>28.9</v>
      </c>
      <c r="G3632" s="6">
        <f t="shared" si="396"/>
        <v>29.9</v>
      </c>
      <c r="H3632" s="6">
        <f t="shared" si="397"/>
        <v>30.9</v>
      </c>
      <c r="I3632" s="162"/>
      <c r="J3632" s="6">
        <f t="shared" si="398"/>
        <v>-59.79999999999999</v>
      </c>
      <c r="K3632" s="60"/>
      <c r="L3632" s="93"/>
    </row>
    <row r="3633" spans="1:12">
      <c r="A3633" s="59">
        <f>'Temperature Data'!A3633</f>
        <v>44174</v>
      </c>
      <c r="B3633" s="6" cm="1">
        <f t="array" ref="B3633">INDEX('Temperature Data'!$B3633:$G3633,1,TempDataCol)</f>
        <v>28.799999999999997</v>
      </c>
      <c r="C3633" s="6">
        <f t="shared" si="392"/>
        <v>27.700000000000003</v>
      </c>
      <c r="D3633" s="6">
        <f t="shared" si="393"/>
        <v>28.700000000000003</v>
      </c>
      <c r="E3633" s="6">
        <f t="shared" si="394"/>
        <v>29.700000000000003</v>
      </c>
      <c r="F3633" s="6">
        <f t="shared" si="395"/>
        <v>27.700000000000003</v>
      </c>
      <c r="G3633" s="6">
        <f t="shared" si="396"/>
        <v>28.700000000000003</v>
      </c>
      <c r="H3633" s="6">
        <f t="shared" si="397"/>
        <v>29.700000000000003</v>
      </c>
      <c r="I3633" s="162"/>
      <c r="J3633" s="6">
        <f t="shared" si="398"/>
        <v>-57.400000000000006</v>
      </c>
      <c r="K3633" s="60"/>
      <c r="L3633" s="93"/>
    </row>
    <row r="3634" spans="1:12">
      <c r="A3634" s="59">
        <f>'Temperature Data'!A3634</f>
        <v>44175</v>
      </c>
      <c r="B3634" s="6" cm="1">
        <f t="array" ref="B3634">INDEX('Temperature Data'!$B3634:$G3634,1,TempDataCol)</f>
        <v>33.700000000000003</v>
      </c>
      <c r="C3634" s="6">
        <f t="shared" si="392"/>
        <v>22.799999999999997</v>
      </c>
      <c r="D3634" s="6">
        <f t="shared" si="393"/>
        <v>23.799999999999997</v>
      </c>
      <c r="E3634" s="6">
        <f t="shared" si="394"/>
        <v>24.799999999999997</v>
      </c>
      <c r="F3634" s="6">
        <f t="shared" si="395"/>
        <v>22.799999999999997</v>
      </c>
      <c r="G3634" s="6">
        <f t="shared" si="396"/>
        <v>23.799999999999997</v>
      </c>
      <c r="H3634" s="6">
        <f t="shared" si="397"/>
        <v>24.799999999999997</v>
      </c>
      <c r="I3634" s="162"/>
      <c r="J3634" s="6">
        <f t="shared" si="398"/>
        <v>-47.599999999999994</v>
      </c>
      <c r="K3634" s="60"/>
      <c r="L3634" s="93"/>
    </row>
    <row r="3635" spans="1:12">
      <c r="A3635" s="59">
        <f>'Temperature Data'!A3635</f>
        <v>44176</v>
      </c>
      <c r="B3635" s="6" cm="1">
        <f t="array" ref="B3635">INDEX('Temperature Data'!$B3635:$G3635,1,TempDataCol)</f>
        <v>36.200000000000003</v>
      </c>
      <c r="C3635" s="6">
        <f t="shared" si="392"/>
        <v>20.299999999999997</v>
      </c>
      <c r="D3635" s="6">
        <f t="shared" si="393"/>
        <v>21.299999999999997</v>
      </c>
      <c r="E3635" s="6">
        <f t="shared" si="394"/>
        <v>22.299999999999997</v>
      </c>
      <c r="F3635" s="6">
        <f t="shared" si="395"/>
        <v>20.299999999999997</v>
      </c>
      <c r="G3635" s="6">
        <f t="shared" si="396"/>
        <v>21.299999999999997</v>
      </c>
      <c r="H3635" s="6">
        <f t="shared" si="397"/>
        <v>22.299999999999997</v>
      </c>
      <c r="I3635" s="162"/>
      <c r="J3635" s="6">
        <f t="shared" si="398"/>
        <v>-42.599999999999994</v>
      </c>
      <c r="K3635" s="60"/>
      <c r="L3635" s="93"/>
    </row>
    <row r="3636" spans="1:12">
      <c r="A3636" s="59">
        <f>'Temperature Data'!A3636</f>
        <v>44177</v>
      </c>
      <c r="B3636" s="6" cm="1">
        <f t="array" ref="B3636">INDEX('Temperature Data'!$B3636:$G3636,1,TempDataCol)</f>
        <v>37.700000000000003</v>
      </c>
      <c r="C3636" s="6">
        <f t="shared" si="392"/>
        <v>18.799999999999997</v>
      </c>
      <c r="D3636" s="6">
        <f t="shared" si="393"/>
        <v>19.799999999999997</v>
      </c>
      <c r="E3636" s="6">
        <f t="shared" si="394"/>
        <v>20.799999999999997</v>
      </c>
      <c r="F3636" s="6">
        <f t="shared" si="395"/>
        <v>18.799999999999997</v>
      </c>
      <c r="G3636" s="6">
        <f t="shared" si="396"/>
        <v>19.799999999999997</v>
      </c>
      <c r="H3636" s="6">
        <f t="shared" si="397"/>
        <v>20.799999999999997</v>
      </c>
      <c r="I3636" s="162"/>
      <c r="J3636" s="6">
        <f t="shared" si="398"/>
        <v>-39.599999999999994</v>
      </c>
      <c r="K3636" s="60"/>
      <c r="L3636" s="93"/>
    </row>
    <row r="3637" spans="1:12">
      <c r="A3637" s="59">
        <f>'Temperature Data'!A3637</f>
        <v>44178</v>
      </c>
      <c r="B3637" s="6" cm="1">
        <f t="array" ref="B3637">INDEX('Temperature Data'!$B3637:$G3637,1,TempDataCol)</f>
        <v>45.1</v>
      </c>
      <c r="C3637" s="6">
        <f t="shared" si="392"/>
        <v>11.399999999999999</v>
      </c>
      <c r="D3637" s="6">
        <f t="shared" si="393"/>
        <v>12.399999999999999</v>
      </c>
      <c r="E3637" s="6">
        <f t="shared" si="394"/>
        <v>13.399999999999999</v>
      </c>
      <c r="F3637" s="6">
        <f t="shared" si="395"/>
        <v>11.399999999999999</v>
      </c>
      <c r="G3637" s="6">
        <f t="shared" si="396"/>
        <v>12.399999999999999</v>
      </c>
      <c r="H3637" s="6">
        <f t="shared" si="397"/>
        <v>13.399999999999999</v>
      </c>
      <c r="I3637" s="162"/>
      <c r="J3637" s="6">
        <f t="shared" si="398"/>
        <v>-24.799999999999997</v>
      </c>
      <c r="K3637" s="60"/>
      <c r="L3637" s="93"/>
    </row>
    <row r="3638" spans="1:12">
      <c r="A3638" s="59">
        <f>'Temperature Data'!A3638</f>
        <v>44179</v>
      </c>
      <c r="B3638" s="6" cm="1">
        <f t="array" ref="B3638">INDEX('Temperature Data'!$B3638:$G3638,1,TempDataCol)</f>
        <v>33.200000000000003</v>
      </c>
      <c r="C3638" s="6">
        <f t="shared" si="392"/>
        <v>23.299999999999997</v>
      </c>
      <c r="D3638" s="6">
        <f t="shared" si="393"/>
        <v>24.299999999999997</v>
      </c>
      <c r="E3638" s="6">
        <f t="shared" si="394"/>
        <v>25.299999999999997</v>
      </c>
      <c r="F3638" s="6">
        <f t="shared" si="395"/>
        <v>23.299999999999997</v>
      </c>
      <c r="G3638" s="6">
        <f t="shared" si="396"/>
        <v>24.299999999999997</v>
      </c>
      <c r="H3638" s="6">
        <f t="shared" si="397"/>
        <v>25.299999999999997</v>
      </c>
      <c r="I3638" s="162"/>
      <c r="J3638" s="6">
        <f t="shared" si="398"/>
        <v>-48.599999999999994</v>
      </c>
      <c r="K3638" s="60"/>
      <c r="L3638" s="93"/>
    </row>
    <row r="3639" spans="1:12">
      <c r="A3639" s="59">
        <f>'Temperature Data'!A3639</f>
        <v>44180</v>
      </c>
      <c r="B3639" s="6" cm="1">
        <f t="array" ref="B3639">INDEX('Temperature Data'!$B3639:$G3639,1,TempDataCol)</f>
        <v>30.1</v>
      </c>
      <c r="C3639" s="6">
        <f t="shared" si="392"/>
        <v>26.4</v>
      </c>
      <c r="D3639" s="6">
        <f t="shared" si="393"/>
        <v>27.4</v>
      </c>
      <c r="E3639" s="6">
        <f t="shared" si="394"/>
        <v>28.4</v>
      </c>
      <c r="F3639" s="6">
        <f t="shared" si="395"/>
        <v>26.4</v>
      </c>
      <c r="G3639" s="6">
        <f t="shared" si="396"/>
        <v>27.4</v>
      </c>
      <c r="H3639" s="6">
        <f t="shared" si="397"/>
        <v>28.4</v>
      </c>
      <c r="I3639" s="162"/>
      <c r="J3639" s="6">
        <f t="shared" si="398"/>
        <v>-54.79999999999999</v>
      </c>
      <c r="K3639" s="60"/>
      <c r="L3639" s="93"/>
    </row>
    <row r="3640" spans="1:12">
      <c r="A3640" s="59">
        <f>'Temperature Data'!A3640</f>
        <v>44181</v>
      </c>
      <c r="B3640" s="6" cm="1">
        <f t="array" ref="B3640">INDEX('Temperature Data'!$B3640:$G3640,1,TempDataCol)</f>
        <v>21.299999999999997</v>
      </c>
      <c r="C3640" s="6">
        <f t="shared" si="392"/>
        <v>35.200000000000003</v>
      </c>
      <c r="D3640" s="6">
        <f t="shared" si="393"/>
        <v>36.200000000000003</v>
      </c>
      <c r="E3640" s="6">
        <f t="shared" si="394"/>
        <v>37.200000000000003</v>
      </c>
      <c r="F3640" s="6">
        <f t="shared" si="395"/>
        <v>35.200000000000003</v>
      </c>
      <c r="G3640" s="6">
        <f t="shared" si="396"/>
        <v>36.200000000000003</v>
      </c>
      <c r="H3640" s="6">
        <f t="shared" si="397"/>
        <v>37.200000000000003</v>
      </c>
      <c r="I3640" s="162"/>
      <c r="J3640" s="6">
        <f t="shared" si="398"/>
        <v>-72.400000000000006</v>
      </c>
      <c r="K3640" s="60"/>
      <c r="L3640" s="93"/>
    </row>
    <row r="3641" spans="1:12">
      <c r="A3641" s="59">
        <f>'Temperature Data'!A3641</f>
        <v>44182</v>
      </c>
      <c r="B3641" s="6" cm="1">
        <f t="array" ref="B3641">INDEX('Temperature Data'!$B3641:$G3641,1,TempDataCol)</f>
        <v>22.6</v>
      </c>
      <c r="C3641" s="6">
        <f t="shared" si="392"/>
        <v>33.9</v>
      </c>
      <c r="D3641" s="6">
        <f t="shared" si="393"/>
        <v>34.9</v>
      </c>
      <c r="E3641" s="6">
        <f t="shared" si="394"/>
        <v>35.9</v>
      </c>
      <c r="F3641" s="6">
        <f t="shared" si="395"/>
        <v>33.9</v>
      </c>
      <c r="G3641" s="6">
        <f t="shared" si="396"/>
        <v>34.9</v>
      </c>
      <c r="H3641" s="6">
        <f t="shared" si="397"/>
        <v>35.9</v>
      </c>
      <c r="I3641" s="162"/>
      <c r="J3641" s="6">
        <f t="shared" si="398"/>
        <v>-69.799999999999983</v>
      </c>
      <c r="K3641" s="60"/>
      <c r="L3641" s="93"/>
    </row>
    <row r="3642" spans="1:12">
      <c r="A3642" s="59">
        <f>'Temperature Data'!A3642</f>
        <v>44183</v>
      </c>
      <c r="B3642" s="6" cm="1">
        <f t="array" ref="B3642">INDEX('Temperature Data'!$B3642:$G3642,1,TempDataCol)</f>
        <v>23</v>
      </c>
      <c r="C3642" s="6">
        <f t="shared" si="392"/>
        <v>33.5</v>
      </c>
      <c r="D3642" s="6">
        <f t="shared" si="393"/>
        <v>34.5</v>
      </c>
      <c r="E3642" s="6">
        <f t="shared" si="394"/>
        <v>35.5</v>
      </c>
      <c r="F3642" s="6">
        <f t="shared" si="395"/>
        <v>33.5</v>
      </c>
      <c r="G3642" s="6">
        <f t="shared" si="396"/>
        <v>34.5</v>
      </c>
      <c r="H3642" s="6">
        <f t="shared" si="397"/>
        <v>35.5</v>
      </c>
      <c r="I3642" s="162"/>
      <c r="J3642" s="6">
        <f t="shared" si="398"/>
        <v>-69</v>
      </c>
      <c r="K3642" s="60"/>
      <c r="L3642" s="93"/>
    </row>
    <row r="3643" spans="1:12">
      <c r="A3643" s="59">
        <f>'Temperature Data'!A3643</f>
        <v>44184</v>
      </c>
      <c r="B3643" s="6" cm="1">
        <f t="array" ref="B3643">INDEX('Temperature Data'!$B3643:$G3643,1,TempDataCol)</f>
        <v>16.399999999999999</v>
      </c>
      <c r="C3643" s="6">
        <f t="shared" si="392"/>
        <v>40.1</v>
      </c>
      <c r="D3643" s="6">
        <f t="shared" si="393"/>
        <v>41.1</v>
      </c>
      <c r="E3643" s="6">
        <f t="shared" si="394"/>
        <v>42.1</v>
      </c>
      <c r="F3643" s="6">
        <f t="shared" si="395"/>
        <v>40.1</v>
      </c>
      <c r="G3643" s="6">
        <f t="shared" si="396"/>
        <v>41.1</v>
      </c>
      <c r="H3643" s="6">
        <f t="shared" si="397"/>
        <v>42.1</v>
      </c>
      <c r="I3643" s="162"/>
      <c r="J3643" s="6">
        <f t="shared" si="398"/>
        <v>-82.200000000000017</v>
      </c>
      <c r="K3643" s="60"/>
      <c r="L3643" s="93"/>
    </row>
    <row r="3644" spans="1:12">
      <c r="A3644" s="59">
        <f>'Temperature Data'!A3644</f>
        <v>44185</v>
      </c>
      <c r="B3644" s="6" cm="1">
        <f t="array" ref="B3644">INDEX('Temperature Data'!$B3644:$G3644,1,TempDataCol)</f>
        <v>24.6</v>
      </c>
      <c r="C3644" s="6">
        <f t="shared" si="392"/>
        <v>31.9</v>
      </c>
      <c r="D3644" s="6">
        <f t="shared" si="393"/>
        <v>32.9</v>
      </c>
      <c r="E3644" s="6">
        <f t="shared" si="394"/>
        <v>33.9</v>
      </c>
      <c r="F3644" s="6">
        <f t="shared" si="395"/>
        <v>31.9</v>
      </c>
      <c r="G3644" s="6">
        <f t="shared" si="396"/>
        <v>32.9</v>
      </c>
      <c r="H3644" s="6">
        <f t="shared" si="397"/>
        <v>33.9</v>
      </c>
      <c r="I3644" s="162"/>
      <c r="J3644" s="6">
        <f t="shared" si="398"/>
        <v>-65.799999999999983</v>
      </c>
      <c r="K3644" s="60"/>
      <c r="L3644" s="93"/>
    </row>
    <row r="3645" spans="1:12">
      <c r="A3645" s="59">
        <f>'Temperature Data'!A3645</f>
        <v>44186</v>
      </c>
      <c r="B3645" s="6" cm="1">
        <f t="array" ref="B3645">INDEX('Temperature Data'!$B3645:$G3645,1,TempDataCol)</f>
        <v>28.9</v>
      </c>
      <c r="C3645" s="6">
        <f t="shared" si="392"/>
        <v>27.6</v>
      </c>
      <c r="D3645" s="6">
        <f t="shared" si="393"/>
        <v>28.6</v>
      </c>
      <c r="E3645" s="6">
        <f t="shared" si="394"/>
        <v>29.6</v>
      </c>
      <c r="F3645" s="6">
        <f t="shared" si="395"/>
        <v>27.6</v>
      </c>
      <c r="G3645" s="6">
        <f t="shared" si="396"/>
        <v>28.6</v>
      </c>
      <c r="H3645" s="6">
        <f t="shared" si="397"/>
        <v>29.6</v>
      </c>
      <c r="I3645" s="162"/>
      <c r="J3645" s="6">
        <f t="shared" si="398"/>
        <v>-57.20000000000001</v>
      </c>
      <c r="K3645" s="60"/>
      <c r="L3645" s="93"/>
    </row>
    <row r="3646" spans="1:12">
      <c r="A3646" s="59">
        <f>'Temperature Data'!A3646</f>
        <v>44187</v>
      </c>
      <c r="B3646" s="6" cm="1">
        <f t="array" ref="B3646">INDEX('Temperature Data'!$B3646:$G3646,1,TempDataCol)</f>
        <v>35.9</v>
      </c>
      <c r="C3646" s="6">
        <f t="shared" si="392"/>
        <v>20.6</v>
      </c>
      <c r="D3646" s="6">
        <f t="shared" si="393"/>
        <v>21.6</v>
      </c>
      <c r="E3646" s="6">
        <f t="shared" si="394"/>
        <v>22.6</v>
      </c>
      <c r="F3646" s="6">
        <f t="shared" si="395"/>
        <v>20.6</v>
      </c>
      <c r="G3646" s="6">
        <f t="shared" si="396"/>
        <v>21.6</v>
      </c>
      <c r="H3646" s="6">
        <f t="shared" si="397"/>
        <v>22.6</v>
      </c>
      <c r="I3646" s="162"/>
      <c r="J3646" s="6">
        <f t="shared" si="398"/>
        <v>-43.20000000000001</v>
      </c>
      <c r="K3646" s="60"/>
      <c r="L3646" s="93"/>
    </row>
    <row r="3647" spans="1:12">
      <c r="A3647" s="59">
        <f>'Temperature Data'!A3647</f>
        <v>44188</v>
      </c>
      <c r="B3647" s="6" cm="1">
        <f t="array" ref="B3647">INDEX('Temperature Data'!$B3647:$G3647,1,TempDataCol)</f>
        <v>31.299999999999997</v>
      </c>
      <c r="C3647" s="6">
        <f t="shared" si="392"/>
        <v>25.200000000000003</v>
      </c>
      <c r="D3647" s="6">
        <f t="shared" si="393"/>
        <v>26.200000000000003</v>
      </c>
      <c r="E3647" s="6">
        <f t="shared" si="394"/>
        <v>27.200000000000003</v>
      </c>
      <c r="F3647" s="6">
        <f t="shared" si="395"/>
        <v>25.200000000000003</v>
      </c>
      <c r="G3647" s="6">
        <f t="shared" si="396"/>
        <v>26.200000000000003</v>
      </c>
      <c r="H3647" s="6">
        <f t="shared" si="397"/>
        <v>27.200000000000003</v>
      </c>
      <c r="I3647" s="162"/>
      <c r="J3647" s="6">
        <f t="shared" si="398"/>
        <v>-52.400000000000006</v>
      </c>
      <c r="K3647" s="60"/>
      <c r="L3647" s="93"/>
    </row>
    <row r="3648" spans="1:12">
      <c r="A3648" s="59">
        <f>'Temperature Data'!A3648</f>
        <v>44189</v>
      </c>
      <c r="B3648" s="6" cm="1">
        <f t="array" ref="B3648">INDEX('Temperature Data'!$B3648:$G3648,1,TempDataCol)</f>
        <v>42.3</v>
      </c>
      <c r="C3648" s="6">
        <f t="shared" si="392"/>
        <v>14.200000000000003</v>
      </c>
      <c r="D3648" s="6">
        <f t="shared" si="393"/>
        <v>15.200000000000003</v>
      </c>
      <c r="E3648" s="6">
        <f t="shared" si="394"/>
        <v>16.200000000000003</v>
      </c>
      <c r="F3648" s="6">
        <f t="shared" si="395"/>
        <v>14.200000000000003</v>
      </c>
      <c r="G3648" s="6">
        <f t="shared" si="396"/>
        <v>15.200000000000003</v>
      </c>
      <c r="H3648" s="6">
        <f t="shared" si="397"/>
        <v>16.200000000000003</v>
      </c>
      <c r="I3648" s="162"/>
      <c r="J3648" s="6">
        <f t="shared" si="398"/>
        <v>-30.400000000000006</v>
      </c>
      <c r="K3648" s="60"/>
      <c r="L3648" s="93"/>
    </row>
    <row r="3649" spans="1:12">
      <c r="A3649" s="59">
        <f>'Temperature Data'!A3649</f>
        <v>44190</v>
      </c>
      <c r="B3649" s="6" cm="1">
        <f t="array" ref="B3649">INDEX('Temperature Data'!$B3649:$G3649,1,TempDataCol)</f>
        <v>55.8</v>
      </c>
      <c r="C3649" s="6">
        <f t="shared" si="392"/>
        <v>0.70000000000000284</v>
      </c>
      <c r="D3649" s="6">
        <f t="shared" si="393"/>
        <v>1.7000000000000028</v>
      </c>
      <c r="E3649" s="6">
        <f t="shared" si="394"/>
        <v>2.7000000000000028</v>
      </c>
      <c r="F3649" s="6">
        <f t="shared" si="395"/>
        <v>0.70000000000000284</v>
      </c>
      <c r="G3649" s="6">
        <f t="shared" si="396"/>
        <v>1.7000000000000028</v>
      </c>
      <c r="H3649" s="6">
        <f t="shared" si="397"/>
        <v>2.7000000000000028</v>
      </c>
      <c r="I3649" s="162"/>
      <c r="J3649" s="6">
        <f t="shared" si="398"/>
        <v>-3.4000000000000057</v>
      </c>
      <c r="K3649" s="60"/>
      <c r="L3649" s="93"/>
    </row>
    <row r="3650" spans="1:12">
      <c r="A3650" s="59">
        <f>'Temperature Data'!A3650</f>
        <v>44191</v>
      </c>
      <c r="B3650" s="6" cm="1">
        <f t="array" ref="B3650">INDEX('Temperature Data'!$B3650:$G3650,1,TempDataCol)</f>
        <v>32</v>
      </c>
      <c r="C3650" s="6">
        <f t="shared" si="392"/>
        <v>24.5</v>
      </c>
      <c r="D3650" s="6">
        <f t="shared" si="393"/>
        <v>25.5</v>
      </c>
      <c r="E3650" s="6">
        <f t="shared" si="394"/>
        <v>26.5</v>
      </c>
      <c r="F3650" s="6">
        <f t="shared" si="395"/>
        <v>24.5</v>
      </c>
      <c r="G3650" s="6">
        <f t="shared" si="396"/>
        <v>25.5</v>
      </c>
      <c r="H3650" s="6">
        <f t="shared" si="397"/>
        <v>26.5</v>
      </c>
      <c r="I3650" s="162"/>
      <c r="J3650" s="6">
        <f t="shared" si="398"/>
        <v>-51</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27.6</v>
      </c>
      <c r="D3651" s="6">
        <f t="shared" ref="D3651:D3714" si="400">IF(ISNUMBER($B3651),IF($B3651&lt;BPmiddle,(BPmiddle-$B3651),0),"no data")</f>
        <v>28.6</v>
      </c>
      <c r="E3651" s="6">
        <f t="shared" ref="E3651:E3714" si="401">IF(ISNUMBER($B3651),IF($B3651&lt;BPupper,(BPupper-$B3651),0),"no data")</f>
        <v>29.6</v>
      </c>
      <c r="F3651" s="6">
        <f t="shared" ref="F3651:F3714" si="402">IF(ISNUMBER($B3651),IF($B3651&lt;BPlower,(BPlower-$B3651),0),"no data")</f>
        <v>27.6</v>
      </c>
      <c r="G3651" s="6">
        <f t="shared" ref="G3651:G3714" si="403">IF(ISNUMBER($B3651),IF($B3651&lt;BPmiddle,(BPmiddle-$B3651),0),"no data")</f>
        <v>28.6</v>
      </c>
      <c r="H3651" s="6">
        <f t="shared" ref="H3651:H3714" si="404">IF(ISNUMBER($B3651),IF($B3651&lt;BPupper,(BPupper-$B3651),0),"no data")</f>
        <v>29.6</v>
      </c>
      <c r="I3651" s="162"/>
      <c r="J3651" s="6">
        <f t="shared" ref="J3651:J3714" si="405">IF(ISNUMBER($B3651),IF($B3651&lt;BalancePoint,(BalancePoint-$B3651-SUM($D3651:$F3651)),0),"no data")</f>
        <v>-57.20000000000001</v>
      </c>
      <c r="K3651" s="60"/>
      <c r="L3651" s="93"/>
    </row>
    <row r="3652" spans="1:12">
      <c r="A3652" s="59">
        <f>'Temperature Data'!A3652</f>
        <v>44193</v>
      </c>
      <c r="B3652" s="6" cm="1">
        <f t="array" ref="B3652">INDEX('Temperature Data'!$B3652:$G3652,1,TempDataCol)</f>
        <v>37.200000000000003</v>
      </c>
      <c r="C3652" s="6">
        <f t="shared" si="399"/>
        <v>19.299999999999997</v>
      </c>
      <c r="D3652" s="6">
        <f t="shared" si="400"/>
        <v>20.299999999999997</v>
      </c>
      <c r="E3652" s="6">
        <f t="shared" si="401"/>
        <v>21.299999999999997</v>
      </c>
      <c r="F3652" s="6">
        <f t="shared" si="402"/>
        <v>19.299999999999997</v>
      </c>
      <c r="G3652" s="6">
        <f t="shared" si="403"/>
        <v>20.299999999999997</v>
      </c>
      <c r="H3652" s="6">
        <f t="shared" si="404"/>
        <v>21.299999999999997</v>
      </c>
      <c r="I3652" s="162"/>
      <c r="J3652" s="6">
        <f t="shared" si="405"/>
        <v>-40.599999999999994</v>
      </c>
      <c r="K3652" s="60"/>
      <c r="L3652" s="93"/>
    </row>
    <row r="3653" spans="1:12">
      <c r="A3653" s="59">
        <f>'Temperature Data'!A3653</f>
        <v>44194</v>
      </c>
      <c r="B3653" s="6" cm="1">
        <f t="array" ref="B3653">INDEX('Temperature Data'!$B3653:$G3653,1,TempDataCol)</f>
        <v>32.200000000000003</v>
      </c>
      <c r="C3653" s="6">
        <f t="shared" si="399"/>
        <v>24.299999999999997</v>
      </c>
      <c r="D3653" s="6">
        <f t="shared" si="400"/>
        <v>25.299999999999997</v>
      </c>
      <c r="E3653" s="6">
        <f t="shared" si="401"/>
        <v>26.299999999999997</v>
      </c>
      <c r="F3653" s="6">
        <f t="shared" si="402"/>
        <v>24.299999999999997</v>
      </c>
      <c r="G3653" s="6">
        <f t="shared" si="403"/>
        <v>25.299999999999997</v>
      </c>
      <c r="H3653" s="6">
        <f t="shared" si="404"/>
        <v>26.299999999999997</v>
      </c>
      <c r="I3653" s="162"/>
      <c r="J3653" s="6">
        <f t="shared" si="405"/>
        <v>-50.599999999999994</v>
      </c>
      <c r="K3653" s="60"/>
      <c r="L3653" s="93"/>
    </row>
    <row r="3654" spans="1:12">
      <c r="A3654" s="59">
        <f>'Temperature Data'!A3654</f>
        <v>44195</v>
      </c>
      <c r="B3654" s="6" cm="1">
        <f t="array" ref="B3654">INDEX('Temperature Data'!$B3654:$G3654,1,TempDataCol)</f>
        <v>29.6</v>
      </c>
      <c r="C3654" s="6">
        <f t="shared" si="399"/>
        <v>26.9</v>
      </c>
      <c r="D3654" s="6">
        <f t="shared" si="400"/>
        <v>27.9</v>
      </c>
      <c r="E3654" s="6">
        <f t="shared" si="401"/>
        <v>28.9</v>
      </c>
      <c r="F3654" s="6">
        <f t="shared" si="402"/>
        <v>26.9</v>
      </c>
      <c r="G3654" s="6">
        <f t="shared" si="403"/>
        <v>27.9</v>
      </c>
      <c r="H3654" s="6">
        <f t="shared" si="404"/>
        <v>28.9</v>
      </c>
      <c r="I3654" s="162"/>
      <c r="J3654" s="6">
        <f t="shared" si="405"/>
        <v>-55.79999999999999</v>
      </c>
      <c r="K3654" s="60"/>
      <c r="L3654" s="93"/>
    </row>
    <row r="3655" spans="1:12">
      <c r="A3655" s="59">
        <f>'Temperature Data'!A3655</f>
        <v>44196</v>
      </c>
      <c r="B3655" s="6" cm="1">
        <f t="array" ref="B3655">INDEX('Temperature Data'!$B3655:$G3655,1,TempDataCol)</f>
        <v>39.5</v>
      </c>
      <c r="C3655" s="6">
        <f t="shared" si="399"/>
        <v>17</v>
      </c>
      <c r="D3655" s="6">
        <f t="shared" si="400"/>
        <v>18</v>
      </c>
      <c r="E3655" s="6">
        <f t="shared" si="401"/>
        <v>19</v>
      </c>
      <c r="F3655" s="6">
        <f t="shared" si="402"/>
        <v>17</v>
      </c>
      <c r="G3655" s="6">
        <f t="shared" si="403"/>
        <v>18</v>
      </c>
      <c r="H3655" s="6">
        <f t="shared" si="404"/>
        <v>19</v>
      </c>
      <c r="I3655" s="162"/>
      <c r="J3655" s="6">
        <f t="shared" si="405"/>
        <v>-36</v>
      </c>
      <c r="K3655" s="60"/>
      <c r="L3655" s="93"/>
    </row>
    <row r="3656" spans="1:12">
      <c r="A3656" s="59">
        <f>'Temperature Data'!A3656</f>
        <v>44197</v>
      </c>
      <c r="B3656" s="6" cm="1">
        <f t="array" ref="B3656">INDEX('Temperature Data'!$B3656:$G3656,1,TempDataCol)</f>
        <v>29.6</v>
      </c>
      <c r="C3656" s="6">
        <f t="shared" si="399"/>
        <v>26.9</v>
      </c>
      <c r="D3656" s="6">
        <f t="shared" si="400"/>
        <v>27.9</v>
      </c>
      <c r="E3656" s="6">
        <f t="shared" si="401"/>
        <v>28.9</v>
      </c>
      <c r="F3656" s="6">
        <f t="shared" si="402"/>
        <v>26.9</v>
      </c>
      <c r="G3656" s="6">
        <f t="shared" si="403"/>
        <v>27.9</v>
      </c>
      <c r="H3656" s="6">
        <f t="shared" si="404"/>
        <v>28.9</v>
      </c>
      <c r="I3656" s="162"/>
      <c r="J3656" s="6">
        <f t="shared" si="405"/>
        <v>-55.79999999999999</v>
      </c>
      <c r="K3656" s="60"/>
      <c r="L3656" s="93"/>
    </row>
    <row r="3657" spans="1:12">
      <c r="A3657" s="59">
        <f>'Temperature Data'!A3657</f>
        <v>44198</v>
      </c>
      <c r="B3657" s="6" cm="1">
        <f t="array" ref="B3657">INDEX('Temperature Data'!$B3657:$G3657,1,TempDataCol)</f>
        <v>37.1</v>
      </c>
      <c r="C3657" s="6">
        <f t="shared" si="399"/>
        <v>19.399999999999999</v>
      </c>
      <c r="D3657" s="6">
        <f t="shared" si="400"/>
        <v>20.399999999999999</v>
      </c>
      <c r="E3657" s="6">
        <f t="shared" si="401"/>
        <v>21.4</v>
      </c>
      <c r="F3657" s="6">
        <f t="shared" si="402"/>
        <v>19.399999999999999</v>
      </c>
      <c r="G3657" s="6">
        <f t="shared" si="403"/>
        <v>20.399999999999999</v>
      </c>
      <c r="H3657" s="6">
        <f t="shared" si="404"/>
        <v>21.4</v>
      </c>
      <c r="I3657" s="162"/>
      <c r="J3657" s="6">
        <f t="shared" si="405"/>
        <v>-40.799999999999997</v>
      </c>
      <c r="K3657" s="60"/>
      <c r="L3657" s="93"/>
    </row>
    <row r="3658" spans="1:12">
      <c r="A3658" s="59">
        <f>'Temperature Data'!A3658</f>
        <v>44199</v>
      </c>
      <c r="B3658" s="6" cm="1">
        <f t="array" ref="B3658">INDEX('Temperature Data'!$B3658:$G3658,1,TempDataCol)</f>
        <v>30.1</v>
      </c>
      <c r="C3658" s="6">
        <f t="shared" si="399"/>
        <v>26.4</v>
      </c>
      <c r="D3658" s="6">
        <f t="shared" si="400"/>
        <v>27.4</v>
      </c>
      <c r="E3658" s="6">
        <f t="shared" si="401"/>
        <v>28.4</v>
      </c>
      <c r="F3658" s="6">
        <f t="shared" si="402"/>
        <v>26.4</v>
      </c>
      <c r="G3658" s="6">
        <f t="shared" si="403"/>
        <v>27.4</v>
      </c>
      <c r="H3658" s="6">
        <f t="shared" si="404"/>
        <v>28.4</v>
      </c>
      <c r="I3658" s="162"/>
      <c r="J3658" s="6">
        <f t="shared" si="405"/>
        <v>-54.79999999999999</v>
      </c>
      <c r="K3658" s="60"/>
      <c r="L3658" s="93"/>
    </row>
    <row r="3659" spans="1:12">
      <c r="A3659" s="59">
        <f>'Temperature Data'!A3659</f>
        <v>44200</v>
      </c>
      <c r="B3659" s="6" cm="1">
        <f t="array" ref="B3659">INDEX('Temperature Data'!$B3659:$G3659,1,TempDataCol)</f>
        <v>33.1</v>
      </c>
      <c r="C3659" s="6">
        <f t="shared" si="399"/>
        <v>23.4</v>
      </c>
      <c r="D3659" s="6">
        <f t="shared" si="400"/>
        <v>24.4</v>
      </c>
      <c r="E3659" s="6">
        <f t="shared" si="401"/>
        <v>25.4</v>
      </c>
      <c r="F3659" s="6">
        <f t="shared" si="402"/>
        <v>23.4</v>
      </c>
      <c r="G3659" s="6">
        <f t="shared" si="403"/>
        <v>24.4</v>
      </c>
      <c r="H3659" s="6">
        <f t="shared" si="404"/>
        <v>25.4</v>
      </c>
      <c r="I3659" s="162"/>
      <c r="J3659" s="6">
        <f t="shared" si="405"/>
        <v>-48.79999999999999</v>
      </c>
      <c r="K3659" s="60"/>
      <c r="L3659" s="93"/>
    </row>
    <row r="3660" spans="1:12">
      <c r="A3660" s="59">
        <f>'Temperature Data'!A3660</f>
        <v>44201</v>
      </c>
      <c r="B3660" s="6" cm="1">
        <f t="array" ref="B3660">INDEX('Temperature Data'!$B3660:$G3660,1,TempDataCol)</f>
        <v>31.700000000000003</v>
      </c>
      <c r="C3660" s="6">
        <f t="shared" si="399"/>
        <v>24.799999999999997</v>
      </c>
      <c r="D3660" s="6">
        <f t="shared" si="400"/>
        <v>25.799999999999997</v>
      </c>
      <c r="E3660" s="6">
        <f t="shared" si="401"/>
        <v>26.799999999999997</v>
      </c>
      <c r="F3660" s="6">
        <f t="shared" si="402"/>
        <v>24.799999999999997</v>
      </c>
      <c r="G3660" s="6">
        <f t="shared" si="403"/>
        <v>25.799999999999997</v>
      </c>
      <c r="H3660" s="6">
        <f t="shared" si="404"/>
        <v>26.799999999999997</v>
      </c>
      <c r="I3660" s="162"/>
      <c r="J3660" s="6">
        <f t="shared" si="405"/>
        <v>-51.599999999999994</v>
      </c>
      <c r="K3660" s="60"/>
      <c r="L3660" s="93"/>
    </row>
    <row r="3661" spans="1:12">
      <c r="A3661" s="59">
        <f>'Temperature Data'!A3661</f>
        <v>44202</v>
      </c>
      <c r="B3661" s="6" cm="1">
        <f t="array" ref="B3661">INDEX('Temperature Data'!$B3661:$G3661,1,TempDataCol)</f>
        <v>33</v>
      </c>
      <c r="C3661" s="6">
        <f t="shared" si="399"/>
        <v>23.5</v>
      </c>
      <c r="D3661" s="6">
        <f t="shared" si="400"/>
        <v>24.5</v>
      </c>
      <c r="E3661" s="6">
        <f t="shared" si="401"/>
        <v>25.5</v>
      </c>
      <c r="F3661" s="6">
        <f t="shared" si="402"/>
        <v>23.5</v>
      </c>
      <c r="G3661" s="6">
        <f t="shared" si="403"/>
        <v>24.5</v>
      </c>
      <c r="H3661" s="6">
        <f t="shared" si="404"/>
        <v>25.5</v>
      </c>
      <c r="I3661" s="162"/>
      <c r="J3661" s="6">
        <f t="shared" si="405"/>
        <v>-49</v>
      </c>
      <c r="K3661" s="60"/>
      <c r="L3661" s="93"/>
    </row>
    <row r="3662" spans="1:12">
      <c r="A3662" s="59">
        <f>'Temperature Data'!A3662</f>
        <v>44203</v>
      </c>
      <c r="B3662" s="6" cm="1">
        <f t="array" ref="B3662">INDEX('Temperature Data'!$B3662:$G3662,1,TempDataCol)</f>
        <v>34</v>
      </c>
      <c r="C3662" s="6">
        <f t="shared" si="399"/>
        <v>22.5</v>
      </c>
      <c r="D3662" s="6">
        <f t="shared" si="400"/>
        <v>23.5</v>
      </c>
      <c r="E3662" s="6">
        <f t="shared" si="401"/>
        <v>24.5</v>
      </c>
      <c r="F3662" s="6">
        <f t="shared" si="402"/>
        <v>22.5</v>
      </c>
      <c r="G3662" s="6">
        <f t="shared" si="403"/>
        <v>23.5</v>
      </c>
      <c r="H3662" s="6">
        <f t="shared" si="404"/>
        <v>24.5</v>
      </c>
      <c r="I3662" s="162"/>
      <c r="J3662" s="6">
        <f t="shared" si="405"/>
        <v>-47</v>
      </c>
      <c r="K3662" s="60"/>
      <c r="L3662" s="93"/>
    </row>
    <row r="3663" spans="1:12">
      <c r="A3663" s="59">
        <f>'Temperature Data'!A3663</f>
        <v>44204</v>
      </c>
      <c r="B3663" s="6" cm="1">
        <f t="array" ref="B3663">INDEX('Temperature Data'!$B3663:$G3663,1,TempDataCol)</f>
        <v>30.799999999999997</v>
      </c>
      <c r="C3663" s="6">
        <f t="shared" si="399"/>
        <v>25.700000000000003</v>
      </c>
      <c r="D3663" s="6">
        <f t="shared" si="400"/>
        <v>26.700000000000003</v>
      </c>
      <c r="E3663" s="6">
        <f t="shared" si="401"/>
        <v>27.700000000000003</v>
      </c>
      <c r="F3663" s="6">
        <f t="shared" si="402"/>
        <v>25.700000000000003</v>
      </c>
      <c r="G3663" s="6">
        <f t="shared" si="403"/>
        <v>26.700000000000003</v>
      </c>
      <c r="H3663" s="6">
        <f t="shared" si="404"/>
        <v>27.700000000000003</v>
      </c>
      <c r="I3663" s="162"/>
      <c r="J3663" s="6">
        <f t="shared" si="405"/>
        <v>-53.400000000000006</v>
      </c>
      <c r="K3663" s="60"/>
      <c r="L3663" s="93"/>
    </row>
    <row r="3664" spans="1:12">
      <c r="A3664" s="59">
        <f>'Temperature Data'!A3664</f>
        <v>44205</v>
      </c>
      <c r="B3664" s="6" cm="1">
        <f t="array" ref="B3664">INDEX('Temperature Data'!$B3664:$G3664,1,TempDataCol)</f>
        <v>29.200000000000003</v>
      </c>
      <c r="C3664" s="6">
        <f t="shared" si="399"/>
        <v>27.299999999999997</v>
      </c>
      <c r="D3664" s="6">
        <f t="shared" si="400"/>
        <v>28.299999999999997</v>
      </c>
      <c r="E3664" s="6">
        <f t="shared" si="401"/>
        <v>29.299999999999997</v>
      </c>
      <c r="F3664" s="6">
        <f t="shared" si="402"/>
        <v>27.299999999999997</v>
      </c>
      <c r="G3664" s="6">
        <f t="shared" si="403"/>
        <v>28.299999999999997</v>
      </c>
      <c r="H3664" s="6">
        <f t="shared" si="404"/>
        <v>29.299999999999997</v>
      </c>
      <c r="I3664" s="162"/>
      <c r="J3664" s="6">
        <f t="shared" si="405"/>
        <v>-56.599999999999994</v>
      </c>
      <c r="K3664" s="60"/>
      <c r="L3664" s="93"/>
    </row>
    <row r="3665" spans="1:12">
      <c r="A3665" s="59">
        <f>'Temperature Data'!A3665</f>
        <v>44206</v>
      </c>
      <c r="B3665" s="6" cm="1">
        <f t="array" ref="B3665">INDEX('Temperature Data'!$B3665:$G3665,1,TempDataCol)</f>
        <v>30.299999999999997</v>
      </c>
      <c r="C3665" s="6">
        <f t="shared" si="399"/>
        <v>26.200000000000003</v>
      </c>
      <c r="D3665" s="6">
        <f t="shared" si="400"/>
        <v>27.200000000000003</v>
      </c>
      <c r="E3665" s="6">
        <f t="shared" si="401"/>
        <v>28.200000000000003</v>
      </c>
      <c r="F3665" s="6">
        <f t="shared" si="402"/>
        <v>26.200000000000003</v>
      </c>
      <c r="G3665" s="6">
        <f t="shared" si="403"/>
        <v>27.200000000000003</v>
      </c>
      <c r="H3665" s="6">
        <f t="shared" si="404"/>
        <v>28.200000000000003</v>
      </c>
      <c r="I3665" s="162"/>
      <c r="J3665" s="6">
        <f t="shared" si="405"/>
        <v>-54.400000000000006</v>
      </c>
      <c r="K3665" s="60"/>
      <c r="L3665" s="93"/>
    </row>
    <row r="3666" spans="1:12">
      <c r="A3666" s="59">
        <f>'Temperature Data'!A3666</f>
        <v>44207</v>
      </c>
      <c r="B3666" s="6" cm="1">
        <f t="array" ref="B3666">INDEX('Temperature Data'!$B3666:$G3666,1,TempDataCol)</f>
        <v>25.4</v>
      </c>
      <c r="C3666" s="6">
        <f t="shared" si="399"/>
        <v>31.1</v>
      </c>
      <c r="D3666" s="6">
        <f t="shared" si="400"/>
        <v>32.1</v>
      </c>
      <c r="E3666" s="6">
        <f t="shared" si="401"/>
        <v>33.1</v>
      </c>
      <c r="F3666" s="6">
        <f t="shared" si="402"/>
        <v>31.1</v>
      </c>
      <c r="G3666" s="6">
        <f t="shared" si="403"/>
        <v>32.1</v>
      </c>
      <c r="H3666" s="6">
        <f t="shared" si="404"/>
        <v>33.1</v>
      </c>
      <c r="I3666" s="162"/>
      <c r="J3666" s="6">
        <f t="shared" si="405"/>
        <v>-64.200000000000017</v>
      </c>
      <c r="K3666" s="60"/>
      <c r="L3666" s="93"/>
    </row>
    <row r="3667" spans="1:12">
      <c r="A3667" s="59">
        <f>'Temperature Data'!A3667</f>
        <v>44208</v>
      </c>
      <c r="B3667" s="6" cm="1">
        <f t="array" ref="B3667">INDEX('Temperature Data'!$B3667:$G3667,1,TempDataCol)</f>
        <v>30.6</v>
      </c>
      <c r="C3667" s="6">
        <f t="shared" si="399"/>
        <v>25.9</v>
      </c>
      <c r="D3667" s="6">
        <f t="shared" si="400"/>
        <v>26.9</v>
      </c>
      <c r="E3667" s="6">
        <f t="shared" si="401"/>
        <v>27.9</v>
      </c>
      <c r="F3667" s="6">
        <f t="shared" si="402"/>
        <v>25.9</v>
      </c>
      <c r="G3667" s="6">
        <f t="shared" si="403"/>
        <v>26.9</v>
      </c>
      <c r="H3667" s="6">
        <f t="shared" si="404"/>
        <v>27.9</v>
      </c>
      <c r="I3667" s="162"/>
      <c r="J3667" s="6">
        <f t="shared" si="405"/>
        <v>-53.79999999999999</v>
      </c>
      <c r="K3667" s="60"/>
      <c r="L3667" s="93"/>
    </row>
    <row r="3668" spans="1:12">
      <c r="A3668" s="59">
        <f>'Temperature Data'!A3668</f>
        <v>44209</v>
      </c>
      <c r="B3668" s="6" cm="1">
        <f t="array" ref="B3668">INDEX('Temperature Data'!$B3668:$G3668,1,TempDataCol)</f>
        <v>33.5</v>
      </c>
      <c r="C3668" s="6">
        <f t="shared" si="399"/>
        <v>23</v>
      </c>
      <c r="D3668" s="6">
        <f t="shared" si="400"/>
        <v>24</v>
      </c>
      <c r="E3668" s="6">
        <f t="shared" si="401"/>
        <v>25</v>
      </c>
      <c r="F3668" s="6">
        <f t="shared" si="402"/>
        <v>23</v>
      </c>
      <c r="G3668" s="6">
        <f t="shared" si="403"/>
        <v>24</v>
      </c>
      <c r="H3668" s="6">
        <f t="shared" si="404"/>
        <v>25</v>
      </c>
      <c r="I3668" s="162"/>
      <c r="J3668" s="6">
        <f t="shared" si="405"/>
        <v>-48</v>
      </c>
      <c r="K3668" s="60"/>
      <c r="L3668" s="93"/>
    </row>
    <row r="3669" spans="1:12">
      <c r="A3669" s="59">
        <f>'Temperature Data'!A3669</f>
        <v>44210</v>
      </c>
      <c r="B3669" s="6" cm="1">
        <f t="array" ref="B3669">INDEX('Temperature Data'!$B3669:$G3669,1,TempDataCol)</f>
        <v>33.299999999999997</v>
      </c>
      <c r="C3669" s="6">
        <f t="shared" si="399"/>
        <v>23.200000000000003</v>
      </c>
      <c r="D3669" s="6">
        <f t="shared" si="400"/>
        <v>24.200000000000003</v>
      </c>
      <c r="E3669" s="6">
        <f t="shared" si="401"/>
        <v>25.200000000000003</v>
      </c>
      <c r="F3669" s="6">
        <f t="shared" si="402"/>
        <v>23.200000000000003</v>
      </c>
      <c r="G3669" s="6">
        <f t="shared" si="403"/>
        <v>24.200000000000003</v>
      </c>
      <c r="H3669" s="6">
        <f t="shared" si="404"/>
        <v>25.200000000000003</v>
      </c>
      <c r="I3669" s="162"/>
      <c r="J3669" s="6">
        <f t="shared" si="405"/>
        <v>-48.400000000000006</v>
      </c>
      <c r="K3669" s="60"/>
      <c r="L3669" s="93"/>
    </row>
    <row r="3670" spans="1:12">
      <c r="A3670" s="59">
        <f>'Temperature Data'!A3670</f>
        <v>44211</v>
      </c>
      <c r="B3670" s="6" cm="1">
        <f t="array" ref="B3670">INDEX('Temperature Data'!$B3670:$G3670,1,TempDataCol)</f>
        <v>35.9</v>
      </c>
      <c r="C3670" s="6">
        <f t="shared" si="399"/>
        <v>20.6</v>
      </c>
      <c r="D3670" s="6">
        <f t="shared" si="400"/>
        <v>21.6</v>
      </c>
      <c r="E3670" s="6">
        <f t="shared" si="401"/>
        <v>22.6</v>
      </c>
      <c r="F3670" s="6">
        <f t="shared" si="402"/>
        <v>20.6</v>
      </c>
      <c r="G3670" s="6">
        <f t="shared" si="403"/>
        <v>21.6</v>
      </c>
      <c r="H3670" s="6">
        <f t="shared" si="404"/>
        <v>22.6</v>
      </c>
      <c r="I3670" s="162"/>
      <c r="J3670" s="6">
        <f t="shared" si="405"/>
        <v>-43.20000000000001</v>
      </c>
      <c r="K3670" s="60"/>
      <c r="L3670" s="93"/>
    </row>
    <row r="3671" spans="1:12">
      <c r="A3671" s="59">
        <f>'Temperature Data'!A3671</f>
        <v>44212</v>
      </c>
      <c r="B3671" s="6" cm="1">
        <f t="array" ref="B3671">INDEX('Temperature Data'!$B3671:$G3671,1,TempDataCol)</f>
        <v>43.5</v>
      </c>
      <c r="C3671" s="6">
        <f t="shared" si="399"/>
        <v>13</v>
      </c>
      <c r="D3671" s="6">
        <f t="shared" si="400"/>
        <v>14</v>
      </c>
      <c r="E3671" s="6">
        <f t="shared" si="401"/>
        <v>15</v>
      </c>
      <c r="F3671" s="6">
        <f t="shared" si="402"/>
        <v>13</v>
      </c>
      <c r="G3671" s="6">
        <f t="shared" si="403"/>
        <v>14</v>
      </c>
      <c r="H3671" s="6">
        <f t="shared" si="404"/>
        <v>15</v>
      </c>
      <c r="I3671" s="162"/>
      <c r="J3671" s="6">
        <f t="shared" si="405"/>
        <v>-28</v>
      </c>
      <c r="K3671" s="60"/>
      <c r="L3671" s="93"/>
    </row>
    <row r="3672" spans="1:12">
      <c r="A3672" s="59">
        <f>'Temperature Data'!A3672</f>
        <v>44213</v>
      </c>
      <c r="B3672" s="6" cm="1">
        <f t="array" ref="B3672">INDEX('Temperature Data'!$B3672:$G3672,1,TempDataCol)</f>
        <v>39.299999999999997</v>
      </c>
      <c r="C3672" s="6">
        <f t="shared" si="399"/>
        <v>17.200000000000003</v>
      </c>
      <c r="D3672" s="6">
        <f t="shared" si="400"/>
        <v>18.200000000000003</v>
      </c>
      <c r="E3672" s="6">
        <f t="shared" si="401"/>
        <v>19.200000000000003</v>
      </c>
      <c r="F3672" s="6">
        <f t="shared" si="402"/>
        <v>17.200000000000003</v>
      </c>
      <c r="G3672" s="6">
        <f t="shared" si="403"/>
        <v>18.200000000000003</v>
      </c>
      <c r="H3672" s="6">
        <f t="shared" si="404"/>
        <v>19.200000000000003</v>
      </c>
      <c r="I3672" s="162"/>
      <c r="J3672" s="6">
        <f t="shared" si="405"/>
        <v>-36.400000000000006</v>
      </c>
      <c r="K3672" s="60"/>
      <c r="L3672" s="93"/>
    </row>
    <row r="3673" spans="1:12">
      <c r="A3673" s="59">
        <f>'Temperature Data'!A3673</f>
        <v>44214</v>
      </c>
      <c r="B3673" s="6" cm="1">
        <f t="array" ref="B3673">INDEX('Temperature Data'!$B3673:$G3673,1,TempDataCol)</f>
        <v>38.4</v>
      </c>
      <c r="C3673" s="6">
        <f t="shared" si="399"/>
        <v>18.100000000000001</v>
      </c>
      <c r="D3673" s="6">
        <f t="shared" si="400"/>
        <v>19.100000000000001</v>
      </c>
      <c r="E3673" s="6">
        <f t="shared" si="401"/>
        <v>20.100000000000001</v>
      </c>
      <c r="F3673" s="6">
        <f t="shared" si="402"/>
        <v>18.100000000000001</v>
      </c>
      <c r="G3673" s="6">
        <f t="shared" si="403"/>
        <v>19.100000000000001</v>
      </c>
      <c r="H3673" s="6">
        <f t="shared" si="404"/>
        <v>20.100000000000001</v>
      </c>
      <c r="I3673" s="162"/>
      <c r="J3673" s="6">
        <f t="shared" si="405"/>
        <v>-38.200000000000003</v>
      </c>
      <c r="K3673" s="60"/>
      <c r="L3673" s="93"/>
    </row>
    <row r="3674" spans="1:12">
      <c r="A3674" s="59">
        <f>'Temperature Data'!A3674</f>
        <v>44215</v>
      </c>
      <c r="B3674" s="6" cm="1">
        <f t="array" ref="B3674">INDEX('Temperature Data'!$B3674:$G3674,1,TempDataCol)</f>
        <v>32</v>
      </c>
      <c r="C3674" s="6">
        <f t="shared" si="399"/>
        <v>24.5</v>
      </c>
      <c r="D3674" s="6">
        <f t="shared" si="400"/>
        <v>25.5</v>
      </c>
      <c r="E3674" s="6">
        <f t="shared" si="401"/>
        <v>26.5</v>
      </c>
      <c r="F3674" s="6">
        <f t="shared" si="402"/>
        <v>24.5</v>
      </c>
      <c r="G3674" s="6">
        <f t="shared" si="403"/>
        <v>25.5</v>
      </c>
      <c r="H3674" s="6">
        <f t="shared" si="404"/>
        <v>26.5</v>
      </c>
      <c r="I3674" s="162"/>
      <c r="J3674" s="6">
        <f t="shared" si="405"/>
        <v>-51</v>
      </c>
      <c r="K3674" s="60"/>
      <c r="L3674" s="93"/>
    </row>
    <row r="3675" spans="1:12">
      <c r="A3675" s="59">
        <f>'Temperature Data'!A3675</f>
        <v>44216</v>
      </c>
      <c r="B3675" s="6" cm="1">
        <f t="array" ref="B3675">INDEX('Temperature Data'!$B3675:$G3675,1,TempDataCol)</f>
        <v>31.1</v>
      </c>
      <c r="C3675" s="6">
        <f t="shared" si="399"/>
        <v>25.4</v>
      </c>
      <c r="D3675" s="6">
        <f t="shared" si="400"/>
        <v>26.4</v>
      </c>
      <c r="E3675" s="6">
        <f t="shared" si="401"/>
        <v>27.4</v>
      </c>
      <c r="F3675" s="6">
        <f t="shared" si="402"/>
        <v>25.4</v>
      </c>
      <c r="G3675" s="6">
        <f t="shared" si="403"/>
        <v>26.4</v>
      </c>
      <c r="H3675" s="6">
        <f t="shared" si="404"/>
        <v>27.4</v>
      </c>
      <c r="I3675" s="162"/>
      <c r="J3675" s="6">
        <f t="shared" si="405"/>
        <v>-52.79999999999999</v>
      </c>
      <c r="K3675" s="60"/>
      <c r="L3675" s="93"/>
    </row>
    <row r="3676" spans="1:12">
      <c r="A3676" s="59">
        <f>'Temperature Data'!A3676</f>
        <v>44217</v>
      </c>
      <c r="B3676" s="6" cm="1">
        <f t="array" ref="B3676">INDEX('Temperature Data'!$B3676:$G3676,1,TempDataCol)</f>
        <v>25.200000000000003</v>
      </c>
      <c r="C3676" s="6">
        <f t="shared" si="399"/>
        <v>31.299999999999997</v>
      </c>
      <c r="D3676" s="6">
        <f t="shared" si="400"/>
        <v>32.299999999999997</v>
      </c>
      <c r="E3676" s="6">
        <f t="shared" si="401"/>
        <v>33.299999999999997</v>
      </c>
      <c r="F3676" s="6">
        <f t="shared" si="402"/>
        <v>31.299999999999997</v>
      </c>
      <c r="G3676" s="6">
        <f t="shared" si="403"/>
        <v>32.299999999999997</v>
      </c>
      <c r="H3676" s="6">
        <f t="shared" si="404"/>
        <v>33.299999999999997</v>
      </c>
      <c r="I3676" s="162"/>
      <c r="J3676" s="6">
        <f t="shared" si="405"/>
        <v>-64.599999999999994</v>
      </c>
      <c r="K3676" s="60"/>
      <c r="L3676" s="93"/>
    </row>
    <row r="3677" spans="1:12">
      <c r="A3677" s="59">
        <f>'Temperature Data'!A3677</f>
        <v>44218</v>
      </c>
      <c r="B3677" s="6" cm="1">
        <f t="array" ref="B3677">INDEX('Temperature Data'!$B3677:$G3677,1,TempDataCol)</f>
        <v>34.299999999999997</v>
      </c>
      <c r="C3677" s="6">
        <f t="shared" si="399"/>
        <v>22.200000000000003</v>
      </c>
      <c r="D3677" s="6">
        <f t="shared" si="400"/>
        <v>23.200000000000003</v>
      </c>
      <c r="E3677" s="6">
        <f t="shared" si="401"/>
        <v>24.200000000000003</v>
      </c>
      <c r="F3677" s="6">
        <f t="shared" si="402"/>
        <v>22.200000000000003</v>
      </c>
      <c r="G3677" s="6">
        <f t="shared" si="403"/>
        <v>23.200000000000003</v>
      </c>
      <c r="H3677" s="6">
        <f t="shared" si="404"/>
        <v>24.200000000000003</v>
      </c>
      <c r="I3677" s="162"/>
      <c r="J3677" s="6">
        <f t="shared" si="405"/>
        <v>-46.400000000000006</v>
      </c>
      <c r="K3677" s="60"/>
      <c r="L3677" s="93"/>
    </row>
    <row r="3678" spans="1:12">
      <c r="A3678" s="59">
        <f>'Temperature Data'!A3678</f>
        <v>44219</v>
      </c>
      <c r="B3678" s="6" cm="1">
        <f t="array" ref="B3678">INDEX('Temperature Data'!$B3678:$G3678,1,TempDataCol)</f>
        <v>25.4</v>
      </c>
      <c r="C3678" s="6">
        <f t="shared" si="399"/>
        <v>31.1</v>
      </c>
      <c r="D3678" s="6">
        <f t="shared" si="400"/>
        <v>32.1</v>
      </c>
      <c r="E3678" s="6">
        <f t="shared" si="401"/>
        <v>33.1</v>
      </c>
      <c r="F3678" s="6">
        <f t="shared" si="402"/>
        <v>31.1</v>
      </c>
      <c r="G3678" s="6">
        <f t="shared" si="403"/>
        <v>32.1</v>
      </c>
      <c r="H3678" s="6">
        <f t="shared" si="404"/>
        <v>33.1</v>
      </c>
      <c r="I3678" s="162"/>
      <c r="J3678" s="6">
        <f t="shared" si="405"/>
        <v>-64.200000000000017</v>
      </c>
      <c r="K3678" s="60"/>
      <c r="L3678" s="93"/>
    </row>
    <row r="3679" spans="1:12">
      <c r="A3679" s="59">
        <f>'Temperature Data'!A3679</f>
        <v>44220</v>
      </c>
      <c r="B3679" s="6" cm="1">
        <f t="array" ref="B3679">INDEX('Temperature Data'!$B3679:$G3679,1,TempDataCol)</f>
        <v>22.6</v>
      </c>
      <c r="C3679" s="6">
        <f t="shared" si="399"/>
        <v>33.9</v>
      </c>
      <c r="D3679" s="6">
        <f t="shared" si="400"/>
        <v>34.9</v>
      </c>
      <c r="E3679" s="6">
        <f t="shared" si="401"/>
        <v>35.9</v>
      </c>
      <c r="F3679" s="6">
        <f t="shared" si="402"/>
        <v>33.9</v>
      </c>
      <c r="G3679" s="6">
        <f t="shared" si="403"/>
        <v>34.9</v>
      </c>
      <c r="H3679" s="6">
        <f t="shared" si="404"/>
        <v>35.9</v>
      </c>
      <c r="I3679" s="162"/>
      <c r="J3679" s="6">
        <f t="shared" si="405"/>
        <v>-69.799999999999983</v>
      </c>
      <c r="K3679" s="60"/>
      <c r="L3679" s="93"/>
    </row>
    <row r="3680" spans="1:12">
      <c r="A3680" s="59">
        <f>'Temperature Data'!A3680</f>
        <v>44221</v>
      </c>
      <c r="B3680" s="6" cm="1">
        <f t="array" ref="B3680">INDEX('Temperature Data'!$B3680:$G3680,1,TempDataCol)</f>
        <v>25.6</v>
      </c>
      <c r="C3680" s="6">
        <f t="shared" si="399"/>
        <v>30.9</v>
      </c>
      <c r="D3680" s="6">
        <f t="shared" si="400"/>
        <v>31.9</v>
      </c>
      <c r="E3680" s="6">
        <f t="shared" si="401"/>
        <v>32.9</v>
      </c>
      <c r="F3680" s="6">
        <f t="shared" si="402"/>
        <v>30.9</v>
      </c>
      <c r="G3680" s="6">
        <f t="shared" si="403"/>
        <v>31.9</v>
      </c>
      <c r="H3680" s="6">
        <f t="shared" si="404"/>
        <v>32.9</v>
      </c>
      <c r="I3680" s="162"/>
      <c r="J3680" s="6">
        <f t="shared" si="405"/>
        <v>-63.79999999999999</v>
      </c>
      <c r="K3680" s="60"/>
      <c r="L3680" s="93"/>
    </row>
    <row r="3681" spans="1:12">
      <c r="A3681" s="59">
        <f>'Temperature Data'!A3681</f>
        <v>44222</v>
      </c>
      <c r="B3681" s="6" cm="1">
        <f t="array" ref="B3681">INDEX('Temperature Data'!$B3681:$G3681,1,TempDataCol)</f>
        <v>26</v>
      </c>
      <c r="C3681" s="6">
        <f t="shared" si="399"/>
        <v>30.5</v>
      </c>
      <c r="D3681" s="6">
        <f t="shared" si="400"/>
        <v>31.5</v>
      </c>
      <c r="E3681" s="6">
        <f t="shared" si="401"/>
        <v>32.5</v>
      </c>
      <c r="F3681" s="6">
        <f t="shared" si="402"/>
        <v>30.5</v>
      </c>
      <c r="G3681" s="6">
        <f t="shared" si="403"/>
        <v>31.5</v>
      </c>
      <c r="H3681" s="6">
        <f t="shared" si="404"/>
        <v>32.5</v>
      </c>
      <c r="I3681" s="162"/>
      <c r="J3681" s="6">
        <f t="shared" si="405"/>
        <v>-63</v>
      </c>
      <c r="K3681" s="60"/>
      <c r="L3681" s="93"/>
    </row>
    <row r="3682" spans="1:12">
      <c r="A3682" s="59">
        <f>'Temperature Data'!A3682</f>
        <v>44223</v>
      </c>
      <c r="B3682" s="6" cm="1">
        <f t="array" ref="B3682">INDEX('Temperature Data'!$B3682:$G3682,1,TempDataCol)</f>
        <v>31.5</v>
      </c>
      <c r="C3682" s="6">
        <f t="shared" si="399"/>
        <v>25</v>
      </c>
      <c r="D3682" s="6">
        <f t="shared" si="400"/>
        <v>26</v>
      </c>
      <c r="E3682" s="6">
        <f t="shared" si="401"/>
        <v>27</v>
      </c>
      <c r="F3682" s="6">
        <f t="shared" si="402"/>
        <v>25</v>
      </c>
      <c r="G3682" s="6">
        <f t="shared" si="403"/>
        <v>26</v>
      </c>
      <c r="H3682" s="6">
        <f t="shared" si="404"/>
        <v>27</v>
      </c>
      <c r="I3682" s="162"/>
      <c r="J3682" s="6">
        <f t="shared" si="405"/>
        <v>-52</v>
      </c>
      <c r="K3682" s="60"/>
      <c r="L3682" s="93"/>
    </row>
    <row r="3683" spans="1:12">
      <c r="A3683" s="59">
        <f>'Temperature Data'!A3683</f>
        <v>44224</v>
      </c>
      <c r="B3683" s="6" cm="1">
        <f t="array" ref="B3683">INDEX('Temperature Data'!$B3683:$G3683,1,TempDataCol)</f>
        <v>28.200000000000003</v>
      </c>
      <c r="C3683" s="6">
        <f t="shared" si="399"/>
        <v>28.299999999999997</v>
      </c>
      <c r="D3683" s="6">
        <f t="shared" si="400"/>
        <v>29.299999999999997</v>
      </c>
      <c r="E3683" s="6">
        <f t="shared" si="401"/>
        <v>30.299999999999997</v>
      </c>
      <c r="F3683" s="6">
        <f t="shared" si="402"/>
        <v>28.299999999999997</v>
      </c>
      <c r="G3683" s="6">
        <f t="shared" si="403"/>
        <v>29.299999999999997</v>
      </c>
      <c r="H3683" s="6">
        <f t="shared" si="404"/>
        <v>30.299999999999997</v>
      </c>
      <c r="I3683" s="162"/>
      <c r="J3683" s="6">
        <f t="shared" si="405"/>
        <v>-58.599999999999994</v>
      </c>
      <c r="K3683" s="60"/>
      <c r="L3683" s="93"/>
    </row>
    <row r="3684" spans="1:12">
      <c r="A3684" s="59">
        <f>'Temperature Data'!A3684</f>
        <v>44225</v>
      </c>
      <c r="B3684" s="6" cm="1">
        <f t="array" ref="B3684">INDEX('Temperature Data'!$B3684:$G3684,1,TempDataCol)</f>
        <v>12.5</v>
      </c>
      <c r="C3684" s="6">
        <f t="shared" si="399"/>
        <v>44</v>
      </c>
      <c r="D3684" s="6">
        <f t="shared" si="400"/>
        <v>45</v>
      </c>
      <c r="E3684" s="6">
        <f t="shared" si="401"/>
        <v>46</v>
      </c>
      <c r="F3684" s="6">
        <f t="shared" si="402"/>
        <v>44</v>
      </c>
      <c r="G3684" s="6">
        <f t="shared" si="403"/>
        <v>45</v>
      </c>
      <c r="H3684" s="6">
        <f t="shared" si="404"/>
        <v>46</v>
      </c>
      <c r="I3684" s="162"/>
      <c r="J3684" s="6">
        <f t="shared" si="405"/>
        <v>-90</v>
      </c>
      <c r="K3684" s="60"/>
      <c r="L3684" s="93"/>
    </row>
    <row r="3685" spans="1:12">
      <c r="A3685" s="59">
        <f>'Temperature Data'!A3685</f>
        <v>44226</v>
      </c>
      <c r="B3685" s="6" cm="1">
        <f t="array" ref="B3685">INDEX('Temperature Data'!$B3685:$G3685,1,TempDataCol)</f>
        <v>12.5</v>
      </c>
      <c r="C3685" s="6">
        <f t="shared" si="399"/>
        <v>44</v>
      </c>
      <c r="D3685" s="6">
        <f t="shared" si="400"/>
        <v>45</v>
      </c>
      <c r="E3685" s="6">
        <f t="shared" si="401"/>
        <v>46</v>
      </c>
      <c r="F3685" s="6">
        <f t="shared" si="402"/>
        <v>44</v>
      </c>
      <c r="G3685" s="6">
        <f t="shared" si="403"/>
        <v>45</v>
      </c>
      <c r="H3685" s="6">
        <f t="shared" si="404"/>
        <v>46</v>
      </c>
      <c r="I3685" s="162"/>
      <c r="J3685" s="6">
        <f t="shared" si="405"/>
        <v>-90</v>
      </c>
      <c r="K3685" s="60"/>
      <c r="L3685" s="93"/>
    </row>
    <row r="3686" spans="1:12">
      <c r="A3686" s="59">
        <f>'Temperature Data'!A3686</f>
        <v>44227</v>
      </c>
      <c r="B3686" s="6" cm="1">
        <f t="array" ref="B3686">INDEX('Temperature Data'!$B3686:$G3686,1,TempDataCol)</f>
        <v>13.100000000000001</v>
      </c>
      <c r="C3686" s="6">
        <f t="shared" si="399"/>
        <v>43.4</v>
      </c>
      <c r="D3686" s="6">
        <f t="shared" si="400"/>
        <v>44.4</v>
      </c>
      <c r="E3686" s="6">
        <f t="shared" si="401"/>
        <v>45.4</v>
      </c>
      <c r="F3686" s="6">
        <f t="shared" si="402"/>
        <v>43.4</v>
      </c>
      <c r="G3686" s="6">
        <f t="shared" si="403"/>
        <v>44.4</v>
      </c>
      <c r="H3686" s="6">
        <f t="shared" si="404"/>
        <v>45.4</v>
      </c>
      <c r="I3686" s="162"/>
      <c r="J3686" s="6">
        <f t="shared" si="405"/>
        <v>-88.799999999999983</v>
      </c>
      <c r="K3686" s="60"/>
      <c r="L3686" s="93"/>
    </row>
    <row r="3687" spans="1:12">
      <c r="A3687" s="59">
        <f>'Temperature Data'!A3687</f>
        <v>44228</v>
      </c>
      <c r="B3687" s="6" cm="1">
        <f t="array" ref="B3687">INDEX('Temperature Data'!$B3687:$G3687,1,TempDataCol)</f>
        <v>24.799999999999997</v>
      </c>
      <c r="C3687" s="6">
        <f t="shared" si="399"/>
        <v>31.700000000000003</v>
      </c>
      <c r="D3687" s="6">
        <f t="shared" si="400"/>
        <v>32.700000000000003</v>
      </c>
      <c r="E3687" s="6">
        <f t="shared" si="401"/>
        <v>33.700000000000003</v>
      </c>
      <c r="F3687" s="6">
        <f t="shared" si="402"/>
        <v>31.700000000000003</v>
      </c>
      <c r="G3687" s="6">
        <f t="shared" si="403"/>
        <v>32.700000000000003</v>
      </c>
      <c r="H3687" s="6">
        <f t="shared" si="404"/>
        <v>33.700000000000003</v>
      </c>
      <c r="I3687" s="162"/>
      <c r="J3687" s="6">
        <f t="shared" si="405"/>
        <v>-65.400000000000006</v>
      </c>
      <c r="K3687" s="60"/>
      <c r="L3687" s="93"/>
    </row>
    <row r="3688" spans="1:12">
      <c r="A3688" s="59">
        <f>'Temperature Data'!A3688</f>
        <v>44229</v>
      </c>
      <c r="B3688" s="6" cm="1">
        <f t="array" ref="B3688">INDEX('Temperature Data'!$B3688:$G3688,1,TempDataCol)</f>
        <v>31.9</v>
      </c>
      <c r="C3688" s="6">
        <f t="shared" si="399"/>
        <v>24.6</v>
      </c>
      <c r="D3688" s="6">
        <f t="shared" si="400"/>
        <v>25.6</v>
      </c>
      <c r="E3688" s="6">
        <f t="shared" si="401"/>
        <v>26.6</v>
      </c>
      <c r="F3688" s="6">
        <f t="shared" si="402"/>
        <v>24.6</v>
      </c>
      <c r="G3688" s="6">
        <f t="shared" si="403"/>
        <v>25.6</v>
      </c>
      <c r="H3688" s="6">
        <f t="shared" si="404"/>
        <v>26.6</v>
      </c>
      <c r="I3688" s="162"/>
      <c r="J3688" s="6">
        <f t="shared" si="405"/>
        <v>-51.20000000000001</v>
      </c>
      <c r="K3688" s="60"/>
      <c r="L3688" s="93"/>
    </row>
    <row r="3689" spans="1:12">
      <c r="A3689" s="59">
        <f>'Temperature Data'!A3689</f>
        <v>44230</v>
      </c>
      <c r="B3689" s="6" cm="1">
        <f t="array" ref="B3689">INDEX('Temperature Data'!$B3689:$G3689,1,TempDataCol)</f>
        <v>32</v>
      </c>
      <c r="C3689" s="6">
        <f t="shared" si="399"/>
        <v>24.5</v>
      </c>
      <c r="D3689" s="6">
        <f t="shared" si="400"/>
        <v>25.5</v>
      </c>
      <c r="E3689" s="6">
        <f t="shared" si="401"/>
        <v>26.5</v>
      </c>
      <c r="F3689" s="6">
        <f t="shared" si="402"/>
        <v>24.5</v>
      </c>
      <c r="G3689" s="6">
        <f t="shared" si="403"/>
        <v>25.5</v>
      </c>
      <c r="H3689" s="6">
        <f t="shared" si="404"/>
        <v>26.5</v>
      </c>
      <c r="I3689" s="162"/>
      <c r="J3689" s="6">
        <f t="shared" si="405"/>
        <v>-51</v>
      </c>
      <c r="K3689" s="60"/>
      <c r="L3689" s="93"/>
    </row>
    <row r="3690" spans="1:12">
      <c r="A3690" s="59">
        <f>'Temperature Data'!A3690</f>
        <v>44231</v>
      </c>
      <c r="B3690" s="6" cm="1">
        <f t="array" ref="B3690">INDEX('Temperature Data'!$B3690:$G3690,1,TempDataCol)</f>
        <v>30.700000000000003</v>
      </c>
      <c r="C3690" s="6">
        <f t="shared" si="399"/>
        <v>25.799999999999997</v>
      </c>
      <c r="D3690" s="6">
        <f t="shared" si="400"/>
        <v>26.799999999999997</v>
      </c>
      <c r="E3690" s="6">
        <f t="shared" si="401"/>
        <v>27.799999999999997</v>
      </c>
      <c r="F3690" s="6">
        <f t="shared" si="402"/>
        <v>25.799999999999997</v>
      </c>
      <c r="G3690" s="6">
        <f t="shared" si="403"/>
        <v>26.799999999999997</v>
      </c>
      <c r="H3690" s="6">
        <f t="shared" si="404"/>
        <v>27.799999999999997</v>
      </c>
      <c r="I3690" s="162"/>
      <c r="J3690" s="6">
        <f t="shared" si="405"/>
        <v>-53.599999999999994</v>
      </c>
      <c r="K3690" s="60"/>
      <c r="L3690" s="93"/>
    </row>
    <row r="3691" spans="1:12">
      <c r="A3691" s="59">
        <f>'Temperature Data'!A3691</f>
        <v>44232</v>
      </c>
      <c r="B3691" s="6" cm="1">
        <f t="array" ref="B3691">INDEX('Temperature Data'!$B3691:$G3691,1,TempDataCol)</f>
        <v>28.9</v>
      </c>
      <c r="C3691" s="6">
        <f t="shared" si="399"/>
        <v>27.6</v>
      </c>
      <c r="D3691" s="6">
        <f t="shared" si="400"/>
        <v>28.6</v>
      </c>
      <c r="E3691" s="6">
        <f t="shared" si="401"/>
        <v>29.6</v>
      </c>
      <c r="F3691" s="6">
        <f t="shared" si="402"/>
        <v>27.6</v>
      </c>
      <c r="G3691" s="6">
        <f t="shared" si="403"/>
        <v>28.6</v>
      </c>
      <c r="H3691" s="6">
        <f t="shared" si="404"/>
        <v>29.6</v>
      </c>
      <c r="I3691" s="162"/>
      <c r="J3691" s="6">
        <f t="shared" si="405"/>
        <v>-57.20000000000001</v>
      </c>
      <c r="K3691" s="60"/>
      <c r="L3691" s="93"/>
    </row>
    <row r="3692" spans="1:12">
      <c r="A3692" s="59">
        <f>'Temperature Data'!A3692</f>
        <v>44233</v>
      </c>
      <c r="B3692" s="6" cm="1">
        <f t="array" ref="B3692">INDEX('Temperature Data'!$B3692:$G3692,1,TempDataCol)</f>
        <v>31.700000000000003</v>
      </c>
      <c r="C3692" s="6">
        <f t="shared" si="399"/>
        <v>24.799999999999997</v>
      </c>
      <c r="D3692" s="6">
        <f t="shared" si="400"/>
        <v>25.799999999999997</v>
      </c>
      <c r="E3692" s="6">
        <f t="shared" si="401"/>
        <v>26.799999999999997</v>
      </c>
      <c r="F3692" s="6">
        <f t="shared" si="402"/>
        <v>24.799999999999997</v>
      </c>
      <c r="G3692" s="6">
        <f t="shared" si="403"/>
        <v>25.799999999999997</v>
      </c>
      <c r="H3692" s="6">
        <f t="shared" si="404"/>
        <v>26.799999999999997</v>
      </c>
      <c r="I3692" s="162"/>
      <c r="J3692" s="6">
        <f t="shared" si="405"/>
        <v>-51.599999999999994</v>
      </c>
      <c r="K3692" s="60"/>
      <c r="L3692" s="93"/>
    </row>
    <row r="3693" spans="1:12">
      <c r="A3693" s="59">
        <f>'Temperature Data'!A3693</f>
        <v>44234</v>
      </c>
      <c r="B3693" s="6" cm="1">
        <f t="array" ref="B3693">INDEX('Temperature Data'!$B3693:$G3693,1,TempDataCol)</f>
        <v>24.4</v>
      </c>
      <c r="C3693" s="6">
        <f t="shared" si="399"/>
        <v>32.1</v>
      </c>
      <c r="D3693" s="6">
        <f t="shared" si="400"/>
        <v>33.1</v>
      </c>
      <c r="E3693" s="6">
        <f t="shared" si="401"/>
        <v>34.1</v>
      </c>
      <c r="F3693" s="6">
        <f t="shared" si="402"/>
        <v>32.1</v>
      </c>
      <c r="G3693" s="6">
        <f t="shared" si="403"/>
        <v>33.1</v>
      </c>
      <c r="H3693" s="6">
        <f t="shared" si="404"/>
        <v>34.1</v>
      </c>
      <c r="I3693" s="162"/>
      <c r="J3693" s="6">
        <f t="shared" si="405"/>
        <v>-66.200000000000017</v>
      </c>
      <c r="K3693" s="60"/>
      <c r="L3693" s="93"/>
    </row>
    <row r="3694" spans="1:12">
      <c r="A3694" s="59">
        <f>'Temperature Data'!A3694</f>
        <v>44235</v>
      </c>
      <c r="B3694" s="6" cm="1">
        <f t="array" ref="B3694">INDEX('Temperature Data'!$B3694:$G3694,1,TempDataCol)</f>
        <v>20.6</v>
      </c>
      <c r="C3694" s="6">
        <f t="shared" si="399"/>
        <v>35.9</v>
      </c>
      <c r="D3694" s="6">
        <f t="shared" si="400"/>
        <v>36.9</v>
      </c>
      <c r="E3694" s="6">
        <f t="shared" si="401"/>
        <v>37.9</v>
      </c>
      <c r="F3694" s="6">
        <f t="shared" si="402"/>
        <v>35.9</v>
      </c>
      <c r="G3694" s="6">
        <f t="shared" si="403"/>
        <v>36.9</v>
      </c>
      <c r="H3694" s="6">
        <f t="shared" si="404"/>
        <v>37.9</v>
      </c>
      <c r="I3694" s="162"/>
      <c r="J3694" s="6">
        <f t="shared" si="405"/>
        <v>-73.799999999999983</v>
      </c>
      <c r="K3694" s="60"/>
      <c r="L3694" s="93"/>
    </row>
    <row r="3695" spans="1:12">
      <c r="A3695" s="59">
        <f>'Temperature Data'!A3695</f>
        <v>44236</v>
      </c>
      <c r="B3695" s="6" cm="1">
        <f t="array" ref="B3695">INDEX('Temperature Data'!$B3695:$G3695,1,TempDataCol)</f>
        <v>22.700000000000003</v>
      </c>
      <c r="C3695" s="6">
        <f t="shared" si="399"/>
        <v>33.799999999999997</v>
      </c>
      <c r="D3695" s="6">
        <f t="shared" si="400"/>
        <v>34.799999999999997</v>
      </c>
      <c r="E3695" s="6">
        <f t="shared" si="401"/>
        <v>35.799999999999997</v>
      </c>
      <c r="F3695" s="6">
        <f t="shared" si="402"/>
        <v>33.799999999999997</v>
      </c>
      <c r="G3695" s="6">
        <f t="shared" si="403"/>
        <v>34.799999999999997</v>
      </c>
      <c r="H3695" s="6">
        <f t="shared" si="404"/>
        <v>35.799999999999997</v>
      </c>
      <c r="I3695" s="162"/>
      <c r="J3695" s="6">
        <f t="shared" si="405"/>
        <v>-69.599999999999994</v>
      </c>
      <c r="K3695" s="60"/>
      <c r="L3695" s="93"/>
    </row>
    <row r="3696" spans="1:12">
      <c r="A3696" s="59">
        <f>'Temperature Data'!A3696</f>
        <v>44237</v>
      </c>
      <c r="B3696" s="6" cm="1">
        <f t="array" ref="B3696">INDEX('Temperature Data'!$B3696:$G3696,1,TempDataCol)</f>
        <v>19.5</v>
      </c>
      <c r="C3696" s="6">
        <f t="shared" si="399"/>
        <v>37</v>
      </c>
      <c r="D3696" s="6">
        <f t="shared" si="400"/>
        <v>38</v>
      </c>
      <c r="E3696" s="6">
        <f t="shared" si="401"/>
        <v>39</v>
      </c>
      <c r="F3696" s="6">
        <f t="shared" si="402"/>
        <v>37</v>
      </c>
      <c r="G3696" s="6">
        <f t="shared" si="403"/>
        <v>38</v>
      </c>
      <c r="H3696" s="6">
        <f t="shared" si="404"/>
        <v>39</v>
      </c>
      <c r="I3696" s="162"/>
      <c r="J3696" s="6">
        <f t="shared" si="405"/>
        <v>-76</v>
      </c>
      <c r="K3696" s="60"/>
      <c r="L3696" s="93"/>
    </row>
    <row r="3697" spans="1:12">
      <c r="A3697" s="59">
        <f>'Temperature Data'!A3697</f>
        <v>44238</v>
      </c>
      <c r="B3697" s="6" cm="1">
        <f t="array" ref="B3697">INDEX('Temperature Data'!$B3697:$G3697,1,TempDataCol)</f>
        <v>21.799999999999997</v>
      </c>
      <c r="C3697" s="6">
        <f t="shared" si="399"/>
        <v>34.700000000000003</v>
      </c>
      <c r="D3697" s="6">
        <f t="shared" si="400"/>
        <v>35.700000000000003</v>
      </c>
      <c r="E3697" s="6">
        <f t="shared" si="401"/>
        <v>36.700000000000003</v>
      </c>
      <c r="F3697" s="6">
        <f t="shared" si="402"/>
        <v>34.700000000000003</v>
      </c>
      <c r="G3697" s="6">
        <f t="shared" si="403"/>
        <v>35.700000000000003</v>
      </c>
      <c r="H3697" s="6">
        <f t="shared" si="404"/>
        <v>36.700000000000003</v>
      </c>
      <c r="I3697" s="162"/>
      <c r="J3697" s="6">
        <f t="shared" si="405"/>
        <v>-71.400000000000006</v>
      </c>
      <c r="K3697" s="60"/>
      <c r="L3697" s="93"/>
    </row>
    <row r="3698" spans="1:12">
      <c r="A3698" s="59">
        <f>'Temperature Data'!A3698</f>
        <v>44239</v>
      </c>
      <c r="B3698" s="6" cm="1">
        <f t="array" ref="B3698">INDEX('Temperature Data'!$B3698:$G3698,1,TempDataCol)</f>
        <v>18.799999999999997</v>
      </c>
      <c r="C3698" s="6">
        <f t="shared" si="399"/>
        <v>37.700000000000003</v>
      </c>
      <c r="D3698" s="6">
        <f t="shared" si="400"/>
        <v>38.700000000000003</v>
      </c>
      <c r="E3698" s="6">
        <f t="shared" si="401"/>
        <v>39.700000000000003</v>
      </c>
      <c r="F3698" s="6">
        <f t="shared" si="402"/>
        <v>37.700000000000003</v>
      </c>
      <c r="G3698" s="6">
        <f t="shared" si="403"/>
        <v>38.700000000000003</v>
      </c>
      <c r="H3698" s="6">
        <f t="shared" si="404"/>
        <v>39.700000000000003</v>
      </c>
      <c r="I3698" s="162"/>
      <c r="J3698" s="6">
        <f t="shared" si="405"/>
        <v>-77.400000000000006</v>
      </c>
      <c r="K3698" s="60"/>
      <c r="L3698" s="93"/>
    </row>
    <row r="3699" spans="1:12">
      <c r="A3699" s="59">
        <f>'Temperature Data'!A3699</f>
        <v>44240</v>
      </c>
      <c r="B3699" s="6" cm="1">
        <f t="array" ref="B3699">INDEX('Temperature Data'!$B3699:$G3699,1,TempDataCol)</f>
        <v>22.4</v>
      </c>
      <c r="C3699" s="6">
        <f t="shared" si="399"/>
        <v>34.1</v>
      </c>
      <c r="D3699" s="6">
        <f t="shared" si="400"/>
        <v>35.1</v>
      </c>
      <c r="E3699" s="6">
        <f t="shared" si="401"/>
        <v>36.1</v>
      </c>
      <c r="F3699" s="6">
        <f t="shared" si="402"/>
        <v>34.1</v>
      </c>
      <c r="G3699" s="6">
        <f t="shared" si="403"/>
        <v>35.1</v>
      </c>
      <c r="H3699" s="6">
        <f t="shared" si="404"/>
        <v>36.1</v>
      </c>
      <c r="I3699" s="162"/>
      <c r="J3699" s="6">
        <f t="shared" si="405"/>
        <v>-70.200000000000017</v>
      </c>
      <c r="K3699" s="60"/>
      <c r="L3699" s="93"/>
    </row>
    <row r="3700" spans="1:12">
      <c r="A3700" s="59">
        <f>'Temperature Data'!A3700</f>
        <v>44241</v>
      </c>
      <c r="B3700" s="6" cm="1">
        <f t="array" ref="B3700">INDEX('Temperature Data'!$B3700:$G3700,1,TempDataCol)</f>
        <v>29.6</v>
      </c>
      <c r="C3700" s="6">
        <f t="shared" si="399"/>
        <v>26.9</v>
      </c>
      <c r="D3700" s="6">
        <f t="shared" si="400"/>
        <v>27.9</v>
      </c>
      <c r="E3700" s="6">
        <f t="shared" si="401"/>
        <v>28.9</v>
      </c>
      <c r="F3700" s="6">
        <f t="shared" si="402"/>
        <v>26.9</v>
      </c>
      <c r="G3700" s="6">
        <f t="shared" si="403"/>
        <v>27.9</v>
      </c>
      <c r="H3700" s="6">
        <f t="shared" si="404"/>
        <v>28.9</v>
      </c>
      <c r="I3700" s="162"/>
      <c r="J3700" s="6">
        <f t="shared" si="405"/>
        <v>-55.79999999999999</v>
      </c>
      <c r="K3700" s="60"/>
      <c r="L3700" s="93"/>
    </row>
    <row r="3701" spans="1:12">
      <c r="A3701" s="59">
        <f>'Temperature Data'!A3701</f>
        <v>44242</v>
      </c>
      <c r="B3701" s="6" cm="1">
        <f t="array" ref="B3701">INDEX('Temperature Data'!$B3701:$G3701,1,TempDataCol)</f>
        <v>29.4</v>
      </c>
      <c r="C3701" s="6">
        <f t="shared" si="399"/>
        <v>27.1</v>
      </c>
      <c r="D3701" s="6">
        <f t="shared" si="400"/>
        <v>28.1</v>
      </c>
      <c r="E3701" s="6">
        <f t="shared" si="401"/>
        <v>29.1</v>
      </c>
      <c r="F3701" s="6">
        <f t="shared" si="402"/>
        <v>27.1</v>
      </c>
      <c r="G3701" s="6">
        <f t="shared" si="403"/>
        <v>28.1</v>
      </c>
      <c r="H3701" s="6">
        <f t="shared" si="404"/>
        <v>29.1</v>
      </c>
      <c r="I3701" s="162"/>
      <c r="J3701" s="6">
        <f t="shared" si="405"/>
        <v>-56.20000000000001</v>
      </c>
      <c r="K3701" s="60"/>
      <c r="L3701" s="93"/>
    </row>
    <row r="3702" spans="1:12">
      <c r="A3702" s="59">
        <f>'Temperature Data'!A3702</f>
        <v>44243</v>
      </c>
      <c r="B3702" s="6" cm="1">
        <f t="array" ref="B3702">INDEX('Temperature Data'!$B3702:$G3702,1,TempDataCol)</f>
        <v>35.700000000000003</v>
      </c>
      <c r="C3702" s="6">
        <f t="shared" si="399"/>
        <v>20.799999999999997</v>
      </c>
      <c r="D3702" s="6">
        <f t="shared" si="400"/>
        <v>21.799999999999997</v>
      </c>
      <c r="E3702" s="6">
        <f t="shared" si="401"/>
        <v>22.799999999999997</v>
      </c>
      <c r="F3702" s="6">
        <f t="shared" si="402"/>
        <v>20.799999999999997</v>
      </c>
      <c r="G3702" s="6">
        <f t="shared" si="403"/>
        <v>21.799999999999997</v>
      </c>
      <c r="H3702" s="6">
        <f t="shared" si="404"/>
        <v>22.799999999999997</v>
      </c>
      <c r="I3702" s="162"/>
      <c r="J3702" s="6">
        <f t="shared" si="405"/>
        <v>-43.599999999999994</v>
      </c>
      <c r="K3702" s="60"/>
      <c r="L3702" s="93"/>
    </row>
    <row r="3703" spans="1:12">
      <c r="A3703" s="59">
        <f>'Temperature Data'!A3703</f>
        <v>44244</v>
      </c>
      <c r="B3703" s="6" cm="1">
        <f t="array" ref="B3703">INDEX('Temperature Data'!$B3703:$G3703,1,TempDataCol)</f>
        <v>24.799999999999997</v>
      </c>
      <c r="C3703" s="6">
        <f t="shared" si="399"/>
        <v>31.700000000000003</v>
      </c>
      <c r="D3703" s="6">
        <f t="shared" si="400"/>
        <v>32.700000000000003</v>
      </c>
      <c r="E3703" s="6">
        <f t="shared" si="401"/>
        <v>33.700000000000003</v>
      </c>
      <c r="F3703" s="6">
        <f t="shared" si="402"/>
        <v>31.700000000000003</v>
      </c>
      <c r="G3703" s="6">
        <f t="shared" si="403"/>
        <v>32.700000000000003</v>
      </c>
      <c r="H3703" s="6">
        <f t="shared" si="404"/>
        <v>33.700000000000003</v>
      </c>
      <c r="I3703" s="162"/>
      <c r="J3703" s="6">
        <f t="shared" si="405"/>
        <v>-65.400000000000006</v>
      </c>
      <c r="K3703" s="60"/>
      <c r="L3703" s="93"/>
    </row>
    <row r="3704" spans="1:12">
      <c r="A3704" s="59">
        <f>'Temperature Data'!A3704</f>
        <v>44245</v>
      </c>
      <c r="B3704" s="6" cm="1">
        <f t="array" ref="B3704">INDEX('Temperature Data'!$B3704:$G3704,1,TempDataCol)</f>
        <v>25.299999999999997</v>
      </c>
      <c r="C3704" s="6">
        <f t="shared" si="399"/>
        <v>31.200000000000003</v>
      </c>
      <c r="D3704" s="6">
        <f t="shared" si="400"/>
        <v>32.200000000000003</v>
      </c>
      <c r="E3704" s="6">
        <f t="shared" si="401"/>
        <v>33.200000000000003</v>
      </c>
      <c r="F3704" s="6">
        <f t="shared" si="402"/>
        <v>31.200000000000003</v>
      </c>
      <c r="G3704" s="6">
        <f t="shared" si="403"/>
        <v>32.200000000000003</v>
      </c>
      <c r="H3704" s="6">
        <f t="shared" si="404"/>
        <v>33.200000000000003</v>
      </c>
      <c r="I3704" s="162"/>
      <c r="J3704" s="6">
        <f t="shared" si="405"/>
        <v>-64.400000000000006</v>
      </c>
      <c r="K3704" s="60"/>
      <c r="L3704" s="93"/>
    </row>
    <row r="3705" spans="1:12">
      <c r="A3705" s="59">
        <f>'Temperature Data'!A3705</f>
        <v>44246</v>
      </c>
      <c r="B3705" s="6" cm="1">
        <f t="array" ref="B3705">INDEX('Temperature Data'!$B3705:$G3705,1,TempDataCol)</f>
        <v>26.1</v>
      </c>
      <c r="C3705" s="6">
        <f t="shared" si="399"/>
        <v>30.4</v>
      </c>
      <c r="D3705" s="6">
        <f t="shared" si="400"/>
        <v>31.4</v>
      </c>
      <c r="E3705" s="6">
        <f t="shared" si="401"/>
        <v>32.4</v>
      </c>
      <c r="F3705" s="6">
        <f t="shared" si="402"/>
        <v>30.4</v>
      </c>
      <c r="G3705" s="6">
        <f t="shared" si="403"/>
        <v>31.4</v>
      </c>
      <c r="H3705" s="6">
        <f t="shared" si="404"/>
        <v>32.4</v>
      </c>
      <c r="I3705" s="162"/>
      <c r="J3705" s="6">
        <f t="shared" si="405"/>
        <v>-62.79999999999999</v>
      </c>
      <c r="K3705" s="60"/>
      <c r="L3705" s="93"/>
    </row>
    <row r="3706" spans="1:12">
      <c r="A3706" s="59">
        <f>'Temperature Data'!A3706</f>
        <v>44247</v>
      </c>
      <c r="B3706" s="6" cm="1">
        <f t="array" ref="B3706">INDEX('Temperature Data'!$B3706:$G3706,1,TempDataCol)</f>
        <v>27.299999999999997</v>
      </c>
      <c r="C3706" s="6">
        <f t="shared" si="399"/>
        <v>29.200000000000003</v>
      </c>
      <c r="D3706" s="6">
        <f t="shared" si="400"/>
        <v>30.200000000000003</v>
      </c>
      <c r="E3706" s="6">
        <f t="shared" si="401"/>
        <v>31.200000000000003</v>
      </c>
      <c r="F3706" s="6">
        <f t="shared" si="402"/>
        <v>29.200000000000003</v>
      </c>
      <c r="G3706" s="6">
        <f t="shared" si="403"/>
        <v>30.200000000000003</v>
      </c>
      <c r="H3706" s="6">
        <f t="shared" si="404"/>
        <v>31.200000000000003</v>
      </c>
      <c r="I3706" s="162"/>
      <c r="J3706" s="6">
        <f t="shared" si="405"/>
        <v>-60.400000000000006</v>
      </c>
      <c r="K3706" s="60"/>
      <c r="L3706" s="93"/>
    </row>
    <row r="3707" spans="1:12">
      <c r="A3707" s="59">
        <f>'Temperature Data'!A3707</f>
        <v>44248</v>
      </c>
      <c r="B3707" s="6" cm="1">
        <f t="array" ref="B3707">INDEX('Temperature Data'!$B3707:$G3707,1,TempDataCol)</f>
        <v>22.9</v>
      </c>
      <c r="C3707" s="6">
        <f t="shared" si="399"/>
        <v>33.6</v>
      </c>
      <c r="D3707" s="6">
        <f t="shared" si="400"/>
        <v>34.6</v>
      </c>
      <c r="E3707" s="6">
        <f t="shared" si="401"/>
        <v>35.6</v>
      </c>
      <c r="F3707" s="6">
        <f t="shared" si="402"/>
        <v>33.6</v>
      </c>
      <c r="G3707" s="6">
        <f t="shared" si="403"/>
        <v>34.6</v>
      </c>
      <c r="H3707" s="6">
        <f t="shared" si="404"/>
        <v>35.6</v>
      </c>
      <c r="I3707" s="162"/>
      <c r="J3707" s="6">
        <f t="shared" si="405"/>
        <v>-69.200000000000017</v>
      </c>
      <c r="K3707" s="60"/>
      <c r="L3707" s="93"/>
    </row>
    <row r="3708" spans="1:12">
      <c r="A3708" s="59">
        <f>'Temperature Data'!A3708</f>
        <v>44249</v>
      </c>
      <c r="B3708" s="6" cm="1">
        <f t="array" ref="B3708">INDEX('Temperature Data'!$B3708:$G3708,1,TempDataCol)</f>
        <v>28</v>
      </c>
      <c r="C3708" s="6">
        <f t="shared" si="399"/>
        <v>28.5</v>
      </c>
      <c r="D3708" s="6">
        <f t="shared" si="400"/>
        <v>29.5</v>
      </c>
      <c r="E3708" s="6">
        <f t="shared" si="401"/>
        <v>30.5</v>
      </c>
      <c r="F3708" s="6">
        <f t="shared" si="402"/>
        <v>28.5</v>
      </c>
      <c r="G3708" s="6">
        <f t="shared" si="403"/>
        <v>29.5</v>
      </c>
      <c r="H3708" s="6">
        <f t="shared" si="404"/>
        <v>30.5</v>
      </c>
      <c r="I3708" s="162"/>
      <c r="J3708" s="6">
        <f t="shared" si="405"/>
        <v>-59</v>
      </c>
      <c r="K3708" s="60"/>
      <c r="L3708" s="93"/>
    </row>
    <row r="3709" spans="1:12">
      <c r="A3709" s="59">
        <f>'Temperature Data'!A3709</f>
        <v>44250</v>
      </c>
      <c r="B3709" s="6" cm="1">
        <f t="array" ref="B3709">INDEX('Temperature Data'!$B3709:$G3709,1,TempDataCol)</f>
        <v>37.5</v>
      </c>
      <c r="C3709" s="6">
        <f t="shared" si="399"/>
        <v>19</v>
      </c>
      <c r="D3709" s="6">
        <f t="shared" si="400"/>
        <v>20</v>
      </c>
      <c r="E3709" s="6">
        <f t="shared" si="401"/>
        <v>21</v>
      </c>
      <c r="F3709" s="6">
        <f t="shared" si="402"/>
        <v>19</v>
      </c>
      <c r="G3709" s="6">
        <f t="shared" si="403"/>
        <v>20</v>
      </c>
      <c r="H3709" s="6">
        <f t="shared" si="404"/>
        <v>21</v>
      </c>
      <c r="I3709" s="162"/>
      <c r="J3709" s="6">
        <f t="shared" si="405"/>
        <v>-40</v>
      </c>
      <c r="K3709" s="60"/>
      <c r="L3709" s="93"/>
    </row>
    <row r="3710" spans="1:12">
      <c r="A3710" s="59">
        <f>'Temperature Data'!A3710</f>
        <v>44251</v>
      </c>
      <c r="B3710" s="6" cm="1">
        <f t="array" ref="B3710">INDEX('Temperature Data'!$B3710:$G3710,1,TempDataCol)</f>
        <v>42.4</v>
      </c>
      <c r="C3710" s="6">
        <f t="shared" si="399"/>
        <v>14.100000000000001</v>
      </c>
      <c r="D3710" s="6">
        <f t="shared" si="400"/>
        <v>15.100000000000001</v>
      </c>
      <c r="E3710" s="6">
        <f t="shared" si="401"/>
        <v>16.100000000000001</v>
      </c>
      <c r="F3710" s="6">
        <f t="shared" si="402"/>
        <v>14.100000000000001</v>
      </c>
      <c r="G3710" s="6">
        <f t="shared" si="403"/>
        <v>15.100000000000001</v>
      </c>
      <c r="H3710" s="6">
        <f t="shared" si="404"/>
        <v>16.100000000000001</v>
      </c>
      <c r="I3710" s="162"/>
      <c r="J3710" s="6">
        <f t="shared" si="405"/>
        <v>-30.200000000000003</v>
      </c>
      <c r="K3710" s="60"/>
      <c r="L3710" s="93"/>
    </row>
    <row r="3711" spans="1:12">
      <c r="A3711" s="59">
        <f>'Temperature Data'!A3711</f>
        <v>44252</v>
      </c>
      <c r="B3711" s="6" cm="1">
        <f t="array" ref="B3711">INDEX('Temperature Data'!$B3711:$G3711,1,TempDataCol)</f>
        <v>40.5</v>
      </c>
      <c r="C3711" s="6">
        <f t="shared" si="399"/>
        <v>16</v>
      </c>
      <c r="D3711" s="6">
        <f t="shared" si="400"/>
        <v>17</v>
      </c>
      <c r="E3711" s="6">
        <f t="shared" si="401"/>
        <v>18</v>
      </c>
      <c r="F3711" s="6">
        <f t="shared" si="402"/>
        <v>16</v>
      </c>
      <c r="G3711" s="6">
        <f t="shared" si="403"/>
        <v>17</v>
      </c>
      <c r="H3711" s="6">
        <f t="shared" si="404"/>
        <v>18</v>
      </c>
      <c r="I3711" s="162"/>
      <c r="J3711" s="6">
        <f t="shared" si="405"/>
        <v>-34</v>
      </c>
      <c r="K3711" s="60"/>
      <c r="L3711" s="93"/>
    </row>
    <row r="3712" spans="1:12">
      <c r="A3712" s="59">
        <f>'Temperature Data'!A3712</f>
        <v>44253</v>
      </c>
      <c r="B3712" s="6" cm="1">
        <f t="array" ref="B3712">INDEX('Temperature Data'!$B3712:$G3712,1,TempDataCol)</f>
        <v>31.6</v>
      </c>
      <c r="C3712" s="6">
        <f t="shared" si="399"/>
        <v>24.9</v>
      </c>
      <c r="D3712" s="6">
        <f t="shared" si="400"/>
        <v>25.9</v>
      </c>
      <c r="E3712" s="6">
        <f t="shared" si="401"/>
        <v>26.9</v>
      </c>
      <c r="F3712" s="6">
        <f t="shared" si="402"/>
        <v>24.9</v>
      </c>
      <c r="G3712" s="6">
        <f t="shared" si="403"/>
        <v>25.9</v>
      </c>
      <c r="H3712" s="6">
        <f t="shared" si="404"/>
        <v>26.9</v>
      </c>
      <c r="I3712" s="162"/>
      <c r="J3712" s="6">
        <f t="shared" si="405"/>
        <v>-51.79999999999999</v>
      </c>
      <c r="K3712" s="60"/>
      <c r="L3712" s="93"/>
    </row>
    <row r="3713" spans="1:12">
      <c r="A3713" s="59">
        <f>'Temperature Data'!A3713</f>
        <v>44254</v>
      </c>
      <c r="B3713" s="6" cm="1">
        <f t="array" ref="B3713">INDEX('Temperature Data'!$B3713:$G3713,1,TempDataCol)</f>
        <v>34.200000000000003</v>
      </c>
      <c r="C3713" s="6">
        <f t="shared" si="399"/>
        <v>22.299999999999997</v>
      </c>
      <c r="D3713" s="6">
        <f t="shared" si="400"/>
        <v>23.299999999999997</v>
      </c>
      <c r="E3713" s="6">
        <f t="shared" si="401"/>
        <v>24.299999999999997</v>
      </c>
      <c r="F3713" s="6">
        <f t="shared" si="402"/>
        <v>22.299999999999997</v>
      </c>
      <c r="G3713" s="6">
        <f t="shared" si="403"/>
        <v>23.299999999999997</v>
      </c>
      <c r="H3713" s="6">
        <f t="shared" si="404"/>
        <v>24.299999999999997</v>
      </c>
      <c r="I3713" s="162"/>
      <c r="J3713" s="6">
        <f t="shared" si="405"/>
        <v>-46.599999999999994</v>
      </c>
      <c r="K3713" s="60"/>
      <c r="L3713" s="93"/>
    </row>
    <row r="3714" spans="1:12">
      <c r="A3714" s="59">
        <f>'Temperature Data'!A3714</f>
        <v>44255</v>
      </c>
      <c r="B3714" s="6" cm="1">
        <f t="array" ref="B3714">INDEX('Temperature Data'!$B3714:$G3714,1,TempDataCol)</f>
        <v>37.299999999999997</v>
      </c>
      <c r="C3714" s="6">
        <f t="shared" si="399"/>
        <v>19.200000000000003</v>
      </c>
      <c r="D3714" s="6">
        <f t="shared" si="400"/>
        <v>20.200000000000003</v>
      </c>
      <c r="E3714" s="6">
        <f t="shared" si="401"/>
        <v>21.200000000000003</v>
      </c>
      <c r="F3714" s="6">
        <f t="shared" si="402"/>
        <v>19.200000000000003</v>
      </c>
      <c r="G3714" s="6">
        <f t="shared" si="403"/>
        <v>20.200000000000003</v>
      </c>
      <c r="H3714" s="6">
        <f t="shared" si="404"/>
        <v>21.200000000000003</v>
      </c>
      <c r="I3714" s="162"/>
      <c r="J3714" s="6">
        <f t="shared" si="405"/>
        <v>-40.400000000000006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19</v>
      </c>
      <c r="D3715" s="6">
        <f t="shared" ref="D3715:D3778" si="407">IF(ISNUMBER($B3715),IF($B3715&lt;BPmiddle,(BPmiddle-$B3715),0),"no data")</f>
        <v>20</v>
      </c>
      <c r="E3715" s="6">
        <f t="shared" ref="E3715:E3778" si="408">IF(ISNUMBER($B3715),IF($B3715&lt;BPupper,(BPupper-$B3715),0),"no data")</f>
        <v>21</v>
      </c>
      <c r="F3715" s="6">
        <f t="shared" ref="F3715:F3778" si="409">IF(ISNUMBER($B3715),IF($B3715&lt;BPlower,(BPlower-$B3715),0),"no data")</f>
        <v>19</v>
      </c>
      <c r="G3715" s="6">
        <f t="shared" ref="G3715:G3778" si="410">IF(ISNUMBER($B3715),IF($B3715&lt;BPmiddle,(BPmiddle-$B3715),0),"no data")</f>
        <v>20</v>
      </c>
      <c r="H3715" s="6">
        <f t="shared" ref="H3715:H3778" si="411">IF(ISNUMBER($B3715),IF($B3715&lt;BPupper,(BPupper-$B3715),0),"no data")</f>
        <v>21</v>
      </c>
      <c r="I3715" s="162"/>
      <c r="J3715" s="6">
        <f t="shared" ref="J3715:J3778" si="412">IF(ISNUMBER($B3715),IF($B3715&lt;BalancePoint,(BalancePoint-$B3715-SUM($D3715:$F3715)),0),"no data")</f>
        <v>-40</v>
      </c>
      <c r="K3715" s="60"/>
      <c r="L3715" s="93"/>
    </row>
    <row r="3716" spans="1:12">
      <c r="A3716" s="59">
        <f>'Temperature Data'!A3716</f>
        <v>44257</v>
      </c>
      <c r="B3716" s="6" cm="1">
        <f t="array" ref="B3716">INDEX('Temperature Data'!$B3716:$G3716,1,TempDataCol)</f>
        <v>20.799999999999997</v>
      </c>
      <c r="C3716" s="6">
        <f t="shared" si="406"/>
        <v>35.700000000000003</v>
      </c>
      <c r="D3716" s="6">
        <f t="shared" si="407"/>
        <v>36.700000000000003</v>
      </c>
      <c r="E3716" s="6">
        <f t="shared" si="408"/>
        <v>37.700000000000003</v>
      </c>
      <c r="F3716" s="6">
        <f t="shared" si="409"/>
        <v>35.700000000000003</v>
      </c>
      <c r="G3716" s="6">
        <f t="shared" si="410"/>
        <v>36.700000000000003</v>
      </c>
      <c r="H3716" s="6">
        <f t="shared" si="411"/>
        <v>37.700000000000003</v>
      </c>
      <c r="I3716" s="162"/>
      <c r="J3716" s="6">
        <f t="shared" si="412"/>
        <v>-73.400000000000006</v>
      </c>
      <c r="K3716" s="60"/>
      <c r="L3716" s="93"/>
    </row>
    <row r="3717" spans="1:12">
      <c r="A3717" s="59">
        <f>'Temperature Data'!A3717</f>
        <v>44258</v>
      </c>
      <c r="B3717" s="6" cm="1">
        <f t="array" ref="B3717">INDEX('Temperature Data'!$B3717:$G3717,1,TempDataCol)</f>
        <v>34.6</v>
      </c>
      <c r="C3717" s="6">
        <f t="shared" si="406"/>
        <v>21.9</v>
      </c>
      <c r="D3717" s="6">
        <f t="shared" si="407"/>
        <v>22.9</v>
      </c>
      <c r="E3717" s="6">
        <f t="shared" si="408"/>
        <v>23.9</v>
      </c>
      <c r="F3717" s="6">
        <f t="shared" si="409"/>
        <v>21.9</v>
      </c>
      <c r="G3717" s="6">
        <f t="shared" si="410"/>
        <v>22.9</v>
      </c>
      <c r="H3717" s="6">
        <f t="shared" si="411"/>
        <v>23.9</v>
      </c>
      <c r="I3717" s="162"/>
      <c r="J3717" s="6">
        <f t="shared" si="412"/>
        <v>-45.79999999999999</v>
      </c>
      <c r="K3717" s="60"/>
      <c r="L3717" s="93"/>
    </row>
    <row r="3718" spans="1:12">
      <c r="A3718" s="59">
        <f>'Temperature Data'!A3718</f>
        <v>44259</v>
      </c>
      <c r="B3718" s="6" cm="1">
        <f t="array" ref="B3718">INDEX('Temperature Data'!$B3718:$G3718,1,TempDataCol)</f>
        <v>33.1</v>
      </c>
      <c r="C3718" s="6">
        <f t="shared" si="406"/>
        <v>23.4</v>
      </c>
      <c r="D3718" s="6">
        <f t="shared" si="407"/>
        <v>24.4</v>
      </c>
      <c r="E3718" s="6">
        <f t="shared" si="408"/>
        <v>25.4</v>
      </c>
      <c r="F3718" s="6">
        <f t="shared" si="409"/>
        <v>23.4</v>
      </c>
      <c r="G3718" s="6">
        <f t="shared" si="410"/>
        <v>24.4</v>
      </c>
      <c r="H3718" s="6">
        <f t="shared" si="411"/>
        <v>25.4</v>
      </c>
      <c r="I3718" s="162"/>
      <c r="J3718" s="6">
        <f t="shared" si="412"/>
        <v>-48.79999999999999</v>
      </c>
      <c r="K3718" s="60"/>
      <c r="L3718" s="93"/>
    </row>
    <row r="3719" spans="1:12">
      <c r="A3719" s="59">
        <f>'Temperature Data'!A3719</f>
        <v>44260</v>
      </c>
      <c r="B3719" s="6" cm="1">
        <f t="array" ref="B3719">INDEX('Temperature Data'!$B3719:$G3719,1,TempDataCol)</f>
        <v>26</v>
      </c>
      <c r="C3719" s="6">
        <f t="shared" si="406"/>
        <v>30.5</v>
      </c>
      <c r="D3719" s="6">
        <f t="shared" si="407"/>
        <v>31.5</v>
      </c>
      <c r="E3719" s="6">
        <f t="shared" si="408"/>
        <v>32.5</v>
      </c>
      <c r="F3719" s="6">
        <f t="shared" si="409"/>
        <v>30.5</v>
      </c>
      <c r="G3719" s="6">
        <f t="shared" si="410"/>
        <v>31.5</v>
      </c>
      <c r="H3719" s="6">
        <f t="shared" si="411"/>
        <v>32.5</v>
      </c>
      <c r="I3719" s="162"/>
      <c r="J3719" s="6">
        <f t="shared" si="412"/>
        <v>-63</v>
      </c>
      <c r="K3719" s="60"/>
      <c r="L3719" s="93"/>
    </row>
    <row r="3720" spans="1:12">
      <c r="A3720" s="59">
        <f>'Temperature Data'!A3720</f>
        <v>44261</v>
      </c>
      <c r="B3720" s="6" cm="1">
        <f t="array" ref="B3720">INDEX('Temperature Data'!$B3720:$G3720,1,TempDataCol)</f>
        <v>25</v>
      </c>
      <c r="C3720" s="6">
        <f t="shared" si="406"/>
        <v>31.5</v>
      </c>
      <c r="D3720" s="6">
        <f t="shared" si="407"/>
        <v>32.5</v>
      </c>
      <c r="E3720" s="6">
        <f t="shared" si="408"/>
        <v>33.5</v>
      </c>
      <c r="F3720" s="6">
        <f t="shared" si="409"/>
        <v>31.5</v>
      </c>
      <c r="G3720" s="6">
        <f t="shared" si="410"/>
        <v>32.5</v>
      </c>
      <c r="H3720" s="6">
        <f t="shared" si="411"/>
        <v>33.5</v>
      </c>
      <c r="I3720" s="162"/>
      <c r="J3720" s="6">
        <f t="shared" si="412"/>
        <v>-65</v>
      </c>
      <c r="K3720" s="60"/>
      <c r="L3720" s="93"/>
    </row>
    <row r="3721" spans="1:12">
      <c r="A3721" s="59">
        <f>'Temperature Data'!A3721</f>
        <v>44262</v>
      </c>
      <c r="B3721" s="6" cm="1">
        <f t="array" ref="B3721">INDEX('Temperature Data'!$B3721:$G3721,1,TempDataCol)</f>
        <v>26.1</v>
      </c>
      <c r="C3721" s="6">
        <f t="shared" si="406"/>
        <v>30.4</v>
      </c>
      <c r="D3721" s="6">
        <f t="shared" si="407"/>
        <v>31.4</v>
      </c>
      <c r="E3721" s="6">
        <f t="shared" si="408"/>
        <v>32.4</v>
      </c>
      <c r="F3721" s="6">
        <f t="shared" si="409"/>
        <v>30.4</v>
      </c>
      <c r="G3721" s="6">
        <f t="shared" si="410"/>
        <v>31.4</v>
      </c>
      <c r="H3721" s="6">
        <f t="shared" si="411"/>
        <v>32.4</v>
      </c>
      <c r="I3721" s="162"/>
      <c r="J3721" s="6">
        <f t="shared" si="412"/>
        <v>-62.79999999999999</v>
      </c>
      <c r="K3721" s="60"/>
      <c r="L3721" s="93"/>
    </row>
    <row r="3722" spans="1:12">
      <c r="A3722" s="59">
        <f>'Temperature Data'!A3722</f>
        <v>44263</v>
      </c>
      <c r="B3722" s="6" cm="1">
        <f t="array" ref="B3722">INDEX('Temperature Data'!$B3722:$G3722,1,TempDataCol)</f>
        <v>29.4</v>
      </c>
      <c r="C3722" s="6">
        <f t="shared" si="406"/>
        <v>27.1</v>
      </c>
      <c r="D3722" s="6">
        <f t="shared" si="407"/>
        <v>28.1</v>
      </c>
      <c r="E3722" s="6">
        <f t="shared" si="408"/>
        <v>29.1</v>
      </c>
      <c r="F3722" s="6">
        <f t="shared" si="409"/>
        <v>27.1</v>
      </c>
      <c r="G3722" s="6">
        <f t="shared" si="410"/>
        <v>28.1</v>
      </c>
      <c r="H3722" s="6">
        <f t="shared" si="411"/>
        <v>29.1</v>
      </c>
      <c r="I3722" s="162"/>
      <c r="J3722" s="6">
        <f t="shared" si="412"/>
        <v>-56.20000000000001</v>
      </c>
      <c r="K3722" s="60"/>
      <c r="L3722" s="93"/>
    </row>
    <row r="3723" spans="1:12">
      <c r="A3723" s="59">
        <f>'Temperature Data'!A3723</f>
        <v>44264</v>
      </c>
      <c r="B3723" s="6" cm="1">
        <f t="array" ref="B3723">INDEX('Temperature Data'!$B3723:$G3723,1,TempDataCol)</f>
        <v>44.1</v>
      </c>
      <c r="C3723" s="6">
        <f t="shared" si="406"/>
        <v>12.399999999999999</v>
      </c>
      <c r="D3723" s="6">
        <f t="shared" si="407"/>
        <v>13.399999999999999</v>
      </c>
      <c r="E3723" s="6">
        <f t="shared" si="408"/>
        <v>14.399999999999999</v>
      </c>
      <c r="F3723" s="6">
        <f t="shared" si="409"/>
        <v>12.399999999999999</v>
      </c>
      <c r="G3723" s="6">
        <f t="shared" si="410"/>
        <v>13.399999999999999</v>
      </c>
      <c r="H3723" s="6">
        <f t="shared" si="411"/>
        <v>14.399999999999999</v>
      </c>
      <c r="I3723" s="162"/>
      <c r="J3723" s="6">
        <f t="shared" si="412"/>
        <v>-26.799999999999997</v>
      </c>
      <c r="K3723" s="60"/>
      <c r="L3723" s="93"/>
    </row>
    <row r="3724" spans="1:12">
      <c r="A3724" s="59">
        <f>'Temperature Data'!A3724</f>
        <v>44265</v>
      </c>
      <c r="B3724" s="6" cm="1">
        <f t="array" ref="B3724">INDEX('Temperature Data'!$B3724:$G3724,1,TempDataCol)</f>
        <v>39.200000000000003</v>
      </c>
      <c r="C3724" s="6">
        <f t="shared" si="406"/>
        <v>17.299999999999997</v>
      </c>
      <c r="D3724" s="6">
        <f t="shared" si="407"/>
        <v>18.299999999999997</v>
      </c>
      <c r="E3724" s="6">
        <f t="shared" si="408"/>
        <v>19.299999999999997</v>
      </c>
      <c r="F3724" s="6">
        <f t="shared" si="409"/>
        <v>17.299999999999997</v>
      </c>
      <c r="G3724" s="6">
        <f t="shared" si="410"/>
        <v>18.299999999999997</v>
      </c>
      <c r="H3724" s="6">
        <f t="shared" si="411"/>
        <v>19.299999999999997</v>
      </c>
      <c r="I3724" s="162"/>
      <c r="J3724" s="6">
        <f t="shared" si="412"/>
        <v>-36.599999999999994</v>
      </c>
      <c r="K3724" s="60"/>
      <c r="L3724" s="93"/>
    </row>
    <row r="3725" spans="1:12">
      <c r="A3725" s="59">
        <f>'Temperature Data'!A3725</f>
        <v>44266</v>
      </c>
      <c r="B3725" s="6" cm="1">
        <f t="array" ref="B3725">INDEX('Temperature Data'!$B3725:$G3725,1,TempDataCol)</f>
        <v>51.8</v>
      </c>
      <c r="C3725" s="6">
        <f t="shared" si="406"/>
        <v>4.7000000000000028</v>
      </c>
      <c r="D3725" s="6">
        <f t="shared" si="407"/>
        <v>5.7000000000000028</v>
      </c>
      <c r="E3725" s="6">
        <f t="shared" si="408"/>
        <v>6.7000000000000028</v>
      </c>
      <c r="F3725" s="6">
        <f t="shared" si="409"/>
        <v>4.7000000000000028</v>
      </c>
      <c r="G3725" s="6">
        <f t="shared" si="410"/>
        <v>5.7000000000000028</v>
      </c>
      <c r="H3725" s="6">
        <f t="shared" si="411"/>
        <v>6.7000000000000028</v>
      </c>
      <c r="I3725" s="162"/>
      <c r="J3725" s="6">
        <f t="shared" si="412"/>
        <v>-11.400000000000006</v>
      </c>
      <c r="K3725" s="60"/>
      <c r="L3725" s="93"/>
    </row>
    <row r="3726" spans="1:12">
      <c r="A3726" s="59">
        <f>'Temperature Data'!A3726</f>
        <v>44267</v>
      </c>
      <c r="B3726" s="6" cm="1">
        <f t="array" ref="B3726">INDEX('Temperature Data'!$B3726:$G3726,1,TempDataCol)</f>
        <v>55.7</v>
      </c>
      <c r="C3726" s="6">
        <f t="shared" si="406"/>
        <v>0.79999999999999716</v>
      </c>
      <c r="D3726" s="6">
        <f t="shared" si="407"/>
        <v>1.7999999999999972</v>
      </c>
      <c r="E3726" s="6">
        <f t="shared" si="408"/>
        <v>2.7999999999999972</v>
      </c>
      <c r="F3726" s="6">
        <f t="shared" si="409"/>
        <v>0.79999999999999716</v>
      </c>
      <c r="G3726" s="6">
        <f t="shared" si="410"/>
        <v>1.7999999999999972</v>
      </c>
      <c r="H3726" s="6">
        <f t="shared" si="411"/>
        <v>2.7999999999999972</v>
      </c>
      <c r="I3726" s="162"/>
      <c r="J3726" s="6">
        <f t="shared" si="412"/>
        <v>-3.5999999999999943</v>
      </c>
      <c r="K3726" s="60"/>
      <c r="L3726" s="93"/>
    </row>
    <row r="3727" spans="1:12">
      <c r="A3727" s="59">
        <f>'Temperature Data'!A3727</f>
        <v>44268</v>
      </c>
      <c r="B3727" s="6" cm="1">
        <f t="array" ref="B3727">INDEX('Temperature Data'!$B3727:$G3727,1,TempDataCol)</f>
        <v>38.1</v>
      </c>
      <c r="C3727" s="6">
        <f t="shared" si="406"/>
        <v>18.399999999999999</v>
      </c>
      <c r="D3727" s="6">
        <f t="shared" si="407"/>
        <v>19.399999999999999</v>
      </c>
      <c r="E3727" s="6">
        <f t="shared" si="408"/>
        <v>20.399999999999999</v>
      </c>
      <c r="F3727" s="6">
        <f t="shared" si="409"/>
        <v>18.399999999999999</v>
      </c>
      <c r="G3727" s="6">
        <f t="shared" si="410"/>
        <v>19.399999999999999</v>
      </c>
      <c r="H3727" s="6">
        <f t="shared" si="411"/>
        <v>20.399999999999999</v>
      </c>
      <c r="I3727" s="162"/>
      <c r="J3727" s="6">
        <f t="shared" si="412"/>
        <v>-38.799999999999997</v>
      </c>
      <c r="K3727" s="60"/>
      <c r="L3727" s="93"/>
    </row>
    <row r="3728" spans="1:12">
      <c r="A3728" s="59">
        <f>'Temperature Data'!A3728</f>
        <v>44269</v>
      </c>
      <c r="B3728" s="6" cm="1">
        <f t="array" ref="B3728">INDEX('Temperature Data'!$B3728:$G3728,1,TempDataCol)</f>
        <v>35.799999999999997</v>
      </c>
      <c r="C3728" s="6">
        <f t="shared" si="406"/>
        <v>20.700000000000003</v>
      </c>
      <c r="D3728" s="6">
        <f t="shared" si="407"/>
        <v>21.700000000000003</v>
      </c>
      <c r="E3728" s="6">
        <f t="shared" si="408"/>
        <v>22.700000000000003</v>
      </c>
      <c r="F3728" s="6">
        <f t="shared" si="409"/>
        <v>20.700000000000003</v>
      </c>
      <c r="G3728" s="6">
        <f t="shared" si="410"/>
        <v>21.700000000000003</v>
      </c>
      <c r="H3728" s="6">
        <f t="shared" si="411"/>
        <v>22.700000000000003</v>
      </c>
      <c r="I3728" s="162"/>
      <c r="J3728" s="6">
        <f t="shared" si="412"/>
        <v>-43.400000000000006</v>
      </c>
      <c r="K3728" s="60"/>
      <c r="L3728" s="93"/>
    </row>
    <row r="3729" spans="1:12">
      <c r="A3729" s="59">
        <f>'Temperature Data'!A3729</f>
        <v>44270</v>
      </c>
      <c r="B3729" s="6" cm="1">
        <f t="array" ref="B3729">INDEX('Temperature Data'!$B3729:$G3729,1,TempDataCol)</f>
        <v>21.1</v>
      </c>
      <c r="C3729" s="6">
        <f t="shared" si="406"/>
        <v>35.4</v>
      </c>
      <c r="D3729" s="6">
        <f t="shared" si="407"/>
        <v>36.4</v>
      </c>
      <c r="E3729" s="6">
        <f t="shared" si="408"/>
        <v>37.4</v>
      </c>
      <c r="F3729" s="6">
        <f t="shared" si="409"/>
        <v>35.4</v>
      </c>
      <c r="G3729" s="6">
        <f t="shared" si="410"/>
        <v>36.4</v>
      </c>
      <c r="H3729" s="6">
        <f t="shared" si="411"/>
        <v>37.4</v>
      </c>
      <c r="I3729" s="162"/>
      <c r="J3729" s="6">
        <f t="shared" si="412"/>
        <v>-72.799999999999983</v>
      </c>
      <c r="K3729" s="60"/>
      <c r="L3729" s="93"/>
    </row>
    <row r="3730" spans="1:12">
      <c r="A3730" s="59">
        <f>'Temperature Data'!A3730</f>
        <v>44271</v>
      </c>
      <c r="B3730" s="6" cm="1">
        <f t="array" ref="B3730">INDEX('Temperature Data'!$B3730:$G3730,1,TempDataCol)</f>
        <v>27</v>
      </c>
      <c r="C3730" s="6">
        <f t="shared" si="406"/>
        <v>29.5</v>
      </c>
      <c r="D3730" s="6">
        <f t="shared" si="407"/>
        <v>30.5</v>
      </c>
      <c r="E3730" s="6">
        <f t="shared" si="408"/>
        <v>31.5</v>
      </c>
      <c r="F3730" s="6">
        <f t="shared" si="409"/>
        <v>29.5</v>
      </c>
      <c r="G3730" s="6">
        <f t="shared" si="410"/>
        <v>30.5</v>
      </c>
      <c r="H3730" s="6">
        <f t="shared" si="411"/>
        <v>31.5</v>
      </c>
      <c r="I3730" s="162"/>
      <c r="J3730" s="6">
        <f t="shared" si="412"/>
        <v>-61</v>
      </c>
      <c r="K3730" s="60"/>
      <c r="L3730" s="93"/>
    </row>
    <row r="3731" spans="1:12">
      <c r="A3731" s="59">
        <f>'Temperature Data'!A3731</f>
        <v>44272</v>
      </c>
      <c r="B3731" s="6" cm="1">
        <f t="array" ref="B3731">INDEX('Temperature Data'!$B3731:$G3731,1,TempDataCol)</f>
        <v>39.6</v>
      </c>
      <c r="C3731" s="6">
        <f t="shared" si="406"/>
        <v>16.899999999999999</v>
      </c>
      <c r="D3731" s="6">
        <f t="shared" si="407"/>
        <v>17.899999999999999</v>
      </c>
      <c r="E3731" s="6">
        <f t="shared" si="408"/>
        <v>18.899999999999999</v>
      </c>
      <c r="F3731" s="6">
        <f t="shared" si="409"/>
        <v>16.899999999999999</v>
      </c>
      <c r="G3731" s="6">
        <f t="shared" si="410"/>
        <v>17.899999999999999</v>
      </c>
      <c r="H3731" s="6">
        <f t="shared" si="411"/>
        <v>18.899999999999999</v>
      </c>
      <c r="I3731" s="162"/>
      <c r="J3731" s="6">
        <f t="shared" si="412"/>
        <v>-35.799999999999997</v>
      </c>
      <c r="K3731" s="60"/>
      <c r="L3731" s="93"/>
    </row>
    <row r="3732" spans="1:12">
      <c r="A3732" s="59">
        <f>'Temperature Data'!A3732</f>
        <v>44273</v>
      </c>
      <c r="B3732" s="6" cm="1">
        <f t="array" ref="B3732">INDEX('Temperature Data'!$B3732:$G3732,1,TempDataCol)</f>
        <v>40.700000000000003</v>
      </c>
      <c r="C3732" s="6">
        <f t="shared" si="406"/>
        <v>15.799999999999997</v>
      </c>
      <c r="D3732" s="6">
        <f t="shared" si="407"/>
        <v>16.799999999999997</v>
      </c>
      <c r="E3732" s="6">
        <f t="shared" si="408"/>
        <v>17.799999999999997</v>
      </c>
      <c r="F3732" s="6">
        <f t="shared" si="409"/>
        <v>15.799999999999997</v>
      </c>
      <c r="G3732" s="6">
        <f t="shared" si="410"/>
        <v>16.799999999999997</v>
      </c>
      <c r="H3732" s="6">
        <f t="shared" si="411"/>
        <v>17.799999999999997</v>
      </c>
      <c r="I3732" s="162"/>
      <c r="J3732" s="6">
        <f t="shared" si="412"/>
        <v>-33.599999999999994</v>
      </c>
      <c r="K3732" s="60"/>
      <c r="L3732" s="93"/>
    </row>
    <row r="3733" spans="1:12">
      <c r="A3733" s="59">
        <f>'Temperature Data'!A3733</f>
        <v>44274</v>
      </c>
      <c r="B3733" s="6" cm="1">
        <f t="array" ref="B3733">INDEX('Temperature Data'!$B3733:$G3733,1,TempDataCol)</f>
        <v>34.200000000000003</v>
      </c>
      <c r="C3733" s="6">
        <f t="shared" si="406"/>
        <v>22.299999999999997</v>
      </c>
      <c r="D3733" s="6">
        <f t="shared" si="407"/>
        <v>23.299999999999997</v>
      </c>
      <c r="E3733" s="6">
        <f t="shared" si="408"/>
        <v>24.299999999999997</v>
      </c>
      <c r="F3733" s="6">
        <f t="shared" si="409"/>
        <v>22.299999999999997</v>
      </c>
      <c r="G3733" s="6">
        <f t="shared" si="410"/>
        <v>23.299999999999997</v>
      </c>
      <c r="H3733" s="6">
        <f t="shared" si="411"/>
        <v>24.299999999999997</v>
      </c>
      <c r="I3733" s="162"/>
      <c r="J3733" s="6">
        <f t="shared" si="412"/>
        <v>-46.599999999999994</v>
      </c>
      <c r="K3733" s="60"/>
      <c r="L3733" s="93"/>
    </row>
    <row r="3734" spans="1:12">
      <c r="A3734" s="59">
        <f>'Temperature Data'!A3734</f>
        <v>44275</v>
      </c>
      <c r="B3734" s="6" cm="1">
        <f t="array" ref="B3734">INDEX('Temperature Data'!$B3734:$G3734,1,TempDataCol)</f>
        <v>39.200000000000003</v>
      </c>
      <c r="C3734" s="6">
        <f t="shared" si="406"/>
        <v>17.299999999999997</v>
      </c>
      <c r="D3734" s="6">
        <f t="shared" si="407"/>
        <v>18.299999999999997</v>
      </c>
      <c r="E3734" s="6">
        <f t="shared" si="408"/>
        <v>19.299999999999997</v>
      </c>
      <c r="F3734" s="6">
        <f t="shared" si="409"/>
        <v>17.299999999999997</v>
      </c>
      <c r="G3734" s="6">
        <f t="shared" si="410"/>
        <v>18.299999999999997</v>
      </c>
      <c r="H3734" s="6">
        <f t="shared" si="411"/>
        <v>19.299999999999997</v>
      </c>
      <c r="I3734" s="162"/>
      <c r="J3734" s="6">
        <f t="shared" si="412"/>
        <v>-36.599999999999994</v>
      </c>
      <c r="K3734" s="60"/>
      <c r="L3734" s="93"/>
    </row>
    <row r="3735" spans="1:12">
      <c r="A3735" s="59">
        <f>'Temperature Data'!A3735</f>
        <v>44276</v>
      </c>
      <c r="B3735" s="6" cm="1">
        <f t="array" ref="B3735">INDEX('Temperature Data'!$B3735:$G3735,1,TempDataCol)</f>
        <v>45.3</v>
      </c>
      <c r="C3735" s="6">
        <f t="shared" si="406"/>
        <v>11.200000000000003</v>
      </c>
      <c r="D3735" s="6">
        <f t="shared" si="407"/>
        <v>12.200000000000003</v>
      </c>
      <c r="E3735" s="6">
        <f t="shared" si="408"/>
        <v>13.200000000000003</v>
      </c>
      <c r="F3735" s="6">
        <f t="shared" si="409"/>
        <v>11.200000000000003</v>
      </c>
      <c r="G3735" s="6">
        <f t="shared" si="410"/>
        <v>12.200000000000003</v>
      </c>
      <c r="H3735" s="6">
        <f t="shared" si="411"/>
        <v>13.200000000000003</v>
      </c>
      <c r="I3735" s="162"/>
      <c r="J3735" s="6">
        <f t="shared" si="412"/>
        <v>-24.400000000000006</v>
      </c>
      <c r="K3735" s="60"/>
      <c r="L3735" s="93"/>
    </row>
    <row r="3736" spans="1:12">
      <c r="A3736" s="59">
        <f>'Temperature Data'!A3736</f>
        <v>44277</v>
      </c>
      <c r="B3736" s="6" cm="1">
        <f t="array" ref="B3736">INDEX('Temperature Data'!$B3736:$G3736,1,TempDataCol)</f>
        <v>46.4</v>
      </c>
      <c r="C3736" s="6">
        <f t="shared" si="406"/>
        <v>10.100000000000001</v>
      </c>
      <c r="D3736" s="6">
        <f t="shared" si="407"/>
        <v>11.100000000000001</v>
      </c>
      <c r="E3736" s="6">
        <f t="shared" si="408"/>
        <v>12.100000000000001</v>
      </c>
      <c r="F3736" s="6">
        <f t="shared" si="409"/>
        <v>10.100000000000001</v>
      </c>
      <c r="G3736" s="6">
        <f t="shared" si="410"/>
        <v>11.100000000000001</v>
      </c>
      <c r="H3736" s="6">
        <f t="shared" si="411"/>
        <v>12.100000000000001</v>
      </c>
      <c r="I3736" s="162"/>
      <c r="J3736" s="6">
        <f t="shared" si="412"/>
        <v>-22.200000000000003</v>
      </c>
      <c r="K3736" s="60"/>
      <c r="L3736" s="93"/>
    </row>
    <row r="3737" spans="1:12">
      <c r="A3737" s="59">
        <f>'Temperature Data'!A3737</f>
        <v>44278</v>
      </c>
      <c r="B3737" s="6" cm="1">
        <f t="array" ref="B3737">INDEX('Temperature Data'!$B3737:$G3737,1,TempDataCol)</f>
        <v>47.9</v>
      </c>
      <c r="C3737" s="6">
        <f t="shared" si="406"/>
        <v>8.6000000000000014</v>
      </c>
      <c r="D3737" s="6">
        <f t="shared" si="407"/>
        <v>9.6000000000000014</v>
      </c>
      <c r="E3737" s="6">
        <f t="shared" si="408"/>
        <v>10.600000000000001</v>
      </c>
      <c r="F3737" s="6">
        <f t="shared" si="409"/>
        <v>8.6000000000000014</v>
      </c>
      <c r="G3737" s="6">
        <f t="shared" si="410"/>
        <v>9.6000000000000014</v>
      </c>
      <c r="H3737" s="6">
        <f t="shared" si="411"/>
        <v>10.600000000000001</v>
      </c>
      <c r="I3737" s="162"/>
      <c r="J3737" s="6">
        <f t="shared" si="412"/>
        <v>-19.200000000000003</v>
      </c>
      <c r="K3737" s="60"/>
      <c r="L3737" s="93"/>
    </row>
    <row r="3738" spans="1:12">
      <c r="A3738" s="59">
        <f>'Temperature Data'!A3738</f>
        <v>44279</v>
      </c>
      <c r="B3738" s="6" cm="1">
        <f t="array" ref="B3738">INDEX('Temperature Data'!$B3738:$G3738,1,TempDataCol)</f>
        <v>49.3</v>
      </c>
      <c r="C3738" s="6">
        <f t="shared" si="406"/>
        <v>7.2000000000000028</v>
      </c>
      <c r="D3738" s="6">
        <f t="shared" si="407"/>
        <v>8.2000000000000028</v>
      </c>
      <c r="E3738" s="6">
        <f t="shared" si="408"/>
        <v>9.2000000000000028</v>
      </c>
      <c r="F3738" s="6">
        <f t="shared" si="409"/>
        <v>7.2000000000000028</v>
      </c>
      <c r="G3738" s="6">
        <f t="shared" si="410"/>
        <v>8.2000000000000028</v>
      </c>
      <c r="H3738" s="6">
        <f t="shared" si="411"/>
        <v>9.2000000000000028</v>
      </c>
      <c r="I3738" s="162"/>
      <c r="J3738" s="6">
        <f t="shared" si="412"/>
        <v>-16.400000000000006</v>
      </c>
      <c r="K3738" s="60"/>
      <c r="L3738" s="93"/>
    </row>
    <row r="3739" spans="1:12">
      <c r="A3739" s="59">
        <f>'Temperature Data'!A3739</f>
        <v>44280</v>
      </c>
      <c r="B3739" s="6" cm="1">
        <f t="array" ref="B3739">INDEX('Temperature Data'!$B3739:$G3739,1,TempDataCol)</f>
        <v>55.7</v>
      </c>
      <c r="C3739" s="6">
        <f t="shared" si="406"/>
        <v>0.79999999999999716</v>
      </c>
      <c r="D3739" s="6">
        <f t="shared" si="407"/>
        <v>1.7999999999999972</v>
      </c>
      <c r="E3739" s="6">
        <f t="shared" si="408"/>
        <v>2.7999999999999972</v>
      </c>
      <c r="F3739" s="6">
        <f t="shared" si="409"/>
        <v>0.79999999999999716</v>
      </c>
      <c r="G3739" s="6">
        <f t="shared" si="410"/>
        <v>1.7999999999999972</v>
      </c>
      <c r="H3739" s="6">
        <f t="shared" si="411"/>
        <v>2.7999999999999972</v>
      </c>
      <c r="I3739" s="162"/>
      <c r="J3739" s="6">
        <f t="shared" si="412"/>
        <v>-3.5999999999999943</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v>
      </c>
      <c r="F3740" s="6">
        <f t="shared" si="409"/>
        <v>0</v>
      </c>
      <c r="G3740" s="6">
        <f t="shared" si="410"/>
        <v>0</v>
      </c>
      <c r="H3740" s="6">
        <f t="shared" si="411"/>
        <v>0</v>
      </c>
      <c r="I3740" s="162"/>
      <c r="J3740" s="6">
        <f t="shared" si="412"/>
        <v>0</v>
      </c>
      <c r="K3740" s="60"/>
      <c r="L3740" s="93"/>
    </row>
    <row r="3741" spans="1:12">
      <c r="A3741" s="59">
        <f>'Temperature Data'!A3741</f>
        <v>44282</v>
      </c>
      <c r="B3741" s="6" cm="1">
        <f t="array" ref="B3741">INDEX('Temperature Data'!$B3741:$G3741,1,TempDataCol)</f>
        <v>50.2</v>
      </c>
      <c r="C3741" s="6">
        <f t="shared" si="406"/>
        <v>6.2999999999999972</v>
      </c>
      <c r="D3741" s="6">
        <f t="shared" si="407"/>
        <v>7.2999999999999972</v>
      </c>
      <c r="E3741" s="6">
        <f t="shared" si="408"/>
        <v>8.2999999999999972</v>
      </c>
      <c r="F3741" s="6">
        <f t="shared" si="409"/>
        <v>6.2999999999999972</v>
      </c>
      <c r="G3741" s="6">
        <f t="shared" si="410"/>
        <v>7.2999999999999972</v>
      </c>
      <c r="H3741" s="6">
        <f t="shared" si="411"/>
        <v>8.2999999999999972</v>
      </c>
      <c r="I3741" s="162"/>
      <c r="J3741" s="6">
        <f t="shared" si="412"/>
        <v>-14.599999999999994</v>
      </c>
      <c r="K3741" s="60"/>
      <c r="L3741" s="93"/>
    </row>
    <row r="3742" spans="1:12">
      <c r="A3742" s="59">
        <f>'Temperature Data'!A3742</f>
        <v>44283</v>
      </c>
      <c r="B3742" s="6" cm="1">
        <f t="array" ref="B3742">INDEX('Temperature Data'!$B3742:$G3742,1,TempDataCol)</f>
        <v>45</v>
      </c>
      <c r="C3742" s="6">
        <f t="shared" si="406"/>
        <v>11.5</v>
      </c>
      <c r="D3742" s="6">
        <f t="shared" si="407"/>
        <v>12.5</v>
      </c>
      <c r="E3742" s="6">
        <f t="shared" si="408"/>
        <v>13.5</v>
      </c>
      <c r="F3742" s="6">
        <f t="shared" si="409"/>
        <v>11.5</v>
      </c>
      <c r="G3742" s="6">
        <f t="shared" si="410"/>
        <v>12.5</v>
      </c>
      <c r="H3742" s="6">
        <f t="shared" si="411"/>
        <v>13.5</v>
      </c>
      <c r="I3742" s="162"/>
      <c r="J3742" s="6">
        <f t="shared" si="412"/>
        <v>-25</v>
      </c>
      <c r="K3742" s="60"/>
      <c r="L3742" s="93"/>
    </row>
    <row r="3743" spans="1:12">
      <c r="A3743" s="59">
        <f>'Temperature Data'!A3743</f>
        <v>44284</v>
      </c>
      <c r="B3743" s="6" cm="1">
        <f t="array" ref="B3743">INDEX('Temperature Data'!$B3743:$G3743,1,TempDataCol)</f>
        <v>46.3</v>
      </c>
      <c r="C3743" s="6">
        <f t="shared" si="406"/>
        <v>10.200000000000003</v>
      </c>
      <c r="D3743" s="6">
        <f t="shared" si="407"/>
        <v>11.200000000000003</v>
      </c>
      <c r="E3743" s="6">
        <f t="shared" si="408"/>
        <v>12.200000000000003</v>
      </c>
      <c r="F3743" s="6">
        <f t="shared" si="409"/>
        <v>10.200000000000003</v>
      </c>
      <c r="G3743" s="6">
        <f t="shared" si="410"/>
        <v>11.200000000000003</v>
      </c>
      <c r="H3743" s="6">
        <f t="shared" si="411"/>
        <v>12.200000000000003</v>
      </c>
      <c r="I3743" s="162"/>
      <c r="J3743" s="6">
        <f t="shared" si="412"/>
        <v>-22.400000000000006</v>
      </c>
      <c r="K3743" s="60"/>
      <c r="L3743" s="93"/>
    </row>
    <row r="3744" spans="1:12">
      <c r="A3744" s="59">
        <f>'Temperature Data'!A3744</f>
        <v>44285</v>
      </c>
      <c r="B3744" s="6" cm="1">
        <f t="array" ref="B3744">INDEX('Temperature Data'!$B3744:$G3744,1,TempDataCol)</f>
        <v>44.6</v>
      </c>
      <c r="C3744" s="6">
        <f t="shared" si="406"/>
        <v>11.899999999999999</v>
      </c>
      <c r="D3744" s="6">
        <f t="shared" si="407"/>
        <v>12.899999999999999</v>
      </c>
      <c r="E3744" s="6">
        <f t="shared" si="408"/>
        <v>13.899999999999999</v>
      </c>
      <c r="F3744" s="6">
        <f t="shared" si="409"/>
        <v>11.899999999999999</v>
      </c>
      <c r="G3744" s="6">
        <f t="shared" si="410"/>
        <v>12.899999999999999</v>
      </c>
      <c r="H3744" s="6">
        <f t="shared" si="411"/>
        <v>13.899999999999999</v>
      </c>
      <c r="I3744" s="162"/>
      <c r="J3744" s="6">
        <f t="shared" si="412"/>
        <v>-25.799999999999997</v>
      </c>
      <c r="K3744" s="60"/>
      <c r="L3744" s="93"/>
    </row>
    <row r="3745" spans="1:12">
      <c r="A3745" s="59">
        <f>'Temperature Data'!A3745</f>
        <v>44286</v>
      </c>
      <c r="B3745" s="6" cm="1">
        <f t="array" ref="B3745">INDEX('Temperature Data'!$B3745:$G3745,1,TempDataCol)</f>
        <v>57.2</v>
      </c>
      <c r="C3745" s="6">
        <f t="shared" si="406"/>
        <v>0</v>
      </c>
      <c r="D3745" s="6">
        <f t="shared" si="407"/>
        <v>0.29999999999999716</v>
      </c>
      <c r="E3745" s="6">
        <f t="shared" si="408"/>
        <v>1.2999999999999972</v>
      </c>
      <c r="F3745" s="6">
        <f t="shared" si="409"/>
        <v>0</v>
      </c>
      <c r="G3745" s="6">
        <f t="shared" si="410"/>
        <v>0.29999999999999716</v>
      </c>
      <c r="H3745" s="6">
        <f t="shared" si="411"/>
        <v>1.2999999999999972</v>
      </c>
      <c r="I3745" s="162"/>
      <c r="J3745" s="6">
        <f t="shared" si="412"/>
        <v>-1.2999999999999972</v>
      </c>
      <c r="K3745" s="60"/>
      <c r="L3745" s="93"/>
    </row>
    <row r="3746" spans="1:12">
      <c r="A3746" s="59">
        <f>'Temperature Data'!A3746</f>
        <v>44287</v>
      </c>
      <c r="B3746" s="6" cm="1">
        <f t="array" ref="B3746">INDEX('Temperature Data'!$B3746:$G3746,1,TempDataCol)</f>
        <v>45</v>
      </c>
      <c r="C3746" s="6">
        <f t="shared" si="406"/>
        <v>11.5</v>
      </c>
      <c r="D3746" s="6">
        <f t="shared" si="407"/>
        <v>12.5</v>
      </c>
      <c r="E3746" s="6">
        <f t="shared" si="408"/>
        <v>13.5</v>
      </c>
      <c r="F3746" s="6">
        <f t="shared" si="409"/>
        <v>11.5</v>
      </c>
      <c r="G3746" s="6">
        <f t="shared" si="410"/>
        <v>12.5</v>
      </c>
      <c r="H3746" s="6">
        <f t="shared" si="411"/>
        <v>13.5</v>
      </c>
      <c r="I3746" s="162"/>
      <c r="J3746" s="6">
        <f t="shared" si="412"/>
        <v>-25</v>
      </c>
      <c r="K3746" s="60"/>
      <c r="L3746" s="93"/>
    </row>
    <row r="3747" spans="1:12">
      <c r="A3747" s="59">
        <f>'Temperature Data'!A3747</f>
        <v>44288</v>
      </c>
      <c r="B3747" s="6" cm="1">
        <f t="array" ref="B3747">INDEX('Temperature Data'!$B3747:$G3747,1,TempDataCol)</f>
        <v>31.9</v>
      </c>
      <c r="C3747" s="6">
        <f t="shared" si="406"/>
        <v>24.6</v>
      </c>
      <c r="D3747" s="6">
        <f t="shared" si="407"/>
        <v>25.6</v>
      </c>
      <c r="E3747" s="6">
        <f t="shared" si="408"/>
        <v>26.6</v>
      </c>
      <c r="F3747" s="6">
        <f t="shared" si="409"/>
        <v>24.6</v>
      </c>
      <c r="G3747" s="6">
        <f t="shared" si="410"/>
        <v>25.6</v>
      </c>
      <c r="H3747" s="6">
        <f t="shared" si="411"/>
        <v>26.6</v>
      </c>
      <c r="I3747" s="162"/>
      <c r="J3747" s="6">
        <f t="shared" si="412"/>
        <v>-51.20000000000001</v>
      </c>
      <c r="K3747" s="60"/>
      <c r="L3747" s="93"/>
    </row>
    <row r="3748" spans="1:12">
      <c r="A3748" s="59">
        <f>'Temperature Data'!A3748</f>
        <v>44289</v>
      </c>
      <c r="B3748" s="6" cm="1">
        <f t="array" ref="B3748">INDEX('Temperature Data'!$B3748:$G3748,1,TempDataCol)</f>
        <v>37.1</v>
      </c>
      <c r="C3748" s="6">
        <f t="shared" si="406"/>
        <v>19.399999999999999</v>
      </c>
      <c r="D3748" s="6">
        <f t="shared" si="407"/>
        <v>20.399999999999999</v>
      </c>
      <c r="E3748" s="6">
        <f t="shared" si="408"/>
        <v>21.4</v>
      </c>
      <c r="F3748" s="6">
        <f t="shared" si="409"/>
        <v>19.399999999999999</v>
      </c>
      <c r="G3748" s="6">
        <f t="shared" si="410"/>
        <v>20.399999999999999</v>
      </c>
      <c r="H3748" s="6">
        <f t="shared" si="411"/>
        <v>21.4</v>
      </c>
      <c r="I3748" s="162"/>
      <c r="J3748" s="6">
        <f t="shared" si="412"/>
        <v>-40.799999999999997</v>
      </c>
      <c r="K3748" s="60"/>
      <c r="L3748" s="93"/>
    </row>
    <row r="3749" spans="1:12">
      <c r="A3749" s="59">
        <f>'Temperature Data'!A3749</f>
        <v>44290</v>
      </c>
      <c r="B3749" s="6" cm="1">
        <f t="array" ref="B3749">INDEX('Temperature Data'!$B3749:$G3749,1,TempDataCol)</f>
        <v>43.7</v>
      </c>
      <c r="C3749" s="6">
        <f t="shared" si="406"/>
        <v>12.799999999999997</v>
      </c>
      <c r="D3749" s="6">
        <f t="shared" si="407"/>
        <v>13.799999999999997</v>
      </c>
      <c r="E3749" s="6">
        <f t="shared" si="408"/>
        <v>14.799999999999997</v>
      </c>
      <c r="F3749" s="6">
        <f t="shared" si="409"/>
        <v>12.799999999999997</v>
      </c>
      <c r="G3749" s="6">
        <f t="shared" si="410"/>
        <v>13.799999999999997</v>
      </c>
      <c r="H3749" s="6">
        <f t="shared" si="411"/>
        <v>14.799999999999997</v>
      </c>
      <c r="I3749" s="162"/>
      <c r="J3749" s="6">
        <f t="shared" si="412"/>
        <v>-27.599999999999994</v>
      </c>
      <c r="K3749" s="60"/>
      <c r="L3749" s="93"/>
    </row>
    <row r="3750" spans="1:12">
      <c r="A3750" s="59">
        <f>'Temperature Data'!A3750</f>
        <v>44291</v>
      </c>
      <c r="B3750" s="6" cm="1">
        <f t="array" ref="B3750">INDEX('Temperature Data'!$B3750:$G3750,1,TempDataCol)</f>
        <v>50.8</v>
      </c>
      <c r="C3750" s="6">
        <f t="shared" si="406"/>
        <v>5.7000000000000028</v>
      </c>
      <c r="D3750" s="6">
        <f t="shared" si="407"/>
        <v>6.7000000000000028</v>
      </c>
      <c r="E3750" s="6">
        <f t="shared" si="408"/>
        <v>7.7000000000000028</v>
      </c>
      <c r="F3750" s="6">
        <f t="shared" si="409"/>
        <v>5.7000000000000028</v>
      </c>
      <c r="G3750" s="6">
        <f t="shared" si="410"/>
        <v>6.7000000000000028</v>
      </c>
      <c r="H3750" s="6">
        <f t="shared" si="411"/>
        <v>7.7000000000000028</v>
      </c>
      <c r="I3750" s="162"/>
      <c r="J3750" s="6">
        <f t="shared" si="412"/>
        <v>-13.400000000000006</v>
      </c>
      <c r="K3750" s="60"/>
      <c r="L3750" s="93"/>
    </row>
    <row r="3751" spans="1:12">
      <c r="A3751" s="59">
        <f>'Temperature Data'!A3751</f>
        <v>44292</v>
      </c>
      <c r="B3751" s="6" cm="1">
        <f t="array" ref="B3751">INDEX('Temperature Data'!$B3751:$G3751,1,TempDataCol)</f>
        <v>52.1</v>
      </c>
      <c r="C3751" s="6">
        <f t="shared" si="406"/>
        <v>4.3999999999999986</v>
      </c>
      <c r="D3751" s="6">
        <f t="shared" si="407"/>
        <v>5.3999999999999986</v>
      </c>
      <c r="E3751" s="6">
        <f t="shared" si="408"/>
        <v>6.3999999999999986</v>
      </c>
      <c r="F3751" s="6">
        <f t="shared" si="409"/>
        <v>4.3999999999999986</v>
      </c>
      <c r="G3751" s="6">
        <f t="shared" si="410"/>
        <v>5.3999999999999986</v>
      </c>
      <c r="H3751" s="6">
        <f t="shared" si="411"/>
        <v>6.3999999999999986</v>
      </c>
      <c r="I3751" s="162"/>
      <c r="J3751" s="6">
        <f t="shared" si="412"/>
        <v>-10.799999999999997</v>
      </c>
      <c r="K3751" s="60"/>
      <c r="L3751" s="93"/>
    </row>
    <row r="3752" spans="1:12">
      <c r="A3752" s="59">
        <f>'Temperature Data'!A3752</f>
        <v>44293</v>
      </c>
      <c r="B3752" s="6" cm="1">
        <f t="array" ref="B3752">INDEX('Temperature Data'!$B3752:$G3752,1,TempDataCol)</f>
        <v>49.3</v>
      </c>
      <c r="C3752" s="6">
        <f t="shared" si="406"/>
        <v>7.2000000000000028</v>
      </c>
      <c r="D3752" s="6">
        <f t="shared" si="407"/>
        <v>8.2000000000000028</v>
      </c>
      <c r="E3752" s="6">
        <f t="shared" si="408"/>
        <v>9.2000000000000028</v>
      </c>
      <c r="F3752" s="6">
        <f t="shared" si="409"/>
        <v>7.2000000000000028</v>
      </c>
      <c r="G3752" s="6">
        <f t="shared" si="410"/>
        <v>8.2000000000000028</v>
      </c>
      <c r="H3752" s="6">
        <f t="shared" si="411"/>
        <v>9.2000000000000028</v>
      </c>
      <c r="I3752" s="162"/>
      <c r="J3752" s="6">
        <f t="shared" si="412"/>
        <v>-16.400000000000006</v>
      </c>
      <c r="K3752" s="60"/>
      <c r="L3752" s="93"/>
    </row>
    <row r="3753" spans="1:12">
      <c r="A3753" s="59">
        <f>'Temperature Data'!A3753</f>
        <v>44294</v>
      </c>
      <c r="B3753" s="6" cm="1">
        <f t="array" ref="B3753">INDEX('Temperature Data'!$B3753:$G3753,1,TempDataCol)</f>
        <v>53.7</v>
      </c>
      <c r="C3753" s="6">
        <f t="shared" si="406"/>
        <v>2.7999999999999972</v>
      </c>
      <c r="D3753" s="6">
        <f t="shared" si="407"/>
        <v>3.7999999999999972</v>
      </c>
      <c r="E3753" s="6">
        <f t="shared" si="408"/>
        <v>4.7999999999999972</v>
      </c>
      <c r="F3753" s="6">
        <f t="shared" si="409"/>
        <v>2.7999999999999972</v>
      </c>
      <c r="G3753" s="6">
        <f t="shared" si="410"/>
        <v>3.7999999999999972</v>
      </c>
      <c r="H3753" s="6">
        <f t="shared" si="411"/>
        <v>4.7999999999999972</v>
      </c>
      <c r="I3753" s="162"/>
      <c r="J3753" s="6">
        <f t="shared" si="412"/>
        <v>-7.5999999999999943</v>
      </c>
      <c r="K3753" s="60"/>
      <c r="L3753" s="93"/>
    </row>
    <row r="3754" spans="1:12">
      <c r="A3754" s="59">
        <f>'Temperature Data'!A3754</f>
        <v>44295</v>
      </c>
      <c r="B3754" s="6" cm="1">
        <f t="array" ref="B3754">INDEX('Temperature Data'!$B3754:$G3754,1,TempDataCol)</f>
        <v>53.2</v>
      </c>
      <c r="C3754" s="6">
        <f t="shared" si="406"/>
        <v>3.2999999999999972</v>
      </c>
      <c r="D3754" s="6">
        <f t="shared" si="407"/>
        <v>4.2999999999999972</v>
      </c>
      <c r="E3754" s="6">
        <f t="shared" si="408"/>
        <v>5.2999999999999972</v>
      </c>
      <c r="F3754" s="6">
        <f t="shared" si="409"/>
        <v>3.2999999999999972</v>
      </c>
      <c r="G3754" s="6">
        <f t="shared" si="410"/>
        <v>4.2999999999999972</v>
      </c>
      <c r="H3754" s="6">
        <f t="shared" si="411"/>
        <v>5.2999999999999972</v>
      </c>
      <c r="I3754" s="162"/>
      <c r="J3754" s="6">
        <f t="shared" si="412"/>
        <v>-8.5999999999999943</v>
      </c>
      <c r="K3754" s="60"/>
      <c r="L3754" s="93"/>
    </row>
    <row r="3755" spans="1:12">
      <c r="A3755" s="59">
        <f>'Temperature Data'!A3755</f>
        <v>44296</v>
      </c>
      <c r="B3755" s="6" cm="1">
        <f t="array" ref="B3755">INDEX('Temperature Data'!$B3755:$G3755,1,TempDataCol)</f>
        <v>60.4</v>
      </c>
      <c r="C3755" s="6">
        <f t="shared" si="406"/>
        <v>0</v>
      </c>
      <c r="D3755" s="6">
        <f t="shared" si="407"/>
        <v>0</v>
      </c>
      <c r="E3755" s="6">
        <f t="shared" si="408"/>
        <v>0</v>
      </c>
      <c r="F3755" s="6">
        <f t="shared" si="409"/>
        <v>0</v>
      </c>
      <c r="G3755" s="6">
        <f t="shared" si="410"/>
        <v>0</v>
      </c>
      <c r="H3755" s="6">
        <f t="shared" si="411"/>
        <v>0</v>
      </c>
      <c r="I3755" s="162"/>
      <c r="J3755" s="6">
        <f t="shared" si="412"/>
        <v>0</v>
      </c>
      <c r="K3755" s="60"/>
      <c r="L3755" s="93"/>
    </row>
    <row r="3756" spans="1:12">
      <c r="A3756" s="59">
        <f>'Temperature Data'!A3756</f>
        <v>44297</v>
      </c>
      <c r="B3756" s="6" cm="1">
        <f t="array" ref="B3756">INDEX('Temperature Data'!$B3756:$G3756,1,TempDataCol)</f>
        <v>48.7</v>
      </c>
      <c r="C3756" s="6">
        <f t="shared" si="406"/>
        <v>7.7999999999999972</v>
      </c>
      <c r="D3756" s="6">
        <f t="shared" si="407"/>
        <v>8.7999999999999972</v>
      </c>
      <c r="E3756" s="6">
        <f t="shared" si="408"/>
        <v>9.7999999999999972</v>
      </c>
      <c r="F3756" s="6">
        <f t="shared" si="409"/>
        <v>7.7999999999999972</v>
      </c>
      <c r="G3756" s="6">
        <f t="shared" si="410"/>
        <v>8.7999999999999972</v>
      </c>
      <c r="H3756" s="6">
        <f t="shared" si="411"/>
        <v>9.7999999999999972</v>
      </c>
      <c r="I3756" s="162"/>
      <c r="J3756" s="6">
        <f t="shared" si="412"/>
        <v>-17.599999999999994</v>
      </c>
      <c r="K3756" s="60"/>
      <c r="L3756" s="93"/>
    </row>
    <row r="3757" spans="1:12">
      <c r="A3757" s="59">
        <f>'Temperature Data'!A3757</f>
        <v>44298</v>
      </c>
      <c r="B3757" s="6" cm="1">
        <f t="array" ref="B3757">INDEX('Temperature Data'!$B3757:$G3757,1,TempDataCol)</f>
        <v>44.7</v>
      </c>
      <c r="C3757" s="6">
        <f t="shared" si="406"/>
        <v>11.799999999999997</v>
      </c>
      <c r="D3757" s="6">
        <f t="shared" si="407"/>
        <v>12.799999999999997</v>
      </c>
      <c r="E3757" s="6">
        <f t="shared" si="408"/>
        <v>13.799999999999997</v>
      </c>
      <c r="F3757" s="6">
        <f t="shared" si="409"/>
        <v>11.799999999999997</v>
      </c>
      <c r="G3757" s="6">
        <f t="shared" si="410"/>
        <v>12.799999999999997</v>
      </c>
      <c r="H3757" s="6">
        <f t="shared" si="411"/>
        <v>13.799999999999997</v>
      </c>
      <c r="I3757" s="162"/>
      <c r="J3757" s="6">
        <f t="shared" si="412"/>
        <v>-25.599999999999994</v>
      </c>
      <c r="K3757" s="60"/>
      <c r="L3757" s="93"/>
    </row>
    <row r="3758" spans="1:12">
      <c r="A3758" s="59">
        <f>'Temperature Data'!A3758</f>
        <v>44299</v>
      </c>
      <c r="B3758" s="6" cm="1">
        <f t="array" ref="B3758">INDEX('Temperature Data'!$B3758:$G3758,1,TempDataCol)</f>
        <v>50.9</v>
      </c>
      <c r="C3758" s="6">
        <f t="shared" si="406"/>
        <v>5.6000000000000014</v>
      </c>
      <c r="D3758" s="6">
        <f t="shared" si="407"/>
        <v>6.6000000000000014</v>
      </c>
      <c r="E3758" s="6">
        <f t="shared" si="408"/>
        <v>7.6000000000000014</v>
      </c>
      <c r="F3758" s="6">
        <f t="shared" si="409"/>
        <v>5.6000000000000014</v>
      </c>
      <c r="G3758" s="6">
        <f t="shared" si="410"/>
        <v>6.6000000000000014</v>
      </c>
      <c r="H3758" s="6">
        <f t="shared" si="411"/>
        <v>7.6000000000000014</v>
      </c>
      <c r="I3758" s="162"/>
      <c r="J3758" s="6">
        <f t="shared" si="412"/>
        <v>-13.200000000000003</v>
      </c>
      <c r="K3758" s="60"/>
      <c r="L3758" s="93"/>
    </row>
    <row r="3759" spans="1:12">
      <c r="A3759" s="59">
        <f>'Temperature Data'!A3759</f>
        <v>44300</v>
      </c>
      <c r="B3759" s="6" cm="1">
        <f t="array" ref="B3759">INDEX('Temperature Data'!$B3759:$G3759,1,TempDataCol)</f>
        <v>50.7</v>
      </c>
      <c r="C3759" s="6">
        <f t="shared" si="406"/>
        <v>5.7999999999999972</v>
      </c>
      <c r="D3759" s="6">
        <f t="shared" si="407"/>
        <v>6.7999999999999972</v>
      </c>
      <c r="E3759" s="6">
        <f t="shared" si="408"/>
        <v>7.7999999999999972</v>
      </c>
      <c r="F3759" s="6">
        <f t="shared" si="409"/>
        <v>5.7999999999999972</v>
      </c>
      <c r="G3759" s="6">
        <f t="shared" si="410"/>
        <v>6.7999999999999972</v>
      </c>
      <c r="H3759" s="6">
        <f t="shared" si="411"/>
        <v>7.7999999999999972</v>
      </c>
      <c r="I3759" s="162"/>
      <c r="J3759" s="6">
        <f t="shared" si="412"/>
        <v>-13.599999999999994</v>
      </c>
      <c r="K3759" s="60"/>
      <c r="L3759" s="93"/>
    </row>
    <row r="3760" spans="1:12">
      <c r="A3760" s="59">
        <f>'Temperature Data'!A3760</f>
        <v>44301</v>
      </c>
      <c r="B3760" s="6" cm="1">
        <f t="array" ref="B3760">INDEX('Temperature Data'!$B3760:$G3760,1,TempDataCol)</f>
        <v>46.5</v>
      </c>
      <c r="C3760" s="6">
        <f t="shared" si="406"/>
        <v>10</v>
      </c>
      <c r="D3760" s="6">
        <f t="shared" si="407"/>
        <v>11</v>
      </c>
      <c r="E3760" s="6">
        <f t="shared" si="408"/>
        <v>12</v>
      </c>
      <c r="F3760" s="6">
        <f t="shared" si="409"/>
        <v>10</v>
      </c>
      <c r="G3760" s="6">
        <f t="shared" si="410"/>
        <v>11</v>
      </c>
      <c r="H3760" s="6">
        <f t="shared" si="411"/>
        <v>12</v>
      </c>
      <c r="I3760" s="162"/>
      <c r="J3760" s="6">
        <f t="shared" si="412"/>
        <v>-22</v>
      </c>
      <c r="K3760" s="60"/>
      <c r="L3760" s="93"/>
    </row>
    <row r="3761" spans="1:12">
      <c r="A3761" s="59">
        <f>'Temperature Data'!A3761</f>
        <v>44302</v>
      </c>
      <c r="B3761" s="6" cm="1">
        <f t="array" ref="B3761">INDEX('Temperature Data'!$B3761:$G3761,1,TempDataCol)</f>
        <v>36.9</v>
      </c>
      <c r="C3761" s="6">
        <f t="shared" si="406"/>
        <v>19.600000000000001</v>
      </c>
      <c r="D3761" s="6">
        <f t="shared" si="407"/>
        <v>20.6</v>
      </c>
      <c r="E3761" s="6">
        <f t="shared" si="408"/>
        <v>21.6</v>
      </c>
      <c r="F3761" s="6">
        <f t="shared" si="409"/>
        <v>19.600000000000001</v>
      </c>
      <c r="G3761" s="6">
        <f t="shared" si="410"/>
        <v>20.6</v>
      </c>
      <c r="H3761" s="6">
        <f t="shared" si="411"/>
        <v>21.6</v>
      </c>
      <c r="I3761" s="162"/>
      <c r="J3761" s="6">
        <f t="shared" si="412"/>
        <v>-41.2</v>
      </c>
      <c r="K3761" s="60"/>
      <c r="L3761" s="93"/>
    </row>
    <row r="3762" spans="1:12">
      <c r="A3762" s="59">
        <f>'Temperature Data'!A3762</f>
        <v>44303</v>
      </c>
      <c r="B3762" s="6" cm="1">
        <f t="array" ref="B3762">INDEX('Temperature Data'!$B3762:$G3762,1,TempDataCol)</f>
        <v>41.9</v>
      </c>
      <c r="C3762" s="6">
        <f t="shared" si="406"/>
        <v>14.600000000000001</v>
      </c>
      <c r="D3762" s="6">
        <f t="shared" si="407"/>
        <v>15.600000000000001</v>
      </c>
      <c r="E3762" s="6">
        <f t="shared" si="408"/>
        <v>16.600000000000001</v>
      </c>
      <c r="F3762" s="6">
        <f t="shared" si="409"/>
        <v>14.600000000000001</v>
      </c>
      <c r="G3762" s="6">
        <f t="shared" si="410"/>
        <v>15.600000000000001</v>
      </c>
      <c r="H3762" s="6">
        <f t="shared" si="411"/>
        <v>16.600000000000001</v>
      </c>
      <c r="I3762" s="162"/>
      <c r="J3762" s="6">
        <f t="shared" si="412"/>
        <v>-31.200000000000003</v>
      </c>
      <c r="K3762" s="60"/>
      <c r="L3762" s="93"/>
    </row>
    <row r="3763" spans="1:12">
      <c r="A3763" s="59">
        <f>'Temperature Data'!A3763</f>
        <v>44304</v>
      </c>
      <c r="B3763" s="6" cm="1">
        <f t="array" ref="B3763">INDEX('Temperature Data'!$B3763:$G3763,1,TempDataCol)</f>
        <v>49.8</v>
      </c>
      <c r="C3763" s="6">
        <f t="shared" si="406"/>
        <v>6.7000000000000028</v>
      </c>
      <c r="D3763" s="6">
        <f t="shared" si="407"/>
        <v>7.7000000000000028</v>
      </c>
      <c r="E3763" s="6">
        <f t="shared" si="408"/>
        <v>8.7000000000000028</v>
      </c>
      <c r="F3763" s="6">
        <f t="shared" si="409"/>
        <v>6.7000000000000028</v>
      </c>
      <c r="G3763" s="6">
        <f t="shared" si="410"/>
        <v>7.7000000000000028</v>
      </c>
      <c r="H3763" s="6">
        <f t="shared" si="411"/>
        <v>8.7000000000000028</v>
      </c>
      <c r="I3763" s="162"/>
      <c r="J3763" s="6">
        <f t="shared" si="412"/>
        <v>-15.400000000000006</v>
      </c>
      <c r="K3763" s="60"/>
      <c r="L3763" s="93"/>
    </row>
    <row r="3764" spans="1:12">
      <c r="A3764" s="59">
        <f>'Temperature Data'!A3764</f>
        <v>44305</v>
      </c>
      <c r="B3764" s="6" cm="1">
        <f t="array" ref="B3764">INDEX('Temperature Data'!$B3764:$G3764,1,TempDataCol)</f>
        <v>53.3</v>
      </c>
      <c r="C3764" s="6">
        <f t="shared" si="406"/>
        <v>3.2000000000000028</v>
      </c>
      <c r="D3764" s="6">
        <f t="shared" si="407"/>
        <v>4.2000000000000028</v>
      </c>
      <c r="E3764" s="6">
        <f t="shared" si="408"/>
        <v>5.2000000000000028</v>
      </c>
      <c r="F3764" s="6">
        <f t="shared" si="409"/>
        <v>3.2000000000000028</v>
      </c>
      <c r="G3764" s="6">
        <f t="shared" si="410"/>
        <v>4.2000000000000028</v>
      </c>
      <c r="H3764" s="6">
        <f t="shared" si="411"/>
        <v>5.2000000000000028</v>
      </c>
      <c r="I3764" s="162"/>
      <c r="J3764" s="6">
        <f t="shared" si="412"/>
        <v>-8.4000000000000057</v>
      </c>
      <c r="K3764" s="60"/>
      <c r="L3764" s="93"/>
    </row>
    <row r="3765" spans="1:12">
      <c r="A3765" s="59">
        <f>'Temperature Data'!A3765</f>
        <v>44306</v>
      </c>
      <c r="B3765" s="6" cm="1">
        <f t="array" ref="B3765">INDEX('Temperature Data'!$B3765:$G3765,1,TempDataCol)</f>
        <v>57.8</v>
      </c>
      <c r="C3765" s="6">
        <f t="shared" si="406"/>
        <v>0</v>
      </c>
      <c r="D3765" s="6">
        <f t="shared" si="407"/>
        <v>0</v>
      </c>
      <c r="E3765" s="6">
        <f t="shared" si="408"/>
        <v>0.70000000000000284</v>
      </c>
      <c r="F3765" s="6">
        <f t="shared" si="409"/>
        <v>0</v>
      </c>
      <c r="G3765" s="6">
        <f t="shared" si="410"/>
        <v>0</v>
      </c>
      <c r="H3765" s="6">
        <f t="shared" si="411"/>
        <v>0.70000000000000284</v>
      </c>
      <c r="I3765" s="162"/>
      <c r="J3765" s="6">
        <f t="shared" si="412"/>
        <v>0</v>
      </c>
      <c r="K3765" s="60"/>
      <c r="L3765" s="93"/>
    </row>
    <row r="3766" spans="1:12">
      <c r="A3766" s="59">
        <f>'Temperature Data'!A3766</f>
        <v>44307</v>
      </c>
      <c r="B3766" s="6" cm="1">
        <f t="array" ref="B3766">INDEX('Temperature Data'!$B3766:$G3766,1,TempDataCol)</f>
        <v>52.6</v>
      </c>
      <c r="C3766" s="6">
        <f t="shared" si="406"/>
        <v>3.8999999999999986</v>
      </c>
      <c r="D3766" s="6">
        <f t="shared" si="407"/>
        <v>4.8999999999999986</v>
      </c>
      <c r="E3766" s="6">
        <f t="shared" si="408"/>
        <v>5.8999999999999986</v>
      </c>
      <c r="F3766" s="6">
        <f t="shared" si="409"/>
        <v>3.8999999999999986</v>
      </c>
      <c r="G3766" s="6">
        <f t="shared" si="410"/>
        <v>4.8999999999999986</v>
      </c>
      <c r="H3766" s="6">
        <f t="shared" si="411"/>
        <v>5.8999999999999986</v>
      </c>
      <c r="I3766" s="162"/>
      <c r="J3766" s="6">
        <f t="shared" si="412"/>
        <v>-9.7999999999999972</v>
      </c>
      <c r="K3766" s="60"/>
      <c r="L3766" s="93"/>
    </row>
    <row r="3767" spans="1:12">
      <c r="A3767" s="59">
        <f>'Temperature Data'!A3767</f>
        <v>44308</v>
      </c>
      <c r="B3767" s="6" cm="1">
        <f t="array" ref="B3767">INDEX('Temperature Data'!$B3767:$G3767,1,TempDataCol)</f>
        <v>38.299999999999997</v>
      </c>
      <c r="C3767" s="6">
        <f t="shared" si="406"/>
        <v>18.200000000000003</v>
      </c>
      <c r="D3767" s="6">
        <f t="shared" si="407"/>
        <v>19.200000000000003</v>
      </c>
      <c r="E3767" s="6">
        <f t="shared" si="408"/>
        <v>20.200000000000003</v>
      </c>
      <c r="F3767" s="6">
        <f t="shared" si="409"/>
        <v>18.200000000000003</v>
      </c>
      <c r="G3767" s="6">
        <f t="shared" si="410"/>
        <v>19.200000000000003</v>
      </c>
      <c r="H3767" s="6">
        <f t="shared" si="411"/>
        <v>20.200000000000003</v>
      </c>
      <c r="I3767" s="162"/>
      <c r="J3767" s="6">
        <f t="shared" si="412"/>
        <v>-38.400000000000006</v>
      </c>
      <c r="K3767" s="60"/>
      <c r="L3767" s="93"/>
    </row>
    <row r="3768" spans="1:12">
      <c r="A3768" s="59">
        <f>'Temperature Data'!A3768</f>
        <v>44309</v>
      </c>
      <c r="B3768" s="6" cm="1">
        <f t="array" ref="B3768">INDEX('Temperature Data'!$B3768:$G3768,1,TempDataCol)</f>
        <v>48.1</v>
      </c>
      <c r="C3768" s="6">
        <f t="shared" si="406"/>
        <v>8.3999999999999986</v>
      </c>
      <c r="D3768" s="6">
        <f t="shared" si="407"/>
        <v>9.3999999999999986</v>
      </c>
      <c r="E3768" s="6">
        <f t="shared" si="408"/>
        <v>10.399999999999999</v>
      </c>
      <c r="F3768" s="6">
        <f t="shared" si="409"/>
        <v>8.3999999999999986</v>
      </c>
      <c r="G3768" s="6">
        <f t="shared" si="410"/>
        <v>9.3999999999999986</v>
      </c>
      <c r="H3768" s="6">
        <f t="shared" si="411"/>
        <v>10.399999999999999</v>
      </c>
      <c r="I3768" s="162"/>
      <c r="J3768" s="6">
        <f t="shared" si="412"/>
        <v>-18.799999999999997</v>
      </c>
      <c r="K3768" s="60"/>
      <c r="L3768" s="93"/>
    </row>
    <row r="3769" spans="1:12">
      <c r="A3769" s="59">
        <f>'Temperature Data'!A3769</f>
        <v>44310</v>
      </c>
      <c r="B3769" s="6" cm="1">
        <f t="array" ref="B3769">INDEX('Temperature Data'!$B3769:$G3769,1,TempDataCol)</f>
        <v>59.2</v>
      </c>
      <c r="C3769" s="6">
        <f t="shared" si="406"/>
        <v>0</v>
      </c>
      <c r="D3769" s="6">
        <f t="shared" si="407"/>
        <v>0</v>
      </c>
      <c r="E3769" s="6">
        <f t="shared" si="408"/>
        <v>0</v>
      </c>
      <c r="F3769" s="6">
        <f t="shared" si="409"/>
        <v>0</v>
      </c>
      <c r="G3769" s="6">
        <f t="shared" si="410"/>
        <v>0</v>
      </c>
      <c r="H3769" s="6">
        <f t="shared" si="411"/>
        <v>0</v>
      </c>
      <c r="I3769" s="162"/>
      <c r="J3769" s="6">
        <f t="shared" si="412"/>
        <v>0</v>
      </c>
      <c r="K3769" s="60"/>
      <c r="L3769" s="93"/>
    </row>
    <row r="3770" spans="1:12">
      <c r="A3770" s="59">
        <f>'Temperature Data'!A3770</f>
        <v>44311</v>
      </c>
      <c r="B3770" s="6" cm="1">
        <f t="array" ref="B3770">INDEX('Temperature Data'!$B3770:$G3770,1,TempDataCol)</f>
        <v>51.8</v>
      </c>
      <c r="C3770" s="6">
        <f t="shared" si="406"/>
        <v>4.7000000000000028</v>
      </c>
      <c r="D3770" s="6">
        <f t="shared" si="407"/>
        <v>5.7000000000000028</v>
      </c>
      <c r="E3770" s="6">
        <f t="shared" si="408"/>
        <v>6.7000000000000028</v>
      </c>
      <c r="F3770" s="6">
        <f t="shared" si="409"/>
        <v>4.7000000000000028</v>
      </c>
      <c r="G3770" s="6">
        <f t="shared" si="410"/>
        <v>5.7000000000000028</v>
      </c>
      <c r="H3770" s="6">
        <f t="shared" si="411"/>
        <v>6.7000000000000028</v>
      </c>
      <c r="I3770" s="162"/>
      <c r="J3770" s="6">
        <f t="shared" si="412"/>
        <v>-11.400000000000006</v>
      </c>
      <c r="K3770" s="60"/>
      <c r="L3770" s="93"/>
    </row>
    <row r="3771" spans="1:12">
      <c r="A3771" s="59">
        <f>'Temperature Data'!A3771</f>
        <v>44312</v>
      </c>
      <c r="B3771" s="6" cm="1">
        <f t="array" ref="B3771">INDEX('Temperature Data'!$B3771:$G3771,1,TempDataCol)</f>
        <v>48.1</v>
      </c>
      <c r="C3771" s="6">
        <f t="shared" si="406"/>
        <v>8.3999999999999986</v>
      </c>
      <c r="D3771" s="6">
        <f t="shared" si="407"/>
        <v>9.3999999999999986</v>
      </c>
      <c r="E3771" s="6">
        <f t="shared" si="408"/>
        <v>10.399999999999999</v>
      </c>
      <c r="F3771" s="6">
        <f t="shared" si="409"/>
        <v>8.3999999999999986</v>
      </c>
      <c r="G3771" s="6">
        <f t="shared" si="410"/>
        <v>9.3999999999999986</v>
      </c>
      <c r="H3771" s="6">
        <f t="shared" si="411"/>
        <v>10.399999999999999</v>
      </c>
      <c r="I3771" s="162"/>
      <c r="J3771" s="6">
        <f t="shared" si="412"/>
        <v>-18.799999999999997</v>
      </c>
      <c r="K3771" s="60"/>
      <c r="L3771" s="93"/>
    </row>
    <row r="3772" spans="1:12">
      <c r="A3772" s="59">
        <f>'Temperature Data'!A3772</f>
        <v>44313</v>
      </c>
      <c r="B3772" s="6" cm="1">
        <f t="array" ref="B3772">INDEX('Temperature Data'!$B3772:$G3772,1,TempDataCol)</f>
        <v>53.4</v>
      </c>
      <c r="C3772" s="6">
        <f t="shared" si="406"/>
        <v>3.1000000000000014</v>
      </c>
      <c r="D3772" s="6">
        <f t="shared" si="407"/>
        <v>4.1000000000000014</v>
      </c>
      <c r="E3772" s="6">
        <f t="shared" si="408"/>
        <v>5.1000000000000014</v>
      </c>
      <c r="F3772" s="6">
        <f t="shared" si="409"/>
        <v>3.1000000000000014</v>
      </c>
      <c r="G3772" s="6">
        <f t="shared" si="410"/>
        <v>4.1000000000000014</v>
      </c>
      <c r="H3772" s="6">
        <f t="shared" si="411"/>
        <v>5.1000000000000014</v>
      </c>
      <c r="I3772" s="162"/>
      <c r="J3772" s="6">
        <f t="shared" si="412"/>
        <v>-8.2000000000000028</v>
      </c>
      <c r="K3772" s="60"/>
      <c r="L3772" s="93"/>
    </row>
    <row r="3773" spans="1:12">
      <c r="A3773" s="59">
        <f>'Temperature Data'!A3773</f>
        <v>44314</v>
      </c>
      <c r="B3773" s="6" cm="1">
        <f t="array" ref="B3773">INDEX('Temperature Data'!$B3773:$G3773,1,TempDataCol)</f>
        <v>55</v>
      </c>
      <c r="C3773" s="6">
        <f t="shared" si="406"/>
        <v>1.5</v>
      </c>
      <c r="D3773" s="6">
        <f t="shared" si="407"/>
        <v>2.5</v>
      </c>
      <c r="E3773" s="6">
        <f t="shared" si="408"/>
        <v>3.5</v>
      </c>
      <c r="F3773" s="6">
        <f t="shared" si="409"/>
        <v>1.5</v>
      </c>
      <c r="G3773" s="6">
        <f t="shared" si="410"/>
        <v>2.5</v>
      </c>
      <c r="H3773" s="6">
        <f t="shared" si="411"/>
        <v>3.5</v>
      </c>
      <c r="I3773" s="162"/>
      <c r="J3773" s="6">
        <f t="shared" si="412"/>
        <v>-5</v>
      </c>
      <c r="K3773" s="60"/>
      <c r="L3773" s="93"/>
    </row>
    <row r="3774" spans="1:12">
      <c r="A3774" s="59">
        <f>'Temperature Data'!A3774</f>
        <v>44315</v>
      </c>
      <c r="B3774" s="6" cm="1">
        <f t="array" ref="B3774">INDEX('Temperature Data'!$B3774:$G3774,1,TempDataCol)</f>
        <v>50.6</v>
      </c>
      <c r="C3774" s="6">
        <f t="shared" si="406"/>
        <v>5.8999999999999986</v>
      </c>
      <c r="D3774" s="6">
        <f t="shared" si="407"/>
        <v>6.8999999999999986</v>
      </c>
      <c r="E3774" s="6">
        <f t="shared" si="408"/>
        <v>7.8999999999999986</v>
      </c>
      <c r="F3774" s="6">
        <f t="shared" si="409"/>
        <v>5.8999999999999986</v>
      </c>
      <c r="G3774" s="6">
        <f t="shared" si="410"/>
        <v>6.8999999999999986</v>
      </c>
      <c r="H3774" s="6">
        <f t="shared" si="411"/>
        <v>7.8999999999999986</v>
      </c>
      <c r="I3774" s="162"/>
      <c r="J3774" s="6">
        <f t="shared" si="412"/>
        <v>-13.799999999999997</v>
      </c>
      <c r="K3774" s="60"/>
      <c r="L3774" s="93"/>
    </row>
    <row r="3775" spans="1:12">
      <c r="A3775" s="59">
        <f>'Temperature Data'!A3775</f>
        <v>44316</v>
      </c>
      <c r="B3775" s="6" cm="1">
        <f t="array" ref="B3775">INDEX('Temperature Data'!$B3775:$G3775,1,TempDataCol)</f>
        <v>54</v>
      </c>
      <c r="C3775" s="6">
        <f t="shared" si="406"/>
        <v>2.5</v>
      </c>
      <c r="D3775" s="6">
        <f t="shared" si="407"/>
        <v>3.5</v>
      </c>
      <c r="E3775" s="6">
        <f t="shared" si="408"/>
        <v>4.5</v>
      </c>
      <c r="F3775" s="6">
        <f t="shared" si="409"/>
        <v>2.5</v>
      </c>
      <c r="G3775" s="6">
        <f t="shared" si="410"/>
        <v>3.5</v>
      </c>
      <c r="H3775" s="6">
        <f t="shared" si="411"/>
        <v>4.5</v>
      </c>
      <c r="I3775" s="162"/>
      <c r="J3775" s="6">
        <f t="shared" si="412"/>
        <v>-7</v>
      </c>
      <c r="K3775" s="60"/>
      <c r="L3775" s="93"/>
    </row>
    <row r="3776" spans="1:12">
      <c r="A3776" s="59">
        <f>'Temperature Data'!A3776</f>
        <v>44317</v>
      </c>
      <c r="B3776" s="6" cm="1">
        <f t="array" ref="B3776">INDEX('Temperature Data'!$B3776:$G3776,1,TempDataCol)</f>
        <v>51.7</v>
      </c>
      <c r="C3776" s="6">
        <f t="shared" si="406"/>
        <v>4.7999999999999972</v>
      </c>
      <c r="D3776" s="6">
        <f t="shared" si="407"/>
        <v>5.7999999999999972</v>
      </c>
      <c r="E3776" s="6">
        <f t="shared" si="408"/>
        <v>6.7999999999999972</v>
      </c>
      <c r="F3776" s="6">
        <f t="shared" si="409"/>
        <v>4.7999999999999972</v>
      </c>
      <c r="G3776" s="6">
        <f t="shared" si="410"/>
        <v>5.7999999999999972</v>
      </c>
      <c r="H3776" s="6">
        <f t="shared" si="411"/>
        <v>6.7999999999999972</v>
      </c>
      <c r="I3776" s="162"/>
      <c r="J3776" s="6">
        <f t="shared" si="412"/>
        <v>-11.599999999999994</v>
      </c>
      <c r="K3776" s="60"/>
      <c r="L3776" s="93"/>
    </row>
    <row r="3777" spans="1:12">
      <c r="A3777" s="59">
        <f>'Temperature Data'!A3777</f>
        <v>44318</v>
      </c>
      <c r="B3777" s="6" cm="1">
        <f t="array" ref="B3777">INDEX('Temperature Data'!$B3777:$G3777,1,TempDataCol)</f>
        <v>60.6</v>
      </c>
      <c r="C3777" s="6">
        <f t="shared" si="406"/>
        <v>0</v>
      </c>
      <c r="D3777" s="6">
        <f t="shared" si="407"/>
        <v>0</v>
      </c>
      <c r="E3777" s="6">
        <f t="shared" si="408"/>
        <v>0</v>
      </c>
      <c r="F3777" s="6">
        <f t="shared" si="409"/>
        <v>0</v>
      </c>
      <c r="G3777" s="6">
        <f t="shared" si="410"/>
        <v>0</v>
      </c>
      <c r="H3777" s="6">
        <f t="shared" si="411"/>
        <v>0</v>
      </c>
      <c r="I3777" s="162"/>
      <c r="J3777" s="6">
        <f t="shared" si="412"/>
        <v>0</v>
      </c>
      <c r="K3777" s="60"/>
      <c r="L3777" s="93"/>
    </row>
    <row r="3778" spans="1:12">
      <c r="A3778" s="59">
        <f>'Temperature Data'!A3778</f>
        <v>44319</v>
      </c>
      <c r="B3778" s="6" cm="1">
        <f t="array" ref="B3778">INDEX('Temperature Data'!$B3778:$G3778,1,TempDataCol)</f>
        <v>58.4</v>
      </c>
      <c r="C3778" s="6">
        <f t="shared" si="406"/>
        <v>0</v>
      </c>
      <c r="D3778" s="6">
        <f t="shared" si="407"/>
        <v>0</v>
      </c>
      <c r="E3778" s="6">
        <f t="shared" si="408"/>
        <v>0.10000000000000142</v>
      </c>
      <c r="F3778" s="6">
        <f t="shared" si="409"/>
        <v>0</v>
      </c>
      <c r="G3778" s="6">
        <f t="shared" si="410"/>
        <v>0</v>
      </c>
      <c r="H3778" s="6">
        <f t="shared" si="411"/>
        <v>0.10000000000000142</v>
      </c>
      <c r="I3778" s="162"/>
      <c r="J3778" s="6">
        <f t="shared" si="412"/>
        <v>0</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5.5</v>
      </c>
      <c r="D3779" s="6">
        <f t="shared" ref="D3779:D3842" si="414">IF(ISNUMBER($B3779),IF($B3779&lt;BPmiddle,(BPmiddle-$B3779),0),"no data")</f>
        <v>6.5</v>
      </c>
      <c r="E3779" s="6">
        <f t="shared" ref="E3779:E3842" si="415">IF(ISNUMBER($B3779),IF($B3779&lt;BPupper,(BPupper-$B3779),0),"no data")</f>
        <v>7.5</v>
      </c>
      <c r="F3779" s="6">
        <f t="shared" ref="F3779:F3842" si="416">IF(ISNUMBER($B3779),IF($B3779&lt;BPlower,(BPlower-$B3779),0),"no data")</f>
        <v>5.5</v>
      </c>
      <c r="G3779" s="6">
        <f t="shared" ref="G3779:G3842" si="417">IF(ISNUMBER($B3779),IF($B3779&lt;BPmiddle,(BPmiddle-$B3779),0),"no data")</f>
        <v>6.5</v>
      </c>
      <c r="H3779" s="6">
        <f t="shared" ref="H3779:H3842" si="418">IF(ISNUMBER($B3779),IF($B3779&lt;BPupper,(BPupper-$B3779),0),"no data")</f>
        <v>7.5</v>
      </c>
      <c r="I3779" s="162"/>
      <c r="J3779" s="6">
        <f t="shared" ref="J3779:J3842" si="419">IF(ISNUMBER($B3779),IF($B3779&lt;BalancePoint,(BalancePoint-$B3779-SUM($D3779:$F3779)),0),"no data")</f>
        <v>-13</v>
      </c>
      <c r="K3779" s="60"/>
      <c r="L3779" s="93"/>
    </row>
    <row r="3780" spans="1:12">
      <c r="A3780" s="59">
        <f>'Temperature Data'!A3780</f>
        <v>44321</v>
      </c>
      <c r="B3780" s="6" cm="1">
        <f t="array" ref="B3780">INDEX('Temperature Data'!$B3780:$G3780,1,TempDataCol)</f>
        <v>49.1</v>
      </c>
      <c r="C3780" s="6">
        <f t="shared" si="413"/>
        <v>7.3999999999999986</v>
      </c>
      <c r="D3780" s="6">
        <f t="shared" si="414"/>
        <v>8.3999999999999986</v>
      </c>
      <c r="E3780" s="6">
        <f t="shared" si="415"/>
        <v>9.3999999999999986</v>
      </c>
      <c r="F3780" s="6">
        <f t="shared" si="416"/>
        <v>7.3999999999999986</v>
      </c>
      <c r="G3780" s="6">
        <f t="shared" si="417"/>
        <v>8.3999999999999986</v>
      </c>
      <c r="H3780" s="6">
        <f t="shared" si="418"/>
        <v>9.3999999999999986</v>
      </c>
      <c r="I3780" s="162"/>
      <c r="J3780" s="6">
        <f t="shared" si="419"/>
        <v>-16.799999999999997</v>
      </c>
      <c r="K3780" s="60"/>
      <c r="L3780" s="93"/>
    </row>
    <row r="3781" spans="1:12">
      <c r="A3781" s="59">
        <f>'Temperature Data'!A3781</f>
        <v>44322</v>
      </c>
      <c r="B3781" s="6" cm="1">
        <f t="array" ref="B3781">INDEX('Temperature Data'!$B3781:$G3781,1,TempDataCol)</f>
        <v>55.4</v>
      </c>
      <c r="C3781" s="6">
        <f t="shared" si="413"/>
        <v>1.1000000000000014</v>
      </c>
      <c r="D3781" s="6">
        <f t="shared" si="414"/>
        <v>2.1000000000000014</v>
      </c>
      <c r="E3781" s="6">
        <f t="shared" si="415"/>
        <v>3.1000000000000014</v>
      </c>
      <c r="F3781" s="6">
        <f t="shared" si="416"/>
        <v>1.1000000000000014</v>
      </c>
      <c r="G3781" s="6">
        <f t="shared" si="417"/>
        <v>2.1000000000000014</v>
      </c>
      <c r="H3781" s="6">
        <f t="shared" si="418"/>
        <v>3.1000000000000014</v>
      </c>
      <c r="I3781" s="162"/>
      <c r="J3781" s="6">
        <f t="shared" si="419"/>
        <v>-4.2000000000000028</v>
      </c>
      <c r="K3781" s="60"/>
      <c r="L3781" s="93"/>
    </row>
    <row r="3782" spans="1:12">
      <c r="A3782" s="59">
        <f>'Temperature Data'!A3782</f>
        <v>44323</v>
      </c>
      <c r="B3782" s="6" cm="1">
        <f t="array" ref="B3782">INDEX('Temperature Data'!$B3782:$G3782,1,TempDataCol)</f>
        <v>50.2</v>
      </c>
      <c r="C3782" s="6">
        <f t="shared" si="413"/>
        <v>6.2999999999999972</v>
      </c>
      <c r="D3782" s="6">
        <f t="shared" si="414"/>
        <v>7.2999999999999972</v>
      </c>
      <c r="E3782" s="6">
        <f t="shared" si="415"/>
        <v>8.2999999999999972</v>
      </c>
      <c r="F3782" s="6">
        <f t="shared" si="416"/>
        <v>6.2999999999999972</v>
      </c>
      <c r="G3782" s="6">
        <f t="shared" si="417"/>
        <v>7.2999999999999972</v>
      </c>
      <c r="H3782" s="6">
        <f t="shared" si="418"/>
        <v>8.2999999999999972</v>
      </c>
      <c r="I3782" s="162"/>
      <c r="J3782" s="6">
        <f t="shared" si="419"/>
        <v>-14.599999999999994</v>
      </c>
      <c r="K3782" s="60"/>
      <c r="L3782" s="93"/>
    </row>
    <row r="3783" spans="1:12">
      <c r="A3783" s="59">
        <f>'Temperature Data'!A3783</f>
        <v>44324</v>
      </c>
      <c r="B3783" s="6" cm="1">
        <f t="array" ref="B3783">INDEX('Temperature Data'!$B3783:$G3783,1,TempDataCol)</f>
        <v>49.2</v>
      </c>
      <c r="C3783" s="6">
        <f t="shared" si="413"/>
        <v>7.2999999999999972</v>
      </c>
      <c r="D3783" s="6">
        <f t="shared" si="414"/>
        <v>8.2999999999999972</v>
      </c>
      <c r="E3783" s="6">
        <f t="shared" si="415"/>
        <v>9.2999999999999972</v>
      </c>
      <c r="F3783" s="6">
        <f t="shared" si="416"/>
        <v>7.2999999999999972</v>
      </c>
      <c r="G3783" s="6">
        <f t="shared" si="417"/>
        <v>8.2999999999999972</v>
      </c>
      <c r="H3783" s="6">
        <f t="shared" si="418"/>
        <v>9.2999999999999972</v>
      </c>
      <c r="I3783" s="162"/>
      <c r="J3783" s="6">
        <f t="shared" si="419"/>
        <v>-16.599999999999994</v>
      </c>
      <c r="K3783" s="60"/>
      <c r="L3783" s="93"/>
    </row>
    <row r="3784" spans="1:12">
      <c r="A3784" s="59">
        <f>'Temperature Data'!A3784</f>
        <v>44325</v>
      </c>
      <c r="B3784" s="6" cm="1">
        <f t="array" ref="B3784">INDEX('Temperature Data'!$B3784:$G3784,1,TempDataCol)</f>
        <v>56.5</v>
      </c>
      <c r="C3784" s="6">
        <f t="shared" si="413"/>
        <v>0</v>
      </c>
      <c r="D3784" s="6">
        <f t="shared" si="414"/>
        <v>1</v>
      </c>
      <c r="E3784" s="6">
        <f t="shared" si="415"/>
        <v>2</v>
      </c>
      <c r="F3784" s="6">
        <f t="shared" si="416"/>
        <v>0</v>
      </c>
      <c r="G3784" s="6">
        <f t="shared" si="417"/>
        <v>1</v>
      </c>
      <c r="H3784" s="6">
        <f t="shared" si="418"/>
        <v>2</v>
      </c>
      <c r="I3784" s="162"/>
      <c r="J3784" s="6">
        <f t="shared" si="419"/>
        <v>-2</v>
      </c>
      <c r="K3784" s="60"/>
      <c r="L3784" s="93"/>
    </row>
    <row r="3785" spans="1:12">
      <c r="A3785" s="59">
        <f>'Temperature Data'!A3785</f>
        <v>44326</v>
      </c>
      <c r="B3785" s="6" cm="1">
        <f t="array" ref="B3785">INDEX('Temperature Data'!$B3785:$G3785,1,TempDataCol)</f>
        <v>54.7</v>
      </c>
      <c r="C3785" s="6">
        <f t="shared" si="413"/>
        <v>1.7999999999999972</v>
      </c>
      <c r="D3785" s="6">
        <f t="shared" si="414"/>
        <v>2.7999999999999972</v>
      </c>
      <c r="E3785" s="6">
        <f t="shared" si="415"/>
        <v>3.7999999999999972</v>
      </c>
      <c r="F3785" s="6">
        <f t="shared" si="416"/>
        <v>1.7999999999999972</v>
      </c>
      <c r="G3785" s="6">
        <f t="shared" si="417"/>
        <v>2.7999999999999972</v>
      </c>
      <c r="H3785" s="6">
        <f t="shared" si="418"/>
        <v>3.7999999999999972</v>
      </c>
      <c r="I3785" s="162"/>
      <c r="J3785" s="6">
        <f t="shared" si="419"/>
        <v>-5.5999999999999943</v>
      </c>
      <c r="K3785" s="60"/>
      <c r="L3785" s="93"/>
    </row>
    <row r="3786" spans="1:12">
      <c r="A3786" s="59">
        <f>'Temperature Data'!A3786</f>
        <v>44327</v>
      </c>
      <c r="B3786" s="6" cm="1">
        <f t="array" ref="B3786">INDEX('Temperature Data'!$B3786:$G3786,1,TempDataCol)</f>
        <v>55.4</v>
      </c>
      <c r="C3786" s="6">
        <f t="shared" si="413"/>
        <v>1.1000000000000014</v>
      </c>
      <c r="D3786" s="6">
        <f t="shared" si="414"/>
        <v>2.1000000000000014</v>
      </c>
      <c r="E3786" s="6">
        <f t="shared" si="415"/>
        <v>3.1000000000000014</v>
      </c>
      <c r="F3786" s="6">
        <f t="shared" si="416"/>
        <v>1.1000000000000014</v>
      </c>
      <c r="G3786" s="6">
        <f t="shared" si="417"/>
        <v>2.1000000000000014</v>
      </c>
      <c r="H3786" s="6">
        <f t="shared" si="418"/>
        <v>3.1000000000000014</v>
      </c>
      <c r="I3786" s="162"/>
      <c r="J3786" s="6">
        <f t="shared" si="419"/>
        <v>-4.2000000000000028</v>
      </c>
      <c r="K3786" s="60"/>
      <c r="L3786" s="93"/>
    </row>
    <row r="3787" spans="1:12">
      <c r="A3787" s="59">
        <f>'Temperature Data'!A3787</f>
        <v>44328</v>
      </c>
      <c r="B3787" s="6" cm="1">
        <f t="array" ref="B3787">INDEX('Temperature Data'!$B3787:$G3787,1,TempDataCol)</f>
        <v>54.4</v>
      </c>
      <c r="C3787" s="6">
        <f t="shared" si="413"/>
        <v>2.1000000000000014</v>
      </c>
      <c r="D3787" s="6">
        <f t="shared" si="414"/>
        <v>3.1000000000000014</v>
      </c>
      <c r="E3787" s="6">
        <f t="shared" si="415"/>
        <v>4.1000000000000014</v>
      </c>
      <c r="F3787" s="6">
        <f t="shared" si="416"/>
        <v>2.1000000000000014</v>
      </c>
      <c r="G3787" s="6">
        <f t="shared" si="417"/>
        <v>3.1000000000000014</v>
      </c>
      <c r="H3787" s="6">
        <f t="shared" si="418"/>
        <v>4.1000000000000014</v>
      </c>
      <c r="I3787" s="162"/>
      <c r="J3787" s="6">
        <f t="shared" si="419"/>
        <v>-6.2000000000000028</v>
      </c>
      <c r="K3787" s="60"/>
      <c r="L3787" s="93"/>
    </row>
    <row r="3788" spans="1:12">
      <c r="A3788" s="59">
        <f>'Temperature Data'!A3788</f>
        <v>44329</v>
      </c>
      <c r="B3788" s="6" cm="1">
        <f t="array" ref="B3788">INDEX('Temperature Data'!$B3788:$G3788,1,TempDataCol)</f>
        <v>55.8</v>
      </c>
      <c r="C3788" s="6">
        <f t="shared" si="413"/>
        <v>0.70000000000000284</v>
      </c>
      <c r="D3788" s="6">
        <f t="shared" si="414"/>
        <v>1.7000000000000028</v>
      </c>
      <c r="E3788" s="6">
        <f t="shared" si="415"/>
        <v>2.7000000000000028</v>
      </c>
      <c r="F3788" s="6">
        <f t="shared" si="416"/>
        <v>0.70000000000000284</v>
      </c>
      <c r="G3788" s="6">
        <f t="shared" si="417"/>
        <v>1.7000000000000028</v>
      </c>
      <c r="H3788" s="6">
        <f t="shared" si="418"/>
        <v>2.7000000000000028</v>
      </c>
      <c r="I3788" s="162"/>
      <c r="J3788" s="6">
        <f t="shared" si="419"/>
        <v>-3.4000000000000057</v>
      </c>
      <c r="K3788" s="60"/>
      <c r="L3788" s="93"/>
    </row>
    <row r="3789" spans="1:12">
      <c r="A3789" s="59">
        <f>'Temperature Data'!A3789</f>
        <v>44330</v>
      </c>
      <c r="B3789" s="6" cm="1">
        <f t="array" ref="B3789">INDEX('Temperature Data'!$B3789:$G3789,1,TempDataCol)</f>
        <v>59</v>
      </c>
      <c r="C3789" s="6">
        <f t="shared" si="413"/>
        <v>0</v>
      </c>
      <c r="D3789" s="6">
        <f t="shared" si="414"/>
        <v>0</v>
      </c>
      <c r="E3789" s="6">
        <f t="shared" si="415"/>
        <v>0</v>
      </c>
      <c r="F3789" s="6">
        <f t="shared" si="416"/>
        <v>0</v>
      </c>
      <c r="G3789" s="6">
        <f t="shared" si="417"/>
        <v>0</v>
      </c>
      <c r="H3789" s="6">
        <f t="shared" si="418"/>
        <v>0</v>
      </c>
      <c r="I3789" s="162"/>
      <c r="J3789" s="6">
        <f t="shared" si="419"/>
        <v>0</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0</v>
      </c>
      <c r="F3791" s="6">
        <f t="shared" si="416"/>
        <v>0</v>
      </c>
      <c r="G3791" s="6">
        <f t="shared" si="417"/>
        <v>0</v>
      </c>
      <c r="H3791" s="6">
        <f t="shared" si="418"/>
        <v>0</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v>
      </c>
      <c r="E3792" s="6">
        <f t="shared" si="415"/>
        <v>0</v>
      </c>
      <c r="F3792" s="6">
        <f t="shared" si="416"/>
        <v>0</v>
      </c>
      <c r="G3792" s="6">
        <f t="shared" si="417"/>
        <v>0</v>
      </c>
      <c r="H3792" s="6">
        <f t="shared" si="418"/>
        <v>0</v>
      </c>
      <c r="I3792" s="162"/>
      <c r="J3792" s="6">
        <f t="shared" si="419"/>
        <v>0</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v>
      </c>
      <c r="F3795" s="6">
        <f t="shared" si="416"/>
        <v>0</v>
      </c>
      <c r="G3795" s="6">
        <f t="shared" si="417"/>
        <v>0</v>
      </c>
      <c r="H3795" s="6">
        <f t="shared" si="418"/>
        <v>0</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0</v>
      </c>
      <c r="D3799" s="6">
        <f t="shared" si="414"/>
        <v>0</v>
      </c>
      <c r="E3799" s="6">
        <f t="shared" si="415"/>
        <v>0</v>
      </c>
      <c r="F3799" s="6">
        <f t="shared" si="416"/>
        <v>0</v>
      </c>
      <c r="G3799" s="6">
        <f t="shared" si="417"/>
        <v>0</v>
      </c>
      <c r="H3799" s="6">
        <f t="shared" si="418"/>
        <v>0</v>
      </c>
      <c r="I3799" s="162"/>
      <c r="J3799" s="6">
        <f t="shared" si="419"/>
        <v>0</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2.7999999999999972</v>
      </c>
      <c r="D3803" s="6">
        <f t="shared" si="414"/>
        <v>3.7999999999999972</v>
      </c>
      <c r="E3803" s="6">
        <f t="shared" si="415"/>
        <v>4.7999999999999972</v>
      </c>
      <c r="F3803" s="6">
        <f t="shared" si="416"/>
        <v>2.7999999999999972</v>
      </c>
      <c r="G3803" s="6">
        <f t="shared" si="417"/>
        <v>3.7999999999999972</v>
      </c>
      <c r="H3803" s="6">
        <f t="shared" si="418"/>
        <v>4.7999999999999972</v>
      </c>
      <c r="I3803" s="162"/>
      <c r="J3803" s="6">
        <f t="shared" si="419"/>
        <v>-7.5999999999999943</v>
      </c>
      <c r="K3803" s="60"/>
      <c r="L3803" s="93"/>
    </row>
    <row r="3804" spans="1:12">
      <c r="A3804" s="59">
        <f>'Temperature Data'!A3804</f>
        <v>44345</v>
      </c>
      <c r="B3804" s="6" cm="1">
        <f t="array" ref="B3804">INDEX('Temperature Data'!$B3804:$G3804,1,TempDataCol)</f>
        <v>46.3</v>
      </c>
      <c r="C3804" s="6">
        <f t="shared" si="413"/>
        <v>10.200000000000003</v>
      </c>
      <c r="D3804" s="6">
        <f t="shared" si="414"/>
        <v>11.200000000000003</v>
      </c>
      <c r="E3804" s="6">
        <f t="shared" si="415"/>
        <v>12.200000000000003</v>
      </c>
      <c r="F3804" s="6">
        <f t="shared" si="416"/>
        <v>10.200000000000003</v>
      </c>
      <c r="G3804" s="6">
        <f t="shared" si="417"/>
        <v>11.200000000000003</v>
      </c>
      <c r="H3804" s="6">
        <f t="shared" si="418"/>
        <v>12.200000000000003</v>
      </c>
      <c r="I3804" s="162"/>
      <c r="J3804" s="6">
        <f t="shared" si="419"/>
        <v>-22.400000000000006</v>
      </c>
      <c r="K3804" s="60"/>
      <c r="L3804" s="93"/>
    </row>
    <row r="3805" spans="1:12">
      <c r="A3805" s="59">
        <f>'Temperature Data'!A3805</f>
        <v>44346</v>
      </c>
      <c r="B3805" s="6" cm="1">
        <f t="array" ref="B3805">INDEX('Temperature Data'!$B3805:$G3805,1,TempDataCol)</f>
        <v>48.5</v>
      </c>
      <c r="C3805" s="6">
        <f t="shared" si="413"/>
        <v>8</v>
      </c>
      <c r="D3805" s="6">
        <f t="shared" si="414"/>
        <v>9</v>
      </c>
      <c r="E3805" s="6">
        <f t="shared" si="415"/>
        <v>10</v>
      </c>
      <c r="F3805" s="6">
        <f t="shared" si="416"/>
        <v>8</v>
      </c>
      <c r="G3805" s="6">
        <f t="shared" si="417"/>
        <v>9</v>
      </c>
      <c r="H3805" s="6">
        <f t="shared" si="418"/>
        <v>10</v>
      </c>
      <c r="I3805" s="162"/>
      <c r="J3805" s="6">
        <f t="shared" si="419"/>
        <v>-18</v>
      </c>
      <c r="K3805" s="60"/>
      <c r="L3805" s="93"/>
    </row>
    <row r="3806" spans="1:12">
      <c r="A3806" s="59">
        <f>'Temperature Data'!A3806</f>
        <v>44347</v>
      </c>
      <c r="B3806" s="6" cm="1">
        <f t="array" ref="B3806">INDEX('Temperature Data'!$B3806:$G3806,1,TempDataCol)</f>
        <v>53.7</v>
      </c>
      <c r="C3806" s="6">
        <f t="shared" si="413"/>
        <v>2.7999999999999972</v>
      </c>
      <c r="D3806" s="6">
        <f t="shared" si="414"/>
        <v>3.7999999999999972</v>
      </c>
      <c r="E3806" s="6">
        <f t="shared" si="415"/>
        <v>4.7999999999999972</v>
      </c>
      <c r="F3806" s="6">
        <f t="shared" si="416"/>
        <v>2.7999999999999972</v>
      </c>
      <c r="G3806" s="6">
        <f t="shared" si="417"/>
        <v>3.7999999999999972</v>
      </c>
      <c r="H3806" s="6">
        <f t="shared" si="418"/>
        <v>4.7999999999999972</v>
      </c>
      <c r="I3806" s="162"/>
      <c r="J3806" s="6">
        <f t="shared" si="419"/>
        <v>-7.5999999999999943</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v>
      </c>
      <c r="F3807" s="6">
        <f t="shared" si="416"/>
        <v>0</v>
      </c>
      <c r="G3807" s="6">
        <f t="shared" si="417"/>
        <v>0</v>
      </c>
      <c r="H3807" s="6">
        <f t="shared" si="418"/>
        <v>0</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0</v>
      </c>
      <c r="D3817" s="6">
        <f t="shared" si="414"/>
        <v>0</v>
      </c>
      <c r="E3817" s="6">
        <f t="shared" si="415"/>
        <v>0</v>
      </c>
      <c r="F3817" s="6">
        <f t="shared" si="416"/>
        <v>0</v>
      </c>
      <c r="G3817" s="6">
        <f t="shared" si="417"/>
        <v>0</v>
      </c>
      <c r="H3817" s="6">
        <f t="shared" si="418"/>
        <v>0</v>
      </c>
      <c r="I3817" s="162"/>
      <c r="J3817" s="6">
        <f t="shared" si="419"/>
        <v>0</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0</v>
      </c>
      <c r="F3838" s="6">
        <f t="shared" si="416"/>
        <v>0</v>
      </c>
      <c r="G3838" s="6">
        <f t="shared" si="417"/>
        <v>0</v>
      </c>
      <c r="H3838" s="6">
        <f t="shared" si="418"/>
        <v>0</v>
      </c>
      <c r="I3838" s="162"/>
      <c r="J3838" s="6">
        <f t="shared" si="419"/>
        <v>0</v>
      </c>
      <c r="K3838" s="60"/>
      <c r="L3838" s="93"/>
    </row>
    <row r="3839" spans="1:12">
      <c r="A3839" s="59">
        <f>'Temperature Data'!A3839</f>
        <v>44380</v>
      </c>
      <c r="B3839" s="6" cm="1">
        <f t="array" ref="B3839">INDEX('Temperature Data'!$B3839:$G3839,1,TempDataCol)</f>
        <v>57</v>
      </c>
      <c r="C3839" s="6">
        <f t="shared" si="413"/>
        <v>0</v>
      </c>
      <c r="D3839" s="6">
        <f t="shared" si="414"/>
        <v>0.5</v>
      </c>
      <c r="E3839" s="6">
        <f t="shared" si="415"/>
        <v>1.5</v>
      </c>
      <c r="F3839" s="6">
        <f t="shared" si="416"/>
        <v>0</v>
      </c>
      <c r="G3839" s="6">
        <f t="shared" si="417"/>
        <v>0.5</v>
      </c>
      <c r="H3839" s="6">
        <f t="shared" si="418"/>
        <v>1.5</v>
      </c>
      <c r="I3839" s="162"/>
      <c r="J3839" s="6">
        <f t="shared" si="419"/>
        <v>-1.5</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0</v>
      </c>
      <c r="F3840" s="6">
        <f t="shared" si="416"/>
        <v>0</v>
      </c>
      <c r="G3840" s="6">
        <f t="shared" si="417"/>
        <v>0</v>
      </c>
      <c r="H3840" s="6">
        <f t="shared" si="418"/>
        <v>0</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0</v>
      </c>
      <c r="E3918" s="6">
        <f t="shared" si="429"/>
        <v>0</v>
      </c>
      <c r="F3918" s="6">
        <f t="shared" si="430"/>
        <v>0</v>
      </c>
      <c r="G3918" s="6">
        <f t="shared" si="431"/>
        <v>0</v>
      </c>
      <c r="H3918" s="6">
        <f t="shared" si="432"/>
        <v>0</v>
      </c>
      <c r="I3918" s="162"/>
      <c r="J3918" s="6">
        <f t="shared" si="433"/>
        <v>0</v>
      </c>
      <c r="K3918" s="60"/>
      <c r="L3918" s="93"/>
    </row>
    <row r="3919" spans="1:12">
      <c r="A3919" s="59">
        <f>'Temperature Data'!A3919</f>
        <v>44460</v>
      </c>
      <c r="B3919" s="6" cm="1">
        <f t="array" ref="B3919">INDEX('Temperature Data'!$B3919:$G3919,1,TempDataCol)</f>
        <v>60.7</v>
      </c>
      <c r="C3919" s="6">
        <f t="shared" si="427"/>
        <v>0</v>
      </c>
      <c r="D3919" s="6">
        <f t="shared" si="428"/>
        <v>0</v>
      </c>
      <c r="E3919" s="6">
        <f t="shared" si="429"/>
        <v>0</v>
      </c>
      <c r="F3919" s="6">
        <f t="shared" si="430"/>
        <v>0</v>
      </c>
      <c r="G3919" s="6">
        <f t="shared" si="431"/>
        <v>0</v>
      </c>
      <c r="H3919" s="6">
        <f t="shared" si="432"/>
        <v>0</v>
      </c>
      <c r="I3919" s="162"/>
      <c r="J3919" s="6">
        <f t="shared" si="433"/>
        <v>0</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0.89999999999999858</v>
      </c>
      <c r="D3927" s="6">
        <f t="shared" si="428"/>
        <v>1.8999999999999986</v>
      </c>
      <c r="E3927" s="6">
        <f t="shared" si="429"/>
        <v>2.8999999999999986</v>
      </c>
      <c r="F3927" s="6">
        <f t="shared" si="430"/>
        <v>0.89999999999999858</v>
      </c>
      <c r="G3927" s="6">
        <f t="shared" si="431"/>
        <v>1.8999999999999986</v>
      </c>
      <c r="H3927" s="6">
        <f t="shared" si="432"/>
        <v>2.8999999999999986</v>
      </c>
      <c r="I3927" s="162"/>
      <c r="J3927" s="6">
        <f t="shared" si="433"/>
        <v>-3.7999999999999972</v>
      </c>
      <c r="K3927" s="60"/>
      <c r="L3927" s="93"/>
    </row>
    <row r="3928" spans="1:12">
      <c r="A3928" s="59">
        <f>'Temperature Data'!A3928</f>
        <v>44469</v>
      </c>
      <c r="B3928" s="6" cm="1">
        <f t="array" ref="B3928">INDEX('Temperature Data'!$B3928:$G3928,1,TempDataCol)</f>
        <v>54.3</v>
      </c>
      <c r="C3928" s="6">
        <f t="shared" si="427"/>
        <v>2.2000000000000028</v>
      </c>
      <c r="D3928" s="6">
        <f t="shared" si="428"/>
        <v>3.2000000000000028</v>
      </c>
      <c r="E3928" s="6">
        <f t="shared" si="429"/>
        <v>4.2000000000000028</v>
      </c>
      <c r="F3928" s="6">
        <f t="shared" si="430"/>
        <v>2.2000000000000028</v>
      </c>
      <c r="G3928" s="6">
        <f t="shared" si="431"/>
        <v>3.2000000000000028</v>
      </c>
      <c r="H3928" s="6">
        <f t="shared" si="432"/>
        <v>4.2000000000000028</v>
      </c>
      <c r="I3928" s="162"/>
      <c r="J3928" s="6">
        <f t="shared" si="433"/>
        <v>-6.4000000000000057</v>
      </c>
      <c r="K3928" s="60"/>
      <c r="L3928" s="93"/>
    </row>
    <row r="3929" spans="1:12">
      <c r="A3929" s="59">
        <f>'Temperature Data'!A3929</f>
        <v>44470</v>
      </c>
      <c r="B3929" s="6" cm="1">
        <f t="array" ref="B3929">INDEX('Temperature Data'!$B3929:$G3929,1,TempDataCol)</f>
        <v>53.1</v>
      </c>
      <c r="C3929" s="6">
        <f t="shared" si="427"/>
        <v>3.3999999999999986</v>
      </c>
      <c r="D3929" s="6">
        <f t="shared" si="428"/>
        <v>4.3999999999999986</v>
      </c>
      <c r="E3929" s="6">
        <f t="shared" si="429"/>
        <v>5.3999999999999986</v>
      </c>
      <c r="F3929" s="6">
        <f t="shared" si="430"/>
        <v>3.3999999999999986</v>
      </c>
      <c r="G3929" s="6">
        <f t="shared" si="431"/>
        <v>4.3999999999999986</v>
      </c>
      <c r="H3929" s="6">
        <f t="shared" si="432"/>
        <v>5.3999999999999986</v>
      </c>
      <c r="I3929" s="162"/>
      <c r="J3929" s="6">
        <f t="shared" si="433"/>
        <v>-8.7999999999999972</v>
      </c>
      <c r="K3929" s="60"/>
      <c r="L3929" s="93"/>
    </row>
    <row r="3930" spans="1:12">
      <c r="A3930" s="59">
        <f>'Temperature Data'!A3930</f>
        <v>44471</v>
      </c>
      <c r="B3930" s="6" cm="1">
        <f t="array" ref="B3930">INDEX('Temperature Data'!$B3930:$G3930,1,TempDataCol)</f>
        <v>58.1</v>
      </c>
      <c r="C3930" s="6">
        <f t="shared" si="427"/>
        <v>0</v>
      </c>
      <c r="D3930" s="6">
        <f t="shared" si="428"/>
        <v>0</v>
      </c>
      <c r="E3930" s="6">
        <f t="shared" si="429"/>
        <v>0.39999999999999858</v>
      </c>
      <c r="F3930" s="6">
        <f t="shared" si="430"/>
        <v>0</v>
      </c>
      <c r="G3930" s="6">
        <f t="shared" si="431"/>
        <v>0</v>
      </c>
      <c r="H3930" s="6">
        <f t="shared" si="432"/>
        <v>0.39999999999999858</v>
      </c>
      <c r="I3930" s="162"/>
      <c r="J3930" s="6">
        <f t="shared" si="433"/>
        <v>0</v>
      </c>
      <c r="K3930" s="60"/>
      <c r="L3930" s="93"/>
    </row>
    <row r="3931" spans="1:12">
      <c r="A3931" s="59">
        <f>'Temperature Data'!A3931</f>
        <v>44472</v>
      </c>
      <c r="B3931" s="6" cm="1">
        <f t="array" ref="B3931">INDEX('Temperature Data'!$B3931:$G3931,1,TempDataCol)</f>
        <v>59</v>
      </c>
      <c r="C3931" s="6">
        <f t="shared" si="427"/>
        <v>0</v>
      </c>
      <c r="D3931" s="6">
        <f t="shared" si="428"/>
        <v>0</v>
      </c>
      <c r="E3931" s="6">
        <f t="shared" si="429"/>
        <v>0</v>
      </c>
      <c r="F3931" s="6">
        <f t="shared" si="430"/>
        <v>0</v>
      </c>
      <c r="G3931" s="6">
        <f t="shared" si="431"/>
        <v>0</v>
      </c>
      <c r="H3931" s="6">
        <f t="shared" si="432"/>
        <v>0</v>
      </c>
      <c r="I3931" s="162"/>
      <c r="J3931" s="6">
        <f t="shared" si="433"/>
        <v>0</v>
      </c>
      <c r="K3931" s="60"/>
      <c r="L3931" s="93"/>
    </row>
    <row r="3932" spans="1:12">
      <c r="A3932" s="59">
        <f>'Temperature Data'!A3932</f>
        <v>44473</v>
      </c>
      <c r="B3932" s="6" cm="1">
        <f t="array" ref="B3932">INDEX('Temperature Data'!$B3932:$G3932,1,TempDataCol)</f>
        <v>57.2</v>
      </c>
      <c r="C3932" s="6">
        <f t="shared" si="427"/>
        <v>0</v>
      </c>
      <c r="D3932" s="6">
        <f t="shared" si="428"/>
        <v>0.29999999999999716</v>
      </c>
      <c r="E3932" s="6">
        <f t="shared" si="429"/>
        <v>1.2999999999999972</v>
      </c>
      <c r="F3932" s="6">
        <f t="shared" si="430"/>
        <v>0</v>
      </c>
      <c r="G3932" s="6">
        <f t="shared" si="431"/>
        <v>0.29999999999999716</v>
      </c>
      <c r="H3932" s="6">
        <f t="shared" si="432"/>
        <v>1.2999999999999972</v>
      </c>
      <c r="I3932" s="162"/>
      <c r="J3932" s="6">
        <f t="shared" si="433"/>
        <v>-1.2999999999999972</v>
      </c>
      <c r="K3932" s="60"/>
      <c r="L3932" s="93"/>
    </row>
    <row r="3933" spans="1:12">
      <c r="A3933" s="59">
        <f>'Temperature Data'!A3933</f>
        <v>44474</v>
      </c>
      <c r="B3933" s="6" cm="1">
        <f t="array" ref="B3933">INDEX('Temperature Data'!$B3933:$G3933,1,TempDataCol)</f>
        <v>54.8</v>
      </c>
      <c r="C3933" s="6">
        <f t="shared" si="427"/>
        <v>1.7000000000000028</v>
      </c>
      <c r="D3933" s="6">
        <f t="shared" si="428"/>
        <v>2.7000000000000028</v>
      </c>
      <c r="E3933" s="6">
        <f t="shared" si="429"/>
        <v>3.7000000000000028</v>
      </c>
      <c r="F3933" s="6">
        <f t="shared" si="430"/>
        <v>1.7000000000000028</v>
      </c>
      <c r="G3933" s="6">
        <f t="shared" si="431"/>
        <v>2.7000000000000028</v>
      </c>
      <c r="H3933" s="6">
        <f t="shared" si="432"/>
        <v>3.7000000000000028</v>
      </c>
      <c r="I3933" s="162"/>
      <c r="J3933" s="6">
        <f t="shared" si="433"/>
        <v>-5.4000000000000057</v>
      </c>
      <c r="K3933" s="60"/>
      <c r="L3933" s="93"/>
    </row>
    <row r="3934" spans="1:12">
      <c r="A3934" s="59">
        <f>'Temperature Data'!A3934</f>
        <v>44475</v>
      </c>
      <c r="B3934" s="6" cm="1">
        <f t="array" ref="B3934">INDEX('Temperature Data'!$B3934:$G3934,1,TempDataCol)</f>
        <v>58.4</v>
      </c>
      <c r="C3934" s="6">
        <f t="shared" si="427"/>
        <v>0</v>
      </c>
      <c r="D3934" s="6">
        <f t="shared" si="428"/>
        <v>0</v>
      </c>
      <c r="E3934" s="6">
        <f t="shared" si="429"/>
        <v>0.10000000000000142</v>
      </c>
      <c r="F3934" s="6">
        <f t="shared" si="430"/>
        <v>0</v>
      </c>
      <c r="G3934" s="6">
        <f t="shared" si="431"/>
        <v>0</v>
      </c>
      <c r="H3934" s="6">
        <f t="shared" si="432"/>
        <v>0.10000000000000142</v>
      </c>
      <c r="I3934" s="162"/>
      <c r="J3934" s="6">
        <f t="shared" si="433"/>
        <v>0</v>
      </c>
      <c r="K3934" s="60"/>
      <c r="L3934" s="93"/>
    </row>
    <row r="3935" spans="1:12">
      <c r="A3935" s="59">
        <f>'Temperature Data'!A3935</f>
        <v>44476</v>
      </c>
      <c r="B3935" s="6" cm="1">
        <f t="array" ref="B3935">INDEX('Temperature Data'!$B3935:$G3935,1,TempDataCol)</f>
        <v>58.7</v>
      </c>
      <c r="C3935" s="6">
        <f t="shared" si="427"/>
        <v>0</v>
      </c>
      <c r="D3935" s="6">
        <f t="shared" si="428"/>
        <v>0</v>
      </c>
      <c r="E3935" s="6">
        <f t="shared" si="429"/>
        <v>0</v>
      </c>
      <c r="F3935" s="6">
        <f t="shared" si="430"/>
        <v>0</v>
      </c>
      <c r="G3935" s="6">
        <f t="shared" si="431"/>
        <v>0</v>
      </c>
      <c r="H3935" s="6">
        <f t="shared" si="432"/>
        <v>0</v>
      </c>
      <c r="I3935" s="162"/>
      <c r="J3935" s="6">
        <f t="shared" si="433"/>
        <v>0</v>
      </c>
      <c r="K3935" s="60"/>
      <c r="L3935" s="93"/>
    </row>
    <row r="3936" spans="1:12">
      <c r="A3936" s="59">
        <f>'Temperature Data'!A3936</f>
        <v>44477</v>
      </c>
      <c r="B3936" s="6" cm="1">
        <f t="array" ref="B3936">INDEX('Temperature Data'!$B3936:$G3936,1,TempDataCol)</f>
        <v>60.3</v>
      </c>
      <c r="C3936" s="6">
        <f t="shared" si="427"/>
        <v>0</v>
      </c>
      <c r="D3936" s="6">
        <f t="shared" si="428"/>
        <v>0</v>
      </c>
      <c r="E3936" s="6">
        <f t="shared" si="429"/>
        <v>0</v>
      </c>
      <c r="F3936" s="6">
        <f t="shared" si="430"/>
        <v>0</v>
      </c>
      <c r="G3936" s="6">
        <f t="shared" si="431"/>
        <v>0</v>
      </c>
      <c r="H3936" s="6">
        <f t="shared" si="432"/>
        <v>0</v>
      </c>
      <c r="I3936" s="162"/>
      <c r="J3936" s="6">
        <f t="shared" si="433"/>
        <v>0</v>
      </c>
      <c r="K3936" s="60"/>
      <c r="L3936" s="93"/>
    </row>
    <row r="3937" spans="1:12">
      <c r="A3937" s="59">
        <f>'Temperature Data'!A3937</f>
        <v>44478</v>
      </c>
      <c r="B3937" s="6" cm="1">
        <f t="array" ref="B3937">INDEX('Temperature Data'!$B3937:$G3937,1,TempDataCol)</f>
        <v>58.5</v>
      </c>
      <c r="C3937" s="6">
        <f t="shared" si="427"/>
        <v>0</v>
      </c>
      <c r="D3937" s="6">
        <f t="shared" si="428"/>
        <v>0</v>
      </c>
      <c r="E3937" s="6">
        <f t="shared" si="429"/>
        <v>0</v>
      </c>
      <c r="F3937" s="6">
        <f t="shared" si="430"/>
        <v>0</v>
      </c>
      <c r="G3937" s="6">
        <f t="shared" si="431"/>
        <v>0</v>
      </c>
      <c r="H3937" s="6">
        <f t="shared" si="432"/>
        <v>0</v>
      </c>
      <c r="I3937" s="162"/>
      <c r="J3937" s="6">
        <f t="shared" si="433"/>
        <v>0</v>
      </c>
      <c r="K3937" s="60"/>
      <c r="L3937" s="93"/>
    </row>
    <row r="3938" spans="1:12">
      <c r="A3938" s="59">
        <f>'Temperature Data'!A3938</f>
        <v>44479</v>
      </c>
      <c r="B3938" s="6" cm="1">
        <f t="array" ref="B3938">INDEX('Temperature Data'!$B3938:$G3938,1,TempDataCol)</f>
        <v>58.4</v>
      </c>
      <c r="C3938" s="6">
        <f t="shared" si="427"/>
        <v>0</v>
      </c>
      <c r="D3938" s="6">
        <f t="shared" si="428"/>
        <v>0</v>
      </c>
      <c r="E3938" s="6">
        <f t="shared" si="429"/>
        <v>0.10000000000000142</v>
      </c>
      <c r="F3938" s="6">
        <f t="shared" si="430"/>
        <v>0</v>
      </c>
      <c r="G3938" s="6">
        <f t="shared" si="431"/>
        <v>0</v>
      </c>
      <c r="H3938" s="6">
        <f t="shared" si="432"/>
        <v>0.10000000000000142</v>
      </c>
      <c r="I3938" s="162"/>
      <c r="J3938" s="6">
        <f t="shared" si="433"/>
        <v>0</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v>
      </c>
      <c r="E3940" s="6">
        <f t="shared" si="429"/>
        <v>0</v>
      </c>
      <c r="F3940" s="6">
        <f t="shared" si="430"/>
        <v>0</v>
      </c>
      <c r="G3940" s="6">
        <f t="shared" si="431"/>
        <v>0</v>
      </c>
      <c r="H3940" s="6">
        <f t="shared" si="432"/>
        <v>0</v>
      </c>
      <c r="I3940" s="162"/>
      <c r="J3940" s="6">
        <f t="shared" si="433"/>
        <v>0</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0</v>
      </c>
      <c r="F3941" s="6">
        <f t="shared" si="430"/>
        <v>0</v>
      </c>
      <c r="G3941" s="6">
        <f t="shared" si="431"/>
        <v>0</v>
      </c>
      <c r="H3941" s="6">
        <f t="shared" si="432"/>
        <v>0</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0</v>
      </c>
      <c r="D3945" s="6">
        <f t="shared" si="428"/>
        <v>1</v>
      </c>
      <c r="E3945" s="6">
        <f t="shared" si="429"/>
        <v>2</v>
      </c>
      <c r="F3945" s="6">
        <f t="shared" si="430"/>
        <v>0</v>
      </c>
      <c r="G3945" s="6">
        <f t="shared" si="431"/>
        <v>1</v>
      </c>
      <c r="H3945" s="6">
        <f t="shared" si="432"/>
        <v>2</v>
      </c>
      <c r="I3945" s="162"/>
      <c r="J3945" s="6">
        <f t="shared" si="433"/>
        <v>-2</v>
      </c>
      <c r="K3945" s="60"/>
      <c r="L3945" s="93"/>
    </row>
    <row r="3946" spans="1:12">
      <c r="A3946" s="59">
        <f>'Temperature Data'!A3946</f>
        <v>44487</v>
      </c>
      <c r="B3946" s="6" cm="1">
        <f t="array" ref="B3946">INDEX('Temperature Data'!$B3946:$G3946,1,TempDataCol)</f>
        <v>51.7</v>
      </c>
      <c r="C3946" s="6">
        <f t="shared" si="427"/>
        <v>4.7999999999999972</v>
      </c>
      <c r="D3946" s="6">
        <f t="shared" si="428"/>
        <v>5.7999999999999972</v>
      </c>
      <c r="E3946" s="6">
        <f t="shared" si="429"/>
        <v>6.7999999999999972</v>
      </c>
      <c r="F3946" s="6">
        <f t="shared" si="430"/>
        <v>4.7999999999999972</v>
      </c>
      <c r="G3946" s="6">
        <f t="shared" si="431"/>
        <v>5.7999999999999972</v>
      </c>
      <c r="H3946" s="6">
        <f t="shared" si="432"/>
        <v>6.7999999999999972</v>
      </c>
      <c r="I3946" s="162"/>
      <c r="J3946" s="6">
        <f t="shared" si="433"/>
        <v>-11.599999999999994</v>
      </c>
      <c r="K3946" s="60"/>
      <c r="L3946" s="93"/>
    </row>
    <row r="3947" spans="1:12">
      <c r="A3947" s="59">
        <f>'Temperature Data'!A3947</f>
        <v>44488</v>
      </c>
      <c r="B3947" s="6" cm="1">
        <f t="array" ref="B3947">INDEX('Temperature Data'!$B3947:$G3947,1,TempDataCol)</f>
        <v>50.8</v>
      </c>
      <c r="C3947" s="6">
        <f t="shared" si="427"/>
        <v>5.7000000000000028</v>
      </c>
      <c r="D3947" s="6">
        <f t="shared" si="428"/>
        <v>6.7000000000000028</v>
      </c>
      <c r="E3947" s="6">
        <f t="shared" si="429"/>
        <v>7.7000000000000028</v>
      </c>
      <c r="F3947" s="6">
        <f t="shared" si="430"/>
        <v>5.7000000000000028</v>
      </c>
      <c r="G3947" s="6">
        <f t="shared" si="431"/>
        <v>6.7000000000000028</v>
      </c>
      <c r="H3947" s="6">
        <f t="shared" si="432"/>
        <v>7.7000000000000028</v>
      </c>
      <c r="I3947" s="162"/>
      <c r="J3947" s="6">
        <f t="shared" si="433"/>
        <v>-13.400000000000006</v>
      </c>
      <c r="K3947" s="60"/>
      <c r="L3947" s="93"/>
    </row>
    <row r="3948" spans="1:12">
      <c r="A3948" s="59">
        <f>'Temperature Data'!A3948</f>
        <v>44489</v>
      </c>
      <c r="B3948" s="6" cm="1">
        <f t="array" ref="B3948">INDEX('Temperature Data'!$B3948:$G3948,1,TempDataCol)</f>
        <v>58</v>
      </c>
      <c r="C3948" s="6">
        <f t="shared" si="427"/>
        <v>0</v>
      </c>
      <c r="D3948" s="6">
        <f t="shared" si="428"/>
        <v>0</v>
      </c>
      <c r="E3948" s="6">
        <f t="shared" si="429"/>
        <v>0.5</v>
      </c>
      <c r="F3948" s="6">
        <f t="shared" si="430"/>
        <v>0</v>
      </c>
      <c r="G3948" s="6">
        <f t="shared" si="431"/>
        <v>0</v>
      </c>
      <c r="H3948" s="6">
        <f t="shared" si="432"/>
        <v>0.5</v>
      </c>
      <c r="I3948" s="162"/>
      <c r="J3948" s="6">
        <f t="shared" si="433"/>
        <v>0</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51.4</v>
      </c>
      <c r="C3951" s="6">
        <f t="shared" si="427"/>
        <v>5.1000000000000014</v>
      </c>
      <c r="D3951" s="6">
        <f t="shared" si="428"/>
        <v>6.1000000000000014</v>
      </c>
      <c r="E3951" s="6">
        <f t="shared" si="429"/>
        <v>7.1000000000000014</v>
      </c>
      <c r="F3951" s="6">
        <f t="shared" si="430"/>
        <v>5.1000000000000014</v>
      </c>
      <c r="G3951" s="6">
        <f t="shared" si="431"/>
        <v>6.1000000000000014</v>
      </c>
      <c r="H3951" s="6">
        <f t="shared" si="432"/>
        <v>7.1000000000000014</v>
      </c>
      <c r="I3951" s="162"/>
      <c r="J3951" s="6">
        <f t="shared" si="433"/>
        <v>-12.200000000000003</v>
      </c>
      <c r="K3951" s="60"/>
      <c r="L3951" s="93"/>
    </row>
    <row r="3952" spans="1:12">
      <c r="A3952" s="59">
        <f>'Temperature Data'!A3952</f>
        <v>44493</v>
      </c>
      <c r="B3952" s="6" cm="1">
        <f t="array" ref="B3952">INDEX('Temperature Data'!$B3952:$G3952,1,TempDataCol)</f>
        <v>45.9</v>
      </c>
      <c r="C3952" s="6">
        <f t="shared" si="427"/>
        <v>10.600000000000001</v>
      </c>
      <c r="D3952" s="6">
        <f t="shared" si="428"/>
        <v>11.600000000000001</v>
      </c>
      <c r="E3952" s="6">
        <f t="shared" si="429"/>
        <v>12.600000000000001</v>
      </c>
      <c r="F3952" s="6">
        <f t="shared" si="430"/>
        <v>10.600000000000001</v>
      </c>
      <c r="G3952" s="6">
        <f t="shared" si="431"/>
        <v>11.600000000000001</v>
      </c>
      <c r="H3952" s="6">
        <f t="shared" si="432"/>
        <v>12.600000000000001</v>
      </c>
      <c r="I3952" s="162"/>
      <c r="J3952" s="6">
        <f t="shared" si="433"/>
        <v>-23.200000000000003</v>
      </c>
      <c r="K3952" s="60"/>
      <c r="L3952" s="93"/>
    </row>
    <row r="3953" spans="1:12">
      <c r="A3953" s="59">
        <f>'Temperature Data'!A3953</f>
        <v>44494</v>
      </c>
      <c r="B3953" s="6" cm="1">
        <f t="array" ref="B3953">INDEX('Temperature Data'!$B3953:$G3953,1,TempDataCol)</f>
        <v>50.9</v>
      </c>
      <c r="C3953" s="6">
        <f t="shared" si="427"/>
        <v>5.6000000000000014</v>
      </c>
      <c r="D3953" s="6">
        <f t="shared" si="428"/>
        <v>6.6000000000000014</v>
      </c>
      <c r="E3953" s="6">
        <f t="shared" si="429"/>
        <v>7.6000000000000014</v>
      </c>
      <c r="F3953" s="6">
        <f t="shared" si="430"/>
        <v>5.6000000000000014</v>
      </c>
      <c r="G3953" s="6">
        <f t="shared" si="431"/>
        <v>6.6000000000000014</v>
      </c>
      <c r="H3953" s="6">
        <f t="shared" si="432"/>
        <v>7.6000000000000014</v>
      </c>
      <c r="I3953" s="162"/>
      <c r="J3953" s="6">
        <f t="shared" si="433"/>
        <v>-13.200000000000003</v>
      </c>
      <c r="K3953" s="60"/>
      <c r="L3953" s="93"/>
    </row>
    <row r="3954" spans="1:12">
      <c r="A3954" s="59">
        <f>'Temperature Data'!A3954</f>
        <v>44495</v>
      </c>
      <c r="B3954" s="6" cm="1">
        <f t="array" ref="B3954">INDEX('Temperature Data'!$B3954:$G3954,1,TempDataCol)</f>
        <v>54.6</v>
      </c>
      <c r="C3954" s="6">
        <f t="shared" si="427"/>
        <v>1.8999999999999986</v>
      </c>
      <c r="D3954" s="6">
        <f t="shared" si="428"/>
        <v>2.8999999999999986</v>
      </c>
      <c r="E3954" s="6">
        <f t="shared" si="429"/>
        <v>3.8999999999999986</v>
      </c>
      <c r="F3954" s="6">
        <f t="shared" si="430"/>
        <v>1.8999999999999986</v>
      </c>
      <c r="G3954" s="6">
        <f t="shared" si="431"/>
        <v>2.8999999999999986</v>
      </c>
      <c r="H3954" s="6">
        <f t="shared" si="432"/>
        <v>3.8999999999999986</v>
      </c>
      <c r="I3954" s="162"/>
      <c r="J3954" s="6">
        <f t="shared" si="433"/>
        <v>-5.7999999999999972</v>
      </c>
      <c r="K3954" s="60"/>
      <c r="L3954" s="93"/>
    </row>
    <row r="3955" spans="1:12">
      <c r="A3955" s="59">
        <f>'Temperature Data'!A3955</f>
        <v>44496</v>
      </c>
      <c r="B3955" s="6" cm="1">
        <f t="array" ref="B3955">INDEX('Temperature Data'!$B3955:$G3955,1,TempDataCol)</f>
        <v>49.3</v>
      </c>
      <c r="C3955" s="6">
        <f t="shared" si="427"/>
        <v>7.2000000000000028</v>
      </c>
      <c r="D3955" s="6">
        <f t="shared" si="428"/>
        <v>8.2000000000000028</v>
      </c>
      <c r="E3955" s="6">
        <f t="shared" si="429"/>
        <v>9.2000000000000028</v>
      </c>
      <c r="F3955" s="6">
        <f t="shared" si="430"/>
        <v>7.2000000000000028</v>
      </c>
      <c r="G3955" s="6">
        <f t="shared" si="431"/>
        <v>8.2000000000000028</v>
      </c>
      <c r="H3955" s="6">
        <f t="shared" si="432"/>
        <v>9.2000000000000028</v>
      </c>
      <c r="I3955" s="162"/>
      <c r="J3955" s="6">
        <f t="shared" si="433"/>
        <v>-16.400000000000006</v>
      </c>
      <c r="K3955" s="60"/>
      <c r="L3955" s="93"/>
    </row>
    <row r="3956" spans="1:12">
      <c r="A3956" s="59">
        <f>'Temperature Data'!A3956</f>
        <v>44497</v>
      </c>
      <c r="B3956" s="6" cm="1">
        <f t="array" ref="B3956">INDEX('Temperature Data'!$B3956:$G3956,1,TempDataCol)</f>
        <v>44.6</v>
      </c>
      <c r="C3956" s="6">
        <f t="shared" si="427"/>
        <v>11.899999999999999</v>
      </c>
      <c r="D3956" s="6">
        <f t="shared" si="428"/>
        <v>12.899999999999999</v>
      </c>
      <c r="E3956" s="6">
        <f t="shared" si="429"/>
        <v>13.899999999999999</v>
      </c>
      <c r="F3956" s="6">
        <f t="shared" si="430"/>
        <v>11.899999999999999</v>
      </c>
      <c r="G3956" s="6">
        <f t="shared" si="431"/>
        <v>12.899999999999999</v>
      </c>
      <c r="H3956" s="6">
        <f t="shared" si="432"/>
        <v>13.899999999999999</v>
      </c>
      <c r="I3956" s="162"/>
      <c r="J3956" s="6">
        <f t="shared" si="433"/>
        <v>-25.799999999999997</v>
      </c>
      <c r="K3956" s="60"/>
      <c r="L3956" s="93"/>
    </row>
    <row r="3957" spans="1:12">
      <c r="A3957" s="59">
        <f>'Temperature Data'!A3957</f>
        <v>44498</v>
      </c>
      <c r="B3957" s="6" cm="1">
        <f t="array" ref="B3957">INDEX('Temperature Data'!$B3957:$G3957,1,TempDataCol)</f>
        <v>41.6</v>
      </c>
      <c r="C3957" s="6">
        <f t="shared" si="427"/>
        <v>14.899999999999999</v>
      </c>
      <c r="D3957" s="6">
        <f t="shared" si="428"/>
        <v>15.899999999999999</v>
      </c>
      <c r="E3957" s="6">
        <f t="shared" si="429"/>
        <v>16.899999999999999</v>
      </c>
      <c r="F3957" s="6">
        <f t="shared" si="430"/>
        <v>14.899999999999999</v>
      </c>
      <c r="G3957" s="6">
        <f t="shared" si="431"/>
        <v>15.899999999999999</v>
      </c>
      <c r="H3957" s="6">
        <f t="shared" si="432"/>
        <v>16.899999999999999</v>
      </c>
      <c r="I3957" s="162"/>
      <c r="J3957" s="6">
        <f t="shared" si="433"/>
        <v>-31.799999999999997</v>
      </c>
      <c r="K3957" s="60"/>
      <c r="L3957" s="93"/>
    </row>
    <row r="3958" spans="1:12">
      <c r="A3958" s="59">
        <f>'Temperature Data'!A3958</f>
        <v>44499</v>
      </c>
      <c r="B3958" s="6" cm="1">
        <f t="array" ref="B3958">INDEX('Temperature Data'!$B3958:$G3958,1,TempDataCol)</f>
        <v>55.1</v>
      </c>
      <c r="C3958" s="6">
        <f t="shared" si="427"/>
        <v>1.3999999999999986</v>
      </c>
      <c r="D3958" s="6">
        <f t="shared" si="428"/>
        <v>2.3999999999999986</v>
      </c>
      <c r="E3958" s="6">
        <f t="shared" si="429"/>
        <v>3.3999999999999986</v>
      </c>
      <c r="F3958" s="6">
        <f t="shared" si="430"/>
        <v>1.3999999999999986</v>
      </c>
      <c r="G3958" s="6">
        <f t="shared" si="431"/>
        <v>2.3999999999999986</v>
      </c>
      <c r="H3958" s="6">
        <f t="shared" si="432"/>
        <v>3.3999999999999986</v>
      </c>
      <c r="I3958" s="162"/>
      <c r="J3958" s="6">
        <f t="shared" si="433"/>
        <v>-4.7999999999999972</v>
      </c>
      <c r="K3958" s="60"/>
      <c r="L3958" s="93"/>
    </row>
    <row r="3959" spans="1:12">
      <c r="A3959" s="59">
        <f>'Temperature Data'!A3959</f>
        <v>44500</v>
      </c>
      <c r="B3959" s="6" cm="1">
        <f t="array" ref="B3959">INDEX('Temperature Data'!$B3959:$G3959,1,TempDataCol)</f>
        <v>58.3</v>
      </c>
      <c r="C3959" s="6">
        <f t="shared" si="427"/>
        <v>0</v>
      </c>
      <c r="D3959" s="6">
        <f t="shared" si="428"/>
        <v>0</v>
      </c>
      <c r="E3959" s="6">
        <f t="shared" si="429"/>
        <v>0.20000000000000284</v>
      </c>
      <c r="F3959" s="6">
        <f t="shared" si="430"/>
        <v>0</v>
      </c>
      <c r="G3959" s="6">
        <f t="shared" si="431"/>
        <v>0</v>
      </c>
      <c r="H3959" s="6">
        <f t="shared" si="432"/>
        <v>0.20000000000000284</v>
      </c>
      <c r="I3959" s="162"/>
      <c r="J3959" s="6">
        <f t="shared" si="433"/>
        <v>0</v>
      </c>
      <c r="K3959" s="60"/>
      <c r="L3959" s="93"/>
    </row>
    <row r="3960" spans="1:12">
      <c r="A3960" s="59">
        <f>'Temperature Data'!A3960</f>
        <v>44501</v>
      </c>
      <c r="B3960" s="6" cm="1">
        <f t="array" ref="B3960">INDEX('Temperature Data'!$B3960:$G3960,1,TempDataCol)</f>
        <v>52.1</v>
      </c>
      <c r="C3960" s="6">
        <f t="shared" si="427"/>
        <v>4.3999999999999986</v>
      </c>
      <c r="D3960" s="6">
        <f t="shared" si="428"/>
        <v>5.3999999999999986</v>
      </c>
      <c r="E3960" s="6">
        <f t="shared" si="429"/>
        <v>6.3999999999999986</v>
      </c>
      <c r="F3960" s="6">
        <f t="shared" si="430"/>
        <v>4.3999999999999986</v>
      </c>
      <c r="G3960" s="6">
        <f t="shared" si="431"/>
        <v>5.3999999999999986</v>
      </c>
      <c r="H3960" s="6">
        <f t="shared" si="432"/>
        <v>6.3999999999999986</v>
      </c>
      <c r="I3960" s="162"/>
      <c r="J3960" s="6">
        <f t="shared" si="433"/>
        <v>-10.799999999999997</v>
      </c>
      <c r="K3960" s="60"/>
      <c r="L3960" s="93"/>
    </row>
    <row r="3961" spans="1:12">
      <c r="A3961" s="59">
        <f>'Temperature Data'!A3961</f>
        <v>44502</v>
      </c>
      <c r="B3961" s="6" cm="1">
        <f t="array" ref="B3961">INDEX('Temperature Data'!$B3961:$G3961,1,TempDataCol)</f>
        <v>47.9</v>
      </c>
      <c r="C3961" s="6">
        <f t="shared" si="427"/>
        <v>8.6000000000000014</v>
      </c>
      <c r="D3961" s="6">
        <f t="shared" si="428"/>
        <v>9.6000000000000014</v>
      </c>
      <c r="E3961" s="6">
        <f t="shared" si="429"/>
        <v>10.600000000000001</v>
      </c>
      <c r="F3961" s="6">
        <f t="shared" si="430"/>
        <v>8.6000000000000014</v>
      </c>
      <c r="G3961" s="6">
        <f t="shared" si="431"/>
        <v>9.6000000000000014</v>
      </c>
      <c r="H3961" s="6">
        <f t="shared" si="432"/>
        <v>10.600000000000001</v>
      </c>
      <c r="I3961" s="162"/>
      <c r="J3961" s="6">
        <f t="shared" si="433"/>
        <v>-19.200000000000003</v>
      </c>
      <c r="K3961" s="60"/>
      <c r="L3961" s="93"/>
    </row>
    <row r="3962" spans="1:12">
      <c r="A3962" s="59">
        <f>'Temperature Data'!A3962</f>
        <v>44503</v>
      </c>
      <c r="B3962" s="6" cm="1">
        <f t="array" ref="B3962">INDEX('Temperature Data'!$B3962:$G3962,1,TempDataCol)</f>
        <v>41.5</v>
      </c>
      <c r="C3962" s="6">
        <f t="shared" si="427"/>
        <v>15</v>
      </c>
      <c r="D3962" s="6">
        <f t="shared" si="428"/>
        <v>16</v>
      </c>
      <c r="E3962" s="6">
        <f t="shared" si="429"/>
        <v>17</v>
      </c>
      <c r="F3962" s="6">
        <f t="shared" si="430"/>
        <v>15</v>
      </c>
      <c r="G3962" s="6">
        <f t="shared" si="431"/>
        <v>16</v>
      </c>
      <c r="H3962" s="6">
        <f t="shared" si="432"/>
        <v>17</v>
      </c>
      <c r="I3962" s="162"/>
      <c r="J3962" s="6">
        <f t="shared" si="433"/>
        <v>-32</v>
      </c>
      <c r="K3962" s="60"/>
      <c r="L3962" s="93"/>
    </row>
    <row r="3963" spans="1:12">
      <c r="A3963" s="59">
        <f>'Temperature Data'!A3963</f>
        <v>44504</v>
      </c>
      <c r="B3963" s="6" cm="1">
        <f t="array" ref="B3963">INDEX('Temperature Data'!$B3963:$G3963,1,TempDataCol)</f>
        <v>37.9</v>
      </c>
      <c r="C3963" s="6">
        <f t="shared" si="427"/>
        <v>18.600000000000001</v>
      </c>
      <c r="D3963" s="6">
        <f t="shared" si="428"/>
        <v>19.600000000000001</v>
      </c>
      <c r="E3963" s="6">
        <f t="shared" si="429"/>
        <v>20.6</v>
      </c>
      <c r="F3963" s="6">
        <f t="shared" si="430"/>
        <v>18.600000000000001</v>
      </c>
      <c r="G3963" s="6">
        <f t="shared" si="431"/>
        <v>19.600000000000001</v>
      </c>
      <c r="H3963" s="6">
        <f t="shared" si="432"/>
        <v>20.6</v>
      </c>
      <c r="I3963" s="162"/>
      <c r="J3963" s="6">
        <f t="shared" si="433"/>
        <v>-39.200000000000003</v>
      </c>
      <c r="K3963" s="60"/>
      <c r="L3963" s="93"/>
    </row>
    <row r="3964" spans="1:12">
      <c r="A3964" s="59">
        <f>'Temperature Data'!A3964</f>
        <v>44505</v>
      </c>
      <c r="B3964" s="6" cm="1">
        <f t="array" ref="B3964">INDEX('Temperature Data'!$B3964:$G3964,1,TempDataCol)</f>
        <v>36.9</v>
      </c>
      <c r="C3964" s="6">
        <f t="shared" si="427"/>
        <v>19.600000000000001</v>
      </c>
      <c r="D3964" s="6">
        <f t="shared" si="428"/>
        <v>20.6</v>
      </c>
      <c r="E3964" s="6">
        <f t="shared" si="429"/>
        <v>21.6</v>
      </c>
      <c r="F3964" s="6">
        <f t="shared" si="430"/>
        <v>19.600000000000001</v>
      </c>
      <c r="G3964" s="6">
        <f t="shared" si="431"/>
        <v>20.6</v>
      </c>
      <c r="H3964" s="6">
        <f t="shared" si="432"/>
        <v>21.6</v>
      </c>
      <c r="I3964" s="162"/>
      <c r="J3964" s="6">
        <f t="shared" si="433"/>
        <v>-41.2</v>
      </c>
      <c r="K3964" s="60"/>
      <c r="L3964" s="93"/>
    </row>
    <row r="3965" spans="1:12">
      <c r="A3965" s="59">
        <f>'Temperature Data'!A3965</f>
        <v>44506</v>
      </c>
      <c r="B3965" s="6" cm="1">
        <f t="array" ref="B3965">INDEX('Temperature Data'!$B3965:$G3965,1,TempDataCol)</f>
        <v>36.5</v>
      </c>
      <c r="C3965" s="6">
        <f t="shared" si="427"/>
        <v>20</v>
      </c>
      <c r="D3965" s="6">
        <f t="shared" si="428"/>
        <v>21</v>
      </c>
      <c r="E3965" s="6">
        <f t="shared" si="429"/>
        <v>22</v>
      </c>
      <c r="F3965" s="6">
        <f t="shared" si="430"/>
        <v>20</v>
      </c>
      <c r="G3965" s="6">
        <f t="shared" si="431"/>
        <v>21</v>
      </c>
      <c r="H3965" s="6">
        <f t="shared" si="432"/>
        <v>22</v>
      </c>
      <c r="I3965" s="162"/>
      <c r="J3965" s="6">
        <f t="shared" si="433"/>
        <v>-42</v>
      </c>
      <c r="K3965" s="60"/>
      <c r="L3965" s="93"/>
    </row>
    <row r="3966" spans="1:12">
      <c r="A3966" s="59">
        <f>'Temperature Data'!A3966</f>
        <v>44507</v>
      </c>
      <c r="B3966" s="6" cm="1">
        <f t="array" ref="B3966">INDEX('Temperature Data'!$B3966:$G3966,1,TempDataCol)</f>
        <v>36.9</v>
      </c>
      <c r="C3966" s="6">
        <f t="shared" si="427"/>
        <v>19.600000000000001</v>
      </c>
      <c r="D3966" s="6">
        <f t="shared" si="428"/>
        <v>20.6</v>
      </c>
      <c r="E3966" s="6">
        <f t="shared" si="429"/>
        <v>21.6</v>
      </c>
      <c r="F3966" s="6">
        <f t="shared" si="430"/>
        <v>19.600000000000001</v>
      </c>
      <c r="G3966" s="6">
        <f t="shared" si="431"/>
        <v>20.6</v>
      </c>
      <c r="H3966" s="6">
        <f t="shared" si="432"/>
        <v>21.6</v>
      </c>
      <c r="I3966" s="162"/>
      <c r="J3966" s="6">
        <f t="shared" si="433"/>
        <v>-41.2</v>
      </c>
      <c r="K3966" s="60"/>
      <c r="L3966" s="93"/>
    </row>
    <row r="3967" spans="1:12">
      <c r="A3967" s="59">
        <f>'Temperature Data'!A3967</f>
        <v>44508</v>
      </c>
      <c r="B3967" s="6" cm="1">
        <f t="array" ref="B3967">INDEX('Temperature Data'!$B3967:$G3967,1,TempDataCol)</f>
        <v>44.1</v>
      </c>
      <c r="C3967" s="6">
        <f t="shared" si="427"/>
        <v>12.399999999999999</v>
      </c>
      <c r="D3967" s="6">
        <f t="shared" si="428"/>
        <v>13.399999999999999</v>
      </c>
      <c r="E3967" s="6">
        <f t="shared" si="429"/>
        <v>14.399999999999999</v>
      </c>
      <c r="F3967" s="6">
        <f t="shared" si="430"/>
        <v>12.399999999999999</v>
      </c>
      <c r="G3967" s="6">
        <f t="shared" si="431"/>
        <v>13.399999999999999</v>
      </c>
      <c r="H3967" s="6">
        <f t="shared" si="432"/>
        <v>14.399999999999999</v>
      </c>
      <c r="I3967" s="162"/>
      <c r="J3967" s="6">
        <f t="shared" si="433"/>
        <v>-26.799999999999997</v>
      </c>
      <c r="K3967" s="60"/>
      <c r="L3967" s="93"/>
    </row>
    <row r="3968" spans="1:12">
      <c r="A3968" s="59">
        <f>'Temperature Data'!A3968</f>
        <v>44509</v>
      </c>
      <c r="B3968" s="6" cm="1">
        <f t="array" ref="B3968">INDEX('Temperature Data'!$B3968:$G3968,1,TempDataCol)</f>
        <v>49.9</v>
      </c>
      <c r="C3968" s="6">
        <f t="shared" si="427"/>
        <v>6.6000000000000014</v>
      </c>
      <c r="D3968" s="6">
        <f t="shared" si="428"/>
        <v>7.6000000000000014</v>
      </c>
      <c r="E3968" s="6">
        <f t="shared" si="429"/>
        <v>8.6000000000000014</v>
      </c>
      <c r="F3968" s="6">
        <f t="shared" si="430"/>
        <v>6.6000000000000014</v>
      </c>
      <c r="G3968" s="6">
        <f t="shared" si="431"/>
        <v>7.6000000000000014</v>
      </c>
      <c r="H3968" s="6">
        <f t="shared" si="432"/>
        <v>8.6000000000000014</v>
      </c>
      <c r="I3968" s="162"/>
      <c r="J3968" s="6">
        <f t="shared" si="433"/>
        <v>-15.200000000000003</v>
      </c>
      <c r="K3968" s="60"/>
      <c r="L3968" s="93"/>
    </row>
    <row r="3969" spans="1:12">
      <c r="A3969" s="59">
        <f>'Temperature Data'!A3969</f>
        <v>44510</v>
      </c>
      <c r="B3969" s="6" cm="1">
        <f t="array" ref="B3969">INDEX('Temperature Data'!$B3969:$G3969,1,TempDataCol)</f>
        <v>51.1</v>
      </c>
      <c r="C3969" s="6">
        <f t="shared" si="427"/>
        <v>5.3999999999999986</v>
      </c>
      <c r="D3969" s="6">
        <f t="shared" si="428"/>
        <v>6.3999999999999986</v>
      </c>
      <c r="E3969" s="6">
        <f t="shared" si="429"/>
        <v>7.3999999999999986</v>
      </c>
      <c r="F3969" s="6">
        <f t="shared" si="430"/>
        <v>5.3999999999999986</v>
      </c>
      <c r="G3969" s="6">
        <f t="shared" si="431"/>
        <v>6.3999999999999986</v>
      </c>
      <c r="H3969" s="6">
        <f t="shared" si="432"/>
        <v>7.3999999999999986</v>
      </c>
      <c r="I3969" s="162"/>
      <c r="J3969" s="6">
        <f t="shared" si="433"/>
        <v>-12.799999999999997</v>
      </c>
      <c r="K3969" s="60"/>
      <c r="L3969" s="93"/>
    </row>
    <row r="3970" spans="1:12">
      <c r="A3970" s="59">
        <f>'Temperature Data'!A3970</f>
        <v>44511</v>
      </c>
      <c r="B3970" s="6" cm="1">
        <f t="array" ref="B3970">INDEX('Temperature Data'!$B3970:$G3970,1,TempDataCol)</f>
        <v>44.1</v>
      </c>
      <c r="C3970" s="6">
        <f t="shared" si="427"/>
        <v>12.399999999999999</v>
      </c>
      <c r="D3970" s="6">
        <f t="shared" si="428"/>
        <v>13.399999999999999</v>
      </c>
      <c r="E3970" s="6">
        <f t="shared" si="429"/>
        <v>14.399999999999999</v>
      </c>
      <c r="F3970" s="6">
        <f t="shared" si="430"/>
        <v>12.399999999999999</v>
      </c>
      <c r="G3970" s="6">
        <f t="shared" si="431"/>
        <v>13.399999999999999</v>
      </c>
      <c r="H3970" s="6">
        <f t="shared" si="432"/>
        <v>14.399999999999999</v>
      </c>
      <c r="I3970" s="162"/>
      <c r="J3970" s="6">
        <f t="shared" si="433"/>
        <v>-26.799999999999997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1.5</v>
      </c>
      <c r="D3971" s="6">
        <f t="shared" ref="D3971:D4225" si="435">IF(ISNUMBER($B3971),IF($B3971&lt;BPmiddle,(BPmiddle-$B3971),0),"no data")</f>
        <v>2.5</v>
      </c>
      <c r="E3971" s="6">
        <f t="shared" ref="E3971:E4225" si="436">IF(ISNUMBER($B3971),IF($B3971&lt;BPupper,(BPupper-$B3971),0),"no data")</f>
        <v>3.5</v>
      </c>
      <c r="F3971" s="6">
        <f t="shared" ref="F3971:F4225" si="437">IF(ISNUMBER($B3971),IF($B3971&lt;BPlower,(BPlower-$B3971),0),"no data")</f>
        <v>1.5</v>
      </c>
      <c r="G3971" s="6">
        <f t="shared" ref="G3971:G4225" si="438">IF(ISNUMBER($B3971),IF($B3971&lt;BPmiddle,(BPmiddle-$B3971),0),"no data")</f>
        <v>2.5</v>
      </c>
      <c r="H3971" s="6">
        <f t="shared" ref="H3971:H4225" si="439">IF(ISNUMBER($B3971),IF($B3971&lt;BPupper,(BPupper-$B3971),0),"no data")</f>
        <v>3.5</v>
      </c>
      <c r="I3971" s="162"/>
      <c r="J3971" s="6">
        <f t="shared" ref="J3971:J4225" si="440">IF(ISNUMBER($B3971),IF($B3971&lt;BalancePoint,(BalancePoint-$B3971-SUM($D3971:$F3971)),0),"no data")</f>
        <v>-5</v>
      </c>
      <c r="K3971" s="60"/>
      <c r="L3971" s="93"/>
    </row>
    <row r="3972" spans="1:12">
      <c r="A3972" s="59">
        <f>'Temperature Data'!A3972</f>
        <v>44513</v>
      </c>
      <c r="B3972" s="6" cm="1">
        <f t="array" ref="B3972">INDEX('Temperature Data'!$B3972:$G3972,1,TempDataCol)</f>
        <v>46</v>
      </c>
      <c r="C3972" s="6">
        <f t="shared" si="434"/>
        <v>10.5</v>
      </c>
      <c r="D3972" s="6">
        <f t="shared" si="435"/>
        <v>11.5</v>
      </c>
      <c r="E3972" s="6">
        <f t="shared" si="436"/>
        <v>12.5</v>
      </c>
      <c r="F3972" s="6">
        <f t="shared" si="437"/>
        <v>10.5</v>
      </c>
      <c r="G3972" s="6">
        <f t="shared" si="438"/>
        <v>11.5</v>
      </c>
      <c r="H3972" s="6">
        <f t="shared" si="439"/>
        <v>12.5</v>
      </c>
      <c r="I3972" s="162"/>
      <c r="J3972" s="6">
        <f t="shared" si="440"/>
        <v>-23</v>
      </c>
      <c r="K3972" s="60"/>
      <c r="L3972" s="93"/>
    </row>
    <row r="3973" spans="1:12">
      <c r="A3973" s="59">
        <f>'Temperature Data'!A3973</f>
        <v>44514</v>
      </c>
      <c r="B3973" s="6" cm="1">
        <f t="array" ref="B3973">INDEX('Temperature Data'!$B3973:$G3973,1,TempDataCol)</f>
        <v>42.4</v>
      </c>
      <c r="C3973" s="6">
        <f t="shared" si="434"/>
        <v>14.100000000000001</v>
      </c>
      <c r="D3973" s="6">
        <f t="shared" si="435"/>
        <v>15.100000000000001</v>
      </c>
      <c r="E3973" s="6">
        <f t="shared" si="436"/>
        <v>16.100000000000001</v>
      </c>
      <c r="F3973" s="6">
        <f t="shared" si="437"/>
        <v>14.100000000000001</v>
      </c>
      <c r="G3973" s="6">
        <f t="shared" si="438"/>
        <v>15.100000000000001</v>
      </c>
      <c r="H3973" s="6">
        <f t="shared" si="439"/>
        <v>16.100000000000001</v>
      </c>
      <c r="I3973" s="162"/>
      <c r="J3973" s="6">
        <f t="shared" si="440"/>
        <v>-30.200000000000003</v>
      </c>
      <c r="K3973" s="60"/>
      <c r="L3973" s="93"/>
    </row>
    <row r="3974" spans="1:12">
      <c r="A3974" s="59">
        <f>'Temperature Data'!A3974</f>
        <v>44515</v>
      </c>
      <c r="B3974" s="6" cm="1">
        <f t="array" ref="B3974">INDEX('Temperature Data'!$B3974:$G3974,1,TempDataCol)</f>
        <v>42.7</v>
      </c>
      <c r="C3974" s="6">
        <f t="shared" si="434"/>
        <v>13.799999999999997</v>
      </c>
      <c r="D3974" s="6">
        <f t="shared" si="435"/>
        <v>14.799999999999997</v>
      </c>
      <c r="E3974" s="6">
        <f t="shared" si="436"/>
        <v>15.799999999999997</v>
      </c>
      <c r="F3974" s="6">
        <f t="shared" si="437"/>
        <v>13.799999999999997</v>
      </c>
      <c r="G3974" s="6">
        <f t="shared" si="438"/>
        <v>14.799999999999997</v>
      </c>
      <c r="H3974" s="6">
        <f t="shared" si="439"/>
        <v>15.799999999999997</v>
      </c>
      <c r="I3974" s="162"/>
      <c r="J3974" s="6">
        <f t="shared" si="440"/>
        <v>-29.599999999999994</v>
      </c>
      <c r="K3974" s="60"/>
      <c r="L3974" s="93"/>
    </row>
    <row r="3975" spans="1:12">
      <c r="A3975" s="59">
        <f>'Temperature Data'!A3975</f>
        <v>44516</v>
      </c>
      <c r="B3975" s="6" cm="1">
        <f t="array" ref="B3975">INDEX('Temperature Data'!$B3975:$G3975,1,TempDataCol)</f>
        <v>39.700000000000003</v>
      </c>
      <c r="C3975" s="6">
        <f t="shared" si="434"/>
        <v>16.799999999999997</v>
      </c>
      <c r="D3975" s="6">
        <f t="shared" si="435"/>
        <v>17.799999999999997</v>
      </c>
      <c r="E3975" s="6">
        <f t="shared" si="436"/>
        <v>18.799999999999997</v>
      </c>
      <c r="F3975" s="6">
        <f t="shared" si="437"/>
        <v>16.799999999999997</v>
      </c>
      <c r="G3975" s="6">
        <f t="shared" si="438"/>
        <v>17.799999999999997</v>
      </c>
      <c r="H3975" s="6">
        <f t="shared" si="439"/>
        <v>18.799999999999997</v>
      </c>
      <c r="I3975" s="162"/>
      <c r="J3975" s="6">
        <f t="shared" si="440"/>
        <v>-35.599999999999994</v>
      </c>
      <c r="K3975" s="60"/>
      <c r="L3975" s="93"/>
    </row>
    <row r="3976" spans="1:12">
      <c r="A3976" s="59">
        <f>'Temperature Data'!A3976</f>
        <v>44517</v>
      </c>
      <c r="B3976" s="6" cm="1">
        <f t="array" ref="B3976">INDEX('Temperature Data'!$B3976:$G3976,1,TempDataCol)</f>
        <v>39.4</v>
      </c>
      <c r="C3976" s="6">
        <f t="shared" si="434"/>
        <v>17.100000000000001</v>
      </c>
      <c r="D3976" s="6">
        <f t="shared" si="435"/>
        <v>18.100000000000001</v>
      </c>
      <c r="E3976" s="6">
        <f t="shared" si="436"/>
        <v>19.100000000000001</v>
      </c>
      <c r="F3976" s="6">
        <f t="shared" si="437"/>
        <v>17.100000000000001</v>
      </c>
      <c r="G3976" s="6">
        <f t="shared" si="438"/>
        <v>18.100000000000001</v>
      </c>
      <c r="H3976" s="6">
        <f t="shared" si="439"/>
        <v>19.100000000000001</v>
      </c>
      <c r="I3976" s="162"/>
      <c r="J3976" s="6">
        <f t="shared" si="440"/>
        <v>-36.200000000000003</v>
      </c>
      <c r="K3976" s="60"/>
      <c r="L3976" s="93"/>
    </row>
    <row r="3977" spans="1:12">
      <c r="A3977" s="59">
        <f>'Temperature Data'!A3977</f>
        <v>44518</v>
      </c>
      <c r="B3977" s="6" cm="1">
        <f t="array" ref="B3977">INDEX('Temperature Data'!$B3977:$G3977,1,TempDataCol)</f>
        <v>59.9</v>
      </c>
      <c r="C3977" s="6">
        <f t="shared" si="434"/>
        <v>0</v>
      </c>
      <c r="D3977" s="6">
        <f t="shared" si="435"/>
        <v>0</v>
      </c>
      <c r="E3977" s="6">
        <f t="shared" si="436"/>
        <v>0</v>
      </c>
      <c r="F3977" s="6">
        <f t="shared" si="437"/>
        <v>0</v>
      </c>
      <c r="G3977" s="6">
        <f t="shared" si="438"/>
        <v>0</v>
      </c>
      <c r="H3977" s="6">
        <f t="shared" si="439"/>
        <v>0</v>
      </c>
      <c r="I3977" s="162"/>
      <c r="J3977" s="6">
        <f t="shared" si="440"/>
        <v>0</v>
      </c>
      <c r="K3977" s="60"/>
      <c r="L3977" s="93"/>
    </row>
    <row r="3978" spans="1:12">
      <c r="A3978" s="59">
        <f>'Temperature Data'!A3978</f>
        <v>44519</v>
      </c>
      <c r="B3978" s="6" cm="1">
        <f t="array" ref="B3978">INDEX('Temperature Data'!$B3978:$G3978,1,TempDataCol)</f>
        <v>42.3</v>
      </c>
      <c r="C3978" s="6">
        <f t="shared" si="434"/>
        <v>14.200000000000003</v>
      </c>
      <c r="D3978" s="6">
        <f t="shared" si="435"/>
        <v>15.200000000000003</v>
      </c>
      <c r="E3978" s="6">
        <f t="shared" si="436"/>
        <v>16.200000000000003</v>
      </c>
      <c r="F3978" s="6">
        <f t="shared" si="437"/>
        <v>14.200000000000003</v>
      </c>
      <c r="G3978" s="6">
        <f t="shared" si="438"/>
        <v>15.200000000000003</v>
      </c>
      <c r="H3978" s="6">
        <f t="shared" si="439"/>
        <v>16.200000000000003</v>
      </c>
      <c r="I3978" s="162"/>
      <c r="J3978" s="6">
        <f t="shared" si="440"/>
        <v>-30.400000000000006</v>
      </c>
      <c r="K3978" s="60"/>
      <c r="L3978" s="93"/>
    </row>
    <row r="3979" spans="1:12">
      <c r="A3979" s="59">
        <f>'Temperature Data'!A3979</f>
        <v>44520</v>
      </c>
      <c r="B3979" s="6" cm="1">
        <f t="array" ref="B3979">INDEX('Temperature Data'!$B3979:$G3979,1,TempDataCol)</f>
        <v>36.700000000000003</v>
      </c>
      <c r="C3979" s="6">
        <f t="shared" si="434"/>
        <v>19.799999999999997</v>
      </c>
      <c r="D3979" s="6">
        <f t="shared" si="435"/>
        <v>20.799999999999997</v>
      </c>
      <c r="E3979" s="6">
        <f t="shared" si="436"/>
        <v>21.799999999999997</v>
      </c>
      <c r="F3979" s="6">
        <f t="shared" si="437"/>
        <v>19.799999999999997</v>
      </c>
      <c r="G3979" s="6">
        <f t="shared" si="438"/>
        <v>20.799999999999997</v>
      </c>
      <c r="H3979" s="6">
        <f t="shared" si="439"/>
        <v>21.799999999999997</v>
      </c>
      <c r="I3979" s="162"/>
      <c r="J3979" s="6">
        <f t="shared" si="440"/>
        <v>-41.599999999999994</v>
      </c>
      <c r="K3979" s="60"/>
      <c r="L3979" s="93"/>
    </row>
    <row r="3980" spans="1:12">
      <c r="A3980" s="59">
        <f>'Temperature Data'!A3980</f>
        <v>44521</v>
      </c>
      <c r="B3980" s="6" cm="1">
        <f t="array" ref="B3980">INDEX('Temperature Data'!$B3980:$G3980,1,TempDataCol)</f>
        <v>45.9</v>
      </c>
      <c r="C3980" s="6">
        <f t="shared" si="434"/>
        <v>10.600000000000001</v>
      </c>
      <c r="D3980" s="6">
        <f t="shared" si="435"/>
        <v>11.600000000000001</v>
      </c>
      <c r="E3980" s="6">
        <f t="shared" si="436"/>
        <v>12.600000000000001</v>
      </c>
      <c r="F3980" s="6">
        <f t="shared" si="437"/>
        <v>10.600000000000001</v>
      </c>
      <c r="G3980" s="6">
        <f t="shared" si="438"/>
        <v>11.600000000000001</v>
      </c>
      <c r="H3980" s="6">
        <f t="shared" si="439"/>
        <v>12.600000000000001</v>
      </c>
      <c r="I3980" s="162"/>
      <c r="J3980" s="6">
        <f t="shared" si="440"/>
        <v>-23.200000000000003</v>
      </c>
      <c r="K3980" s="60"/>
      <c r="L3980" s="93"/>
    </row>
    <row r="3981" spans="1:12">
      <c r="A3981" s="59">
        <f>'Temperature Data'!A3981</f>
        <v>44522</v>
      </c>
      <c r="B3981" s="6" cm="1">
        <f t="array" ref="B3981">INDEX('Temperature Data'!$B3981:$G3981,1,TempDataCol)</f>
        <v>48.6</v>
      </c>
      <c r="C3981" s="6">
        <f t="shared" si="434"/>
        <v>7.8999999999999986</v>
      </c>
      <c r="D3981" s="6">
        <f t="shared" si="435"/>
        <v>8.8999999999999986</v>
      </c>
      <c r="E3981" s="6">
        <f t="shared" si="436"/>
        <v>9.8999999999999986</v>
      </c>
      <c r="F3981" s="6">
        <f t="shared" si="437"/>
        <v>7.8999999999999986</v>
      </c>
      <c r="G3981" s="6">
        <f t="shared" si="438"/>
        <v>8.8999999999999986</v>
      </c>
      <c r="H3981" s="6">
        <f t="shared" si="439"/>
        <v>9.8999999999999986</v>
      </c>
      <c r="I3981" s="162"/>
      <c r="J3981" s="6">
        <f t="shared" si="440"/>
        <v>-17.799999999999997</v>
      </c>
      <c r="K3981" s="60"/>
      <c r="L3981" s="93"/>
    </row>
    <row r="3982" spans="1:12">
      <c r="A3982" s="59">
        <f>'Temperature Data'!A3982</f>
        <v>44523</v>
      </c>
      <c r="B3982" s="6" cm="1">
        <f t="array" ref="B3982">INDEX('Temperature Data'!$B3982:$G3982,1,TempDataCol)</f>
        <v>32.4</v>
      </c>
      <c r="C3982" s="6">
        <f t="shared" si="434"/>
        <v>24.1</v>
      </c>
      <c r="D3982" s="6">
        <f t="shared" si="435"/>
        <v>25.1</v>
      </c>
      <c r="E3982" s="6">
        <f t="shared" si="436"/>
        <v>26.1</v>
      </c>
      <c r="F3982" s="6">
        <f t="shared" si="437"/>
        <v>24.1</v>
      </c>
      <c r="G3982" s="6">
        <f t="shared" si="438"/>
        <v>25.1</v>
      </c>
      <c r="H3982" s="6">
        <f t="shared" si="439"/>
        <v>26.1</v>
      </c>
      <c r="I3982" s="162"/>
      <c r="J3982" s="6">
        <f t="shared" si="440"/>
        <v>-50.20000000000001</v>
      </c>
      <c r="K3982" s="60"/>
      <c r="L3982" s="93"/>
    </row>
    <row r="3983" spans="1:12">
      <c r="A3983" s="59">
        <f>'Temperature Data'!A3983</f>
        <v>44524</v>
      </c>
      <c r="B3983" s="6" cm="1">
        <f t="array" ref="B3983">INDEX('Temperature Data'!$B3983:$G3983,1,TempDataCol)</f>
        <v>32.799999999999997</v>
      </c>
      <c r="C3983" s="6">
        <f t="shared" si="434"/>
        <v>23.700000000000003</v>
      </c>
      <c r="D3983" s="6">
        <f t="shared" si="435"/>
        <v>24.700000000000003</v>
      </c>
      <c r="E3983" s="6">
        <f t="shared" si="436"/>
        <v>25.700000000000003</v>
      </c>
      <c r="F3983" s="6">
        <f t="shared" si="437"/>
        <v>23.700000000000003</v>
      </c>
      <c r="G3983" s="6">
        <f t="shared" si="438"/>
        <v>24.700000000000003</v>
      </c>
      <c r="H3983" s="6">
        <f t="shared" si="439"/>
        <v>25.700000000000003</v>
      </c>
      <c r="I3983" s="162"/>
      <c r="J3983" s="6">
        <f t="shared" si="440"/>
        <v>-49.400000000000006</v>
      </c>
      <c r="K3983" s="60"/>
      <c r="L3983" s="93"/>
    </row>
    <row r="3984" spans="1:12">
      <c r="A3984" s="59">
        <f>'Temperature Data'!A3984</f>
        <v>44525</v>
      </c>
      <c r="B3984" s="6" cm="1">
        <f t="array" ref="B3984">INDEX('Temperature Data'!$B3984:$G3984,1,TempDataCol)</f>
        <v>41.6</v>
      </c>
      <c r="C3984" s="6">
        <f t="shared" si="434"/>
        <v>14.899999999999999</v>
      </c>
      <c r="D3984" s="6">
        <f t="shared" si="435"/>
        <v>15.899999999999999</v>
      </c>
      <c r="E3984" s="6">
        <f t="shared" si="436"/>
        <v>16.899999999999999</v>
      </c>
      <c r="F3984" s="6">
        <f t="shared" si="437"/>
        <v>14.899999999999999</v>
      </c>
      <c r="G3984" s="6">
        <f t="shared" si="438"/>
        <v>15.899999999999999</v>
      </c>
      <c r="H3984" s="6">
        <f t="shared" si="439"/>
        <v>16.899999999999999</v>
      </c>
      <c r="I3984" s="162"/>
      <c r="J3984" s="6">
        <f t="shared" si="440"/>
        <v>-31.799999999999997</v>
      </c>
      <c r="K3984" s="60"/>
      <c r="L3984" s="93"/>
    </row>
    <row r="3985" spans="1:12">
      <c r="A3985" s="59">
        <f>'Temperature Data'!A3985</f>
        <v>44526</v>
      </c>
      <c r="B3985" s="6" cm="1">
        <f t="array" ref="B3985">INDEX('Temperature Data'!$B3985:$G3985,1,TempDataCol)</f>
        <v>41.1</v>
      </c>
      <c r="C3985" s="6">
        <f t="shared" si="434"/>
        <v>15.399999999999999</v>
      </c>
      <c r="D3985" s="6">
        <f t="shared" si="435"/>
        <v>16.399999999999999</v>
      </c>
      <c r="E3985" s="6">
        <f t="shared" si="436"/>
        <v>17.399999999999999</v>
      </c>
      <c r="F3985" s="6">
        <f t="shared" si="437"/>
        <v>15.399999999999999</v>
      </c>
      <c r="G3985" s="6">
        <f t="shared" si="438"/>
        <v>16.399999999999999</v>
      </c>
      <c r="H3985" s="6">
        <f t="shared" si="439"/>
        <v>17.399999999999999</v>
      </c>
      <c r="I3985" s="162"/>
      <c r="J3985" s="6">
        <f t="shared" si="440"/>
        <v>-32.799999999999997</v>
      </c>
      <c r="K3985" s="60"/>
      <c r="L3985" s="93"/>
    </row>
    <row r="3986" spans="1:12">
      <c r="A3986" s="59">
        <f>'Temperature Data'!A3986</f>
        <v>44527</v>
      </c>
      <c r="B3986" s="6" cm="1">
        <f t="array" ref="B3986">INDEX('Temperature Data'!$B3986:$G3986,1,TempDataCol)</f>
        <v>33.200000000000003</v>
      </c>
      <c r="C3986" s="6">
        <f t="shared" si="434"/>
        <v>23.299999999999997</v>
      </c>
      <c r="D3986" s="6">
        <f t="shared" si="435"/>
        <v>24.299999999999997</v>
      </c>
      <c r="E3986" s="6">
        <f t="shared" si="436"/>
        <v>25.299999999999997</v>
      </c>
      <c r="F3986" s="6">
        <f t="shared" si="437"/>
        <v>23.299999999999997</v>
      </c>
      <c r="G3986" s="6">
        <f t="shared" si="438"/>
        <v>24.299999999999997</v>
      </c>
      <c r="H3986" s="6">
        <f t="shared" si="439"/>
        <v>25.299999999999997</v>
      </c>
      <c r="I3986" s="162"/>
      <c r="J3986" s="6">
        <f t="shared" si="440"/>
        <v>-48.599999999999994</v>
      </c>
      <c r="K3986" s="60"/>
      <c r="L3986" s="93"/>
    </row>
    <row r="3987" spans="1:12">
      <c r="A3987" s="59">
        <f>'Temperature Data'!A3987</f>
        <v>44528</v>
      </c>
      <c r="B3987" s="6" cm="1">
        <f t="array" ref="B3987">INDEX('Temperature Data'!$B3987:$G3987,1,TempDataCol)</f>
        <v>32.799999999999997</v>
      </c>
      <c r="C3987" s="6">
        <f t="shared" si="434"/>
        <v>23.700000000000003</v>
      </c>
      <c r="D3987" s="6">
        <f t="shared" si="435"/>
        <v>24.700000000000003</v>
      </c>
      <c r="E3987" s="6">
        <f t="shared" si="436"/>
        <v>25.700000000000003</v>
      </c>
      <c r="F3987" s="6">
        <f t="shared" si="437"/>
        <v>23.700000000000003</v>
      </c>
      <c r="G3987" s="6">
        <f t="shared" si="438"/>
        <v>24.700000000000003</v>
      </c>
      <c r="H3987" s="6">
        <f t="shared" si="439"/>
        <v>25.700000000000003</v>
      </c>
      <c r="I3987" s="162"/>
      <c r="J3987" s="6">
        <f t="shared" si="440"/>
        <v>-49.400000000000006</v>
      </c>
      <c r="K3987" s="60"/>
      <c r="L3987" s="93"/>
    </row>
    <row r="3988" spans="1:12">
      <c r="A3988" s="59">
        <f>'Temperature Data'!A3988</f>
        <v>44529</v>
      </c>
      <c r="B3988" s="6" cm="1">
        <f t="array" ref="B3988">INDEX('Temperature Data'!$B3988:$G3988,1,TempDataCol)</f>
        <v>33.1</v>
      </c>
      <c r="C3988" s="6">
        <f t="shared" si="434"/>
        <v>23.4</v>
      </c>
      <c r="D3988" s="6">
        <f t="shared" si="435"/>
        <v>24.4</v>
      </c>
      <c r="E3988" s="6">
        <f t="shared" si="436"/>
        <v>25.4</v>
      </c>
      <c r="F3988" s="6">
        <f t="shared" si="437"/>
        <v>23.4</v>
      </c>
      <c r="G3988" s="6">
        <f t="shared" si="438"/>
        <v>24.4</v>
      </c>
      <c r="H3988" s="6">
        <f t="shared" si="439"/>
        <v>25.4</v>
      </c>
      <c r="I3988" s="162"/>
      <c r="J3988" s="6">
        <f t="shared" si="440"/>
        <v>-48.79999999999999</v>
      </c>
      <c r="K3988" s="60"/>
      <c r="L3988" s="93"/>
    </row>
    <row r="3989" spans="1:12">
      <c r="A3989" s="59">
        <f>'Temperature Data'!A3989</f>
        <v>44530</v>
      </c>
      <c r="B3989" s="6" cm="1">
        <f t="array" ref="B3989">INDEX('Temperature Data'!$B3989:$G3989,1,TempDataCol)</f>
        <v>32</v>
      </c>
      <c r="C3989" s="6">
        <f t="shared" si="434"/>
        <v>24.5</v>
      </c>
      <c r="D3989" s="6">
        <f t="shared" si="435"/>
        <v>25.5</v>
      </c>
      <c r="E3989" s="6">
        <f t="shared" si="436"/>
        <v>26.5</v>
      </c>
      <c r="F3989" s="6">
        <f t="shared" si="437"/>
        <v>24.5</v>
      </c>
      <c r="G3989" s="6">
        <f t="shared" si="438"/>
        <v>25.5</v>
      </c>
      <c r="H3989" s="6">
        <f t="shared" si="439"/>
        <v>26.5</v>
      </c>
      <c r="I3989" s="162"/>
      <c r="J3989" s="6">
        <f t="shared" si="440"/>
        <v>-51</v>
      </c>
      <c r="K3989" s="60"/>
      <c r="L3989" s="93"/>
    </row>
    <row r="3990" spans="1:12">
      <c r="A3990" s="59">
        <f>'Temperature Data'!A3990</f>
        <v>44531</v>
      </c>
      <c r="B3990" s="6" cm="1">
        <f t="array" ref="B3990">INDEX('Temperature Data'!$B3990:$G3990,1,TempDataCol)</f>
        <v>35.4</v>
      </c>
      <c r="C3990" s="6">
        <f t="shared" si="434"/>
        <v>21.1</v>
      </c>
      <c r="D3990" s="6">
        <f t="shared" si="435"/>
        <v>22.1</v>
      </c>
      <c r="E3990" s="6">
        <f t="shared" si="436"/>
        <v>23.1</v>
      </c>
      <c r="F3990" s="6">
        <f t="shared" si="437"/>
        <v>21.1</v>
      </c>
      <c r="G3990" s="6">
        <f t="shared" si="438"/>
        <v>22.1</v>
      </c>
      <c r="H3990" s="6">
        <f t="shared" si="439"/>
        <v>23.1</v>
      </c>
      <c r="I3990" s="162"/>
      <c r="J3990" s="6">
        <f t="shared" si="440"/>
        <v>-44.20000000000001</v>
      </c>
      <c r="K3990" s="60"/>
      <c r="L3990" s="93"/>
    </row>
    <row r="3991" spans="1:12">
      <c r="A3991" s="59">
        <f>'Temperature Data'!A3991</f>
        <v>44532</v>
      </c>
      <c r="B3991" s="6" cm="1">
        <f t="array" ref="B3991">INDEX('Temperature Data'!$B3991:$G3991,1,TempDataCol)</f>
        <v>45.9</v>
      </c>
      <c r="C3991" s="6">
        <f t="shared" si="434"/>
        <v>10.600000000000001</v>
      </c>
      <c r="D3991" s="6">
        <f t="shared" si="435"/>
        <v>11.600000000000001</v>
      </c>
      <c r="E3991" s="6">
        <f t="shared" si="436"/>
        <v>12.600000000000001</v>
      </c>
      <c r="F3991" s="6">
        <f t="shared" si="437"/>
        <v>10.600000000000001</v>
      </c>
      <c r="G3991" s="6">
        <f t="shared" si="438"/>
        <v>11.600000000000001</v>
      </c>
      <c r="H3991" s="6">
        <f t="shared" si="439"/>
        <v>12.600000000000001</v>
      </c>
      <c r="I3991" s="162"/>
      <c r="J3991" s="6">
        <f t="shared" si="440"/>
        <v>-23.200000000000003</v>
      </c>
      <c r="K3991" s="60"/>
      <c r="L3991" s="93"/>
    </row>
    <row r="3992" spans="1:12">
      <c r="A3992" s="59">
        <f>'Temperature Data'!A3992</f>
        <v>44533</v>
      </c>
      <c r="B3992" s="6" cm="1">
        <f t="array" ref="B3992">INDEX('Temperature Data'!$B3992:$G3992,1,TempDataCol)</f>
        <v>38.200000000000003</v>
      </c>
      <c r="C3992" s="6">
        <f t="shared" si="434"/>
        <v>18.299999999999997</v>
      </c>
      <c r="D3992" s="6">
        <f t="shared" si="435"/>
        <v>19.299999999999997</v>
      </c>
      <c r="E3992" s="6">
        <f t="shared" si="436"/>
        <v>20.299999999999997</v>
      </c>
      <c r="F3992" s="6">
        <f t="shared" si="437"/>
        <v>18.299999999999997</v>
      </c>
      <c r="G3992" s="6">
        <f t="shared" si="438"/>
        <v>19.299999999999997</v>
      </c>
      <c r="H3992" s="6">
        <f t="shared" si="439"/>
        <v>20.299999999999997</v>
      </c>
      <c r="I3992" s="162"/>
      <c r="J3992" s="6">
        <f t="shared" si="440"/>
        <v>-38.599999999999994</v>
      </c>
      <c r="K3992" s="60"/>
      <c r="L3992" s="93"/>
    </row>
    <row r="3993" spans="1:12">
      <c r="A3993" s="59">
        <f>'Temperature Data'!A3993</f>
        <v>44534</v>
      </c>
      <c r="B3993" s="6" cm="1">
        <f t="array" ref="B3993">INDEX('Temperature Data'!$B3993:$G3993,1,TempDataCol)</f>
        <v>33.200000000000003</v>
      </c>
      <c r="C3993" s="6">
        <f t="shared" si="434"/>
        <v>23.299999999999997</v>
      </c>
      <c r="D3993" s="6">
        <f t="shared" si="435"/>
        <v>24.299999999999997</v>
      </c>
      <c r="E3993" s="6">
        <f t="shared" si="436"/>
        <v>25.299999999999997</v>
      </c>
      <c r="F3993" s="6">
        <f t="shared" si="437"/>
        <v>23.299999999999997</v>
      </c>
      <c r="G3993" s="6">
        <f t="shared" si="438"/>
        <v>24.299999999999997</v>
      </c>
      <c r="H3993" s="6">
        <f t="shared" si="439"/>
        <v>25.299999999999997</v>
      </c>
      <c r="I3993" s="162"/>
      <c r="J3993" s="6">
        <f t="shared" si="440"/>
        <v>-48.599999999999994</v>
      </c>
      <c r="K3993" s="60"/>
      <c r="L3993" s="93"/>
    </row>
    <row r="3994" spans="1:12">
      <c r="A3994" s="59">
        <f>'Temperature Data'!A3994</f>
        <v>44535</v>
      </c>
      <c r="B3994" s="6" cm="1">
        <f t="array" ref="B3994">INDEX('Temperature Data'!$B3994:$G3994,1,TempDataCol)</f>
        <v>37.4</v>
      </c>
      <c r="C3994" s="6">
        <f t="shared" si="434"/>
        <v>19.100000000000001</v>
      </c>
      <c r="D3994" s="6">
        <f t="shared" si="435"/>
        <v>20.100000000000001</v>
      </c>
      <c r="E3994" s="6">
        <f t="shared" si="436"/>
        <v>21.1</v>
      </c>
      <c r="F3994" s="6">
        <f t="shared" si="437"/>
        <v>19.100000000000001</v>
      </c>
      <c r="G3994" s="6">
        <f t="shared" si="438"/>
        <v>20.100000000000001</v>
      </c>
      <c r="H3994" s="6">
        <f t="shared" si="439"/>
        <v>21.1</v>
      </c>
      <c r="I3994" s="162"/>
      <c r="J3994" s="6">
        <f t="shared" si="440"/>
        <v>-40.200000000000003</v>
      </c>
      <c r="K3994" s="60"/>
      <c r="L3994" s="93"/>
    </row>
    <row r="3995" spans="1:12">
      <c r="A3995" s="59">
        <f>'Temperature Data'!A3995</f>
        <v>44536</v>
      </c>
      <c r="B3995" s="6" cm="1">
        <f t="array" ref="B3995">INDEX('Temperature Data'!$B3995:$G3995,1,TempDataCol)</f>
        <v>51.4</v>
      </c>
      <c r="C3995" s="6">
        <f t="shared" si="434"/>
        <v>5.1000000000000014</v>
      </c>
      <c r="D3995" s="6">
        <f t="shared" si="435"/>
        <v>6.1000000000000014</v>
      </c>
      <c r="E3995" s="6">
        <f t="shared" si="436"/>
        <v>7.1000000000000014</v>
      </c>
      <c r="F3995" s="6">
        <f t="shared" si="437"/>
        <v>5.1000000000000014</v>
      </c>
      <c r="G3995" s="6">
        <f t="shared" si="438"/>
        <v>6.1000000000000014</v>
      </c>
      <c r="H3995" s="6">
        <f t="shared" si="439"/>
        <v>7.1000000000000014</v>
      </c>
      <c r="I3995" s="162"/>
      <c r="J3995" s="6">
        <f t="shared" si="440"/>
        <v>-12.200000000000003</v>
      </c>
      <c r="K3995" s="60"/>
      <c r="L3995" s="93"/>
    </row>
    <row r="3996" spans="1:12">
      <c r="A3996" s="59">
        <f>'Temperature Data'!A3996</f>
        <v>44537</v>
      </c>
      <c r="B3996" s="6" cm="1">
        <f t="array" ref="B3996">INDEX('Temperature Data'!$B3996:$G3996,1,TempDataCol)</f>
        <v>36.5</v>
      </c>
      <c r="C3996" s="6">
        <f t="shared" si="434"/>
        <v>20</v>
      </c>
      <c r="D3996" s="6">
        <f t="shared" si="435"/>
        <v>21</v>
      </c>
      <c r="E3996" s="6">
        <f t="shared" si="436"/>
        <v>22</v>
      </c>
      <c r="F3996" s="6">
        <f t="shared" si="437"/>
        <v>20</v>
      </c>
      <c r="G3996" s="6">
        <f t="shared" si="438"/>
        <v>21</v>
      </c>
      <c r="H3996" s="6">
        <f t="shared" si="439"/>
        <v>22</v>
      </c>
      <c r="I3996" s="162"/>
      <c r="J3996" s="6">
        <f t="shared" si="440"/>
        <v>-42</v>
      </c>
      <c r="K3996" s="60"/>
      <c r="L3996" s="93"/>
    </row>
    <row r="3997" spans="1:12">
      <c r="A3997" s="59">
        <f>'Temperature Data'!A3997</f>
        <v>44538</v>
      </c>
      <c r="B3997" s="6" cm="1">
        <f t="array" ref="B3997">INDEX('Temperature Data'!$B3997:$G3997,1,TempDataCol)</f>
        <v>31</v>
      </c>
      <c r="C3997" s="6">
        <f t="shared" si="434"/>
        <v>25.5</v>
      </c>
      <c r="D3997" s="6">
        <f t="shared" si="435"/>
        <v>26.5</v>
      </c>
      <c r="E3997" s="6">
        <f t="shared" si="436"/>
        <v>27.5</v>
      </c>
      <c r="F3997" s="6">
        <f t="shared" si="437"/>
        <v>25.5</v>
      </c>
      <c r="G3997" s="6">
        <f t="shared" si="438"/>
        <v>26.5</v>
      </c>
      <c r="H3997" s="6">
        <f t="shared" si="439"/>
        <v>27.5</v>
      </c>
      <c r="I3997" s="162"/>
      <c r="J3997" s="6">
        <f t="shared" si="440"/>
        <v>-53</v>
      </c>
      <c r="K3997" s="60"/>
      <c r="L3997" s="93"/>
    </row>
    <row r="3998" spans="1:12">
      <c r="A3998" s="59">
        <f>'Temperature Data'!A3998</f>
        <v>44539</v>
      </c>
      <c r="B3998" s="6" cm="1">
        <f t="array" ref="B3998">INDEX('Temperature Data'!$B3998:$G3998,1,TempDataCol)</f>
        <v>29.700000000000003</v>
      </c>
      <c r="C3998" s="6">
        <f t="shared" si="434"/>
        <v>26.799999999999997</v>
      </c>
      <c r="D3998" s="6">
        <f t="shared" si="435"/>
        <v>27.799999999999997</v>
      </c>
      <c r="E3998" s="6">
        <f t="shared" si="436"/>
        <v>28.799999999999997</v>
      </c>
      <c r="F3998" s="6">
        <f t="shared" si="437"/>
        <v>26.799999999999997</v>
      </c>
      <c r="G3998" s="6">
        <f t="shared" si="438"/>
        <v>27.799999999999997</v>
      </c>
      <c r="H3998" s="6">
        <f t="shared" si="439"/>
        <v>28.799999999999997</v>
      </c>
      <c r="I3998" s="162"/>
      <c r="J3998" s="6">
        <f t="shared" si="440"/>
        <v>-55.599999999999994</v>
      </c>
      <c r="K3998" s="60"/>
      <c r="L3998" s="93"/>
    </row>
    <row r="3999" spans="1:12">
      <c r="A3999" s="59">
        <f>'Temperature Data'!A3999</f>
        <v>44540</v>
      </c>
      <c r="B3999" s="6" cm="1">
        <f t="array" ref="B3999">INDEX('Temperature Data'!$B3999:$G3999,1,TempDataCol)</f>
        <v>32.1</v>
      </c>
      <c r="C3999" s="6">
        <f t="shared" si="434"/>
        <v>24.4</v>
      </c>
      <c r="D3999" s="6">
        <f t="shared" si="435"/>
        <v>25.4</v>
      </c>
      <c r="E3999" s="6">
        <f t="shared" si="436"/>
        <v>26.4</v>
      </c>
      <c r="F3999" s="6">
        <f t="shared" si="437"/>
        <v>24.4</v>
      </c>
      <c r="G3999" s="6">
        <f t="shared" si="438"/>
        <v>25.4</v>
      </c>
      <c r="H3999" s="6">
        <f t="shared" si="439"/>
        <v>26.4</v>
      </c>
      <c r="I3999" s="162"/>
      <c r="J3999" s="6">
        <f t="shared" si="440"/>
        <v>-50.79999999999999</v>
      </c>
      <c r="K3999" s="60"/>
      <c r="L3999" s="93"/>
    </row>
    <row r="4000" spans="1:12">
      <c r="A4000" s="59">
        <f>'Temperature Data'!A4000</f>
        <v>44541</v>
      </c>
      <c r="B4000" s="6" cm="1">
        <f t="array" ref="B4000">INDEX('Temperature Data'!$B4000:$G4000,1,TempDataCol)</f>
        <v>44.7</v>
      </c>
      <c r="C4000" s="6">
        <f t="shared" si="434"/>
        <v>11.799999999999997</v>
      </c>
      <c r="D4000" s="6">
        <f t="shared" si="435"/>
        <v>12.799999999999997</v>
      </c>
      <c r="E4000" s="6">
        <f t="shared" si="436"/>
        <v>13.799999999999997</v>
      </c>
      <c r="F4000" s="6">
        <f t="shared" si="437"/>
        <v>11.799999999999997</v>
      </c>
      <c r="G4000" s="6">
        <f t="shared" si="438"/>
        <v>12.799999999999997</v>
      </c>
      <c r="H4000" s="6">
        <f t="shared" si="439"/>
        <v>13.799999999999997</v>
      </c>
      <c r="I4000" s="162"/>
      <c r="J4000" s="6">
        <f t="shared" si="440"/>
        <v>-25.599999999999994</v>
      </c>
      <c r="K4000" s="60"/>
      <c r="L4000" s="93"/>
    </row>
    <row r="4001" spans="1:12">
      <c r="A4001" s="59">
        <f>'Temperature Data'!A4001</f>
        <v>44542</v>
      </c>
      <c r="B4001" s="6" cm="1">
        <f t="array" ref="B4001">INDEX('Temperature Data'!$B4001:$G4001,1,TempDataCol)</f>
        <v>42.9</v>
      </c>
      <c r="C4001" s="6">
        <f t="shared" si="434"/>
        <v>13.600000000000001</v>
      </c>
      <c r="D4001" s="6">
        <f t="shared" si="435"/>
        <v>14.600000000000001</v>
      </c>
      <c r="E4001" s="6">
        <f t="shared" si="436"/>
        <v>15.600000000000001</v>
      </c>
      <c r="F4001" s="6">
        <f t="shared" si="437"/>
        <v>13.600000000000001</v>
      </c>
      <c r="G4001" s="6">
        <f t="shared" si="438"/>
        <v>14.600000000000001</v>
      </c>
      <c r="H4001" s="6">
        <f t="shared" si="439"/>
        <v>15.600000000000001</v>
      </c>
      <c r="I4001" s="162"/>
      <c r="J4001" s="6">
        <f t="shared" si="440"/>
        <v>-29.200000000000003</v>
      </c>
      <c r="K4001" s="60"/>
      <c r="L4001" s="93"/>
    </row>
    <row r="4002" spans="1:12">
      <c r="A4002" s="59">
        <f>'Temperature Data'!A4002</f>
        <v>44543</v>
      </c>
      <c r="B4002" s="6" cm="1">
        <f t="array" ref="B4002">INDEX('Temperature Data'!$B4002:$G4002,1,TempDataCol)</f>
        <v>43.9</v>
      </c>
      <c r="C4002" s="6">
        <f t="shared" si="434"/>
        <v>12.600000000000001</v>
      </c>
      <c r="D4002" s="6">
        <f t="shared" si="435"/>
        <v>13.600000000000001</v>
      </c>
      <c r="E4002" s="6">
        <f t="shared" si="436"/>
        <v>14.600000000000001</v>
      </c>
      <c r="F4002" s="6">
        <f t="shared" si="437"/>
        <v>12.600000000000001</v>
      </c>
      <c r="G4002" s="6">
        <f t="shared" si="438"/>
        <v>13.600000000000001</v>
      </c>
      <c r="H4002" s="6">
        <f t="shared" si="439"/>
        <v>14.600000000000001</v>
      </c>
      <c r="I4002" s="162"/>
      <c r="J4002" s="6">
        <f t="shared" si="440"/>
        <v>-27.200000000000003</v>
      </c>
      <c r="K4002" s="60"/>
      <c r="L4002" s="93"/>
    </row>
    <row r="4003" spans="1:12">
      <c r="A4003" s="59">
        <f>'Temperature Data'!A4003</f>
        <v>44544</v>
      </c>
      <c r="B4003" s="6" cm="1">
        <f t="array" ref="B4003">INDEX('Temperature Data'!$B4003:$G4003,1,TempDataCol)</f>
        <v>41.4</v>
      </c>
      <c r="C4003" s="6">
        <f t="shared" si="434"/>
        <v>15.100000000000001</v>
      </c>
      <c r="D4003" s="6">
        <f t="shared" si="435"/>
        <v>16.100000000000001</v>
      </c>
      <c r="E4003" s="6">
        <f t="shared" si="436"/>
        <v>17.100000000000001</v>
      </c>
      <c r="F4003" s="6">
        <f t="shared" si="437"/>
        <v>15.100000000000001</v>
      </c>
      <c r="G4003" s="6">
        <f t="shared" si="438"/>
        <v>16.100000000000001</v>
      </c>
      <c r="H4003" s="6">
        <f t="shared" si="439"/>
        <v>17.100000000000001</v>
      </c>
      <c r="I4003" s="162"/>
      <c r="J4003" s="6">
        <f t="shared" si="440"/>
        <v>-32.200000000000003</v>
      </c>
      <c r="K4003" s="60"/>
      <c r="L4003" s="93"/>
    </row>
    <row r="4004" spans="1:12">
      <c r="A4004" s="59">
        <f>'Temperature Data'!A4004</f>
        <v>44545</v>
      </c>
      <c r="B4004" s="6" cm="1">
        <f t="array" ref="B4004">INDEX('Temperature Data'!$B4004:$G4004,1,TempDataCol)</f>
        <v>36.700000000000003</v>
      </c>
      <c r="C4004" s="6">
        <f t="shared" si="434"/>
        <v>19.799999999999997</v>
      </c>
      <c r="D4004" s="6">
        <f t="shared" si="435"/>
        <v>20.799999999999997</v>
      </c>
      <c r="E4004" s="6">
        <f t="shared" si="436"/>
        <v>21.799999999999997</v>
      </c>
      <c r="F4004" s="6">
        <f t="shared" si="437"/>
        <v>19.799999999999997</v>
      </c>
      <c r="G4004" s="6">
        <f t="shared" si="438"/>
        <v>20.799999999999997</v>
      </c>
      <c r="H4004" s="6">
        <f t="shared" si="439"/>
        <v>21.799999999999997</v>
      </c>
      <c r="I4004" s="162"/>
      <c r="J4004" s="6">
        <f t="shared" si="440"/>
        <v>-41.599999999999994</v>
      </c>
      <c r="K4004" s="60"/>
      <c r="L4004" s="93"/>
    </row>
    <row r="4005" spans="1:12">
      <c r="A4005" s="59">
        <f>'Temperature Data'!A4005</f>
        <v>44546</v>
      </c>
      <c r="B4005" s="6" cm="1">
        <f t="array" ref="B4005">INDEX('Temperature Data'!$B4005:$G4005,1,TempDataCol)</f>
        <v>54.7</v>
      </c>
      <c r="C4005" s="6">
        <f t="shared" si="434"/>
        <v>1.7999999999999972</v>
      </c>
      <c r="D4005" s="6">
        <f t="shared" si="435"/>
        <v>2.7999999999999972</v>
      </c>
      <c r="E4005" s="6">
        <f t="shared" si="436"/>
        <v>3.7999999999999972</v>
      </c>
      <c r="F4005" s="6">
        <f t="shared" si="437"/>
        <v>1.7999999999999972</v>
      </c>
      <c r="G4005" s="6">
        <f t="shared" si="438"/>
        <v>2.7999999999999972</v>
      </c>
      <c r="H4005" s="6">
        <f t="shared" si="439"/>
        <v>3.7999999999999972</v>
      </c>
      <c r="I4005" s="162"/>
      <c r="J4005" s="6">
        <f t="shared" si="440"/>
        <v>-5.5999999999999943</v>
      </c>
      <c r="K4005" s="60"/>
      <c r="L4005" s="93"/>
    </row>
    <row r="4006" spans="1:12">
      <c r="A4006" s="59">
        <f>'Temperature Data'!A4006</f>
        <v>44547</v>
      </c>
      <c r="B4006" s="6" cm="1">
        <f t="array" ref="B4006">INDEX('Temperature Data'!$B4006:$G4006,1,TempDataCol)</f>
        <v>52.2</v>
      </c>
      <c r="C4006" s="6">
        <f t="shared" si="434"/>
        <v>4.2999999999999972</v>
      </c>
      <c r="D4006" s="6">
        <f t="shared" si="435"/>
        <v>5.2999999999999972</v>
      </c>
      <c r="E4006" s="6">
        <f t="shared" si="436"/>
        <v>6.2999999999999972</v>
      </c>
      <c r="F4006" s="6">
        <f t="shared" si="437"/>
        <v>4.2999999999999972</v>
      </c>
      <c r="G4006" s="6">
        <f t="shared" si="438"/>
        <v>5.2999999999999972</v>
      </c>
      <c r="H4006" s="6">
        <f t="shared" si="439"/>
        <v>6.2999999999999972</v>
      </c>
      <c r="I4006" s="162"/>
      <c r="J4006" s="6">
        <f t="shared" si="440"/>
        <v>-10.599999999999994</v>
      </c>
      <c r="K4006" s="60"/>
      <c r="L4006" s="93"/>
    </row>
    <row r="4007" spans="1:12">
      <c r="A4007" s="59">
        <f>'Temperature Data'!A4007</f>
        <v>44548</v>
      </c>
      <c r="B4007" s="6" cm="1">
        <f t="array" ref="B4007">INDEX('Temperature Data'!$B4007:$G4007,1,TempDataCol)</f>
        <v>36.6</v>
      </c>
      <c r="C4007" s="6">
        <f t="shared" si="434"/>
        <v>19.899999999999999</v>
      </c>
      <c r="D4007" s="6">
        <f t="shared" si="435"/>
        <v>20.9</v>
      </c>
      <c r="E4007" s="6">
        <f t="shared" si="436"/>
        <v>21.9</v>
      </c>
      <c r="F4007" s="6">
        <f t="shared" si="437"/>
        <v>19.899999999999999</v>
      </c>
      <c r="G4007" s="6">
        <f t="shared" si="438"/>
        <v>20.9</v>
      </c>
      <c r="H4007" s="6">
        <f t="shared" si="439"/>
        <v>21.9</v>
      </c>
      <c r="I4007" s="162"/>
      <c r="J4007" s="6">
        <f t="shared" si="440"/>
        <v>-41.8</v>
      </c>
      <c r="K4007" s="60"/>
      <c r="L4007" s="93"/>
    </row>
    <row r="4008" spans="1:12">
      <c r="A4008" s="59">
        <f>'Temperature Data'!A4008</f>
        <v>44549</v>
      </c>
      <c r="B4008" s="6" cm="1">
        <f t="array" ref="B4008">INDEX('Temperature Data'!$B4008:$G4008,1,TempDataCol)</f>
        <v>30.9</v>
      </c>
      <c r="C4008" s="6">
        <f t="shared" si="434"/>
        <v>25.6</v>
      </c>
      <c r="D4008" s="6">
        <f t="shared" si="435"/>
        <v>26.6</v>
      </c>
      <c r="E4008" s="6">
        <f t="shared" si="436"/>
        <v>27.6</v>
      </c>
      <c r="F4008" s="6">
        <f t="shared" si="437"/>
        <v>25.6</v>
      </c>
      <c r="G4008" s="6">
        <f t="shared" si="438"/>
        <v>26.6</v>
      </c>
      <c r="H4008" s="6">
        <f t="shared" si="439"/>
        <v>27.6</v>
      </c>
      <c r="I4008" s="162"/>
      <c r="J4008" s="6">
        <f t="shared" si="440"/>
        <v>-53.20000000000001</v>
      </c>
      <c r="K4008" s="60"/>
      <c r="L4008" s="93"/>
    </row>
    <row r="4009" spans="1:12">
      <c r="A4009" s="59">
        <f>'Temperature Data'!A4009</f>
        <v>44550</v>
      </c>
      <c r="B4009" s="6" cm="1">
        <f t="array" ref="B4009">INDEX('Temperature Data'!$B4009:$G4009,1,TempDataCol)</f>
        <v>24.6</v>
      </c>
      <c r="C4009" s="6">
        <f t="shared" si="434"/>
        <v>31.9</v>
      </c>
      <c r="D4009" s="6">
        <f t="shared" si="435"/>
        <v>32.9</v>
      </c>
      <c r="E4009" s="6">
        <f t="shared" si="436"/>
        <v>33.9</v>
      </c>
      <c r="F4009" s="6">
        <f t="shared" si="437"/>
        <v>31.9</v>
      </c>
      <c r="G4009" s="6">
        <f t="shared" si="438"/>
        <v>32.9</v>
      </c>
      <c r="H4009" s="6">
        <f t="shared" si="439"/>
        <v>33.9</v>
      </c>
      <c r="I4009" s="162"/>
      <c r="J4009" s="6">
        <f t="shared" si="440"/>
        <v>-65.799999999999983</v>
      </c>
      <c r="K4009" s="60"/>
      <c r="L4009" s="93"/>
    </row>
    <row r="4010" spans="1:12">
      <c r="A4010" s="59">
        <f>'Temperature Data'!A4010</f>
        <v>44551</v>
      </c>
      <c r="B4010" s="6" cm="1">
        <f t="array" ref="B4010">INDEX('Temperature Data'!$B4010:$G4010,1,TempDataCol)</f>
        <v>33</v>
      </c>
      <c r="C4010" s="6">
        <f t="shared" si="434"/>
        <v>23.5</v>
      </c>
      <c r="D4010" s="6">
        <f t="shared" si="435"/>
        <v>24.5</v>
      </c>
      <c r="E4010" s="6">
        <f t="shared" si="436"/>
        <v>25.5</v>
      </c>
      <c r="F4010" s="6">
        <f t="shared" si="437"/>
        <v>23.5</v>
      </c>
      <c r="G4010" s="6">
        <f t="shared" si="438"/>
        <v>24.5</v>
      </c>
      <c r="H4010" s="6">
        <f t="shared" si="439"/>
        <v>25.5</v>
      </c>
      <c r="I4010" s="162"/>
      <c r="J4010" s="6">
        <f t="shared" si="440"/>
        <v>-49</v>
      </c>
      <c r="K4010" s="60"/>
      <c r="L4010" s="93"/>
    </row>
    <row r="4011" spans="1:12">
      <c r="A4011" s="59">
        <f>'Temperature Data'!A4011</f>
        <v>44552</v>
      </c>
      <c r="B4011" s="6" cm="1">
        <f t="array" ref="B4011">INDEX('Temperature Data'!$B4011:$G4011,1,TempDataCol)</f>
        <v>34.9</v>
      </c>
      <c r="C4011" s="6">
        <f t="shared" si="434"/>
        <v>21.6</v>
      </c>
      <c r="D4011" s="6">
        <f t="shared" si="435"/>
        <v>22.6</v>
      </c>
      <c r="E4011" s="6">
        <f t="shared" si="436"/>
        <v>23.6</v>
      </c>
      <c r="F4011" s="6">
        <f t="shared" si="437"/>
        <v>21.6</v>
      </c>
      <c r="G4011" s="6">
        <f t="shared" si="438"/>
        <v>22.6</v>
      </c>
      <c r="H4011" s="6">
        <f t="shared" si="439"/>
        <v>23.6</v>
      </c>
      <c r="I4011" s="162"/>
      <c r="J4011" s="6">
        <f t="shared" si="440"/>
        <v>-45.20000000000001</v>
      </c>
      <c r="K4011" s="60"/>
      <c r="L4011" s="93"/>
    </row>
    <row r="4012" spans="1:12">
      <c r="A4012" s="59">
        <f>'Temperature Data'!A4012</f>
        <v>44553</v>
      </c>
      <c r="B4012" s="6" cm="1">
        <f t="array" ref="B4012">INDEX('Temperature Data'!$B4012:$G4012,1,TempDataCol)</f>
        <v>27.700000000000003</v>
      </c>
      <c r="C4012" s="6">
        <f t="shared" si="434"/>
        <v>28.799999999999997</v>
      </c>
      <c r="D4012" s="6">
        <f t="shared" si="435"/>
        <v>29.799999999999997</v>
      </c>
      <c r="E4012" s="6">
        <f t="shared" si="436"/>
        <v>30.799999999999997</v>
      </c>
      <c r="F4012" s="6">
        <f t="shared" si="437"/>
        <v>28.799999999999997</v>
      </c>
      <c r="G4012" s="6">
        <f t="shared" si="438"/>
        <v>29.799999999999997</v>
      </c>
      <c r="H4012" s="6">
        <f t="shared" si="439"/>
        <v>30.799999999999997</v>
      </c>
      <c r="I4012" s="162"/>
      <c r="J4012" s="6">
        <f t="shared" si="440"/>
        <v>-59.599999999999994</v>
      </c>
      <c r="K4012" s="60"/>
      <c r="L4012" s="93"/>
    </row>
    <row r="4013" spans="1:12">
      <c r="A4013" s="59">
        <f>'Temperature Data'!A4013</f>
        <v>44554</v>
      </c>
      <c r="B4013" s="6" cm="1">
        <f t="array" ref="B4013">INDEX('Temperature Data'!$B4013:$G4013,1,TempDataCol)</f>
        <v>25.299999999999997</v>
      </c>
      <c r="C4013" s="6">
        <f t="shared" si="434"/>
        <v>31.200000000000003</v>
      </c>
      <c r="D4013" s="6">
        <f t="shared" si="435"/>
        <v>32.200000000000003</v>
      </c>
      <c r="E4013" s="6">
        <f t="shared" si="436"/>
        <v>33.200000000000003</v>
      </c>
      <c r="F4013" s="6">
        <f t="shared" si="437"/>
        <v>31.200000000000003</v>
      </c>
      <c r="G4013" s="6">
        <f t="shared" si="438"/>
        <v>32.200000000000003</v>
      </c>
      <c r="H4013" s="6">
        <f t="shared" si="439"/>
        <v>33.200000000000003</v>
      </c>
      <c r="I4013" s="162"/>
      <c r="J4013" s="6">
        <f t="shared" si="440"/>
        <v>-64.400000000000006</v>
      </c>
      <c r="K4013" s="60"/>
      <c r="L4013" s="93"/>
    </row>
    <row r="4014" spans="1:12">
      <c r="A4014" s="59">
        <f>'Temperature Data'!A4014</f>
        <v>44555</v>
      </c>
      <c r="B4014" s="6" cm="1">
        <f t="array" ref="B4014">INDEX('Temperature Data'!$B4014:$G4014,1,TempDataCol)</f>
        <v>30.6</v>
      </c>
      <c r="C4014" s="6">
        <f t="shared" si="434"/>
        <v>25.9</v>
      </c>
      <c r="D4014" s="6">
        <f t="shared" si="435"/>
        <v>26.9</v>
      </c>
      <c r="E4014" s="6">
        <f t="shared" si="436"/>
        <v>27.9</v>
      </c>
      <c r="F4014" s="6">
        <f t="shared" si="437"/>
        <v>25.9</v>
      </c>
      <c r="G4014" s="6">
        <f t="shared" si="438"/>
        <v>26.9</v>
      </c>
      <c r="H4014" s="6">
        <f t="shared" si="439"/>
        <v>27.9</v>
      </c>
      <c r="I4014" s="162"/>
      <c r="J4014" s="6">
        <f t="shared" si="440"/>
        <v>-53.79999999999999</v>
      </c>
      <c r="K4014" s="60"/>
      <c r="L4014" s="93"/>
    </row>
    <row r="4015" spans="1:12">
      <c r="A4015" s="59">
        <f>'Temperature Data'!A4015</f>
        <v>44556</v>
      </c>
      <c r="B4015" s="6" cm="1">
        <f t="array" ref="B4015">INDEX('Temperature Data'!$B4015:$G4015,1,TempDataCol)</f>
        <v>35.299999999999997</v>
      </c>
      <c r="C4015" s="6">
        <f t="shared" si="434"/>
        <v>21.200000000000003</v>
      </c>
      <c r="D4015" s="6">
        <f t="shared" si="435"/>
        <v>22.200000000000003</v>
      </c>
      <c r="E4015" s="6">
        <f t="shared" si="436"/>
        <v>23.200000000000003</v>
      </c>
      <c r="F4015" s="6">
        <f t="shared" si="437"/>
        <v>21.200000000000003</v>
      </c>
      <c r="G4015" s="6">
        <f t="shared" si="438"/>
        <v>22.200000000000003</v>
      </c>
      <c r="H4015" s="6">
        <f t="shared" si="439"/>
        <v>23.200000000000003</v>
      </c>
      <c r="I4015" s="162"/>
      <c r="J4015" s="6">
        <f t="shared" si="440"/>
        <v>-44.400000000000006</v>
      </c>
      <c r="K4015" s="60"/>
      <c r="L4015" s="93"/>
    </row>
    <row r="4016" spans="1:12">
      <c r="A4016" s="59">
        <f>'Temperature Data'!A4016</f>
        <v>44557</v>
      </c>
      <c r="B4016" s="6" cm="1">
        <f t="array" ref="B4016">INDEX('Temperature Data'!$B4016:$G4016,1,TempDataCol)</f>
        <v>32.200000000000003</v>
      </c>
      <c r="C4016" s="6">
        <f t="shared" si="434"/>
        <v>24.299999999999997</v>
      </c>
      <c r="D4016" s="6">
        <f t="shared" si="435"/>
        <v>25.299999999999997</v>
      </c>
      <c r="E4016" s="6">
        <f t="shared" si="436"/>
        <v>26.299999999999997</v>
      </c>
      <c r="F4016" s="6">
        <f t="shared" si="437"/>
        <v>24.299999999999997</v>
      </c>
      <c r="G4016" s="6">
        <f t="shared" si="438"/>
        <v>25.299999999999997</v>
      </c>
      <c r="H4016" s="6">
        <f t="shared" si="439"/>
        <v>26.299999999999997</v>
      </c>
      <c r="I4016" s="162"/>
      <c r="J4016" s="6">
        <f t="shared" si="440"/>
        <v>-50.599999999999994</v>
      </c>
      <c r="K4016" s="60"/>
      <c r="L4016" s="93"/>
    </row>
    <row r="4017" spans="1:12">
      <c r="A4017" s="59">
        <f>'Temperature Data'!A4017</f>
        <v>44558</v>
      </c>
      <c r="B4017" s="6" cm="1">
        <f t="array" ref="B4017">INDEX('Temperature Data'!$B4017:$G4017,1,TempDataCol)</f>
        <v>37</v>
      </c>
      <c r="C4017" s="6">
        <f t="shared" si="434"/>
        <v>19.5</v>
      </c>
      <c r="D4017" s="6">
        <f t="shared" si="435"/>
        <v>20.5</v>
      </c>
      <c r="E4017" s="6">
        <f t="shared" si="436"/>
        <v>21.5</v>
      </c>
      <c r="F4017" s="6">
        <f t="shared" si="437"/>
        <v>19.5</v>
      </c>
      <c r="G4017" s="6">
        <f t="shared" si="438"/>
        <v>20.5</v>
      </c>
      <c r="H4017" s="6">
        <f t="shared" si="439"/>
        <v>21.5</v>
      </c>
      <c r="I4017" s="162"/>
      <c r="J4017" s="6">
        <f t="shared" si="440"/>
        <v>-41</v>
      </c>
      <c r="K4017" s="60"/>
      <c r="L4017" s="93"/>
    </row>
    <row r="4018" spans="1:12">
      <c r="A4018" s="59">
        <f>'Temperature Data'!A4018</f>
        <v>44559</v>
      </c>
      <c r="B4018" s="6" cm="1">
        <f t="array" ref="B4018">INDEX('Temperature Data'!$B4018:$G4018,1,TempDataCol)</f>
        <v>37.5</v>
      </c>
      <c r="C4018" s="6">
        <f t="shared" si="434"/>
        <v>19</v>
      </c>
      <c r="D4018" s="6">
        <f t="shared" si="435"/>
        <v>20</v>
      </c>
      <c r="E4018" s="6">
        <f t="shared" si="436"/>
        <v>21</v>
      </c>
      <c r="F4018" s="6">
        <f t="shared" si="437"/>
        <v>19</v>
      </c>
      <c r="G4018" s="6">
        <f t="shared" si="438"/>
        <v>20</v>
      </c>
      <c r="H4018" s="6">
        <f t="shared" si="439"/>
        <v>21</v>
      </c>
      <c r="I4018" s="162"/>
      <c r="J4018" s="6">
        <f t="shared" si="440"/>
        <v>-40</v>
      </c>
      <c r="K4018" s="60"/>
      <c r="L4018" s="93"/>
    </row>
    <row r="4019" spans="1:12">
      <c r="A4019" s="59">
        <f>'Temperature Data'!A4019</f>
        <v>44560</v>
      </c>
      <c r="B4019" s="6" cm="1">
        <f t="array" ref="B4019">INDEX('Temperature Data'!$B4019:$G4019,1,TempDataCol)</f>
        <v>38.9</v>
      </c>
      <c r="C4019" s="6">
        <f t="shared" si="434"/>
        <v>17.600000000000001</v>
      </c>
      <c r="D4019" s="6">
        <f t="shared" si="435"/>
        <v>18.600000000000001</v>
      </c>
      <c r="E4019" s="6">
        <f t="shared" si="436"/>
        <v>19.600000000000001</v>
      </c>
      <c r="F4019" s="6">
        <f t="shared" si="437"/>
        <v>17.600000000000001</v>
      </c>
      <c r="G4019" s="6">
        <f t="shared" si="438"/>
        <v>18.600000000000001</v>
      </c>
      <c r="H4019" s="6">
        <f t="shared" si="439"/>
        <v>19.600000000000001</v>
      </c>
      <c r="I4019" s="162"/>
      <c r="J4019" s="6">
        <f t="shared" si="440"/>
        <v>-37.200000000000003</v>
      </c>
      <c r="K4019" s="60"/>
      <c r="L4019" s="93"/>
    </row>
    <row r="4020" spans="1:12">
      <c r="A4020" s="59">
        <f>'Temperature Data'!A4020</f>
        <v>44561</v>
      </c>
      <c r="B4020" s="6" cm="1">
        <f t="array" ref="B4020">INDEX('Temperature Data'!$B4020:$G4020,1,TempDataCol)</f>
        <v>41.8</v>
      </c>
      <c r="C4020" s="6">
        <f t="shared" si="434"/>
        <v>14.700000000000003</v>
      </c>
      <c r="D4020" s="6">
        <f t="shared" si="435"/>
        <v>15.700000000000003</v>
      </c>
      <c r="E4020" s="6">
        <f t="shared" si="436"/>
        <v>16.700000000000003</v>
      </c>
      <c r="F4020" s="6">
        <f t="shared" si="437"/>
        <v>14.700000000000003</v>
      </c>
      <c r="G4020" s="6">
        <f t="shared" si="438"/>
        <v>15.700000000000003</v>
      </c>
      <c r="H4020" s="6">
        <f t="shared" si="439"/>
        <v>16.700000000000003</v>
      </c>
      <c r="I4020" s="162"/>
      <c r="J4020" s="6">
        <f t="shared" si="440"/>
        <v>-31.400000000000006</v>
      </c>
      <c r="K4020" s="60"/>
      <c r="L4020" s="93"/>
    </row>
    <row r="4021" spans="1:12">
      <c r="A4021" s="59">
        <f>'Temperature Data'!A4021</f>
        <v>44562</v>
      </c>
      <c r="B4021" s="6" cm="1">
        <f t="array" ref="B4021">INDEX('Temperature Data'!$B4021:$G4021,1,TempDataCol)</f>
        <v>46.4</v>
      </c>
      <c r="C4021" s="6">
        <f t="shared" si="434"/>
        <v>10.100000000000001</v>
      </c>
      <c r="D4021" s="6">
        <f t="shared" si="435"/>
        <v>11.100000000000001</v>
      </c>
      <c r="E4021" s="6">
        <f t="shared" si="436"/>
        <v>12.100000000000001</v>
      </c>
      <c r="F4021" s="6">
        <f t="shared" si="437"/>
        <v>10.100000000000001</v>
      </c>
      <c r="G4021" s="6">
        <f t="shared" si="438"/>
        <v>11.100000000000001</v>
      </c>
      <c r="H4021" s="6">
        <f t="shared" si="439"/>
        <v>12.100000000000001</v>
      </c>
      <c r="I4021" s="162"/>
      <c r="J4021" s="6">
        <f t="shared" si="440"/>
        <v>-22.200000000000003</v>
      </c>
      <c r="K4021" s="60"/>
      <c r="L4021" s="93"/>
    </row>
    <row r="4022" spans="1:12">
      <c r="A4022" s="59">
        <f>'Temperature Data'!A4022</f>
        <v>44563</v>
      </c>
      <c r="B4022" s="6" cm="1">
        <f t="array" ref="B4022">INDEX('Temperature Data'!$B4022:$G4022,1,TempDataCol)</f>
        <v>41.4</v>
      </c>
      <c r="C4022" s="6">
        <f t="shared" si="434"/>
        <v>15.100000000000001</v>
      </c>
      <c r="D4022" s="6">
        <f t="shared" si="435"/>
        <v>16.100000000000001</v>
      </c>
      <c r="E4022" s="6">
        <f t="shared" si="436"/>
        <v>17.100000000000001</v>
      </c>
      <c r="F4022" s="6">
        <f t="shared" si="437"/>
        <v>15.100000000000001</v>
      </c>
      <c r="G4022" s="6">
        <f t="shared" si="438"/>
        <v>16.100000000000001</v>
      </c>
      <c r="H4022" s="6">
        <f t="shared" si="439"/>
        <v>17.100000000000001</v>
      </c>
      <c r="I4022" s="162"/>
      <c r="J4022" s="6">
        <f t="shared" si="440"/>
        <v>-32.200000000000003</v>
      </c>
      <c r="K4022" s="60"/>
      <c r="L4022" s="93"/>
    </row>
    <row r="4023" spans="1:12">
      <c r="A4023" s="59">
        <f>'Temperature Data'!A4023</f>
        <v>44564</v>
      </c>
      <c r="B4023" s="6" cm="1">
        <f t="array" ref="B4023">INDEX('Temperature Data'!$B4023:$G4023,1,TempDataCol)</f>
        <v>25</v>
      </c>
      <c r="C4023" s="6">
        <f t="shared" si="434"/>
        <v>31.5</v>
      </c>
      <c r="D4023" s="6">
        <f t="shared" si="435"/>
        <v>32.5</v>
      </c>
      <c r="E4023" s="6">
        <f t="shared" si="436"/>
        <v>33.5</v>
      </c>
      <c r="F4023" s="6">
        <f t="shared" si="437"/>
        <v>31.5</v>
      </c>
      <c r="G4023" s="6">
        <f t="shared" si="438"/>
        <v>32.5</v>
      </c>
      <c r="H4023" s="6">
        <f t="shared" si="439"/>
        <v>33.5</v>
      </c>
      <c r="I4023" s="162"/>
      <c r="J4023" s="6">
        <f t="shared" si="440"/>
        <v>-65</v>
      </c>
      <c r="K4023" s="60"/>
      <c r="L4023" s="93"/>
    </row>
    <row r="4024" spans="1:12">
      <c r="A4024" s="59">
        <f>'Temperature Data'!A4024</f>
        <v>44565</v>
      </c>
      <c r="B4024" s="6" cm="1">
        <f t="array" ref="B4024">INDEX('Temperature Data'!$B4024:$G4024,1,TempDataCol)</f>
        <v>22.6</v>
      </c>
      <c r="C4024" s="6">
        <f t="shared" si="434"/>
        <v>33.9</v>
      </c>
      <c r="D4024" s="6">
        <f t="shared" si="435"/>
        <v>34.9</v>
      </c>
      <c r="E4024" s="6">
        <f t="shared" si="436"/>
        <v>35.9</v>
      </c>
      <c r="F4024" s="6">
        <f t="shared" si="437"/>
        <v>33.9</v>
      </c>
      <c r="G4024" s="6">
        <f t="shared" si="438"/>
        <v>34.9</v>
      </c>
      <c r="H4024" s="6">
        <f t="shared" si="439"/>
        <v>35.9</v>
      </c>
      <c r="I4024" s="162"/>
      <c r="J4024" s="6">
        <f t="shared" si="440"/>
        <v>-69.799999999999983</v>
      </c>
      <c r="K4024" s="60"/>
      <c r="L4024" s="93"/>
    </row>
    <row r="4025" spans="1:12">
      <c r="A4025" s="59">
        <f>'Temperature Data'!A4025</f>
        <v>44566</v>
      </c>
      <c r="B4025" s="6" cm="1">
        <f t="array" ref="B4025">INDEX('Temperature Data'!$B4025:$G4025,1,TempDataCol)</f>
        <v>34.799999999999997</v>
      </c>
      <c r="C4025" s="6">
        <f t="shared" si="434"/>
        <v>21.700000000000003</v>
      </c>
      <c r="D4025" s="6">
        <f t="shared" si="435"/>
        <v>22.700000000000003</v>
      </c>
      <c r="E4025" s="6">
        <f t="shared" si="436"/>
        <v>23.700000000000003</v>
      </c>
      <c r="F4025" s="6">
        <f t="shared" si="437"/>
        <v>21.700000000000003</v>
      </c>
      <c r="G4025" s="6">
        <f t="shared" si="438"/>
        <v>22.700000000000003</v>
      </c>
      <c r="H4025" s="6">
        <f t="shared" si="439"/>
        <v>23.700000000000003</v>
      </c>
      <c r="I4025" s="162"/>
      <c r="J4025" s="6">
        <f t="shared" si="440"/>
        <v>-45.400000000000006</v>
      </c>
      <c r="K4025" s="60"/>
      <c r="L4025" s="93"/>
    </row>
    <row r="4026" spans="1:12">
      <c r="A4026" s="59">
        <f>'Temperature Data'!A4026</f>
        <v>44567</v>
      </c>
      <c r="B4026" s="6" cm="1">
        <f t="array" ref="B4026">INDEX('Temperature Data'!$B4026:$G4026,1,TempDataCol)</f>
        <v>34.1</v>
      </c>
      <c r="C4026" s="6">
        <f t="shared" si="434"/>
        <v>22.4</v>
      </c>
      <c r="D4026" s="6">
        <f t="shared" si="435"/>
        <v>23.4</v>
      </c>
      <c r="E4026" s="6">
        <f t="shared" si="436"/>
        <v>24.4</v>
      </c>
      <c r="F4026" s="6">
        <f t="shared" si="437"/>
        <v>22.4</v>
      </c>
      <c r="G4026" s="6">
        <f t="shared" si="438"/>
        <v>23.4</v>
      </c>
      <c r="H4026" s="6">
        <f t="shared" si="439"/>
        <v>24.4</v>
      </c>
      <c r="I4026" s="162"/>
      <c r="J4026" s="6">
        <f t="shared" si="440"/>
        <v>-46.79999999999999</v>
      </c>
      <c r="K4026" s="60"/>
      <c r="L4026" s="93"/>
    </row>
    <row r="4027" spans="1:12">
      <c r="A4027" s="59">
        <f>'Temperature Data'!A4027</f>
        <v>44568</v>
      </c>
      <c r="B4027" s="6" cm="1">
        <f t="array" ref="B4027">INDEX('Temperature Data'!$B4027:$G4027,1,TempDataCol)</f>
        <v>28.299999999999997</v>
      </c>
      <c r="C4027" s="6">
        <f t="shared" si="434"/>
        <v>28.200000000000003</v>
      </c>
      <c r="D4027" s="6">
        <f t="shared" si="435"/>
        <v>29.200000000000003</v>
      </c>
      <c r="E4027" s="6">
        <f t="shared" si="436"/>
        <v>30.200000000000003</v>
      </c>
      <c r="F4027" s="6">
        <f t="shared" si="437"/>
        <v>28.200000000000003</v>
      </c>
      <c r="G4027" s="6">
        <f t="shared" si="438"/>
        <v>29.200000000000003</v>
      </c>
      <c r="H4027" s="6">
        <f t="shared" si="439"/>
        <v>30.200000000000003</v>
      </c>
      <c r="I4027" s="162"/>
      <c r="J4027" s="6">
        <f t="shared" si="440"/>
        <v>-58.400000000000006</v>
      </c>
      <c r="K4027" s="60"/>
      <c r="L4027" s="93"/>
    </row>
    <row r="4028" spans="1:12">
      <c r="A4028" s="59">
        <f>'Temperature Data'!A4028</f>
        <v>44569</v>
      </c>
      <c r="B4028" s="6" cm="1">
        <f t="array" ref="B4028">INDEX('Temperature Data'!$B4028:$G4028,1,TempDataCol)</f>
        <v>18.299999999999997</v>
      </c>
      <c r="C4028" s="6">
        <f t="shared" si="434"/>
        <v>38.200000000000003</v>
      </c>
      <c r="D4028" s="6">
        <f t="shared" si="435"/>
        <v>39.200000000000003</v>
      </c>
      <c r="E4028" s="6">
        <f t="shared" si="436"/>
        <v>40.200000000000003</v>
      </c>
      <c r="F4028" s="6">
        <f t="shared" si="437"/>
        <v>38.200000000000003</v>
      </c>
      <c r="G4028" s="6">
        <f t="shared" si="438"/>
        <v>39.200000000000003</v>
      </c>
      <c r="H4028" s="6">
        <f t="shared" si="439"/>
        <v>40.200000000000003</v>
      </c>
      <c r="I4028" s="162"/>
      <c r="J4028" s="6">
        <f t="shared" si="440"/>
        <v>-78.400000000000006</v>
      </c>
      <c r="K4028" s="60"/>
      <c r="L4028" s="93"/>
    </row>
    <row r="4029" spans="1:12">
      <c r="A4029" s="59">
        <f>'Temperature Data'!A4029</f>
        <v>44570</v>
      </c>
      <c r="B4029" s="6" cm="1">
        <f t="array" ref="B4029">INDEX('Temperature Data'!$B4029:$G4029,1,TempDataCol)</f>
        <v>33.700000000000003</v>
      </c>
      <c r="C4029" s="6">
        <f t="shared" si="434"/>
        <v>22.799999999999997</v>
      </c>
      <c r="D4029" s="6">
        <f t="shared" si="435"/>
        <v>23.799999999999997</v>
      </c>
      <c r="E4029" s="6">
        <f t="shared" si="436"/>
        <v>24.799999999999997</v>
      </c>
      <c r="F4029" s="6">
        <f t="shared" si="437"/>
        <v>22.799999999999997</v>
      </c>
      <c r="G4029" s="6">
        <f t="shared" si="438"/>
        <v>23.799999999999997</v>
      </c>
      <c r="H4029" s="6">
        <f t="shared" si="439"/>
        <v>24.799999999999997</v>
      </c>
      <c r="I4029" s="162"/>
      <c r="J4029" s="6">
        <f t="shared" si="440"/>
        <v>-47.599999999999994</v>
      </c>
      <c r="K4029" s="60"/>
      <c r="L4029" s="93"/>
    </row>
    <row r="4030" spans="1:12">
      <c r="A4030" s="59">
        <f>'Temperature Data'!A4030</f>
        <v>44571</v>
      </c>
      <c r="B4030" s="6" cm="1">
        <f t="array" ref="B4030">INDEX('Temperature Data'!$B4030:$G4030,1,TempDataCol)</f>
        <v>27.4</v>
      </c>
      <c r="C4030" s="6">
        <f t="shared" si="434"/>
        <v>29.1</v>
      </c>
      <c r="D4030" s="6">
        <f t="shared" si="435"/>
        <v>30.1</v>
      </c>
      <c r="E4030" s="6">
        <f t="shared" si="436"/>
        <v>31.1</v>
      </c>
      <c r="F4030" s="6">
        <f t="shared" si="437"/>
        <v>29.1</v>
      </c>
      <c r="G4030" s="6">
        <f t="shared" si="438"/>
        <v>30.1</v>
      </c>
      <c r="H4030" s="6">
        <f t="shared" si="439"/>
        <v>31.1</v>
      </c>
      <c r="I4030" s="162"/>
      <c r="J4030" s="6">
        <f t="shared" si="440"/>
        <v>-60.20000000000001</v>
      </c>
      <c r="K4030" s="60"/>
      <c r="L4030" s="93"/>
    </row>
    <row r="4031" spans="1:12">
      <c r="A4031" s="59">
        <f>'Temperature Data'!A4031</f>
        <v>44572</v>
      </c>
      <c r="B4031" s="6" cm="1">
        <f t="array" ref="B4031">INDEX('Temperature Data'!$B4031:$G4031,1,TempDataCol)</f>
        <v>9.7000000000000028</v>
      </c>
      <c r="C4031" s="6">
        <f t="shared" si="434"/>
        <v>46.8</v>
      </c>
      <c r="D4031" s="6">
        <f t="shared" si="435"/>
        <v>47.8</v>
      </c>
      <c r="E4031" s="6">
        <f t="shared" si="436"/>
        <v>48.8</v>
      </c>
      <c r="F4031" s="6">
        <f t="shared" si="437"/>
        <v>46.8</v>
      </c>
      <c r="G4031" s="6">
        <f t="shared" si="438"/>
        <v>47.8</v>
      </c>
      <c r="H4031" s="6">
        <f t="shared" si="439"/>
        <v>48.8</v>
      </c>
      <c r="I4031" s="162"/>
      <c r="J4031" s="6">
        <f t="shared" si="440"/>
        <v>-95.59999999999998</v>
      </c>
      <c r="K4031" s="60"/>
      <c r="L4031" s="93"/>
    </row>
    <row r="4032" spans="1:12">
      <c r="A4032" s="59">
        <f>'Temperature Data'!A4032</f>
        <v>44573</v>
      </c>
      <c r="B4032" s="6" cm="1">
        <f t="array" ref="B4032">INDEX('Temperature Data'!$B4032:$G4032,1,TempDataCol)</f>
        <v>25.299999999999997</v>
      </c>
      <c r="C4032" s="6">
        <f t="shared" si="434"/>
        <v>31.200000000000003</v>
      </c>
      <c r="D4032" s="6">
        <f t="shared" si="435"/>
        <v>32.200000000000003</v>
      </c>
      <c r="E4032" s="6">
        <f t="shared" si="436"/>
        <v>33.200000000000003</v>
      </c>
      <c r="F4032" s="6">
        <f t="shared" si="437"/>
        <v>31.200000000000003</v>
      </c>
      <c r="G4032" s="6">
        <f t="shared" si="438"/>
        <v>32.200000000000003</v>
      </c>
      <c r="H4032" s="6">
        <f t="shared" si="439"/>
        <v>33.200000000000003</v>
      </c>
      <c r="I4032" s="162"/>
      <c r="J4032" s="6">
        <f t="shared" si="440"/>
        <v>-64.400000000000006</v>
      </c>
      <c r="K4032" s="60"/>
      <c r="L4032" s="93"/>
    </row>
    <row r="4033" spans="1:12">
      <c r="A4033" s="59">
        <f>'Temperature Data'!A4033</f>
        <v>44574</v>
      </c>
      <c r="B4033" s="6" cm="1">
        <f t="array" ref="B4033">INDEX('Temperature Data'!$B4033:$G4033,1,TempDataCol)</f>
        <v>33.5</v>
      </c>
      <c r="C4033" s="6">
        <f t="shared" si="434"/>
        <v>23</v>
      </c>
      <c r="D4033" s="6">
        <f t="shared" si="435"/>
        <v>24</v>
      </c>
      <c r="E4033" s="6">
        <f t="shared" si="436"/>
        <v>25</v>
      </c>
      <c r="F4033" s="6">
        <f t="shared" si="437"/>
        <v>23</v>
      </c>
      <c r="G4033" s="6">
        <f t="shared" si="438"/>
        <v>24</v>
      </c>
      <c r="H4033" s="6">
        <f t="shared" si="439"/>
        <v>25</v>
      </c>
      <c r="I4033" s="162"/>
      <c r="J4033" s="6">
        <f t="shared" si="440"/>
        <v>-48</v>
      </c>
      <c r="K4033" s="60"/>
      <c r="L4033" s="93"/>
    </row>
    <row r="4034" spans="1:12">
      <c r="A4034" s="59">
        <f>'Temperature Data'!A4034</f>
        <v>44575</v>
      </c>
      <c r="B4034" s="6" cm="1">
        <f t="array" ref="B4034">INDEX('Temperature Data'!$B4034:$G4034,1,TempDataCol)</f>
        <v>31.799999999999997</v>
      </c>
      <c r="C4034" s="6">
        <f t="shared" si="434"/>
        <v>24.700000000000003</v>
      </c>
      <c r="D4034" s="6">
        <f t="shared" si="435"/>
        <v>25.700000000000003</v>
      </c>
      <c r="E4034" s="6">
        <f t="shared" si="436"/>
        <v>26.700000000000003</v>
      </c>
      <c r="F4034" s="6">
        <f t="shared" si="437"/>
        <v>24.700000000000003</v>
      </c>
      <c r="G4034" s="6">
        <f t="shared" si="438"/>
        <v>25.700000000000003</v>
      </c>
      <c r="H4034" s="6">
        <f t="shared" si="439"/>
        <v>26.700000000000003</v>
      </c>
      <c r="I4034" s="162"/>
      <c r="J4034" s="6">
        <f t="shared" si="440"/>
        <v>-51.400000000000006</v>
      </c>
      <c r="K4034" s="60"/>
      <c r="L4034" s="93"/>
    </row>
    <row r="4035" spans="1:12">
      <c r="A4035" s="59">
        <f>'Temperature Data'!A4035</f>
        <v>44576</v>
      </c>
      <c r="B4035" s="6" cm="1">
        <f t="array" ref="B4035">INDEX('Temperature Data'!$B4035:$G4035,1,TempDataCol)</f>
        <v>8.1000000000000014</v>
      </c>
      <c r="C4035" s="6">
        <f t="shared" si="434"/>
        <v>48.4</v>
      </c>
      <c r="D4035" s="6">
        <f t="shared" si="435"/>
        <v>49.4</v>
      </c>
      <c r="E4035" s="6">
        <f t="shared" si="436"/>
        <v>50.4</v>
      </c>
      <c r="F4035" s="6">
        <f t="shared" si="437"/>
        <v>48.4</v>
      </c>
      <c r="G4035" s="6">
        <f t="shared" si="438"/>
        <v>49.4</v>
      </c>
      <c r="H4035" s="6">
        <f t="shared" si="439"/>
        <v>50.4</v>
      </c>
      <c r="I4035" s="162"/>
      <c r="J4035" s="6">
        <f t="shared" si="440"/>
        <v>-98.799999999999983</v>
      </c>
      <c r="K4035" s="60"/>
      <c r="L4035" s="93"/>
    </row>
    <row r="4036" spans="1:12">
      <c r="A4036" s="59">
        <f>'Temperature Data'!A4036</f>
        <v>44577</v>
      </c>
      <c r="B4036" s="6" cm="1">
        <f t="array" ref="B4036">INDEX('Temperature Data'!$B4036:$G4036,1,TempDataCol)</f>
        <v>14.700000000000003</v>
      </c>
      <c r="C4036" s="6">
        <f t="shared" si="434"/>
        <v>41.8</v>
      </c>
      <c r="D4036" s="6">
        <f t="shared" si="435"/>
        <v>42.8</v>
      </c>
      <c r="E4036" s="6">
        <f t="shared" si="436"/>
        <v>43.8</v>
      </c>
      <c r="F4036" s="6">
        <f t="shared" si="437"/>
        <v>41.8</v>
      </c>
      <c r="G4036" s="6">
        <f t="shared" si="438"/>
        <v>42.8</v>
      </c>
      <c r="H4036" s="6">
        <f t="shared" si="439"/>
        <v>43.8</v>
      </c>
      <c r="I4036" s="162"/>
      <c r="J4036" s="6">
        <f t="shared" si="440"/>
        <v>-85.59999999999998</v>
      </c>
      <c r="K4036" s="60"/>
      <c r="L4036" s="93"/>
    </row>
    <row r="4037" spans="1:12">
      <c r="A4037" s="59">
        <f>'Temperature Data'!A4037</f>
        <v>44578</v>
      </c>
      <c r="B4037" s="6" cm="1">
        <f t="array" ref="B4037">INDEX('Temperature Data'!$B4037:$G4037,1,TempDataCol)</f>
        <v>39.5</v>
      </c>
      <c r="C4037" s="6">
        <f t="shared" si="434"/>
        <v>17</v>
      </c>
      <c r="D4037" s="6">
        <f t="shared" si="435"/>
        <v>18</v>
      </c>
      <c r="E4037" s="6">
        <f t="shared" si="436"/>
        <v>19</v>
      </c>
      <c r="F4037" s="6">
        <f t="shared" si="437"/>
        <v>17</v>
      </c>
      <c r="G4037" s="6">
        <f t="shared" si="438"/>
        <v>18</v>
      </c>
      <c r="H4037" s="6">
        <f t="shared" si="439"/>
        <v>19</v>
      </c>
      <c r="I4037" s="162"/>
      <c r="J4037" s="6">
        <f t="shared" si="440"/>
        <v>-36</v>
      </c>
      <c r="K4037" s="60"/>
      <c r="L4037" s="93"/>
    </row>
    <row r="4038" spans="1:12">
      <c r="A4038" s="59">
        <f>'Temperature Data'!A4038</f>
        <v>44579</v>
      </c>
      <c r="B4038" s="6" cm="1">
        <f t="array" ref="B4038">INDEX('Temperature Data'!$B4038:$G4038,1,TempDataCol)</f>
        <v>26.700000000000003</v>
      </c>
      <c r="C4038" s="6">
        <f t="shared" si="434"/>
        <v>29.799999999999997</v>
      </c>
      <c r="D4038" s="6">
        <f t="shared" si="435"/>
        <v>30.799999999999997</v>
      </c>
      <c r="E4038" s="6">
        <f t="shared" si="436"/>
        <v>31.799999999999997</v>
      </c>
      <c r="F4038" s="6">
        <f t="shared" si="437"/>
        <v>29.799999999999997</v>
      </c>
      <c r="G4038" s="6">
        <f t="shared" si="438"/>
        <v>30.799999999999997</v>
      </c>
      <c r="H4038" s="6">
        <f t="shared" si="439"/>
        <v>31.799999999999997</v>
      </c>
      <c r="I4038" s="162"/>
      <c r="J4038" s="6">
        <f t="shared" si="440"/>
        <v>-61.599999999999994</v>
      </c>
      <c r="K4038" s="60"/>
      <c r="L4038" s="93"/>
    </row>
    <row r="4039" spans="1:12">
      <c r="A4039" s="59">
        <f>'Temperature Data'!A4039</f>
        <v>44580</v>
      </c>
      <c r="B4039" s="6" cm="1">
        <f t="array" ref="B4039">INDEX('Temperature Data'!$B4039:$G4039,1,TempDataCol)</f>
        <v>31.5</v>
      </c>
      <c r="C4039" s="6">
        <f t="shared" si="434"/>
        <v>25</v>
      </c>
      <c r="D4039" s="6">
        <f t="shared" si="435"/>
        <v>26</v>
      </c>
      <c r="E4039" s="6">
        <f t="shared" si="436"/>
        <v>27</v>
      </c>
      <c r="F4039" s="6">
        <f t="shared" si="437"/>
        <v>25</v>
      </c>
      <c r="G4039" s="6">
        <f t="shared" si="438"/>
        <v>26</v>
      </c>
      <c r="H4039" s="6">
        <f t="shared" si="439"/>
        <v>27</v>
      </c>
      <c r="I4039" s="162"/>
      <c r="J4039" s="6">
        <f t="shared" si="440"/>
        <v>-52</v>
      </c>
      <c r="K4039" s="60"/>
      <c r="L4039" s="93"/>
    </row>
    <row r="4040" spans="1:12">
      <c r="A4040" s="59">
        <f>'Temperature Data'!A4040</f>
        <v>44581</v>
      </c>
      <c r="B4040" s="6" cm="1">
        <f t="array" ref="B4040">INDEX('Temperature Data'!$B4040:$G4040,1,TempDataCol)</f>
        <v>32.4</v>
      </c>
      <c r="C4040" s="6">
        <f t="shared" si="434"/>
        <v>24.1</v>
      </c>
      <c r="D4040" s="6">
        <f t="shared" si="435"/>
        <v>25.1</v>
      </c>
      <c r="E4040" s="6">
        <f t="shared" si="436"/>
        <v>26.1</v>
      </c>
      <c r="F4040" s="6">
        <f t="shared" si="437"/>
        <v>24.1</v>
      </c>
      <c r="G4040" s="6">
        <f t="shared" si="438"/>
        <v>25.1</v>
      </c>
      <c r="H4040" s="6">
        <f t="shared" si="439"/>
        <v>26.1</v>
      </c>
      <c r="I4040" s="162"/>
      <c r="J4040" s="6">
        <f t="shared" si="440"/>
        <v>-50.20000000000001</v>
      </c>
      <c r="K4040" s="60"/>
      <c r="L4040" s="93"/>
    </row>
    <row r="4041" spans="1:12">
      <c r="A4041" s="59">
        <f>'Temperature Data'!A4041</f>
        <v>44582</v>
      </c>
      <c r="B4041" s="6" cm="1">
        <f t="array" ref="B4041">INDEX('Temperature Data'!$B4041:$G4041,1,TempDataCol)</f>
        <v>12.700000000000003</v>
      </c>
      <c r="C4041" s="6">
        <f t="shared" si="434"/>
        <v>43.8</v>
      </c>
      <c r="D4041" s="6">
        <f t="shared" si="435"/>
        <v>44.8</v>
      </c>
      <c r="E4041" s="6">
        <f t="shared" si="436"/>
        <v>45.8</v>
      </c>
      <c r="F4041" s="6">
        <f t="shared" si="437"/>
        <v>43.8</v>
      </c>
      <c r="G4041" s="6">
        <f t="shared" si="438"/>
        <v>44.8</v>
      </c>
      <c r="H4041" s="6">
        <f t="shared" si="439"/>
        <v>45.8</v>
      </c>
      <c r="I4041" s="162"/>
      <c r="J4041" s="6">
        <f t="shared" si="440"/>
        <v>-89.59999999999998</v>
      </c>
      <c r="K4041" s="60"/>
      <c r="L4041" s="93"/>
    </row>
    <row r="4042" spans="1:12">
      <c r="A4042" s="59">
        <f>'Temperature Data'!A4042</f>
        <v>44583</v>
      </c>
      <c r="B4042" s="6" cm="1">
        <f t="array" ref="B4042">INDEX('Temperature Data'!$B4042:$G4042,1,TempDataCol)</f>
        <v>15</v>
      </c>
      <c r="C4042" s="6">
        <f t="shared" si="434"/>
        <v>41.5</v>
      </c>
      <c r="D4042" s="6">
        <f t="shared" si="435"/>
        <v>42.5</v>
      </c>
      <c r="E4042" s="6">
        <f t="shared" si="436"/>
        <v>43.5</v>
      </c>
      <c r="F4042" s="6">
        <f t="shared" si="437"/>
        <v>41.5</v>
      </c>
      <c r="G4042" s="6">
        <f t="shared" si="438"/>
        <v>42.5</v>
      </c>
      <c r="H4042" s="6">
        <f t="shared" si="439"/>
        <v>43.5</v>
      </c>
      <c r="I4042" s="162"/>
      <c r="J4042" s="6">
        <f t="shared" si="440"/>
        <v>-85</v>
      </c>
      <c r="K4042" s="60"/>
      <c r="L4042" s="93"/>
    </row>
    <row r="4043" spans="1:12">
      <c r="A4043" s="59">
        <f>'Temperature Data'!A4043</f>
        <v>44584</v>
      </c>
      <c r="B4043" s="6" cm="1">
        <f t="array" ref="B4043">INDEX('Temperature Data'!$B4043:$G4043,1,TempDataCol)</f>
        <v>25.6</v>
      </c>
      <c r="C4043" s="6">
        <f t="shared" si="434"/>
        <v>30.9</v>
      </c>
      <c r="D4043" s="6">
        <f t="shared" si="435"/>
        <v>31.9</v>
      </c>
      <c r="E4043" s="6">
        <f t="shared" si="436"/>
        <v>32.9</v>
      </c>
      <c r="F4043" s="6">
        <f t="shared" si="437"/>
        <v>30.9</v>
      </c>
      <c r="G4043" s="6">
        <f t="shared" si="438"/>
        <v>31.9</v>
      </c>
      <c r="H4043" s="6">
        <f t="shared" si="439"/>
        <v>32.9</v>
      </c>
      <c r="I4043" s="162"/>
      <c r="J4043" s="6">
        <f t="shared" si="440"/>
        <v>-63.79999999999999</v>
      </c>
      <c r="K4043" s="60"/>
      <c r="L4043" s="93"/>
    </row>
    <row r="4044" spans="1:12">
      <c r="A4044" s="59">
        <f>'Temperature Data'!A4044</f>
        <v>44585</v>
      </c>
      <c r="B4044" s="6" cm="1">
        <f t="array" ref="B4044">INDEX('Temperature Data'!$B4044:$G4044,1,TempDataCol)</f>
        <v>24.799999999999997</v>
      </c>
      <c r="C4044" s="6">
        <f t="shared" si="434"/>
        <v>31.700000000000003</v>
      </c>
      <c r="D4044" s="6">
        <f t="shared" si="435"/>
        <v>32.700000000000003</v>
      </c>
      <c r="E4044" s="6">
        <f t="shared" si="436"/>
        <v>33.700000000000003</v>
      </c>
      <c r="F4044" s="6">
        <f t="shared" si="437"/>
        <v>31.700000000000003</v>
      </c>
      <c r="G4044" s="6">
        <f t="shared" si="438"/>
        <v>32.700000000000003</v>
      </c>
      <c r="H4044" s="6">
        <f t="shared" si="439"/>
        <v>33.700000000000003</v>
      </c>
      <c r="I4044" s="162"/>
      <c r="J4044" s="6">
        <f t="shared" si="440"/>
        <v>-65.400000000000006</v>
      </c>
      <c r="K4044" s="60"/>
      <c r="L4044" s="93"/>
    </row>
    <row r="4045" spans="1:12">
      <c r="A4045" s="59">
        <f>'Temperature Data'!A4045</f>
        <v>44586</v>
      </c>
      <c r="B4045" s="6" cm="1">
        <f t="array" ref="B4045">INDEX('Temperature Data'!$B4045:$G4045,1,TempDataCol)</f>
        <v>31.200000000000003</v>
      </c>
      <c r="C4045" s="6">
        <f t="shared" si="434"/>
        <v>25.299999999999997</v>
      </c>
      <c r="D4045" s="6">
        <f t="shared" si="435"/>
        <v>26.299999999999997</v>
      </c>
      <c r="E4045" s="6">
        <f t="shared" si="436"/>
        <v>27.299999999999997</v>
      </c>
      <c r="F4045" s="6">
        <f t="shared" si="437"/>
        <v>25.299999999999997</v>
      </c>
      <c r="G4045" s="6">
        <f t="shared" si="438"/>
        <v>26.299999999999997</v>
      </c>
      <c r="H4045" s="6">
        <f t="shared" si="439"/>
        <v>27.299999999999997</v>
      </c>
      <c r="I4045" s="162"/>
      <c r="J4045" s="6">
        <f t="shared" si="440"/>
        <v>-52.599999999999994</v>
      </c>
      <c r="K4045" s="60"/>
      <c r="L4045" s="93"/>
    </row>
    <row r="4046" spans="1:12">
      <c r="A4046" s="59">
        <f>'Temperature Data'!A4046</f>
        <v>44587</v>
      </c>
      <c r="B4046" s="6" cm="1">
        <f t="array" ref="B4046">INDEX('Temperature Data'!$B4046:$G4046,1,TempDataCol)</f>
        <v>18.5</v>
      </c>
      <c r="C4046" s="6">
        <f t="shared" si="434"/>
        <v>38</v>
      </c>
      <c r="D4046" s="6">
        <f t="shared" si="435"/>
        <v>39</v>
      </c>
      <c r="E4046" s="6">
        <f t="shared" si="436"/>
        <v>40</v>
      </c>
      <c r="F4046" s="6">
        <f t="shared" si="437"/>
        <v>38</v>
      </c>
      <c r="G4046" s="6">
        <f t="shared" si="438"/>
        <v>39</v>
      </c>
      <c r="H4046" s="6">
        <f t="shared" si="439"/>
        <v>40</v>
      </c>
      <c r="I4046" s="162"/>
      <c r="J4046" s="6">
        <f t="shared" si="440"/>
        <v>-78</v>
      </c>
      <c r="K4046" s="60"/>
      <c r="L4046" s="93"/>
    </row>
    <row r="4047" spans="1:12">
      <c r="A4047" s="59">
        <f>'Temperature Data'!A4047</f>
        <v>44588</v>
      </c>
      <c r="B4047" s="6" cm="1">
        <f t="array" ref="B4047">INDEX('Temperature Data'!$B4047:$G4047,1,TempDataCol)</f>
        <v>14.700000000000003</v>
      </c>
      <c r="C4047" s="6">
        <f t="shared" si="434"/>
        <v>41.8</v>
      </c>
      <c r="D4047" s="6">
        <f t="shared" si="435"/>
        <v>42.8</v>
      </c>
      <c r="E4047" s="6">
        <f t="shared" si="436"/>
        <v>43.8</v>
      </c>
      <c r="F4047" s="6">
        <f t="shared" si="437"/>
        <v>41.8</v>
      </c>
      <c r="G4047" s="6">
        <f t="shared" si="438"/>
        <v>42.8</v>
      </c>
      <c r="H4047" s="6">
        <f t="shared" si="439"/>
        <v>43.8</v>
      </c>
      <c r="I4047" s="162"/>
      <c r="J4047" s="6">
        <f t="shared" si="440"/>
        <v>-85.59999999999998</v>
      </c>
      <c r="K4047" s="60"/>
      <c r="L4047" s="93"/>
    </row>
    <row r="4048" spans="1:12">
      <c r="A4048" s="59">
        <f>'Temperature Data'!A4048</f>
        <v>44589</v>
      </c>
      <c r="B4048" s="6" cm="1">
        <f t="array" ref="B4048">INDEX('Temperature Data'!$B4048:$G4048,1,TempDataCol)</f>
        <v>29.6</v>
      </c>
      <c r="C4048" s="6">
        <f t="shared" si="434"/>
        <v>26.9</v>
      </c>
      <c r="D4048" s="6">
        <f t="shared" si="435"/>
        <v>27.9</v>
      </c>
      <c r="E4048" s="6">
        <f t="shared" si="436"/>
        <v>28.9</v>
      </c>
      <c r="F4048" s="6">
        <f t="shared" si="437"/>
        <v>26.9</v>
      </c>
      <c r="G4048" s="6">
        <f t="shared" si="438"/>
        <v>27.9</v>
      </c>
      <c r="H4048" s="6">
        <f t="shared" si="439"/>
        <v>28.9</v>
      </c>
      <c r="I4048" s="162"/>
      <c r="J4048" s="6">
        <f t="shared" si="440"/>
        <v>-55.79999999999999</v>
      </c>
      <c r="K4048" s="60"/>
      <c r="L4048" s="93"/>
    </row>
    <row r="4049" spans="1:12">
      <c r="A4049" s="59">
        <f>'Temperature Data'!A4049</f>
        <v>44590</v>
      </c>
      <c r="B4049" s="6" cm="1">
        <f t="array" ref="B4049">INDEX('Temperature Data'!$B4049:$G4049,1,TempDataCol)</f>
        <v>18</v>
      </c>
      <c r="C4049" s="6">
        <f t="shared" si="434"/>
        <v>38.5</v>
      </c>
      <c r="D4049" s="6">
        <f t="shared" si="435"/>
        <v>39.5</v>
      </c>
      <c r="E4049" s="6">
        <f t="shared" si="436"/>
        <v>40.5</v>
      </c>
      <c r="F4049" s="6">
        <f t="shared" si="437"/>
        <v>38.5</v>
      </c>
      <c r="G4049" s="6">
        <f t="shared" si="438"/>
        <v>39.5</v>
      </c>
      <c r="H4049" s="6">
        <f t="shared" si="439"/>
        <v>40.5</v>
      </c>
      <c r="I4049" s="162"/>
      <c r="J4049" s="6">
        <f t="shared" si="440"/>
        <v>-79</v>
      </c>
      <c r="K4049" s="60"/>
      <c r="L4049" s="93"/>
    </row>
    <row r="4050" spans="1:12">
      <c r="A4050" s="59">
        <f>'Temperature Data'!A4050</f>
        <v>44591</v>
      </c>
      <c r="B4050" s="6" cm="1">
        <f t="array" ref="B4050">INDEX('Temperature Data'!$B4050:$G4050,1,TempDataCol)</f>
        <v>13.399999999999999</v>
      </c>
      <c r="C4050" s="6">
        <f t="shared" si="434"/>
        <v>43.1</v>
      </c>
      <c r="D4050" s="6">
        <f t="shared" si="435"/>
        <v>44.1</v>
      </c>
      <c r="E4050" s="6">
        <f t="shared" si="436"/>
        <v>45.1</v>
      </c>
      <c r="F4050" s="6">
        <f t="shared" si="437"/>
        <v>43.1</v>
      </c>
      <c r="G4050" s="6">
        <f t="shared" si="438"/>
        <v>44.1</v>
      </c>
      <c r="H4050" s="6">
        <f t="shared" si="439"/>
        <v>45.1</v>
      </c>
      <c r="I4050" s="162"/>
      <c r="J4050" s="6">
        <f t="shared" si="440"/>
        <v>-88.200000000000017</v>
      </c>
      <c r="K4050" s="60"/>
      <c r="L4050" s="93"/>
    </row>
    <row r="4051" spans="1:12">
      <c r="A4051" s="59">
        <f>'Temperature Data'!A4051</f>
        <v>44592</v>
      </c>
      <c r="B4051" s="6" cm="1">
        <f t="array" ref="B4051">INDEX('Temperature Data'!$B4051:$G4051,1,TempDataCol)</f>
        <v>11.299999999999997</v>
      </c>
      <c r="C4051" s="6">
        <f t="shared" si="434"/>
        <v>45.2</v>
      </c>
      <c r="D4051" s="6">
        <f t="shared" si="435"/>
        <v>46.2</v>
      </c>
      <c r="E4051" s="6">
        <f t="shared" si="436"/>
        <v>47.2</v>
      </c>
      <c r="F4051" s="6">
        <f t="shared" si="437"/>
        <v>45.2</v>
      </c>
      <c r="G4051" s="6">
        <f t="shared" si="438"/>
        <v>46.2</v>
      </c>
      <c r="H4051" s="6">
        <f t="shared" si="439"/>
        <v>47.2</v>
      </c>
      <c r="I4051" s="162"/>
      <c r="J4051" s="6">
        <f t="shared" si="440"/>
        <v>-92.40000000000002</v>
      </c>
      <c r="K4051" s="60"/>
      <c r="L4051" s="93"/>
    </row>
    <row r="4052" spans="1:12">
      <c r="A4052" s="59">
        <f>'Temperature Data'!A4052</f>
        <v>44593</v>
      </c>
      <c r="B4052" s="6" cm="1">
        <f t="array" ref="B4052">INDEX('Temperature Data'!$B4052:$G4052,1,TempDataCol)</f>
        <v>18.200000000000003</v>
      </c>
      <c r="C4052" s="6">
        <f t="shared" si="434"/>
        <v>38.299999999999997</v>
      </c>
      <c r="D4052" s="6">
        <f t="shared" si="435"/>
        <v>39.299999999999997</v>
      </c>
      <c r="E4052" s="6">
        <f t="shared" si="436"/>
        <v>40.299999999999997</v>
      </c>
      <c r="F4052" s="6">
        <f t="shared" si="437"/>
        <v>38.299999999999997</v>
      </c>
      <c r="G4052" s="6">
        <f t="shared" si="438"/>
        <v>39.299999999999997</v>
      </c>
      <c r="H4052" s="6">
        <f t="shared" si="439"/>
        <v>40.299999999999997</v>
      </c>
      <c r="I4052" s="162"/>
      <c r="J4052" s="6">
        <f t="shared" si="440"/>
        <v>-78.599999999999994</v>
      </c>
      <c r="K4052" s="60"/>
      <c r="L4052" s="93"/>
    </row>
    <row r="4053" spans="1:12">
      <c r="A4053" s="59">
        <f>'Temperature Data'!A4053</f>
        <v>44594</v>
      </c>
      <c r="B4053" s="6" cm="1">
        <f t="array" ref="B4053">INDEX('Temperature Data'!$B4053:$G4053,1,TempDataCol)</f>
        <v>34.5</v>
      </c>
      <c r="C4053" s="6">
        <f t="shared" si="434"/>
        <v>22</v>
      </c>
      <c r="D4053" s="6">
        <f t="shared" si="435"/>
        <v>23</v>
      </c>
      <c r="E4053" s="6">
        <f t="shared" si="436"/>
        <v>24</v>
      </c>
      <c r="F4053" s="6">
        <f t="shared" si="437"/>
        <v>22</v>
      </c>
      <c r="G4053" s="6">
        <f t="shared" si="438"/>
        <v>23</v>
      </c>
      <c r="H4053" s="6">
        <f t="shared" si="439"/>
        <v>24</v>
      </c>
      <c r="I4053" s="162"/>
      <c r="J4053" s="6">
        <f t="shared" si="440"/>
        <v>-46</v>
      </c>
      <c r="K4053" s="60"/>
      <c r="L4053" s="93"/>
    </row>
    <row r="4054" spans="1:12">
      <c r="A4054" s="59">
        <f>'Temperature Data'!A4054</f>
        <v>44595</v>
      </c>
      <c r="B4054" s="6" cm="1">
        <f t="array" ref="B4054">INDEX('Temperature Data'!$B4054:$G4054,1,TempDataCol)</f>
        <v>41.2</v>
      </c>
      <c r="C4054" s="6">
        <f t="shared" si="434"/>
        <v>15.299999999999997</v>
      </c>
      <c r="D4054" s="6">
        <f t="shared" si="435"/>
        <v>16.299999999999997</v>
      </c>
      <c r="E4054" s="6">
        <f t="shared" si="436"/>
        <v>17.299999999999997</v>
      </c>
      <c r="F4054" s="6">
        <f t="shared" si="437"/>
        <v>15.299999999999997</v>
      </c>
      <c r="G4054" s="6">
        <f t="shared" si="438"/>
        <v>16.299999999999997</v>
      </c>
      <c r="H4054" s="6">
        <f t="shared" si="439"/>
        <v>17.299999999999997</v>
      </c>
      <c r="I4054" s="162"/>
      <c r="J4054" s="6">
        <f t="shared" si="440"/>
        <v>-32.599999999999994</v>
      </c>
      <c r="K4054" s="60"/>
      <c r="L4054" s="93"/>
    </row>
    <row r="4055" spans="1:12">
      <c r="A4055" s="59">
        <f>'Temperature Data'!A4055</f>
        <v>44596</v>
      </c>
      <c r="B4055" s="6" cm="1">
        <f t="array" ref="B4055">INDEX('Temperature Data'!$B4055:$G4055,1,TempDataCol)</f>
        <v>30.299999999999997</v>
      </c>
      <c r="C4055" s="6">
        <f t="shared" si="434"/>
        <v>26.200000000000003</v>
      </c>
      <c r="D4055" s="6">
        <f t="shared" si="435"/>
        <v>27.200000000000003</v>
      </c>
      <c r="E4055" s="6">
        <f t="shared" si="436"/>
        <v>28.200000000000003</v>
      </c>
      <c r="F4055" s="6">
        <f t="shared" si="437"/>
        <v>26.200000000000003</v>
      </c>
      <c r="G4055" s="6">
        <f t="shared" si="438"/>
        <v>27.200000000000003</v>
      </c>
      <c r="H4055" s="6">
        <f t="shared" si="439"/>
        <v>28.200000000000003</v>
      </c>
      <c r="I4055" s="162"/>
      <c r="J4055" s="6">
        <f t="shared" si="440"/>
        <v>-54.400000000000006</v>
      </c>
      <c r="K4055" s="60"/>
      <c r="L4055" s="93"/>
    </row>
    <row r="4056" spans="1:12">
      <c r="A4056" s="59">
        <f>'Temperature Data'!A4056</f>
        <v>44597</v>
      </c>
      <c r="B4056" s="6" cm="1">
        <f t="array" ref="B4056">INDEX('Temperature Data'!$B4056:$G4056,1,TempDataCol)</f>
        <v>20.5</v>
      </c>
      <c r="C4056" s="6">
        <f t="shared" si="434"/>
        <v>36</v>
      </c>
      <c r="D4056" s="6">
        <f t="shared" si="435"/>
        <v>37</v>
      </c>
      <c r="E4056" s="6">
        <f t="shared" si="436"/>
        <v>38</v>
      </c>
      <c r="F4056" s="6">
        <f t="shared" si="437"/>
        <v>36</v>
      </c>
      <c r="G4056" s="6">
        <f t="shared" si="438"/>
        <v>37</v>
      </c>
      <c r="H4056" s="6">
        <f t="shared" si="439"/>
        <v>38</v>
      </c>
      <c r="I4056" s="162"/>
      <c r="J4056" s="6">
        <f t="shared" si="440"/>
        <v>-74</v>
      </c>
      <c r="K4056" s="60"/>
      <c r="L4056" s="93"/>
    </row>
    <row r="4057" spans="1:12">
      <c r="A4057" s="59">
        <f>'Temperature Data'!A4057</f>
        <v>44598</v>
      </c>
      <c r="B4057" s="6" cm="1">
        <f t="array" ref="B4057">INDEX('Temperature Data'!$B4057:$G4057,1,TempDataCol)</f>
        <v>17.799999999999997</v>
      </c>
      <c r="C4057" s="6">
        <f t="shared" si="434"/>
        <v>38.700000000000003</v>
      </c>
      <c r="D4057" s="6">
        <f t="shared" si="435"/>
        <v>39.700000000000003</v>
      </c>
      <c r="E4057" s="6">
        <f t="shared" si="436"/>
        <v>40.700000000000003</v>
      </c>
      <c r="F4057" s="6">
        <f t="shared" si="437"/>
        <v>38.700000000000003</v>
      </c>
      <c r="G4057" s="6">
        <f t="shared" si="438"/>
        <v>39.700000000000003</v>
      </c>
      <c r="H4057" s="6">
        <f t="shared" si="439"/>
        <v>40.700000000000003</v>
      </c>
      <c r="I4057" s="162"/>
      <c r="J4057" s="6">
        <f t="shared" si="440"/>
        <v>-79.400000000000006</v>
      </c>
      <c r="K4057" s="60"/>
      <c r="L4057" s="93"/>
    </row>
    <row r="4058" spans="1:12">
      <c r="A4058" s="59">
        <f>'Temperature Data'!A4058</f>
        <v>44599</v>
      </c>
      <c r="B4058" s="6" cm="1">
        <f t="array" ref="B4058">INDEX('Temperature Data'!$B4058:$G4058,1,TempDataCol)</f>
        <v>28.1</v>
      </c>
      <c r="C4058" s="6">
        <f t="shared" si="434"/>
        <v>28.4</v>
      </c>
      <c r="D4058" s="6">
        <f t="shared" si="435"/>
        <v>29.4</v>
      </c>
      <c r="E4058" s="6">
        <f t="shared" si="436"/>
        <v>30.4</v>
      </c>
      <c r="F4058" s="6">
        <f t="shared" si="437"/>
        <v>28.4</v>
      </c>
      <c r="G4058" s="6">
        <f t="shared" si="438"/>
        <v>29.4</v>
      </c>
      <c r="H4058" s="6">
        <f t="shared" si="439"/>
        <v>30.4</v>
      </c>
      <c r="I4058" s="162"/>
      <c r="J4058" s="6">
        <f t="shared" si="440"/>
        <v>-58.79999999999999</v>
      </c>
      <c r="K4058" s="60"/>
      <c r="L4058" s="93"/>
    </row>
    <row r="4059" spans="1:12">
      <c r="A4059" s="59">
        <f>'Temperature Data'!A4059</f>
        <v>44600</v>
      </c>
      <c r="B4059" s="6" cm="1">
        <f t="array" ref="B4059">INDEX('Temperature Data'!$B4059:$G4059,1,TempDataCol)</f>
        <v>36.700000000000003</v>
      </c>
      <c r="C4059" s="6">
        <f t="shared" si="434"/>
        <v>19.799999999999997</v>
      </c>
      <c r="D4059" s="6">
        <f t="shared" si="435"/>
        <v>20.799999999999997</v>
      </c>
      <c r="E4059" s="6">
        <f t="shared" si="436"/>
        <v>21.799999999999997</v>
      </c>
      <c r="F4059" s="6">
        <f t="shared" si="437"/>
        <v>19.799999999999997</v>
      </c>
      <c r="G4059" s="6">
        <f t="shared" si="438"/>
        <v>20.799999999999997</v>
      </c>
      <c r="H4059" s="6">
        <f t="shared" si="439"/>
        <v>21.799999999999997</v>
      </c>
      <c r="I4059" s="162"/>
      <c r="J4059" s="6">
        <f t="shared" si="440"/>
        <v>-41.599999999999994</v>
      </c>
      <c r="K4059" s="60"/>
      <c r="L4059" s="93"/>
    </row>
    <row r="4060" spans="1:12">
      <c r="A4060" s="59">
        <f>'Temperature Data'!A4060</f>
        <v>44601</v>
      </c>
      <c r="B4060" s="6" cm="1">
        <f t="array" ref="B4060">INDEX('Temperature Data'!$B4060:$G4060,1,TempDataCol)</f>
        <v>34.4</v>
      </c>
      <c r="C4060" s="6">
        <f t="shared" si="434"/>
        <v>22.1</v>
      </c>
      <c r="D4060" s="6">
        <f t="shared" si="435"/>
        <v>23.1</v>
      </c>
      <c r="E4060" s="6">
        <f t="shared" si="436"/>
        <v>24.1</v>
      </c>
      <c r="F4060" s="6">
        <f t="shared" si="437"/>
        <v>22.1</v>
      </c>
      <c r="G4060" s="6">
        <f t="shared" si="438"/>
        <v>23.1</v>
      </c>
      <c r="H4060" s="6">
        <f t="shared" si="439"/>
        <v>24.1</v>
      </c>
      <c r="I4060" s="162"/>
      <c r="J4060" s="6">
        <f t="shared" si="440"/>
        <v>-46.20000000000001</v>
      </c>
      <c r="K4060" s="60"/>
      <c r="L4060" s="93"/>
    </row>
    <row r="4061" spans="1:12">
      <c r="A4061" s="59">
        <f>'Temperature Data'!A4061</f>
        <v>44602</v>
      </c>
      <c r="B4061" s="6" cm="1">
        <f t="array" ref="B4061">INDEX('Temperature Data'!$B4061:$G4061,1,TempDataCol)</f>
        <v>37.700000000000003</v>
      </c>
      <c r="C4061" s="6">
        <f t="shared" si="434"/>
        <v>18.799999999999997</v>
      </c>
      <c r="D4061" s="6">
        <f t="shared" si="435"/>
        <v>19.799999999999997</v>
      </c>
      <c r="E4061" s="6">
        <f t="shared" si="436"/>
        <v>20.799999999999997</v>
      </c>
      <c r="F4061" s="6">
        <f t="shared" si="437"/>
        <v>18.799999999999997</v>
      </c>
      <c r="G4061" s="6">
        <f t="shared" si="438"/>
        <v>19.799999999999997</v>
      </c>
      <c r="H4061" s="6">
        <f t="shared" si="439"/>
        <v>20.799999999999997</v>
      </c>
      <c r="I4061" s="162"/>
      <c r="J4061" s="6">
        <f t="shared" si="440"/>
        <v>-39.599999999999994</v>
      </c>
      <c r="K4061" s="60"/>
      <c r="L4061" s="93"/>
    </row>
    <row r="4062" spans="1:12">
      <c r="A4062" s="59">
        <f>'Temperature Data'!A4062</f>
        <v>44603</v>
      </c>
      <c r="B4062" s="6" cm="1">
        <f t="array" ref="B4062">INDEX('Temperature Data'!$B4062:$G4062,1,TempDataCol)</f>
        <v>39.4</v>
      </c>
      <c r="C4062" s="6">
        <f t="shared" si="434"/>
        <v>17.100000000000001</v>
      </c>
      <c r="D4062" s="6">
        <f t="shared" si="435"/>
        <v>18.100000000000001</v>
      </c>
      <c r="E4062" s="6">
        <f t="shared" si="436"/>
        <v>19.100000000000001</v>
      </c>
      <c r="F4062" s="6">
        <f t="shared" si="437"/>
        <v>17.100000000000001</v>
      </c>
      <c r="G4062" s="6">
        <f t="shared" si="438"/>
        <v>18.100000000000001</v>
      </c>
      <c r="H4062" s="6">
        <f t="shared" si="439"/>
        <v>19.100000000000001</v>
      </c>
      <c r="I4062" s="162"/>
      <c r="J4062" s="6">
        <f t="shared" si="440"/>
        <v>-36.200000000000003</v>
      </c>
      <c r="K4062" s="60"/>
      <c r="L4062" s="93"/>
    </row>
    <row r="4063" spans="1:12">
      <c r="A4063" s="59">
        <f>'Temperature Data'!A4063</f>
        <v>44604</v>
      </c>
      <c r="B4063" s="6" cm="1">
        <f t="array" ref="B4063">INDEX('Temperature Data'!$B4063:$G4063,1,TempDataCol)</f>
        <v>48.3</v>
      </c>
      <c r="C4063" s="6">
        <f t="shared" si="434"/>
        <v>8.2000000000000028</v>
      </c>
      <c r="D4063" s="6">
        <f t="shared" si="435"/>
        <v>9.2000000000000028</v>
      </c>
      <c r="E4063" s="6">
        <f t="shared" si="436"/>
        <v>10.200000000000003</v>
      </c>
      <c r="F4063" s="6">
        <f t="shared" si="437"/>
        <v>8.2000000000000028</v>
      </c>
      <c r="G4063" s="6">
        <f t="shared" si="438"/>
        <v>9.2000000000000028</v>
      </c>
      <c r="H4063" s="6">
        <f t="shared" si="439"/>
        <v>10.200000000000003</v>
      </c>
      <c r="I4063" s="162"/>
      <c r="J4063" s="6">
        <f t="shared" si="440"/>
        <v>-18.400000000000006</v>
      </c>
      <c r="K4063" s="60"/>
      <c r="L4063" s="93"/>
    </row>
    <row r="4064" spans="1:12">
      <c r="A4064" s="59">
        <f>'Temperature Data'!A4064</f>
        <v>44605</v>
      </c>
      <c r="B4064" s="6" cm="1">
        <f t="array" ref="B4064">INDEX('Temperature Data'!$B4064:$G4064,1,TempDataCol)</f>
        <v>28.5</v>
      </c>
      <c r="C4064" s="6">
        <f t="shared" si="434"/>
        <v>28</v>
      </c>
      <c r="D4064" s="6">
        <f t="shared" si="435"/>
        <v>29</v>
      </c>
      <c r="E4064" s="6">
        <f t="shared" si="436"/>
        <v>30</v>
      </c>
      <c r="F4064" s="6">
        <f t="shared" si="437"/>
        <v>28</v>
      </c>
      <c r="G4064" s="6">
        <f t="shared" si="438"/>
        <v>29</v>
      </c>
      <c r="H4064" s="6">
        <f t="shared" si="439"/>
        <v>30</v>
      </c>
      <c r="I4064" s="162"/>
      <c r="J4064" s="6">
        <f t="shared" si="440"/>
        <v>-58</v>
      </c>
      <c r="K4064" s="60"/>
      <c r="L4064" s="93"/>
    </row>
    <row r="4065" spans="1:12">
      <c r="A4065" s="59">
        <f>'Temperature Data'!A4065</f>
        <v>44606</v>
      </c>
      <c r="B4065" s="6" cm="1">
        <f t="array" ref="B4065">INDEX('Temperature Data'!$B4065:$G4065,1,TempDataCol)</f>
        <v>17.200000000000003</v>
      </c>
      <c r="C4065" s="6">
        <f t="shared" si="434"/>
        <v>39.299999999999997</v>
      </c>
      <c r="D4065" s="6">
        <f t="shared" si="435"/>
        <v>40.299999999999997</v>
      </c>
      <c r="E4065" s="6">
        <f t="shared" si="436"/>
        <v>41.3</v>
      </c>
      <c r="F4065" s="6">
        <f t="shared" si="437"/>
        <v>39.299999999999997</v>
      </c>
      <c r="G4065" s="6">
        <f t="shared" si="438"/>
        <v>40.299999999999997</v>
      </c>
      <c r="H4065" s="6">
        <f t="shared" si="439"/>
        <v>41.3</v>
      </c>
      <c r="I4065" s="162"/>
      <c r="J4065" s="6">
        <f t="shared" si="440"/>
        <v>-80.599999999999994</v>
      </c>
      <c r="K4065" s="60"/>
      <c r="L4065" s="93"/>
    </row>
    <row r="4066" spans="1:12">
      <c r="A4066" s="59">
        <f>'Temperature Data'!A4066</f>
        <v>44607</v>
      </c>
      <c r="B4066" s="6" cm="1">
        <f t="array" ref="B4066">INDEX('Temperature Data'!$B4066:$G4066,1,TempDataCol)</f>
        <v>15.100000000000001</v>
      </c>
      <c r="C4066" s="6">
        <f t="shared" si="434"/>
        <v>41.4</v>
      </c>
      <c r="D4066" s="6">
        <f t="shared" si="435"/>
        <v>42.4</v>
      </c>
      <c r="E4066" s="6">
        <f t="shared" si="436"/>
        <v>43.4</v>
      </c>
      <c r="F4066" s="6">
        <f t="shared" si="437"/>
        <v>41.4</v>
      </c>
      <c r="G4066" s="6">
        <f t="shared" si="438"/>
        <v>42.4</v>
      </c>
      <c r="H4066" s="6">
        <f t="shared" si="439"/>
        <v>43.4</v>
      </c>
      <c r="I4066" s="162"/>
      <c r="J4066" s="6">
        <f t="shared" si="440"/>
        <v>-84.799999999999983</v>
      </c>
      <c r="K4066" s="60"/>
      <c r="L4066" s="93"/>
    </row>
    <row r="4067" spans="1:12">
      <c r="A4067" s="59">
        <f>'Temperature Data'!A4067</f>
        <v>44608</v>
      </c>
      <c r="B4067" s="6" cm="1">
        <f t="array" ref="B4067">INDEX('Temperature Data'!$B4067:$G4067,1,TempDataCol)</f>
        <v>26.799999999999997</v>
      </c>
      <c r="C4067" s="6">
        <f t="shared" si="434"/>
        <v>29.700000000000003</v>
      </c>
      <c r="D4067" s="6">
        <f t="shared" si="435"/>
        <v>30.700000000000003</v>
      </c>
      <c r="E4067" s="6">
        <f t="shared" si="436"/>
        <v>31.700000000000003</v>
      </c>
      <c r="F4067" s="6">
        <f t="shared" si="437"/>
        <v>29.700000000000003</v>
      </c>
      <c r="G4067" s="6">
        <f t="shared" si="438"/>
        <v>30.700000000000003</v>
      </c>
      <c r="H4067" s="6">
        <f t="shared" si="439"/>
        <v>31.700000000000003</v>
      </c>
      <c r="I4067" s="162"/>
      <c r="J4067" s="6">
        <f t="shared" si="440"/>
        <v>-61.400000000000006</v>
      </c>
      <c r="K4067" s="60"/>
      <c r="L4067" s="93"/>
    </row>
    <row r="4068" spans="1:12">
      <c r="A4068" s="59">
        <f>'Temperature Data'!A4068</f>
        <v>44609</v>
      </c>
      <c r="B4068" s="6" cm="1">
        <f t="array" ref="B4068">INDEX('Temperature Data'!$B4068:$G4068,1,TempDataCol)</f>
        <v>54.6</v>
      </c>
      <c r="C4068" s="6">
        <f t="shared" si="434"/>
        <v>1.8999999999999986</v>
      </c>
      <c r="D4068" s="6">
        <f t="shared" si="435"/>
        <v>2.8999999999999986</v>
      </c>
      <c r="E4068" s="6">
        <f t="shared" si="436"/>
        <v>3.8999999999999986</v>
      </c>
      <c r="F4068" s="6">
        <f t="shared" si="437"/>
        <v>1.8999999999999986</v>
      </c>
      <c r="G4068" s="6">
        <f t="shared" si="438"/>
        <v>2.8999999999999986</v>
      </c>
      <c r="H4068" s="6">
        <f t="shared" si="439"/>
        <v>3.8999999999999986</v>
      </c>
      <c r="I4068" s="162"/>
      <c r="J4068" s="6">
        <f t="shared" si="440"/>
        <v>-5.7999999999999972</v>
      </c>
      <c r="K4068" s="60"/>
      <c r="L4068" s="93"/>
    </row>
    <row r="4069" spans="1:12">
      <c r="A4069" s="59">
        <f>'Temperature Data'!A4069</f>
        <v>44610</v>
      </c>
      <c r="B4069" s="6" cm="1">
        <f t="array" ref="B4069">INDEX('Temperature Data'!$B4069:$G4069,1,TempDataCol)</f>
        <v>43.8</v>
      </c>
      <c r="C4069" s="6">
        <f t="shared" si="434"/>
        <v>12.700000000000003</v>
      </c>
      <c r="D4069" s="6">
        <f t="shared" si="435"/>
        <v>13.700000000000003</v>
      </c>
      <c r="E4069" s="6">
        <f t="shared" si="436"/>
        <v>14.700000000000003</v>
      </c>
      <c r="F4069" s="6">
        <f t="shared" si="437"/>
        <v>12.700000000000003</v>
      </c>
      <c r="G4069" s="6">
        <f t="shared" si="438"/>
        <v>13.700000000000003</v>
      </c>
      <c r="H4069" s="6">
        <f t="shared" si="439"/>
        <v>14.700000000000003</v>
      </c>
      <c r="I4069" s="162"/>
      <c r="J4069" s="6">
        <f t="shared" si="440"/>
        <v>-27.400000000000006</v>
      </c>
      <c r="K4069" s="60"/>
      <c r="L4069" s="93"/>
    </row>
    <row r="4070" spans="1:12">
      <c r="A4070" s="59">
        <f>'Temperature Data'!A4070</f>
        <v>44611</v>
      </c>
      <c r="B4070" s="6" cm="1">
        <f t="array" ref="B4070">INDEX('Temperature Data'!$B4070:$G4070,1,TempDataCol)</f>
        <v>25.9</v>
      </c>
      <c r="C4070" s="6">
        <f t="shared" si="434"/>
        <v>30.6</v>
      </c>
      <c r="D4070" s="6">
        <f t="shared" si="435"/>
        <v>31.6</v>
      </c>
      <c r="E4070" s="6">
        <f t="shared" si="436"/>
        <v>32.6</v>
      </c>
      <c r="F4070" s="6">
        <f t="shared" si="437"/>
        <v>30.6</v>
      </c>
      <c r="G4070" s="6">
        <f t="shared" si="438"/>
        <v>31.6</v>
      </c>
      <c r="H4070" s="6">
        <f t="shared" si="439"/>
        <v>32.6</v>
      </c>
      <c r="I4070" s="162"/>
      <c r="J4070" s="6">
        <f t="shared" si="440"/>
        <v>-63.20000000000001</v>
      </c>
      <c r="K4070" s="60"/>
      <c r="L4070" s="93"/>
    </row>
    <row r="4071" spans="1:12">
      <c r="A4071" s="59">
        <f>'Temperature Data'!A4071</f>
        <v>44612</v>
      </c>
      <c r="B4071" s="6" cm="1">
        <f t="array" ref="B4071">INDEX('Temperature Data'!$B4071:$G4071,1,TempDataCol)</f>
        <v>24</v>
      </c>
      <c r="C4071" s="6">
        <f t="shared" si="434"/>
        <v>32.5</v>
      </c>
      <c r="D4071" s="6">
        <f t="shared" si="435"/>
        <v>33.5</v>
      </c>
      <c r="E4071" s="6">
        <f t="shared" si="436"/>
        <v>34.5</v>
      </c>
      <c r="F4071" s="6">
        <f t="shared" si="437"/>
        <v>32.5</v>
      </c>
      <c r="G4071" s="6">
        <f t="shared" si="438"/>
        <v>33.5</v>
      </c>
      <c r="H4071" s="6">
        <f t="shared" si="439"/>
        <v>34.5</v>
      </c>
      <c r="I4071" s="162"/>
      <c r="J4071" s="6">
        <f t="shared" si="440"/>
        <v>-67</v>
      </c>
      <c r="K4071" s="60"/>
      <c r="L4071" s="93"/>
    </row>
    <row r="4072" spans="1:12">
      <c r="A4072" s="59">
        <f>'Temperature Data'!A4072</f>
        <v>44613</v>
      </c>
      <c r="B4072" s="6" cm="1">
        <f t="array" ref="B4072">INDEX('Temperature Data'!$B4072:$G4072,1,TempDataCol)</f>
        <v>41.8</v>
      </c>
      <c r="C4072" s="6">
        <f t="shared" si="434"/>
        <v>14.700000000000003</v>
      </c>
      <c r="D4072" s="6">
        <f t="shared" si="435"/>
        <v>15.700000000000003</v>
      </c>
      <c r="E4072" s="6">
        <f t="shared" si="436"/>
        <v>16.700000000000003</v>
      </c>
      <c r="F4072" s="6">
        <f t="shared" si="437"/>
        <v>14.700000000000003</v>
      </c>
      <c r="G4072" s="6">
        <f t="shared" si="438"/>
        <v>15.700000000000003</v>
      </c>
      <c r="H4072" s="6">
        <f t="shared" si="439"/>
        <v>16.700000000000003</v>
      </c>
      <c r="I4072" s="162"/>
      <c r="J4072" s="6">
        <f t="shared" si="440"/>
        <v>-31.400000000000006</v>
      </c>
      <c r="K4072" s="60"/>
      <c r="L4072" s="93"/>
    </row>
    <row r="4073" spans="1:12">
      <c r="A4073" s="59">
        <f>'Temperature Data'!A4073</f>
        <v>44614</v>
      </c>
      <c r="B4073" s="6" cm="1">
        <f t="array" ref="B4073">INDEX('Temperature Data'!$B4073:$G4073,1,TempDataCol)</f>
        <v>40</v>
      </c>
      <c r="C4073" s="6">
        <f t="shared" si="434"/>
        <v>16.5</v>
      </c>
      <c r="D4073" s="6">
        <f t="shared" si="435"/>
        <v>17.5</v>
      </c>
      <c r="E4073" s="6">
        <f t="shared" si="436"/>
        <v>18.5</v>
      </c>
      <c r="F4073" s="6">
        <f t="shared" si="437"/>
        <v>16.5</v>
      </c>
      <c r="G4073" s="6">
        <f t="shared" si="438"/>
        <v>17.5</v>
      </c>
      <c r="H4073" s="6">
        <f t="shared" si="439"/>
        <v>18.5</v>
      </c>
      <c r="I4073" s="162"/>
      <c r="J4073" s="6">
        <f t="shared" si="440"/>
        <v>-35</v>
      </c>
      <c r="K4073" s="60"/>
      <c r="L4073" s="93"/>
    </row>
    <row r="4074" spans="1:12">
      <c r="A4074" s="59">
        <f>'Temperature Data'!A4074</f>
        <v>44615</v>
      </c>
      <c r="B4074" s="6" cm="1">
        <f t="array" ref="B4074">INDEX('Temperature Data'!$B4074:$G4074,1,TempDataCol)</f>
        <v>54.1</v>
      </c>
      <c r="C4074" s="6">
        <f t="shared" si="434"/>
        <v>2.3999999999999986</v>
      </c>
      <c r="D4074" s="6">
        <f t="shared" si="435"/>
        <v>3.3999999999999986</v>
      </c>
      <c r="E4074" s="6">
        <f t="shared" si="436"/>
        <v>4.3999999999999986</v>
      </c>
      <c r="F4074" s="6">
        <f t="shared" si="437"/>
        <v>2.3999999999999986</v>
      </c>
      <c r="G4074" s="6">
        <f t="shared" si="438"/>
        <v>3.3999999999999986</v>
      </c>
      <c r="H4074" s="6">
        <f t="shared" si="439"/>
        <v>4.3999999999999986</v>
      </c>
      <c r="I4074" s="162"/>
      <c r="J4074" s="6">
        <f t="shared" si="440"/>
        <v>-6.7999999999999972</v>
      </c>
      <c r="K4074" s="60"/>
      <c r="L4074" s="93"/>
    </row>
    <row r="4075" spans="1:12">
      <c r="A4075" s="59">
        <f>'Temperature Data'!A4075</f>
        <v>44616</v>
      </c>
      <c r="B4075" s="6" cm="1">
        <f t="array" ref="B4075">INDEX('Temperature Data'!$B4075:$G4075,1,TempDataCol)</f>
        <v>25.799999999999997</v>
      </c>
      <c r="C4075" s="6">
        <f t="shared" si="434"/>
        <v>30.700000000000003</v>
      </c>
      <c r="D4075" s="6">
        <f t="shared" si="435"/>
        <v>31.700000000000003</v>
      </c>
      <c r="E4075" s="6">
        <f t="shared" si="436"/>
        <v>32.700000000000003</v>
      </c>
      <c r="F4075" s="6">
        <f t="shared" si="437"/>
        <v>30.700000000000003</v>
      </c>
      <c r="G4075" s="6">
        <f t="shared" si="438"/>
        <v>31.700000000000003</v>
      </c>
      <c r="H4075" s="6">
        <f t="shared" si="439"/>
        <v>32.700000000000003</v>
      </c>
      <c r="I4075" s="162"/>
      <c r="J4075" s="6">
        <f t="shared" si="440"/>
        <v>-63.400000000000006</v>
      </c>
      <c r="K4075" s="60"/>
      <c r="L4075" s="93"/>
    </row>
    <row r="4076" spans="1:12">
      <c r="A4076" s="59">
        <f>'Temperature Data'!A4076</f>
        <v>44617</v>
      </c>
      <c r="B4076" s="6" cm="1">
        <f t="array" ref="B4076">INDEX('Temperature Data'!$B4076:$G4076,1,TempDataCol)</f>
        <v>22.5</v>
      </c>
      <c r="C4076" s="6">
        <f t="shared" si="434"/>
        <v>34</v>
      </c>
      <c r="D4076" s="6">
        <f t="shared" si="435"/>
        <v>35</v>
      </c>
      <c r="E4076" s="6">
        <f t="shared" si="436"/>
        <v>36</v>
      </c>
      <c r="F4076" s="6">
        <f t="shared" si="437"/>
        <v>34</v>
      </c>
      <c r="G4076" s="6">
        <f t="shared" si="438"/>
        <v>35</v>
      </c>
      <c r="H4076" s="6">
        <f t="shared" si="439"/>
        <v>36</v>
      </c>
      <c r="I4076" s="162"/>
      <c r="J4076" s="6">
        <f t="shared" si="440"/>
        <v>-70</v>
      </c>
      <c r="K4076" s="60"/>
      <c r="L4076" s="93"/>
    </row>
    <row r="4077" spans="1:12">
      <c r="A4077" s="59">
        <f>'Temperature Data'!A4077</f>
        <v>44618</v>
      </c>
      <c r="B4077" s="6" cm="1">
        <f t="array" ref="B4077">INDEX('Temperature Data'!$B4077:$G4077,1,TempDataCol)</f>
        <v>18.799999999999997</v>
      </c>
      <c r="C4077" s="6">
        <f t="shared" si="434"/>
        <v>37.700000000000003</v>
      </c>
      <c r="D4077" s="6">
        <f t="shared" si="435"/>
        <v>38.700000000000003</v>
      </c>
      <c r="E4077" s="6">
        <f t="shared" si="436"/>
        <v>39.700000000000003</v>
      </c>
      <c r="F4077" s="6">
        <f t="shared" si="437"/>
        <v>37.700000000000003</v>
      </c>
      <c r="G4077" s="6">
        <f t="shared" si="438"/>
        <v>38.700000000000003</v>
      </c>
      <c r="H4077" s="6">
        <f t="shared" si="439"/>
        <v>39.700000000000003</v>
      </c>
      <c r="I4077" s="162"/>
      <c r="J4077" s="6">
        <f t="shared" si="440"/>
        <v>-77.400000000000006</v>
      </c>
      <c r="K4077" s="60"/>
      <c r="L4077" s="93"/>
    </row>
    <row r="4078" spans="1:12">
      <c r="A4078" s="59">
        <f>'Temperature Data'!A4078</f>
        <v>44619</v>
      </c>
      <c r="B4078" s="6" cm="1">
        <f t="array" ref="B4078">INDEX('Temperature Data'!$B4078:$G4078,1,TempDataCol)</f>
        <v>28.200000000000003</v>
      </c>
      <c r="C4078" s="6">
        <f t="shared" si="434"/>
        <v>28.299999999999997</v>
      </c>
      <c r="D4078" s="6">
        <f t="shared" si="435"/>
        <v>29.299999999999997</v>
      </c>
      <c r="E4078" s="6">
        <f t="shared" si="436"/>
        <v>30.299999999999997</v>
      </c>
      <c r="F4078" s="6">
        <f t="shared" si="437"/>
        <v>28.299999999999997</v>
      </c>
      <c r="G4078" s="6">
        <f t="shared" si="438"/>
        <v>29.299999999999997</v>
      </c>
      <c r="H4078" s="6">
        <f t="shared" si="439"/>
        <v>30.299999999999997</v>
      </c>
      <c r="I4078" s="162"/>
      <c r="J4078" s="6">
        <f t="shared" si="440"/>
        <v>-58.599999999999994</v>
      </c>
      <c r="K4078" s="60"/>
      <c r="L4078" s="93"/>
    </row>
    <row r="4079" spans="1:12">
      <c r="A4079" s="59">
        <f>'Temperature Data'!A4079</f>
        <v>44620</v>
      </c>
      <c r="B4079" s="6" cm="1">
        <f t="array" ref="B4079">INDEX('Temperature Data'!$B4079:$G4079,1,TempDataCol)</f>
        <v>20.700000000000003</v>
      </c>
      <c r="C4079" s="6">
        <f t="shared" si="434"/>
        <v>35.799999999999997</v>
      </c>
      <c r="D4079" s="6">
        <f t="shared" si="435"/>
        <v>36.799999999999997</v>
      </c>
      <c r="E4079" s="6">
        <f t="shared" si="436"/>
        <v>37.799999999999997</v>
      </c>
      <c r="F4079" s="6">
        <f t="shared" si="437"/>
        <v>35.799999999999997</v>
      </c>
      <c r="G4079" s="6">
        <f t="shared" si="438"/>
        <v>36.799999999999997</v>
      </c>
      <c r="H4079" s="6">
        <f t="shared" si="439"/>
        <v>37.799999999999997</v>
      </c>
      <c r="I4079" s="162"/>
      <c r="J4079" s="6">
        <f t="shared" si="440"/>
        <v>-73.599999999999994</v>
      </c>
      <c r="K4079" s="60"/>
      <c r="L4079" s="93"/>
    </row>
    <row r="4080" spans="1:12">
      <c r="A4080" s="59">
        <f>'Temperature Data'!A4080</f>
        <v>44621</v>
      </c>
      <c r="B4080" s="6" cm="1">
        <f t="array" ref="B4080">INDEX('Temperature Data'!$B4080:$G4080,1,TempDataCol)</f>
        <v>24.700000000000003</v>
      </c>
      <c r="C4080" s="6">
        <f t="shared" si="434"/>
        <v>31.799999999999997</v>
      </c>
      <c r="D4080" s="6">
        <f t="shared" si="435"/>
        <v>32.799999999999997</v>
      </c>
      <c r="E4080" s="6">
        <f t="shared" si="436"/>
        <v>33.799999999999997</v>
      </c>
      <c r="F4080" s="6">
        <f t="shared" si="437"/>
        <v>31.799999999999997</v>
      </c>
      <c r="G4080" s="6">
        <f t="shared" si="438"/>
        <v>32.799999999999997</v>
      </c>
      <c r="H4080" s="6">
        <f t="shared" si="439"/>
        <v>33.799999999999997</v>
      </c>
      <c r="I4080" s="162"/>
      <c r="J4080" s="6">
        <f t="shared" si="440"/>
        <v>-65.599999999999994</v>
      </c>
      <c r="K4080" s="60"/>
      <c r="L4080" s="93"/>
    </row>
    <row r="4081" spans="1:12">
      <c r="A4081" s="59">
        <f>'Temperature Data'!A4081</f>
        <v>44622</v>
      </c>
      <c r="B4081" s="6" cm="1">
        <f t="array" ref="B4081">INDEX('Temperature Data'!$B4081:$G4081,1,TempDataCol)</f>
        <v>37.1</v>
      </c>
      <c r="C4081" s="6">
        <f t="shared" si="434"/>
        <v>19.399999999999999</v>
      </c>
      <c r="D4081" s="6">
        <f t="shared" si="435"/>
        <v>20.399999999999999</v>
      </c>
      <c r="E4081" s="6">
        <f t="shared" si="436"/>
        <v>21.4</v>
      </c>
      <c r="F4081" s="6">
        <f t="shared" si="437"/>
        <v>19.399999999999999</v>
      </c>
      <c r="G4081" s="6">
        <f t="shared" si="438"/>
        <v>20.399999999999999</v>
      </c>
      <c r="H4081" s="6">
        <f t="shared" si="439"/>
        <v>21.4</v>
      </c>
      <c r="I4081" s="162"/>
      <c r="J4081" s="6">
        <f t="shared" si="440"/>
        <v>-40.799999999999997</v>
      </c>
      <c r="K4081" s="60"/>
      <c r="L4081" s="93"/>
    </row>
    <row r="4082" spans="1:12">
      <c r="A4082" s="59">
        <f>'Temperature Data'!A4082</f>
        <v>44623</v>
      </c>
      <c r="B4082" s="6" cm="1">
        <f t="array" ref="B4082">INDEX('Temperature Data'!$B4082:$G4082,1,TempDataCol)</f>
        <v>31.200000000000003</v>
      </c>
      <c r="C4082" s="6">
        <f t="shared" si="434"/>
        <v>25.299999999999997</v>
      </c>
      <c r="D4082" s="6">
        <f t="shared" si="435"/>
        <v>26.299999999999997</v>
      </c>
      <c r="E4082" s="6">
        <f t="shared" si="436"/>
        <v>27.299999999999997</v>
      </c>
      <c r="F4082" s="6">
        <f t="shared" si="437"/>
        <v>25.299999999999997</v>
      </c>
      <c r="G4082" s="6">
        <f t="shared" si="438"/>
        <v>26.299999999999997</v>
      </c>
      <c r="H4082" s="6">
        <f t="shared" si="439"/>
        <v>27.299999999999997</v>
      </c>
      <c r="I4082" s="162"/>
      <c r="J4082" s="6">
        <f t="shared" si="440"/>
        <v>-52.599999999999994</v>
      </c>
      <c r="K4082" s="60"/>
      <c r="L4082" s="93"/>
    </row>
    <row r="4083" spans="1:12">
      <c r="A4083" s="59">
        <f>'Temperature Data'!A4083</f>
        <v>44624</v>
      </c>
      <c r="B4083" s="6" cm="1">
        <f t="array" ref="B4083">INDEX('Temperature Data'!$B4083:$G4083,1,TempDataCol)</f>
        <v>22.4</v>
      </c>
      <c r="C4083" s="6">
        <f t="shared" si="434"/>
        <v>34.1</v>
      </c>
      <c r="D4083" s="6">
        <f t="shared" si="435"/>
        <v>35.1</v>
      </c>
      <c r="E4083" s="6">
        <f t="shared" si="436"/>
        <v>36.1</v>
      </c>
      <c r="F4083" s="6">
        <f t="shared" si="437"/>
        <v>34.1</v>
      </c>
      <c r="G4083" s="6">
        <f t="shared" si="438"/>
        <v>35.1</v>
      </c>
      <c r="H4083" s="6">
        <f t="shared" si="439"/>
        <v>36.1</v>
      </c>
      <c r="I4083" s="162"/>
      <c r="J4083" s="6">
        <f t="shared" si="440"/>
        <v>-70.200000000000017</v>
      </c>
      <c r="K4083" s="60"/>
      <c r="L4083" s="93"/>
    </row>
    <row r="4084" spans="1:12">
      <c r="A4084" s="59">
        <f>'Temperature Data'!A4084</f>
        <v>44625</v>
      </c>
      <c r="B4084" s="6" cm="1">
        <f t="array" ref="B4084">INDEX('Temperature Data'!$B4084:$G4084,1,TempDataCol)</f>
        <v>29.6</v>
      </c>
      <c r="C4084" s="6">
        <f t="shared" si="434"/>
        <v>26.9</v>
      </c>
      <c r="D4084" s="6">
        <f t="shared" si="435"/>
        <v>27.9</v>
      </c>
      <c r="E4084" s="6">
        <f t="shared" si="436"/>
        <v>28.9</v>
      </c>
      <c r="F4084" s="6">
        <f t="shared" si="437"/>
        <v>26.9</v>
      </c>
      <c r="G4084" s="6">
        <f t="shared" si="438"/>
        <v>27.9</v>
      </c>
      <c r="H4084" s="6">
        <f t="shared" si="439"/>
        <v>28.9</v>
      </c>
      <c r="I4084" s="162"/>
      <c r="J4084" s="6">
        <f t="shared" si="440"/>
        <v>-55.79999999999999</v>
      </c>
      <c r="K4084" s="60"/>
      <c r="L4084" s="93"/>
    </row>
    <row r="4085" spans="1:12">
      <c r="A4085" s="59">
        <f>'Temperature Data'!A4085</f>
        <v>44626</v>
      </c>
      <c r="B4085" s="6" cm="1">
        <f t="array" ref="B4085">INDEX('Temperature Data'!$B4085:$G4085,1,TempDataCol)</f>
        <v>50.3</v>
      </c>
      <c r="C4085" s="6">
        <f t="shared" si="434"/>
        <v>6.2000000000000028</v>
      </c>
      <c r="D4085" s="6">
        <f t="shared" si="435"/>
        <v>7.2000000000000028</v>
      </c>
      <c r="E4085" s="6">
        <f t="shared" si="436"/>
        <v>8.2000000000000028</v>
      </c>
      <c r="F4085" s="6">
        <f t="shared" si="437"/>
        <v>6.2000000000000028</v>
      </c>
      <c r="G4085" s="6">
        <f t="shared" si="438"/>
        <v>7.2000000000000028</v>
      </c>
      <c r="H4085" s="6">
        <f t="shared" si="439"/>
        <v>8.2000000000000028</v>
      </c>
      <c r="I4085" s="162"/>
      <c r="J4085" s="6">
        <f t="shared" si="440"/>
        <v>-14.400000000000006</v>
      </c>
      <c r="K4085" s="60"/>
      <c r="L4085" s="93"/>
    </row>
    <row r="4086" spans="1:12">
      <c r="A4086" s="59">
        <f>'Temperature Data'!A4086</f>
        <v>44627</v>
      </c>
      <c r="B4086" s="6" cm="1">
        <f t="array" ref="B4086">INDEX('Temperature Data'!$B4086:$G4086,1,TempDataCol)</f>
        <v>54.6</v>
      </c>
      <c r="C4086" s="6">
        <f t="shared" si="434"/>
        <v>1.8999999999999986</v>
      </c>
      <c r="D4086" s="6">
        <f t="shared" si="435"/>
        <v>2.8999999999999986</v>
      </c>
      <c r="E4086" s="6">
        <f t="shared" si="436"/>
        <v>3.8999999999999986</v>
      </c>
      <c r="F4086" s="6">
        <f t="shared" si="437"/>
        <v>1.8999999999999986</v>
      </c>
      <c r="G4086" s="6">
        <f t="shared" si="438"/>
        <v>2.8999999999999986</v>
      </c>
      <c r="H4086" s="6">
        <f t="shared" si="439"/>
        <v>3.8999999999999986</v>
      </c>
      <c r="I4086" s="162"/>
      <c r="J4086" s="6">
        <f t="shared" si="440"/>
        <v>-5.7999999999999972</v>
      </c>
      <c r="K4086" s="60"/>
      <c r="L4086" s="93"/>
    </row>
    <row r="4087" spans="1:12">
      <c r="A4087" s="59">
        <f>'Temperature Data'!A4087</f>
        <v>44628</v>
      </c>
      <c r="B4087" s="6" cm="1">
        <f t="array" ref="B4087">INDEX('Temperature Data'!$B4087:$G4087,1,TempDataCol)</f>
        <v>38.4</v>
      </c>
      <c r="C4087" s="6">
        <f t="shared" si="434"/>
        <v>18.100000000000001</v>
      </c>
      <c r="D4087" s="6">
        <f t="shared" si="435"/>
        <v>19.100000000000001</v>
      </c>
      <c r="E4087" s="6">
        <f t="shared" si="436"/>
        <v>20.100000000000001</v>
      </c>
      <c r="F4087" s="6">
        <f t="shared" si="437"/>
        <v>18.100000000000001</v>
      </c>
      <c r="G4087" s="6">
        <f t="shared" si="438"/>
        <v>19.100000000000001</v>
      </c>
      <c r="H4087" s="6">
        <f t="shared" si="439"/>
        <v>20.100000000000001</v>
      </c>
      <c r="I4087" s="162"/>
      <c r="J4087" s="6">
        <f t="shared" si="440"/>
        <v>-38.200000000000003</v>
      </c>
      <c r="K4087" s="60"/>
      <c r="L4087" s="93"/>
    </row>
    <row r="4088" spans="1:12">
      <c r="A4088" s="59">
        <f>'Temperature Data'!A4088</f>
        <v>44629</v>
      </c>
      <c r="B4088" s="6" cm="1">
        <f t="array" ref="B4088">INDEX('Temperature Data'!$B4088:$G4088,1,TempDataCol)</f>
        <v>31.799999999999997</v>
      </c>
      <c r="C4088" s="6">
        <f t="shared" si="434"/>
        <v>24.700000000000003</v>
      </c>
      <c r="D4088" s="6">
        <f t="shared" si="435"/>
        <v>25.700000000000003</v>
      </c>
      <c r="E4088" s="6">
        <f t="shared" si="436"/>
        <v>26.700000000000003</v>
      </c>
      <c r="F4088" s="6">
        <f t="shared" si="437"/>
        <v>24.700000000000003</v>
      </c>
      <c r="G4088" s="6">
        <f t="shared" si="438"/>
        <v>25.700000000000003</v>
      </c>
      <c r="H4088" s="6">
        <f t="shared" si="439"/>
        <v>26.700000000000003</v>
      </c>
      <c r="I4088" s="162"/>
      <c r="J4088" s="6">
        <f t="shared" si="440"/>
        <v>-51.400000000000006</v>
      </c>
      <c r="K4088" s="60"/>
      <c r="L4088" s="93"/>
    </row>
    <row r="4089" spans="1:12">
      <c r="A4089" s="59">
        <f>'Temperature Data'!A4089</f>
        <v>44630</v>
      </c>
      <c r="B4089" s="6" cm="1">
        <f t="array" ref="B4089">INDEX('Temperature Data'!$B4089:$G4089,1,TempDataCol)</f>
        <v>35.700000000000003</v>
      </c>
      <c r="C4089" s="6">
        <f t="shared" si="434"/>
        <v>20.799999999999997</v>
      </c>
      <c r="D4089" s="6">
        <f t="shared" si="435"/>
        <v>21.799999999999997</v>
      </c>
      <c r="E4089" s="6">
        <f t="shared" si="436"/>
        <v>22.799999999999997</v>
      </c>
      <c r="F4089" s="6">
        <f t="shared" si="437"/>
        <v>20.799999999999997</v>
      </c>
      <c r="G4089" s="6">
        <f t="shared" si="438"/>
        <v>21.799999999999997</v>
      </c>
      <c r="H4089" s="6">
        <f t="shared" si="439"/>
        <v>22.799999999999997</v>
      </c>
      <c r="I4089" s="162"/>
      <c r="J4089" s="6">
        <f t="shared" si="440"/>
        <v>-43.599999999999994</v>
      </c>
      <c r="K4089" s="60"/>
      <c r="L4089" s="93"/>
    </row>
    <row r="4090" spans="1:12">
      <c r="A4090" s="59">
        <f>'Temperature Data'!A4090</f>
        <v>44631</v>
      </c>
      <c r="B4090" s="6" cm="1">
        <f t="array" ref="B4090">INDEX('Temperature Data'!$B4090:$G4090,1,TempDataCol)</f>
        <v>40.5</v>
      </c>
      <c r="C4090" s="6">
        <f t="shared" si="434"/>
        <v>16</v>
      </c>
      <c r="D4090" s="6">
        <f t="shared" si="435"/>
        <v>17</v>
      </c>
      <c r="E4090" s="6">
        <f t="shared" si="436"/>
        <v>18</v>
      </c>
      <c r="F4090" s="6">
        <f t="shared" si="437"/>
        <v>16</v>
      </c>
      <c r="G4090" s="6">
        <f t="shared" si="438"/>
        <v>17</v>
      </c>
      <c r="H4090" s="6">
        <f t="shared" si="439"/>
        <v>18</v>
      </c>
      <c r="I4090" s="162"/>
      <c r="J4090" s="6">
        <f t="shared" si="440"/>
        <v>-34</v>
      </c>
      <c r="K4090" s="60"/>
      <c r="L4090" s="93"/>
    </row>
    <row r="4091" spans="1:12">
      <c r="A4091" s="59">
        <f>'Temperature Data'!A4091</f>
        <v>44632</v>
      </c>
      <c r="B4091" s="6" cm="1">
        <f t="array" ref="B4091">INDEX('Temperature Data'!$B4091:$G4091,1,TempDataCol)</f>
        <v>36</v>
      </c>
      <c r="C4091" s="6">
        <f t="shared" si="434"/>
        <v>20.5</v>
      </c>
      <c r="D4091" s="6">
        <f t="shared" si="435"/>
        <v>21.5</v>
      </c>
      <c r="E4091" s="6">
        <f t="shared" si="436"/>
        <v>22.5</v>
      </c>
      <c r="F4091" s="6">
        <f t="shared" si="437"/>
        <v>20.5</v>
      </c>
      <c r="G4091" s="6">
        <f t="shared" si="438"/>
        <v>21.5</v>
      </c>
      <c r="H4091" s="6">
        <f t="shared" si="439"/>
        <v>22.5</v>
      </c>
      <c r="I4091" s="162"/>
      <c r="J4091" s="6">
        <f t="shared" si="440"/>
        <v>-43</v>
      </c>
      <c r="K4091" s="60"/>
      <c r="L4091" s="93"/>
    </row>
    <row r="4092" spans="1:12">
      <c r="A4092" s="59">
        <f>'Temperature Data'!A4092</f>
        <v>44633</v>
      </c>
      <c r="B4092" s="6" cm="1">
        <f t="array" ref="B4092">INDEX('Temperature Data'!$B4092:$G4092,1,TempDataCol)</f>
        <v>29.5</v>
      </c>
      <c r="C4092" s="6">
        <f t="shared" si="434"/>
        <v>27</v>
      </c>
      <c r="D4092" s="6">
        <f t="shared" si="435"/>
        <v>28</v>
      </c>
      <c r="E4092" s="6">
        <f t="shared" si="436"/>
        <v>29</v>
      </c>
      <c r="F4092" s="6">
        <f t="shared" si="437"/>
        <v>27</v>
      </c>
      <c r="G4092" s="6">
        <f t="shared" si="438"/>
        <v>28</v>
      </c>
      <c r="H4092" s="6">
        <f t="shared" si="439"/>
        <v>29</v>
      </c>
      <c r="I4092" s="162"/>
      <c r="J4092" s="6">
        <f t="shared" si="440"/>
        <v>-56</v>
      </c>
      <c r="K4092" s="60"/>
      <c r="L4092" s="93"/>
    </row>
    <row r="4093" spans="1:12">
      <c r="A4093" s="59">
        <f>'Temperature Data'!A4093</f>
        <v>44634</v>
      </c>
      <c r="B4093" s="6" cm="1">
        <f t="array" ref="B4093">INDEX('Temperature Data'!$B4093:$G4093,1,TempDataCol)</f>
        <v>40</v>
      </c>
      <c r="C4093" s="6">
        <f t="shared" si="434"/>
        <v>16.5</v>
      </c>
      <c r="D4093" s="6">
        <f t="shared" si="435"/>
        <v>17.5</v>
      </c>
      <c r="E4093" s="6">
        <f t="shared" si="436"/>
        <v>18.5</v>
      </c>
      <c r="F4093" s="6">
        <f t="shared" si="437"/>
        <v>16.5</v>
      </c>
      <c r="G4093" s="6">
        <f t="shared" si="438"/>
        <v>17.5</v>
      </c>
      <c r="H4093" s="6">
        <f t="shared" si="439"/>
        <v>18.5</v>
      </c>
      <c r="I4093" s="162"/>
      <c r="J4093" s="6">
        <f t="shared" si="440"/>
        <v>-35</v>
      </c>
      <c r="K4093" s="60"/>
      <c r="L4093" s="93"/>
    </row>
    <row r="4094" spans="1:12">
      <c r="A4094" s="59">
        <f>'Temperature Data'!A4094</f>
        <v>44635</v>
      </c>
      <c r="B4094" s="6" cm="1">
        <f t="array" ref="B4094">INDEX('Temperature Data'!$B4094:$G4094,1,TempDataCol)</f>
        <v>49.3</v>
      </c>
      <c r="C4094" s="6">
        <f t="shared" si="434"/>
        <v>7.2000000000000028</v>
      </c>
      <c r="D4094" s="6">
        <f t="shared" si="435"/>
        <v>8.2000000000000028</v>
      </c>
      <c r="E4094" s="6">
        <f t="shared" si="436"/>
        <v>9.2000000000000028</v>
      </c>
      <c r="F4094" s="6">
        <f t="shared" si="437"/>
        <v>7.2000000000000028</v>
      </c>
      <c r="G4094" s="6">
        <f t="shared" si="438"/>
        <v>8.2000000000000028</v>
      </c>
      <c r="H4094" s="6">
        <f t="shared" si="439"/>
        <v>9.2000000000000028</v>
      </c>
      <c r="I4094" s="162"/>
      <c r="J4094" s="6">
        <f t="shared" si="440"/>
        <v>-16.400000000000006</v>
      </c>
      <c r="K4094" s="60"/>
      <c r="L4094" s="93"/>
    </row>
    <row r="4095" spans="1:12">
      <c r="A4095" s="59">
        <f>'Temperature Data'!A4095</f>
        <v>44636</v>
      </c>
      <c r="B4095" s="6" cm="1">
        <f t="array" ref="B4095">INDEX('Temperature Data'!$B4095:$G4095,1,TempDataCol)</f>
        <v>44.9</v>
      </c>
      <c r="C4095" s="6">
        <f t="shared" si="434"/>
        <v>11.600000000000001</v>
      </c>
      <c r="D4095" s="6">
        <f t="shared" si="435"/>
        <v>12.600000000000001</v>
      </c>
      <c r="E4095" s="6">
        <f t="shared" si="436"/>
        <v>13.600000000000001</v>
      </c>
      <c r="F4095" s="6">
        <f t="shared" si="437"/>
        <v>11.600000000000001</v>
      </c>
      <c r="G4095" s="6">
        <f t="shared" si="438"/>
        <v>12.600000000000001</v>
      </c>
      <c r="H4095" s="6">
        <f t="shared" si="439"/>
        <v>13.600000000000001</v>
      </c>
      <c r="I4095" s="162"/>
      <c r="J4095" s="6">
        <f t="shared" si="440"/>
        <v>-25.200000000000003</v>
      </c>
      <c r="K4095" s="60"/>
      <c r="L4095" s="93"/>
    </row>
    <row r="4096" spans="1:12">
      <c r="A4096" s="59">
        <f>'Temperature Data'!A4096</f>
        <v>44637</v>
      </c>
      <c r="B4096" s="6" cm="1">
        <f t="array" ref="B4096">INDEX('Temperature Data'!$B4096:$G4096,1,TempDataCol)</f>
        <v>47.9</v>
      </c>
      <c r="C4096" s="6">
        <f t="shared" si="434"/>
        <v>8.6000000000000014</v>
      </c>
      <c r="D4096" s="6">
        <f t="shared" si="435"/>
        <v>9.6000000000000014</v>
      </c>
      <c r="E4096" s="6">
        <f t="shared" si="436"/>
        <v>10.600000000000001</v>
      </c>
      <c r="F4096" s="6">
        <f t="shared" si="437"/>
        <v>8.6000000000000014</v>
      </c>
      <c r="G4096" s="6">
        <f t="shared" si="438"/>
        <v>9.6000000000000014</v>
      </c>
      <c r="H4096" s="6">
        <f t="shared" si="439"/>
        <v>10.600000000000001</v>
      </c>
      <c r="I4096" s="162"/>
      <c r="J4096" s="6">
        <f t="shared" si="440"/>
        <v>-19.200000000000003</v>
      </c>
      <c r="K4096" s="60"/>
      <c r="L4096" s="93"/>
    </row>
    <row r="4097" spans="1:12">
      <c r="A4097" s="59">
        <f>'Temperature Data'!A4097</f>
        <v>44638</v>
      </c>
      <c r="B4097" s="6" cm="1">
        <f t="array" ref="B4097">INDEX('Temperature Data'!$B4097:$G4097,1,TempDataCol)</f>
        <v>58.9</v>
      </c>
      <c r="C4097" s="6">
        <f t="shared" si="434"/>
        <v>0</v>
      </c>
      <c r="D4097" s="6">
        <f t="shared" si="435"/>
        <v>0</v>
      </c>
      <c r="E4097" s="6">
        <f t="shared" si="436"/>
        <v>0</v>
      </c>
      <c r="F4097" s="6">
        <f t="shared" si="437"/>
        <v>0</v>
      </c>
      <c r="G4097" s="6">
        <f t="shared" si="438"/>
        <v>0</v>
      </c>
      <c r="H4097" s="6">
        <f t="shared" si="439"/>
        <v>0</v>
      </c>
      <c r="I4097" s="162"/>
      <c r="J4097" s="6">
        <f t="shared" si="440"/>
        <v>0</v>
      </c>
      <c r="K4097" s="60"/>
      <c r="L4097" s="93"/>
    </row>
    <row r="4098" spans="1:12">
      <c r="A4098" s="59">
        <f>'Temperature Data'!A4098</f>
        <v>44639</v>
      </c>
      <c r="B4098" s="6" cm="1">
        <f t="array" ref="B4098">INDEX('Temperature Data'!$B4098:$G4098,1,TempDataCol)</f>
        <v>48.4</v>
      </c>
      <c r="C4098" s="6">
        <f t="shared" si="434"/>
        <v>8.1000000000000014</v>
      </c>
      <c r="D4098" s="6">
        <f t="shared" si="435"/>
        <v>9.1000000000000014</v>
      </c>
      <c r="E4098" s="6">
        <f t="shared" si="436"/>
        <v>10.100000000000001</v>
      </c>
      <c r="F4098" s="6">
        <f t="shared" si="437"/>
        <v>8.1000000000000014</v>
      </c>
      <c r="G4098" s="6">
        <f t="shared" si="438"/>
        <v>9.1000000000000014</v>
      </c>
      <c r="H4098" s="6">
        <f t="shared" si="439"/>
        <v>10.100000000000001</v>
      </c>
      <c r="I4098" s="162"/>
      <c r="J4098" s="6">
        <f t="shared" si="440"/>
        <v>-18.200000000000003</v>
      </c>
      <c r="K4098" s="60"/>
      <c r="L4098" s="93"/>
    </row>
    <row r="4099" spans="1:12">
      <c r="A4099" s="59">
        <f>'Temperature Data'!A4099</f>
        <v>44640</v>
      </c>
      <c r="B4099" s="6" cm="1">
        <f t="array" ref="B4099">INDEX('Temperature Data'!$B4099:$G4099,1,TempDataCol)</f>
        <v>50.9</v>
      </c>
      <c r="C4099" s="6">
        <f t="shared" si="434"/>
        <v>5.6000000000000014</v>
      </c>
      <c r="D4099" s="6">
        <f t="shared" si="435"/>
        <v>6.6000000000000014</v>
      </c>
      <c r="E4099" s="6">
        <f t="shared" si="436"/>
        <v>7.6000000000000014</v>
      </c>
      <c r="F4099" s="6">
        <f t="shared" si="437"/>
        <v>5.6000000000000014</v>
      </c>
      <c r="G4099" s="6">
        <f t="shared" si="438"/>
        <v>6.6000000000000014</v>
      </c>
      <c r="H4099" s="6">
        <f t="shared" si="439"/>
        <v>7.6000000000000014</v>
      </c>
      <c r="I4099" s="162"/>
      <c r="J4099" s="6">
        <f t="shared" si="440"/>
        <v>-13.200000000000003</v>
      </c>
      <c r="K4099" s="60"/>
      <c r="L4099" s="93"/>
    </row>
    <row r="4100" spans="1:12">
      <c r="A4100" s="59">
        <f>'Temperature Data'!A4100</f>
        <v>44641</v>
      </c>
      <c r="B4100" s="6" cm="1">
        <f t="array" ref="B4100">INDEX('Temperature Data'!$B4100:$G4100,1,TempDataCol)</f>
        <v>48.7</v>
      </c>
      <c r="C4100" s="6">
        <f t="shared" si="434"/>
        <v>7.7999999999999972</v>
      </c>
      <c r="D4100" s="6">
        <f t="shared" si="435"/>
        <v>8.7999999999999972</v>
      </c>
      <c r="E4100" s="6">
        <f t="shared" si="436"/>
        <v>9.7999999999999972</v>
      </c>
      <c r="F4100" s="6">
        <f t="shared" si="437"/>
        <v>7.7999999999999972</v>
      </c>
      <c r="G4100" s="6">
        <f t="shared" si="438"/>
        <v>8.7999999999999972</v>
      </c>
      <c r="H4100" s="6">
        <f t="shared" si="439"/>
        <v>9.7999999999999972</v>
      </c>
      <c r="I4100" s="162"/>
      <c r="J4100" s="6">
        <f t="shared" si="440"/>
        <v>-17.599999999999994</v>
      </c>
      <c r="K4100" s="60"/>
      <c r="L4100" s="93"/>
    </row>
    <row r="4101" spans="1:12">
      <c r="A4101" s="59">
        <f>'Temperature Data'!A4101</f>
        <v>44642</v>
      </c>
      <c r="B4101" s="6" cm="1">
        <f t="array" ref="B4101">INDEX('Temperature Data'!$B4101:$G4101,1,TempDataCol)</f>
        <v>42.4</v>
      </c>
      <c r="C4101" s="6">
        <f t="shared" si="434"/>
        <v>14.100000000000001</v>
      </c>
      <c r="D4101" s="6">
        <f t="shared" si="435"/>
        <v>15.100000000000001</v>
      </c>
      <c r="E4101" s="6">
        <f t="shared" si="436"/>
        <v>16.100000000000001</v>
      </c>
      <c r="F4101" s="6">
        <f t="shared" si="437"/>
        <v>14.100000000000001</v>
      </c>
      <c r="G4101" s="6">
        <f t="shared" si="438"/>
        <v>15.100000000000001</v>
      </c>
      <c r="H4101" s="6">
        <f t="shared" si="439"/>
        <v>16.100000000000001</v>
      </c>
      <c r="I4101" s="162"/>
      <c r="J4101" s="6">
        <f t="shared" si="440"/>
        <v>-30.200000000000003</v>
      </c>
      <c r="K4101" s="60"/>
      <c r="L4101" s="93"/>
    </row>
    <row r="4102" spans="1:12">
      <c r="A4102" s="59">
        <f>'Temperature Data'!A4102</f>
        <v>44643</v>
      </c>
      <c r="B4102" s="6" cm="1">
        <f t="array" ref="B4102">INDEX('Temperature Data'!$B4102:$G4102,1,TempDataCol)</f>
        <v>40</v>
      </c>
      <c r="C4102" s="6">
        <f t="shared" si="434"/>
        <v>16.5</v>
      </c>
      <c r="D4102" s="6">
        <f t="shared" si="435"/>
        <v>17.5</v>
      </c>
      <c r="E4102" s="6">
        <f t="shared" si="436"/>
        <v>18.5</v>
      </c>
      <c r="F4102" s="6">
        <f t="shared" si="437"/>
        <v>16.5</v>
      </c>
      <c r="G4102" s="6">
        <f t="shared" si="438"/>
        <v>17.5</v>
      </c>
      <c r="H4102" s="6">
        <f t="shared" si="439"/>
        <v>18.5</v>
      </c>
      <c r="I4102" s="162"/>
      <c r="J4102" s="6">
        <f t="shared" si="440"/>
        <v>-35</v>
      </c>
      <c r="K4102" s="60"/>
      <c r="L4102" s="93"/>
    </row>
    <row r="4103" spans="1:12">
      <c r="A4103" s="59">
        <f>'Temperature Data'!A4103</f>
        <v>44644</v>
      </c>
      <c r="B4103" s="6" cm="1">
        <f t="array" ref="B4103">INDEX('Temperature Data'!$B4103:$G4103,1,TempDataCol)</f>
        <v>41.2</v>
      </c>
      <c r="C4103" s="6">
        <f t="shared" si="434"/>
        <v>15.299999999999997</v>
      </c>
      <c r="D4103" s="6">
        <f t="shared" si="435"/>
        <v>16.299999999999997</v>
      </c>
      <c r="E4103" s="6">
        <f t="shared" si="436"/>
        <v>17.299999999999997</v>
      </c>
      <c r="F4103" s="6">
        <f t="shared" si="437"/>
        <v>15.299999999999997</v>
      </c>
      <c r="G4103" s="6">
        <f t="shared" si="438"/>
        <v>16.299999999999997</v>
      </c>
      <c r="H4103" s="6">
        <f t="shared" si="439"/>
        <v>17.299999999999997</v>
      </c>
      <c r="I4103" s="162"/>
      <c r="J4103" s="6">
        <f t="shared" si="440"/>
        <v>-32.599999999999994</v>
      </c>
      <c r="K4103" s="60"/>
      <c r="L4103" s="93"/>
    </row>
    <row r="4104" spans="1:12">
      <c r="A4104" s="59">
        <f>'Temperature Data'!A4104</f>
        <v>44645</v>
      </c>
      <c r="B4104" s="6" cm="1">
        <f t="array" ref="B4104">INDEX('Temperature Data'!$B4104:$G4104,1,TempDataCol)</f>
        <v>48.3</v>
      </c>
      <c r="C4104" s="6">
        <f t="shared" si="434"/>
        <v>8.2000000000000028</v>
      </c>
      <c r="D4104" s="6">
        <f t="shared" si="435"/>
        <v>9.2000000000000028</v>
      </c>
      <c r="E4104" s="6">
        <f t="shared" si="436"/>
        <v>10.200000000000003</v>
      </c>
      <c r="F4104" s="6">
        <f t="shared" si="437"/>
        <v>8.2000000000000028</v>
      </c>
      <c r="G4104" s="6">
        <f t="shared" si="438"/>
        <v>9.2000000000000028</v>
      </c>
      <c r="H4104" s="6">
        <f t="shared" si="439"/>
        <v>10.200000000000003</v>
      </c>
      <c r="I4104" s="162"/>
      <c r="J4104" s="6">
        <f t="shared" si="440"/>
        <v>-18.400000000000006</v>
      </c>
      <c r="K4104" s="60"/>
      <c r="L4104" s="93"/>
    </row>
    <row r="4105" spans="1:12">
      <c r="A4105" s="59">
        <f>'Temperature Data'!A4105</f>
        <v>44646</v>
      </c>
      <c r="B4105" s="6" cm="1">
        <f t="array" ref="B4105">INDEX('Temperature Data'!$B4105:$G4105,1,TempDataCol)</f>
        <v>46.7</v>
      </c>
      <c r="C4105" s="6">
        <f t="shared" si="434"/>
        <v>9.7999999999999972</v>
      </c>
      <c r="D4105" s="6">
        <f t="shared" si="435"/>
        <v>10.799999999999997</v>
      </c>
      <c r="E4105" s="6">
        <f t="shared" si="436"/>
        <v>11.799999999999997</v>
      </c>
      <c r="F4105" s="6">
        <f t="shared" si="437"/>
        <v>9.7999999999999972</v>
      </c>
      <c r="G4105" s="6">
        <f t="shared" si="438"/>
        <v>10.799999999999997</v>
      </c>
      <c r="H4105" s="6">
        <f t="shared" si="439"/>
        <v>11.799999999999997</v>
      </c>
      <c r="I4105" s="162"/>
      <c r="J4105" s="6">
        <f t="shared" si="440"/>
        <v>-21.599999999999994</v>
      </c>
      <c r="K4105" s="60"/>
      <c r="L4105" s="93"/>
    </row>
    <row r="4106" spans="1:12">
      <c r="A4106" s="59">
        <f>'Temperature Data'!A4106</f>
        <v>44647</v>
      </c>
      <c r="B4106" s="6" cm="1">
        <f t="array" ref="B4106">INDEX('Temperature Data'!$B4106:$G4106,1,TempDataCol)</f>
        <v>41.4</v>
      </c>
      <c r="C4106" s="6">
        <f t="shared" si="434"/>
        <v>15.100000000000001</v>
      </c>
      <c r="D4106" s="6">
        <f t="shared" si="435"/>
        <v>16.100000000000001</v>
      </c>
      <c r="E4106" s="6">
        <f t="shared" si="436"/>
        <v>17.100000000000001</v>
      </c>
      <c r="F4106" s="6">
        <f t="shared" si="437"/>
        <v>15.100000000000001</v>
      </c>
      <c r="G4106" s="6">
        <f t="shared" si="438"/>
        <v>16.100000000000001</v>
      </c>
      <c r="H4106" s="6">
        <f t="shared" si="439"/>
        <v>17.100000000000001</v>
      </c>
      <c r="I4106" s="162"/>
      <c r="J4106" s="6">
        <f t="shared" si="440"/>
        <v>-32.200000000000003</v>
      </c>
      <c r="K4106" s="60"/>
      <c r="L4106" s="93"/>
    </row>
    <row r="4107" spans="1:12">
      <c r="A4107" s="59">
        <f>'Temperature Data'!A4107</f>
        <v>44648</v>
      </c>
      <c r="B4107" s="6" cm="1">
        <f t="array" ref="B4107">INDEX('Temperature Data'!$B4107:$G4107,1,TempDataCol)</f>
        <v>27.5</v>
      </c>
      <c r="C4107" s="6">
        <f t="shared" si="434"/>
        <v>29</v>
      </c>
      <c r="D4107" s="6">
        <f t="shared" si="435"/>
        <v>30</v>
      </c>
      <c r="E4107" s="6">
        <f t="shared" si="436"/>
        <v>31</v>
      </c>
      <c r="F4107" s="6">
        <f t="shared" si="437"/>
        <v>29</v>
      </c>
      <c r="G4107" s="6">
        <f t="shared" si="438"/>
        <v>30</v>
      </c>
      <c r="H4107" s="6">
        <f t="shared" si="439"/>
        <v>31</v>
      </c>
      <c r="I4107" s="162"/>
      <c r="J4107" s="6">
        <f t="shared" si="440"/>
        <v>-60</v>
      </c>
      <c r="K4107" s="60"/>
      <c r="L4107" s="93"/>
    </row>
    <row r="4108" spans="1:12">
      <c r="A4108" s="59">
        <f>'Temperature Data'!A4108</f>
        <v>44649</v>
      </c>
      <c r="B4108" s="6" cm="1">
        <f t="array" ref="B4108">INDEX('Temperature Data'!$B4108:$G4108,1,TempDataCol)</f>
        <v>29</v>
      </c>
      <c r="C4108" s="6">
        <f t="shared" si="434"/>
        <v>27.5</v>
      </c>
      <c r="D4108" s="6">
        <f t="shared" si="435"/>
        <v>28.5</v>
      </c>
      <c r="E4108" s="6">
        <f t="shared" si="436"/>
        <v>29.5</v>
      </c>
      <c r="F4108" s="6">
        <f t="shared" si="437"/>
        <v>27.5</v>
      </c>
      <c r="G4108" s="6">
        <f t="shared" si="438"/>
        <v>28.5</v>
      </c>
      <c r="H4108" s="6">
        <f t="shared" si="439"/>
        <v>29.5</v>
      </c>
      <c r="I4108" s="162"/>
      <c r="J4108" s="6">
        <f t="shared" si="440"/>
        <v>-57</v>
      </c>
    </row>
    <row r="4109" spans="1:12">
      <c r="A4109" s="59">
        <f>'Temperature Data'!A4109</f>
        <v>44650</v>
      </c>
      <c r="B4109" s="6" cm="1">
        <f t="array" ref="B4109">INDEX('Temperature Data'!$B4109:$G4109,1,TempDataCol)</f>
        <v>39</v>
      </c>
      <c r="C4109" s="6">
        <f t="shared" si="434"/>
        <v>17.5</v>
      </c>
      <c r="D4109" s="6">
        <f t="shared" si="435"/>
        <v>18.5</v>
      </c>
      <c r="E4109" s="6">
        <f t="shared" si="436"/>
        <v>19.5</v>
      </c>
      <c r="F4109" s="6">
        <f t="shared" si="437"/>
        <v>17.5</v>
      </c>
      <c r="G4109" s="6">
        <f t="shared" si="438"/>
        <v>18.5</v>
      </c>
      <c r="H4109" s="6">
        <f t="shared" si="439"/>
        <v>19.5</v>
      </c>
      <c r="I4109" s="162"/>
      <c r="J4109" s="6">
        <f t="shared" si="440"/>
        <v>-37</v>
      </c>
    </row>
    <row r="4110" spans="1:12">
      <c r="A4110" s="59">
        <f>'Temperature Data'!A4110</f>
        <v>44651</v>
      </c>
      <c r="B4110" s="6" cm="1">
        <f t="array" ref="B4110">INDEX('Temperature Data'!$B4110:$G4110,1,TempDataCol)</f>
        <v>54.4</v>
      </c>
      <c r="C4110" s="6">
        <f t="shared" si="434"/>
        <v>2.1000000000000014</v>
      </c>
      <c r="D4110" s="6">
        <f t="shared" si="435"/>
        <v>3.1000000000000014</v>
      </c>
      <c r="E4110" s="6">
        <f t="shared" si="436"/>
        <v>4.1000000000000014</v>
      </c>
      <c r="F4110" s="6">
        <f t="shared" si="437"/>
        <v>2.1000000000000014</v>
      </c>
      <c r="G4110" s="6">
        <f t="shared" si="438"/>
        <v>3.1000000000000014</v>
      </c>
      <c r="H4110" s="6">
        <f t="shared" si="439"/>
        <v>4.1000000000000014</v>
      </c>
      <c r="I4110" s="162"/>
      <c r="J4110" s="6">
        <f t="shared" si="440"/>
        <v>-6.2000000000000028</v>
      </c>
    </row>
    <row r="4111" spans="1:12">
      <c r="A4111" s="59">
        <f>'Temperature Data'!A4111</f>
        <v>44652</v>
      </c>
      <c r="B4111" s="6" cm="1">
        <f t="array" ref="B4111">INDEX('Temperature Data'!$B4111:$G4111,1,TempDataCol)</f>
        <v>52.5</v>
      </c>
      <c r="C4111" s="6">
        <f t="shared" si="434"/>
        <v>4</v>
      </c>
      <c r="D4111" s="6">
        <f t="shared" si="435"/>
        <v>5</v>
      </c>
      <c r="E4111" s="6">
        <f t="shared" si="436"/>
        <v>6</v>
      </c>
      <c r="F4111" s="6">
        <f t="shared" si="437"/>
        <v>4</v>
      </c>
      <c r="G4111" s="6">
        <f t="shared" si="438"/>
        <v>5</v>
      </c>
      <c r="H4111" s="6">
        <f t="shared" si="439"/>
        <v>6</v>
      </c>
      <c r="I4111" s="162"/>
      <c r="J4111" s="6">
        <f t="shared" si="440"/>
        <v>-10</v>
      </c>
    </row>
    <row r="4112" spans="1:12">
      <c r="A4112" s="59">
        <f>'Temperature Data'!A4112</f>
        <v>44653</v>
      </c>
      <c r="B4112" s="6" cm="1">
        <f t="array" ref="B4112">INDEX('Temperature Data'!$B4112:$G4112,1,TempDataCol)</f>
        <v>43.4</v>
      </c>
      <c r="C4112" s="6">
        <f t="shared" si="434"/>
        <v>13.100000000000001</v>
      </c>
      <c r="D4112" s="6">
        <f t="shared" si="435"/>
        <v>14.100000000000001</v>
      </c>
      <c r="E4112" s="6">
        <f t="shared" si="436"/>
        <v>15.100000000000001</v>
      </c>
      <c r="F4112" s="6">
        <f t="shared" si="437"/>
        <v>13.100000000000001</v>
      </c>
      <c r="G4112" s="6">
        <f t="shared" si="438"/>
        <v>14.100000000000001</v>
      </c>
      <c r="H4112" s="6">
        <f t="shared" si="439"/>
        <v>15.100000000000001</v>
      </c>
      <c r="I4112" s="162"/>
      <c r="J4112" s="6">
        <f t="shared" si="440"/>
        <v>-28.200000000000003</v>
      </c>
    </row>
    <row r="4113" spans="1:10">
      <c r="A4113" s="59">
        <f>'Temperature Data'!A4113</f>
        <v>44654</v>
      </c>
      <c r="B4113" s="6" cm="1">
        <f t="array" ref="B4113">INDEX('Temperature Data'!$B4113:$G4113,1,TempDataCol)</f>
        <v>40.799999999999997</v>
      </c>
      <c r="C4113" s="6">
        <f t="shared" si="434"/>
        <v>15.700000000000003</v>
      </c>
      <c r="D4113" s="6">
        <f t="shared" si="435"/>
        <v>16.700000000000003</v>
      </c>
      <c r="E4113" s="6">
        <f t="shared" si="436"/>
        <v>17.700000000000003</v>
      </c>
      <c r="F4113" s="6">
        <f t="shared" si="437"/>
        <v>15.700000000000003</v>
      </c>
      <c r="G4113" s="6">
        <f t="shared" si="438"/>
        <v>16.700000000000003</v>
      </c>
      <c r="H4113" s="6">
        <f t="shared" si="439"/>
        <v>17.700000000000003</v>
      </c>
      <c r="I4113" s="162"/>
      <c r="J4113" s="6">
        <f t="shared" si="440"/>
        <v>-33.400000000000006</v>
      </c>
    </row>
    <row r="4114" spans="1:10">
      <c r="A4114" s="59">
        <f>'Temperature Data'!A4114</f>
        <v>44655</v>
      </c>
      <c r="B4114" s="6" cm="1">
        <f t="array" ref="B4114">INDEX('Temperature Data'!$B4114:$G4114,1,TempDataCol)</f>
        <v>46.3</v>
      </c>
      <c r="C4114" s="6">
        <f t="shared" si="434"/>
        <v>10.200000000000003</v>
      </c>
      <c r="D4114" s="6">
        <f t="shared" si="435"/>
        <v>11.200000000000003</v>
      </c>
      <c r="E4114" s="6">
        <f t="shared" si="436"/>
        <v>12.200000000000003</v>
      </c>
      <c r="F4114" s="6">
        <f t="shared" si="437"/>
        <v>10.200000000000003</v>
      </c>
      <c r="G4114" s="6">
        <f t="shared" si="438"/>
        <v>11.200000000000003</v>
      </c>
      <c r="H4114" s="6">
        <f t="shared" si="439"/>
        <v>12.200000000000003</v>
      </c>
      <c r="I4114" s="162"/>
      <c r="J4114" s="6">
        <f t="shared" si="440"/>
        <v>-22.400000000000006</v>
      </c>
    </row>
    <row r="4115" spans="1:10">
      <c r="A4115" s="59">
        <f>'Temperature Data'!A4115</f>
        <v>44656</v>
      </c>
      <c r="B4115" s="6" cm="1">
        <f t="array" ref="B4115">INDEX('Temperature Data'!$B4115:$G4115,1,TempDataCol)</f>
        <v>48.6</v>
      </c>
      <c r="C4115" s="6">
        <f t="shared" si="434"/>
        <v>7.8999999999999986</v>
      </c>
      <c r="D4115" s="6">
        <f t="shared" si="435"/>
        <v>8.8999999999999986</v>
      </c>
      <c r="E4115" s="6">
        <f t="shared" si="436"/>
        <v>9.8999999999999986</v>
      </c>
      <c r="F4115" s="6">
        <f t="shared" si="437"/>
        <v>7.8999999999999986</v>
      </c>
      <c r="G4115" s="6">
        <f t="shared" si="438"/>
        <v>8.8999999999999986</v>
      </c>
      <c r="H4115" s="6">
        <f t="shared" si="439"/>
        <v>9.8999999999999986</v>
      </c>
      <c r="I4115" s="162"/>
      <c r="J4115" s="6">
        <f t="shared" si="440"/>
        <v>-17.799999999999997</v>
      </c>
    </row>
    <row r="4116" spans="1:10">
      <c r="A4116" s="59">
        <f>'Temperature Data'!A4116</f>
        <v>44657</v>
      </c>
      <c r="B4116" s="6" cm="1">
        <f t="array" ref="B4116">INDEX('Temperature Data'!$B4116:$G4116,1,TempDataCol)</f>
        <v>45.7</v>
      </c>
      <c r="C4116" s="6">
        <f t="shared" si="434"/>
        <v>10.799999999999997</v>
      </c>
      <c r="D4116" s="6">
        <f t="shared" si="435"/>
        <v>11.799999999999997</v>
      </c>
      <c r="E4116" s="6">
        <f t="shared" si="436"/>
        <v>12.799999999999997</v>
      </c>
      <c r="F4116" s="6">
        <f t="shared" si="437"/>
        <v>10.799999999999997</v>
      </c>
      <c r="G4116" s="6">
        <f t="shared" si="438"/>
        <v>11.799999999999997</v>
      </c>
      <c r="H4116" s="6">
        <f t="shared" si="439"/>
        <v>12.799999999999997</v>
      </c>
      <c r="I4116" s="162"/>
      <c r="J4116" s="6">
        <f t="shared" si="440"/>
        <v>-23.599999999999994</v>
      </c>
    </row>
    <row r="4117" spans="1:10">
      <c r="A4117" s="59">
        <f>'Temperature Data'!A4117</f>
        <v>44658</v>
      </c>
      <c r="B4117" s="6" cm="1">
        <f t="array" ref="B4117">INDEX('Temperature Data'!$B4117:$G4117,1,TempDataCol)</f>
        <v>44.3</v>
      </c>
      <c r="C4117" s="6">
        <f t="shared" si="434"/>
        <v>12.200000000000003</v>
      </c>
      <c r="D4117" s="6">
        <f t="shared" si="435"/>
        <v>13.200000000000003</v>
      </c>
      <c r="E4117" s="6">
        <f t="shared" si="436"/>
        <v>14.200000000000003</v>
      </c>
      <c r="F4117" s="6">
        <f t="shared" si="437"/>
        <v>12.200000000000003</v>
      </c>
      <c r="G4117" s="6">
        <f t="shared" si="438"/>
        <v>13.200000000000003</v>
      </c>
      <c r="H4117" s="6">
        <f t="shared" si="439"/>
        <v>14.200000000000003</v>
      </c>
      <c r="I4117" s="162"/>
      <c r="J4117" s="6">
        <f t="shared" si="440"/>
        <v>-26.400000000000006</v>
      </c>
    </row>
    <row r="4118" spans="1:10">
      <c r="A4118" s="59">
        <f>'Temperature Data'!A4118</f>
        <v>44659</v>
      </c>
      <c r="B4118" s="6" cm="1">
        <f t="array" ref="B4118">INDEX('Temperature Data'!$B4118:$G4118,1,TempDataCol)</f>
        <v>51.3</v>
      </c>
      <c r="C4118" s="6">
        <f t="shared" si="434"/>
        <v>5.2000000000000028</v>
      </c>
      <c r="D4118" s="6">
        <f t="shared" si="435"/>
        <v>6.2000000000000028</v>
      </c>
      <c r="E4118" s="6">
        <f t="shared" si="436"/>
        <v>7.2000000000000028</v>
      </c>
      <c r="F4118" s="6">
        <f t="shared" si="437"/>
        <v>5.2000000000000028</v>
      </c>
      <c r="G4118" s="6">
        <f t="shared" si="438"/>
        <v>6.2000000000000028</v>
      </c>
      <c r="H4118" s="6">
        <f t="shared" si="439"/>
        <v>7.2000000000000028</v>
      </c>
      <c r="I4118" s="162"/>
      <c r="J4118" s="6">
        <f t="shared" si="440"/>
        <v>-12.400000000000006</v>
      </c>
    </row>
    <row r="4119" spans="1:10">
      <c r="A4119" s="59">
        <f>'Temperature Data'!A4119</f>
        <v>44660</v>
      </c>
      <c r="B4119" s="6" cm="1">
        <f t="array" ref="B4119">INDEX('Temperature Data'!$B4119:$G4119,1,TempDataCol)</f>
        <v>45.2</v>
      </c>
      <c r="C4119" s="6">
        <f t="shared" si="434"/>
        <v>11.299999999999997</v>
      </c>
      <c r="D4119" s="6">
        <f t="shared" si="435"/>
        <v>12.299999999999997</v>
      </c>
      <c r="E4119" s="6">
        <f t="shared" si="436"/>
        <v>13.299999999999997</v>
      </c>
      <c r="F4119" s="6">
        <f t="shared" si="437"/>
        <v>11.299999999999997</v>
      </c>
      <c r="G4119" s="6">
        <f t="shared" si="438"/>
        <v>12.299999999999997</v>
      </c>
      <c r="H4119" s="6">
        <f t="shared" si="439"/>
        <v>13.299999999999997</v>
      </c>
      <c r="I4119" s="162"/>
      <c r="J4119" s="6">
        <f t="shared" si="440"/>
        <v>-24.599999999999994</v>
      </c>
    </row>
    <row r="4120" spans="1:10">
      <c r="A4120" s="59">
        <f>'Temperature Data'!A4120</f>
        <v>44661</v>
      </c>
      <c r="B4120" s="6" cm="1">
        <f t="array" ref="B4120">INDEX('Temperature Data'!$B4120:$G4120,1,TempDataCol)</f>
        <v>44.6</v>
      </c>
      <c r="C4120" s="6">
        <f t="shared" si="434"/>
        <v>11.899999999999999</v>
      </c>
      <c r="D4120" s="6">
        <f t="shared" si="435"/>
        <v>12.899999999999999</v>
      </c>
      <c r="E4120" s="6">
        <f t="shared" si="436"/>
        <v>13.899999999999999</v>
      </c>
      <c r="F4120" s="6">
        <f t="shared" si="437"/>
        <v>11.899999999999999</v>
      </c>
      <c r="G4120" s="6">
        <f t="shared" si="438"/>
        <v>12.899999999999999</v>
      </c>
      <c r="H4120" s="6">
        <f t="shared" si="439"/>
        <v>13.899999999999999</v>
      </c>
      <c r="I4120" s="162"/>
      <c r="J4120" s="6">
        <f t="shared" si="440"/>
        <v>-25.799999999999997</v>
      </c>
    </row>
    <row r="4121" spans="1:10">
      <c r="A4121" s="59">
        <f>'Temperature Data'!A4121</f>
        <v>44662</v>
      </c>
      <c r="B4121" s="6" cm="1">
        <f t="array" ref="B4121">INDEX('Temperature Data'!$B4121:$G4121,1,TempDataCol)</f>
        <v>50.7</v>
      </c>
      <c r="C4121" s="6">
        <f t="shared" si="434"/>
        <v>5.7999999999999972</v>
      </c>
      <c r="D4121" s="6">
        <f t="shared" si="435"/>
        <v>6.7999999999999972</v>
      </c>
      <c r="E4121" s="6">
        <f t="shared" si="436"/>
        <v>7.7999999999999972</v>
      </c>
      <c r="F4121" s="6">
        <f t="shared" si="437"/>
        <v>5.7999999999999972</v>
      </c>
      <c r="G4121" s="6">
        <f t="shared" si="438"/>
        <v>6.7999999999999972</v>
      </c>
      <c r="H4121" s="6">
        <f t="shared" si="439"/>
        <v>7.7999999999999972</v>
      </c>
      <c r="I4121" s="162"/>
      <c r="J4121" s="6">
        <f t="shared" si="440"/>
        <v>-13.599999999999994</v>
      </c>
    </row>
    <row r="4122" spans="1:10">
      <c r="A4122" s="59">
        <f>'Temperature Data'!A4122</f>
        <v>44663</v>
      </c>
      <c r="B4122" s="6" cm="1">
        <f t="array" ref="B4122">INDEX('Temperature Data'!$B4122:$G4122,1,TempDataCol)</f>
        <v>56.7</v>
      </c>
      <c r="C4122" s="6">
        <f t="shared" si="434"/>
        <v>0</v>
      </c>
      <c r="D4122" s="6">
        <f t="shared" si="435"/>
        <v>0.79999999999999716</v>
      </c>
      <c r="E4122" s="6">
        <f t="shared" si="436"/>
        <v>1.7999999999999972</v>
      </c>
      <c r="F4122" s="6">
        <f t="shared" si="437"/>
        <v>0</v>
      </c>
      <c r="G4122" s="6">
        <f t="shared" si="438"/>
        <v>0.79999999999999716</v>
      </c>
      <c r="H4122" s="6">
        <f t="shared" si="439"/>
        <v>1.7999999999999972</v>
      </c>
      <c r="I4122" s="162"/>
      <c r="J4122" s="6">
        <f t="shared" si="440"/>
        <v>-1.7999999999999972</v>
      </c>
    </row>
    <row r="4123" spans="1:10">
      <c r="A4123" s="59">
        <f>'Temperature Data'!A4123</f>
        <v>44664</v>
      </c>
      <c r="B4123" s="6" cm="1">
        <f t="array" ref="B4123">INDEX('Temperature Data'!$B4123:$G4123,1,TempDataCol)</f>
        <v>57.5</v>
      </c>
      <c r="C4123" s="6">
        <f t="shared" si="434"/>
        <v>0</v>
      </c>
      <c r="D4123" s="6">
        <f t="shared" si="435"/>
        <v>0</v>
      </c>
      <c r="E4123" s="6">
        <f t="shared" si="436"/>
        <v>1</v>
      </c>
      <c r="F4123" s="6">
        <f t="shared" si="437"/>
        <v>0</v>
      </c>
      <c r="G4123" s="6">
        <f t="shared" si="438"/>
        <v>0</v>
      </c>
      <c r="H4123" s="6">
        <f t="shared" si="439"/>
        <v>1</v>
      </c>
      <c r="I4123" s="162"/>
      <c r="J4123" s="6">
        <f t="shared" si="440"/>
        <v>0</v>
      </c>
    </row>
    <row r="4124" spans="1:10">
      <c r="A4124" s="59">
        <f>'Temperature Data'!A4124</f>
        <v>44665</v>
      </c>
      <c r="B4124" s="6" cm="1">
        <f t="array" ref="B4124">INDEX('Temperature Data'!$B4124:$G4124,1,TempDataCol)</f>
        <v>48.1</v>
      </c>
      <c r="C4124" s="6">
        <f t="shared" si="434"/>
        <v>8.3999999999999986</v>
      </c>
      <c r="D4124" s="6">
        <f t="shared" si="435"/>
        <v>9.3999999999999986</v>
      </c>
      <c r="E4124" s="6">
        <f t="shared" si="436"/>
        <v>10.399999999999999</v>
      </c>
      <c r="F4124" s="6">
        <f t="shared" si="437"/>
        <v>8.3999999999999986</v>
      </c>
      <c r="G4124" s="6">
        <f t="shared" si="438"/>
        <v>9.3999999999999986</v>
      </c>
      <c r="H4124" s="6">
        <f t="shared" si="439"/>
        <v>10.399999999999999</v>
      </c>
      <c r="I4124" s="162"/>
      <c r="J4124" s="6">
        <f t="shared" si="440"/>
        <v>-18.799999999999997</v>
      </c>
    </row>
    <row r="4125" spans="1:10">
      <c r="A4125" s="59">
        <f>'Temperature Data'!A4125</f>
        <v>44666</v>
      </c>
      <c r="B4125" s="6" cm="1">
        <f t="array" ref="B4125">INDEX('Temperature Data'!$B4125:$G4125,1,TempDataCol)</f>
        <v>55.6</v>
      </c>
      <c r="C4125" s="6">
        <f t="shared" si="434"/>
        <v>0.89999999999999858</v>
      </c>
      <c r="D4125" s="6">
        <f t="shared" si="435"/>
        <v>1.8999999999999986</v>
      </c>
      <c r="E4125" s="6">
        <f t="shared" si="436"/>
        <v>2.8999999999999986</v>
      </c>
      <c r="F4125" s="6">
        <f t="shared" si="437"/>
        <v>0.89999999999999858</v>
      </c>
      <c r="G4125" s="6">
        <f t="shared" si="438"/>
        <v>1.8999999999999986</v>
      </c>
      <c r="H4125" s="6">
        <f t="shared" si="439"/>
        <v>2.8999999999999986</v>
      </c>
      <c r="I4125" s="162"/>
      <c r="J4125" s="6">
        <f t="shared" si="440"/>
        <v>-3.7999999999999972</v>
      </c>
    </row>
    <row r="4126" spans="1:10">
      <c r="A4126" s="59">
        <f>'Temperature Data'!A4126</f>
        <v>44667</v>
      </c>
      <c r="B4126" s="6" cm="1">
        <f t="array" ref="B4126">INDEX('Temperature Data'!$B4126:$G4126,1,TempDataCol)</f>
        <v>57.7</v>
      </c>
      <c r="C4126" s="6">
        <f t="shared" si="434"/>
        <v>0</v>
      </c>
      <c r="D4126" s="6">
        <f t="shared" si="435"/>
        <v>0</v>
      </c>
      <c r="E4126" s="6">
        <f t="shared" si="436"/>
        <v>0.79999999999999716</v>
      </c>
      <c r="F4126" s="6">
        <f t="shared" si="437"/>
        <v>0</v>
      </c>
      <c r="G4126" s="6">
        <f t="shared" si="438"/>
        <v>0</v>
      </c>
      <c r="H4126" s="6">
        <f t="shared" si="439"/>
        <v>0.79999999999999716</v>
      </c>
      <c r="I4126" s="162"/>
      <c r="J4126" s="6">
        <f t="shared" si="440"/>
        <v>0</v>
      </c>
    </row>
    <row r="4127" spans="1:10">
      <c r="A4127" s="59">
        <f>'Temperature Data'!A4127</f>
        <v>44668</v>
      </c>
      <c r="B4127" s="6" cm="1">
        <f t="array" ref="B4127">INDEX('Temperature Data'!$B4127:$G4127,1,TempDataCol)</f>
        <v>43.7</v>
      </c>
      <c r="C4127" s="6">
        <f t="shared" si="434"/>
        <v>12.799999999999997</v>
      </c>
      <c r="D4127" s="6">
        <f t="shared" si="435"/>
        <v>13.799999999999997</v>
      </c>
      <c r="E4127" s="6">
        <f t="shared" si="436"/>
        <v>14.799999999999997</v>
      </c>
      <c r="F4127" s="6">
        <f t="shared" si="437"/>
        <v>12.799999999999997</v>
      </c>
      <c r="G4127" s="6">
        <f t="shared" si="438"/>
        <v>13.799999999999997</v>
      </c>
      <c r="H4127" s="6">
        <f t="shared" si="439"/>
        <v>14.799999999999997</v>
      </c>
      <c r="I4127" s="162"/>
      <c r="J4127" s="6">
        <f t="shared" si="440"/>
        <v>-27.599999999999994</v>
      </c>
    </row>
    <row r="4128" spans="1:10">
      <c r="A4128" s="59">
        <f>'Temperature Data'!A4128</f>
        <v>44669</v>
      </c>
      <c r="B4128" s="6" cm="1">
        <f t="array" ref="B4128">INDEX('Temperature Data'!$B4128:$G4128,1,TempDataCol)</f>
        <v>45.3</v>
      </c>
      <c r="C4128" s="6">
        <f t="shared" si="434"/>
        <v>11.200000000000003</v>
      </c>
      <c r="D4128" s="6">
        <f t="shared" si="435"/>
        <v>12.200000000000003</v>
      </c>
      <c r="E4128" s="6">
        <f t="shared" si="436"/>
        <v>13.200000000000003</v>
      </c>
      <c r="F4128" s="6">
        <f t="shared" si="437"/>
        <v>11.200000000000003</v>
      </c>
      <c r="G4128" s="6">
        <f t="shared" si="438"/>
        <v>12.200000000000003</v>
      </c>
      <c r="H4128" s="6">
        <f t="shared" si="439"/>
        <v>13.200000000000003</v>
      </c>
      <c r="I4128" s="162"/>
      <c r="J4128" s="6">
        <f t="shared" si="440"/>
        <v>-24.400000000000006</v>
      </c>
    </row>
    <row r="4129" spans="1:10">
      <c r="A4129" s="59">
        <f>'Temperature Data'!A4129</f>
        <v>44670</v>
      </c>
      <c r="B4129" s="6" cm="1">
        <f t="array" ref="B4129">INDEX('Temperature Data'!$B4129:$G4129,1,TempDataCol)</f>
        <v>48.5</v>
      </c>
      <c r="C4129" s="6">
        <f t="shared" si="434"/>
        <v>8</v>
      </c>
      <c r="D4129" s="6">
        <f t="shared" si="435"/>
        <v>9</v>
      </c>
      <c r="E4129" s="6">
        <f t="shared" si="436"/>
        <v>10</v>
      </c>
      <c r="F4129" s="6">
        <f t="shared" si="437"/>
        <v>8</v>
      </c>
      <c r="G4129" s="6">
        <f t="shared" si="438"/>
        <v>9</v>
      </c>
      <c r="H4129" s="6">
        <f t="shared" si="439"/>
        <v>10</v>
      </c>
      <c r="I4129" s="162"/>
      <c r="J4129" s="6">
        <f t="shared" si="440"/>
        <v>-18</v>
      </c>
    </row>
    <row r="4130" spans="1:10">
      <c r="A4130" s="59">
        <f>'Temperature Data'!A4130</f>
        <v>44671</v>
      </c>
      <c r="B4130" s="6" cm="1">
        <f t="array" ref="B4130">INDEX('Temperature Data'!$B4130:$G4130,1,TempDataCol)</f>
        <v>47.6</v>
      </c>
      <c r="C4130" s="6">
        <f t="shared" si="434"/>
        <v>8.8999999999999986</v>
      </c>
      <c r="D4130" s="6">
        <f t="shared" si="435"/>
        <v>9.8999999999999986</v>
      </c>
      <c r="E4130" s="6">
        <f t="shared" si="436"/>
        <v>10.899999999999999</v>
      </c>
      <c r="F4130" s="6">
        <f t="shared" si="437"/>
        <v>8.8999999999999986</v>
      </c>
      <c r="G4130" s="6">
        <f t="shared" si="438"/>
        <v>9.8999999999999986</v>
      </c>
      <c r="H4130" s="6">
        <f t="shared" si="439"/>
        <v>10.899999999999999</v>
      </c>
      <c r="I4130" s="162"/>
      <c r="J4130" s="6">
        <f t="shared" si="440"/>
        <v>-19.799999999999997</v>
      </c>
    </row>
    <row r="4131" spans="1:10">
      <c r="A4131" s="59">
        <f>'Temperature Data'!A4131</f>
        <v>44672</v>
      </c>
      <c r="B4131" s="6" cm="1">
        <f t="array" ref="B4131">INDEX('Temperature Data'!$B4131:$G4131,1,TempDataCol)</f>
        <v>49.1</v>
      </c>
      <c r="C4131" s="6">
        <f t="shared" si="434"/>
        <v>7.3999999999999986</v>
      </c>
      <c r="D4131" s="6">
        <f t="shared" si="435"/>
        <v>8.3999999999999986</v>
      </c>
      <c r="E4131" s="6">
        <f t="shared" si="436"/>
        <v>9.3999999999999986</v>
      </c>
      <c r="F4131" s="6">
        <f t="shared" si="437"/>
        <v>7.3999999999999986</v>
      </c>
      <c r="G4131" s="6">
        <f t="shared" si="438"/>
        <v>8.3999999999999986</v>
      </c>
      <c r="H4131" s="6">
        <f t="shared" si="439"/>
        <v>9.3999999999999986</v>
      </c>
      <c r="I4131" s="162"/>
      <c r="J4131" s="6">
        <f t="shared" si="440"/>
        <v>-16.799999999999997</v>
      </c>
    </row>
    <row r="4132" spans="1:10">
      <c r="A4132" s="59">
        <f>'Temperature Data'!A4132</f>
        <v>44673</v>
      </c>
      <c r="B4132" s="6" cm="1">
        <f t="array" ref="B4132">INDEX('Temperature Data'!$B4132:$G4132,1,TempDataCol)</f>
        <v>55.5</v>
      </c>
      <c r="C4132" s="6">
        <f t="shared" si="434"/>
        <v>1</v>
      </c>
      <c r="D4132" s="6">
        <f t="shared" si="435"/>
        <v>2</v>
      </c>
      <c r="E4132" s="6">
        <f t="shared" si="436"/>
        <v>3</v>
      </c>
      <c r="F4132" s="6">
        <f t="shared" si="437"/>
        <v>1</v>
      </c>
      <c r="G4132" s="6">
        <f t="shared" si="438"/>
        <v>2</v>
      </c>
      <c r="H4132" s="6">
        <f t="shared" si="439"/>
        <v>3</v>
      </c>
      <c r="I4132" s="162"/>
      <c r="J4132" s="6">
        <f t="shared" si="440"/>
        <v>-4</v>
      </c>
    </row>
    <row r="4133" spans="1:10">
      <c r="A4133" s="59">
        <f>'Temperature Data'!A4133</f>
        <v>44674</v>
      </c>
      <c r="B4133" s="6" cm="1">
        <f t="array" ref="B4133">INDEX('Temperature Data'!$B4133:$G4133,1,TempDataCol)</f>
        <v>53</v>
      </c>
      <c r="C4133" s="6">
        <f t="shared" si="434"/>
        <v>3.5</v>
      </c>
      <c r="D4133" s="6">
        <f t="shared" si="435"/>
        <v>4.5</v>
      </c>
      <c r="E4133" s="6">
        <f t="shared" si="436"/>
        <v>5.5</v>
      </c>
      <c r="F4133" s="6">
        <f t="shared" si="437"/>
        <v>3.5</v>
      </c>
      <c r="G4133" s="6">
        <f t="shared" si="438"/>
        <v>4.5</v>
      </c>
      <c r="H4133" s="6">
        <f t="shared" si="439"/>
        <v>5.5</v>
      </c>
      <c r="I4133" s="162"/>
      <c r="J4133" s="6">
        <f t="shared" si="440"/>
        <v>-9</v>
      </c>
    </row>
    <row r="4134" spans="1:10">
      <c r="A4134" s="59">
        <f>'Temperature Data'!A4134</f>
        <v>44675</v>
      </c>
      <c r="B4134" s="6" cm="1">
        <f t="array" ref="B4134">INDEX('Temperature Data'!$B4134:$G4134,1,TempDataCol)</f>
        <v>49.3</v>
      </c>
      <c r="C4134" s="6">
        <f t="shared" si="434"/>
        <v>7.2000000000000028</v>
      </c>
      <c r="D4134" s="6">
        <f t="shared" si="435"/>
        <v>8.2000000000000028</v>
      </c>
      <c r="E4134" s="6">
        <f t="shared" si="436"/>
        <v>9.2000000000000028</v>
      </c>
      <c r="F4134" s="6">
        <f t="shared" si="437"/>
        <v>7.2000000000000028</v>
      </c>
      <c r="G4134" s="6">
        <f t="shared" si="438"/>
        <v>8.2000000000000028</v>
      </c>
      <c r="H4134" s="6">
        <f t="shared" si="439"/>
        <v>9.2000000000000028</v>
      </c>
      <c r="I4134" s="162"/>
      <c r="J4134" s="6">
        <f t="shared" si="440"/>
        <v>-16.400000000000006</v>
      </c>
    </row>
    <row r="4135" spans="1:10">
      <c r="A4135" s="59">
        <f>'Temperature Data'!A4135</f>
        <v>44676</v>
      </c>
      <c r="B4135" s="6" cm="1">
        <f t="array" ref="B4135">INDEX('Temperature Data'!$B4135:$G4135,1,TempDataCol)</f>
        <v>49.5</v>
      </c>
      <c r="C4135" s="6">
        <f t="shared" si="434"/>
        <v>7</v>
      </c>
      <c r="D4135" s="6">
        <f t="shared" si="435"/>
        <v>8</v>
      </c>
      <c r="E4135" s="6">
        <f t="shared" si="436"/>
        <v>9</v>
      </c>
      <c r="F4135" s="6">
        <f t="shared" si="437"/>
        <v>7</v>
      </c>
      <c r="G4135" s="6">
        <f t="shared" si="438"/>
        <v>8</v>
      </c>
      <c r="H4135" s="6">
        <f t="shared" si="439"/>
        <v>9</v>
      </c>
      <c r="I4135" s="162"/>
      <c r="J4135" s="6">
        <f t="shared" si="440"/>
        <v>-16</v>
      </c>
    </row>
    <row r="4136" spans="1:10">
      <c r="A4136" s="59">
        <f>'Temperature Data'!A4136</f>
        <v>44677</v>
      </c>
      <c r="B4136" s="6" cm="1">
        <f t="array" ref="B4136">INDEX('Temperature Data'!$B4136:$G4136,1,TempDataCol)</f>
        <v>51.3</v>
      </c>
      <c r="C4136" s="6">
        <f t="shared" si="434"/>
        <v>5.2000000000000028</v>
      </c>
      <c r="D4136" s="6">
        <f t="shared" si="435"/>
        <v>6.2000000000000028</v>
      </c>
      <c r="E4136" s="6">
        <f t="shared" si="436"/>
        <v>7.2000000000000028</v>
      </c>
      <c r="F4136" s="6">
        <f t="shared" si="437"/>
        <v>5.2000000000000028</v>
      </c>
      <c r="G4136" s="6">
        <f t="shared" si="438"/>
        <v>6.2000000000000028</v>
      </c>
      <c r="H4136" s="6">
        <f t="shared" si="439"/>
        <v>7.2000000000000028</v>
      </c>
      <c r="I4136" s="162"/>
      <c r="J4136" s="6">
        <f t="shared" si="440"/>
        <v>-12.400000000000006</v>
      </c>
    </row>
    <row r="4137" spans="1:10">
      <c r="A4137" s="59">
        <f>'Temperature Data'!A4137</f>
        <v>44678</v>
      </c>
      <c r="B4137" s="6" cm="1">
        <f t="array" ref="B4137">INDEX('Temperature Data'!$B4137:$G4137,1,TempDataCol)</f>
        <v>51.4</v>
      </c>
      <c r="C4137" s="6">
        <f t="shared" si="434"/>
        <v>5.1000000000000014</v>
      </c>
      <c r="D4137" s="6">
        <f t="shared" si="435"/>
        <v>6.1000000000000014</v>
      </c>
      <c r="E4137" s="6">
        <f t="shared" si="436"/>
        <v>7.1000000000000014</v>
      </c>
      <c r="F4137" s="6">
        <f t="shared" si="437"/>
        <v>5.1000000000000014</v>
      </c>
      <c r="G4137" s="6">
        <f t="shared" si="438"/>
        <v>6.1000000000000014</v>
      </c>
      <c r="H4137" s="6">
        <f t="shared" si="439"/>
        <v>7.1000000000000014</v>
      </c>
      <c r="I4137" s="162"/>
      <c r="J4137" s="6">
        <f t="shared" si="440"/>
        <v>-12.200000000000003</v>
      </c>
    </row>
    <row r="4138" spans="1:10">
      <c r="A4138" s="59">
        <f>'Temperature Data'!A4138</f>
        <v>44679</v>
      </c>
      <c r="B4138" s="6" cm="1">
        <f t="array" ref="B4138">INDEX('Temperature Data'!$B4138:$G4138,1,TempDataCol)</f>
        <v>45.2</v>
      </c>
      <c r="C4138" s="6">
        <f t="shared" si="434"/>
        <v>11.299999999999997</v>
      </c>
      <c r="D4138" s="6">
        <f t="shared" si="435"/>
        <v>12.299999999999997</v>
      </c>
      <c r="E4138" s="6">
        <f t="shared" si="436"/>
        <v>13.299999999999997</v>
      </c>
      <c r="F4138" s="6">
        <f t="shared" si="437"/>
        <v>11.299999999999997</v>
      </c>
      <c r="G4138" s="6">
        <f t="shared" si="438"/>
        <v>12.299999999999997</v>
      </c>
      <c r="H4138" s="6">
        <f t="shared" si="439"/>
        <v>13.299999999999997</v>
      </c>
      <c r="I4138" s="162"/>
      <c r="J4138" s="6">
        <f t="shared" si="440"/>
        <v>-24.599999999999994</v>
      </c>
    </row>
    <row r="4139" spans="1:10">
      <c r="A4139" s="59">
        <f>'Temperature Data'!A4139</f>
        <v>44680</v>
      </c>
      <c r="B4139" s="6" cm="1">
        <f t="array" ref="B4139">INDEX('Temperature Data'!$B4139:$G4139,1,TempDataCol)</f>
        <v>46.9</v>
      </c>
      <c r="C4139" s="6">
        <f t="shared" si="434"/>
        <v>9.6000000000000014</v>
      </c>
      <c r="D4139" s="6">
        <f t="shared" si="435"/>
        <v>10.600000000000001</v>
      </c>
      <c r="E4139" s="6">
        <f t="shared" si="436"/>
        <v>11.600000000000001</v>
      </c>
      <c r="F4139" s="6">
        <f t="shared" si="437"/>
        <v>9.6000000000000014</v>
      </c>
      <c r="G4139" s="6">
        <f t="shared" si="438"/>
        <v>10.600000000000001</v>
      </c>
      <c r="H4139" s="6">
        <f t="shared" si="439"/>
        <v>11.600000000000001</v>
      </c>
      <c r="I4139" s="162"/>
      <c r="J4139" s="6">
        <f t="shared" si="440"/>
        <v>-21.200000000000003</v>
      </c>
    </row>
    <row r="4140" spans="1:10">
      <c r="A4140" s="59">
        <f>'Temperature Data'!A4140</f>
        <v>44681</v>
      </c>
      <c r="B4140" s="6" cm="1">
        <f t="array" ref="B4140">INDEX('Temperature Data'!$B4140:$G4140,1,TempDataCol)</f>
        <v>48.8</v>
      </c>
      <c r="C4140" s="6">
        <f t="shared" si="434"/>
        <v>7.7000000000000028</v>
      </c>
      <c r="D4140" s="6">
        <f t="shared" si="435"/>
        <v>8.7000000000000028</v>
      </c>
      <c r="E4140" s="6">
        <f t="shared" si="436"/>
        <v>9.7000000000000028</v>
      </c>
      <c r="F4140" s="6">
        <f t="shared" si="437"/>
        <v>7.7000000000000028</v>
      </c>
      <c r="G4140" s="6">
        <f t="shared" si="438"/>
        <v>8.7000000000000028</v>
      </c>
      <c r="H4140" s="6">
        <f t="shared" si="439"/>
        <v>9.7000000000000028</v>
      </c>
      <c r="I4140" s="162"/>
      <c r="J4140" s="6">
        <f t="shared" si="440"/>
        <v>-17.400000000000006</v>
      </c>
    </row>
    <row r="4141" spans="1:10">
      <c r="A4141" s="59">
        <f>'Temperature Data'!A4141</f>
        <v>44682</v>
      </c>
      <c r="B4141" s="6" cm="1">
        <f t="array" ref="B4141">INDEX('Temperature Data'!$B4141:$G4141,1,TempDataCol)</f>
        <v>53.5</v>
      </c>
      <c r="C4141" s="6">
        <f t="shared" si="434"/>
        <v>3</v>
      </c>
      <c r="D4141" s="6">
        <f t="shared" si="435"/>
        <v>4</v>
      </c>
      <c r="E4141" s="6">
        <f t="shared" si="436"/>
        <v>5</v>
      </c>
      <c r="F4141" s="6">
        <f t="shared" si="437"/>
        <v>3</v>
      </c>
      <c r="G4141" s="6">
        <f t="shared" si="438"/>
        <v>4</v>
      </c>
      <c r="H4141" s="6">
        <f t="shared" si="439"/>
        <v>5</v>
      </c>
      <c r="I4141" s="162"/>
      <c r="J4141" s="6">
        <f t="shared" si="440"/>
        <v>-8</v>
      </c>
    </row>
    <row r="4142" spans="1:10">
      <c r="A4142" s="59">
        <f>'Temperature Data'!A4142</f>
        <v>44683</v>
      </c>
      <c r="B4142" s="6" cm="1">
        <f t="array" ref="B4142">INDEX('Temperature Data'!$B4142:$G4142,1,TempDataCol)</f>
        <v>49.7</v>
      </c>
      <c r="C4142" s="6">
        <f t="shared" si="434"/>
        <v>6.7999999999999972</v>
      </c>
      <c r="D4142" s="6">
        <f t="shared" si="435"/>
        <v>7.7999999999999972</v>
      </c>
      <c r="E4142" s="6">
        <f t="shared" si="436"/>
        <v>8.7999999999999972</v>
      </c>
      <c r="F4142" s="6">
        <f t="shared" si="437"/>
        <v>6.7999999999999972</v>
      </c>
      <c r="G4142" s="6">
        <f t="shared" si="438"/>
        <v>7.7999999999999972</v>
      </c>
      <c r="H4142" s="6">
        <f t="shared" si="439"/>
        <v>8.7999999999999972</v>
      </c>
      <c r="I4142" s="162"/>
      <c r="J4142" s="6">
        <f t="shared" si="440"/>
        <v>-15.599999999999994</v>
      </c>
    </row>
    <row r="4143" spans="1:10">
      <c r="A4143" s="59">
        <f>'Temperature Data'!A4143</f>
        <v>44684</v>
      </c>
      <c r="B4143" s="6" cm="1">
        <f t="array" ref="B4143">INDEX('Temperature Data'!$B4143:$G4143,1,TempDataCol)</f>
        <v>50.6</v>
      </c>
      <c r="C4143" s="6">
        <f t="shared" si="434"/>
        <v>5.8999999999999986</v>
      </c>
      <c r="D4143" s="6">
        <f t="shared" si="435"/>
        <v>6.8999999999999986</v>
      </c>
      <c r="E4143" s="6">
        <f t="shared" si="436"/>
        <v>7.8999999999999986</v>
      </c>
      <c r="F4143" s="6">
        <f t="shared" si="437"/>
        <v>5.8999999999999986</v>
      </c>
      <c r="G4143" s="6">
        <f t="shared" si="438"/>
        <v>6.8999999999999986</v>
      </c>
      <c r="H4143" s="6">
        <f t="shared" si="439"/>
        <v>7.8999999999999986</v>
      </c>
      <c r="I4143" s="162"/>
      <c r="J4143" s="6">
        <f t="shared" si="440"/>
        <v>-13.799999999999997</v>
      </c>
    </row>
    <row r="4144" spans="1:10">
      <c r="A4144" s="59">
        <f>'Temperature Data'!A4144</f>
        <v>44685</v>
      </c>
      <c r="B4144" s="6" cm="1">
        <f t="array" ref="B4144">INDEX('Temperature Data'!$B4144:$G4144,1,TempDataCol)</f>
        <v>51.2</v>
      </c>
      <c r="C4144" s="6">
        <f t="shared" si="434"/>
        <v>5.2999999999999972</v>
      </c>
      <c r="D4144" s="6">
        <f t="shared" si="435"/>
        <v>6.2999999999999972</v>
      </c>
      <c r="E4144" s="6">
        <f t="shared" si="436"/>
        <v>7.2999999999999972</v>
      </c>
      <c r="F4144" s="6">
        <f t="shared" si="437"/>
        <v>5.2999999999999972</v>
      </c>
      <c r="G4144" s="6">
        <f t="shared" si="438"/>
        <v>6.2999999999999972</v>
      </c>
      <c r="H4144" s="6">
        <f t="shared" si="439"/>
        <v>7.2999999999999972</v>
      </c>
      <c r="I4144" s="162"/>
      <c r="J4144" s="6">
        <f t="shared" si="440"/>
        <v>-12.599999999999994</v>
      </c>
    </row>
    <row r="4145" spans="1:10">
      <c r="A4145" s="59">
        <f>'Temperature Data'!A4145</f>
        <v>44686</v>
      </c>
      <c r="B4145" s="6" cm="1">
        <f t="array" ref="B4145">INDEX('Temperature Data'!$B4145:$G4145,1,TempDataCol)</f>
        <v>57.8</v>
      </c>
      <c r="C4145" s="6">
        <f t="shared" si="434"/>
        <v>0</v>
      </c>
      <c r="D4145" s="6">
        <f t="shared" si="435"/>
        <v>0</v>
      </c>
      <c r="E4145" s="6">
        <f t="shared" si="436"/>
        <v>0.70000000000000284</v>
      </c>
      <c r="F4145" s="6">
        <f t="shared" si="437"/>
        <v>0</v>
      </c>
      <c r="G4145" s="6">
        <f t="shared" si="438"/>
        <v>0</v>
      </c>
      <c r="H4145" s="6">
        <f t="shared" si="439"/>
        <v>0.70000000000000284</v>
      </c>
      <c r="I4145" s="162"/>
      <c r="J4145" s="6">
        <f t="shared" si="440"/>
        <v>0</v>
      </c>
    </row>
    <row r="4146" spans="1:10">
      <c r="A4146" s="59">
        <f>'Temperature Data'!A4146</f>
        <v>44687</v>
      </c>
      <c r="B4146" s="6" cm="1">
        <f t="array" ref="B4146">INDEX('Temperature Data'!$B4146:$G4146,1,TempDataCol)</f>
        <v>56.2</v>
      </c>
      <c r="C4146" s="6">
        <f t="shared" si="434"/>
        <v>0.29999999999999716</v>
      </c>
      <c r="D4146" s="6">
        <f t="shared" si="435"/>
        <v>1.2999999999999972</v>
      </c>
      <c r="E4146" s="6">
        <f t="shared" si="436"/>
        <v>2.2999999999999972</v>
      </c>
      <c r="F4146" s="6">
        <f t="shared" si="437"/>
        <v>0.29999999999999716</v>
      </c>
      <c r="G4146" s="6">
        <f t="shared" si="438"/>
        <v>1.2999999999999972</v>
      </c>
      <c r="H4146" s="6">
        <f t="shared" si="439"/>
        <v>2.2999999999999972</v>
      </c>
      <c r="I4146" s="162"/>
      <c r="J4146" s="6">
        <f t="shared" si="440"/>
        <v>-2.5999999999999943</v>
      </c>
    </row>
    <row r="4147" spans="1:10">
      <c r="A4147" s="59">
        <f>'Temperature Data'!A4147</f>
        <v>44688</v>
      </c>
      <c r="B4147" s="6" cm="1">
        <f t="array" ref="B4147">INDEX('Temperature Data'!$B4147:$G4147,1,TempDataCol)</f>
        <v>49.5</v>
      </c>
      <c r="C4147" s="6">
        <f t="shared" si="434"/>
        <v>7</v>
      </c>
      <c r="D4147" s="6">
        <f t="shared" si="435"/>
        <v>8</v>
      </c>
      <c r="E4147" s="6">
        <f t="shared" si="436"/>
        <v>9</v>
      </c>
      <c r="F4147" s="6">
        <f t="shared" si="437"/>
        <v>7</v>
      </c>
      <c r="G4147" s="6">
        <f t="shared" si="438"/>
        <v>8</v>
      </c>
      <c r="H4147" s="6">
        <f t="shared" si="439"/>
        <v>9</v>
      </c>
      <c r="I4147" s="162"/>
      <c r="J4147" s="6">
        <f t="shared" si="440"/>
        <v>-16</v>
      </c>
    </row>
    <row r="4148" spans="1:10">
      <c r="A4148" s="59">
        <f>'Temperature Data'!A4148</f>
        <v>44689</v>
      </c>
      <c r="B4148" s="6" cm="1">
        <f t="array" ref="B4148">INDEX('Temperature Data'!$B4148:$G4148,1,TempDataCol)</f>
        <v>48.5</v>
      </c>
      <c r="C4148" s="6">
        <f t="shared" si="434"/>
        <v>8</v>
      </c>
      <c r="D4148" s="6">
        <f t="shared" si="435"/>
        <v>9</v>
      </c>
      <c r="E4148" s="6">
        <f t="shared" si="436"/>
        <v>10</v>
      </c>
      <c r="F4148" s="6">
        <f t="shared" si="437"/>
        <v>8</v>
      </c>
      <c r="G4148" s="6">
        <f t="shared" si="438"/>
        <v>9</v>
      </c>
      <c r="H4148" s="6">
        <f t="shared" si="439"/>
        <v>10</v>
      </c>
      <c r="I4148" s="162"/>
      <c r="J4148" s="6">
        <f t="shared" si="440"/>
        <v>-18</v>
      </c>
    </row>
    <row r="4149" spans="1:10">
      <c r="A4149" s="59">
        <f>'Temperature Data'!A4149</f>
        <v>44690</v>
      </c>
      <c r="B4149" s="6" cm="1">
        <f t="array" ref="B4149">INDEX('Temperature Data'!$B4149:$G4149,1,TempDataCol)</f>
        <v>49.1</v>
      </c>
      <c r="C4149" s="6">
        <f t="shared" si="434"/>
        <v>7.3999999999999986</v>
      </c>
      <c r="D4149" s="6">
        <f t="shared" si="435"/>
        <v>8.3999999999999986</v>
      </c>
      <c r="E4149" s="6">
        <f t="shared" si="436"/>
        <v>9.3999999999999986</v>
      </c>
      <c r="F4149" s="6">
        <f t="shared" si="437"/>
        <v>7.3999999999999986</v>
      </c>
      <c r="G4149" s="6">
        <f t="shared" si="438"/>
        <v>8.3999999999999986</v>
      </c>
      <c r="H4149" s="6">
        <f t="shared" si="439"/>
        <v>9.3999999999999986</v>
      </c>
      <c r="I4149" s="162"/>
      <c r="J4149" s="6">
        <f t="shared" si="440"/>
        <v>-16.799999999999997</v>
      </c>
    </row>
    <row r="4150" spans="1:10">
      <c r="A4150" s="59">
        <f>'Temperature Data'!A4150</f>
        <v>44691</v>
      </c>
      <c r="B4150" s="6" cm="1">
        <f t="array" ref="B4150">INDEX('Temperature Data'!$B4150:$G4150,1,TempDataCol)</f>
        <v>52</v>
      </c>
      <c r="C4150" s="6">
        <f t="shared" si="434"/>
        <v>4.5</v>
      </c>
      <c r="D4150" s="6">
        <f t="shared" si="435"/>
        <v>5.5</v>
      </c>
      <c r="E4150" s="6">
        <f t="shared" si="436"/>
        <v>6.5</v>
      </c>
      <c r="F4150" s="6">
        <f t="shared" si="437"/>
        <v>4.5</v>
      </c>
      <c r="G4150" s="6">
        <f t="shared" si="438"/>
        <v>5.5</v>
      </c>
      <c r="H4150" s="6">
        <f t="shared" si="439"/>
        <v>6.5</v>
      </c>
      <c r="I4150" s="162"/>
      <c r="J4150" s="6">
        <f t="shared" si="440"/>
        <v>-11</v>
      </c>
    </row>
    <row r="4151" spans="1:10">
      <c r="A4151" s="59">
        <f>'Temperature Data'!A4151</f>
        <v>44692</v>
      </c>
      <c r="B4151" s="6" cm="1">
        <f t="array" ref="B4151">INDEX('Temperature Data'!$B4151:$G4151,1,TempDataCol)</f>
        <v>55.9</v>
      </c>
      <c r="C4151" s="6">
        <f t="shared" si="434"/>
        <v>0.60000000000000142</v>
      </c>
      <c r="D4151" s="6">
        <f t="shared" si="435"/>
        <v>1.6000000000000014</v>
      </c>
      <c r="E4151" s="6">
        <f t="shared" si="436"/>
        <v>2.6000000000000014</v>
      </c>
      <c r="F4151" s="6">
        <f t="shared" si="437"/>
        <v>0.60000000000000142</v>
      </c>
      <c r="G4151" s="6">
        <f t="shared" si="438"/>
        <v>1.6000000000000014</v>
      </c>
      <c r="H4151" s="6">
        <f t="shared" si="439"/>
        <v>2.6000000000000014</v>
      </c>
      <c r="I4151" s="162"/>
      <c r="J4151" s="6">
        <f t="shared" si="440"/>
        <v>-3.2000000000000028</v>
      </c>
    </row>
    <row r="4152" spans="1:10">
      <c r="A4152" s="59">
        <f>'Temperature Data'!A4152</f>
        <v>44693</v>
      </c>
      <c r="B4152" s="6" cm="1">
        <f t="array" ref="B4152">INDEX('Temperature Data'!$B4152:$G4152,1,TempDataCol)</f>
        <v>60.7</v>
      </c>
      <c r="C4152" s="6">
        <f t="shared" si="434"/>
        <v>0</v>
      </c>
      <c r="D4152" s="6">
        <f t="shared" si="435"/>
        <v>0</v>
      </c>
      <c r="E4152" s="6">
        <f t="shared" si="436"/>
        <v>0</v>
      </c>
      <c r="F4152" s="6">
        <f t="shared" si="437"/>
        <v>0</v>
      </c>
      <c r="G4152" s="6">
        <f t="shared" si="438"/>
        <v>0</v>
      </c>
      <c r="H4152" s="6">
        <f t="shared" si="439"/>
        <v>0</v>
      </c>
      <c r="I4152" s="162"/>
      <c r="J4152" s="6">
        <f t="shared" si="440"/>
        <v>0</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v>
      </c>
      <c r="E4158" s="6">
        <f t="shared" si="436"/>
        <v>0</v>
      </c>
      <c r="F4158" s="6">
        <f t="shared" si="437"/>
        <v>0</v>
      </c>
      <c r="G4158" s="6">
        <f t="shared" si="438"/>
        <v>0</v>
      </c>
      <c r="H4158" s="6">
        <f t="shared" si="439"/>
        <v>0</v>
      </c>
      <c r="I4158" s="162"/>
      <c r="J4158" s="6">
        <f t="shared" si="440"/>
        <v>0</v>
      </c>
    </row>
    <row r="4159" spans="1:10">
      <c r="A4159" s="59">
        <f>'Temperature Data'!A4159</f>
        <v>44700</v>
      </c>
      <c r="B4159" s="6" cm="1">
        <f t="array" ref="B4159">INDEX('Temperature Data'!$B4159:$G4159,1,TempDataCol)</f>
        <v>56.1</v>
      </c>
      <c r="C4159" s="6">
        <f t="shared" si="434"/>
        <v>0.39999999999999858</v>
      </c>
      <c r="D4159" s="6">
        <f t="shared" si="435"/>
        <v>1.3999999999999986</v>
      </c>
      <c r="E4159" s="6">
        <f t="shared" si="436"/>
        <v>2.3999999999999986</v>
      </c>
      <c r="F4159" s="6">
        <f t="shared" si="437"/>
        <v>0.39999999999999858</v>
      </c>
      <c r="G4159" s="6">
        <f t="shared" si="438"/>
        <v>1.3999999999999986</v>
      </c>
      <c r="H4159" s="6">
        <f t="shared" si="439"/>
        <v>2.3999999999999986</v>
      </c>
      <c r="I4159" s="162"/>
      <c r="J4159" s="6">
        <f t="shared" si="440"/>
        <v>-2.7999999999999972</v>
      </c>
    </row>
    <row r="4160" spans="1:10">
      <c r="A4160" s="59">
        <f>'Temperature Data'!A4160</f>
        <v>44701</v>
      </c>
      <c r="B4160" s="6" cm="1">
        <f t="array" ref="B4160">INDEX('Temperature Data'!$B4160:$G4160,1,TempDataCol)</f>
        <v>59.7</v>
      </c>
      <c r="C4160" s="6">
        <f t="shared" si="434"/>
        <v>0</v>
      </c>
      <c r="D4160" s="6">
        <f t="shared" si="435"/>
        <v>0</v>
      </c>
      <c r="E4160" s="6">
        <f t="shared" si="436"/>
        <v>0</v>
      </c>
      <c r="F4160" s="6">
        <f t="shared" si="437"/>
        <v>0</v>
      </c>
      <c r="G4160" s="6">
        <f t="shared" si="438"/>
        <v>0</v>
      </c>
      <c r="H4160" s="6">
        <f t="shared" si="439"/>
        <v>0</v>
      </c>
      <c r="I4160" s="162"/>
      <c r="J4160" s="6">
        <f t="shared" si="440"/>
        <v>0</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0</v>
      </c>
      <c r="D4164" s="6">
        <f t="shared" si="435"/>
        <v>0</v>
      </c>
      <c r="E4164" s="6">
        <f t="shared" si="436"/>
        <v>0.60000000000000142</v>
      </c>
      <c r="F4164" s="6">
        <f t="shared" si="437"/>
        <v>0</v>
      </c>
      <c r="G4164" s="6">
        <f t="shared" si="438"/>
        <v>0</v>
      </c>
      <c r="H4164" s="6">
        <f t="shared" si="439"/>
        <v>0.60000000000000142</v>
      </c>
      <c r="I4164" s="162"/>
      <c r="J4164" s="6">
        <f t="shared" si="440"/>
        <v>0</v>
      </c>
    </row>
    <row r="4165" spans="1:10">
      <c r="A4165" s="59">
        <f>'Temperature Data'!A4165</f>
        <v>44706</v>
      </c>
      <c r="B4165" s="6" cm="1">
        <f t="array" ref="B4165">INDEX('Temperature Data'!$B4165:$G4165,1,TempDataCol)</f>
        <v>58.9</v>
      </c>
      <c r="C4165" s="6">
        <f t="shared" si="434"/>
        <v>0</v>
      </c>
      <c r="D4165" s="6">
        <f t="shared" si="435"/>
        <v>0</v>
      </c>
      <c r="E4165" s="6">
        <f t="shared" si="436"/>
        <v>0</v>
      </c>
      <c r="F4165" s="6">
        <f t="shared" si="437"/>
        <v>0</v>
      </c>
      <c r="G4165" s="6">
        <f t="shared" si="438"/>
        <v>0</v>
      </c>
      <c r="H4165" s="6">
        <f t="shared" si="439"/>
        <v>0</v>
      </c>
      <c r="I4165" s="162"/>
      <c r="J4165" s="6">
        <f t="shared" si="440"/>
        <v>0</v>
      </c>
    </row>
    <row r="4166" spans="1:10">
      <c r="A4166" s="59">
        <f>'Temperature Data'!A4166</f>
        <v>44707</v>
      </c>
      <c r="B4166" s="6" cm="1">
        <f t="array" ref="B4166">INDEX('Temperature Data'!$B4166:$G4166,1,TempDataCol)</f>
        <v>61.4</v>
      </c>
      <c r="C4166" s="6">
        <f t="shared" si="434"/>
        <v>0</v>
      </c>
      <c r="D4166" s="6">
        <f t="shared" si="435"/>
        <v>0</v>
      </c>
      <c r="E4166" s="6">
        <f t="shared" si="436"/>
        <v>0</v>
      </c>
      <c r="F4166" s="6">
        <f t="shared" si="437"/>
        <v>0</v>
      </c>
      <c r="G4166" s="6">
        <f t="shared" si="438"/>
        <v>0</v>
      </c>
      <c r="H4166" s="6">
        <f t="shared" si="439"/>
        <v>0</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0</v>
      </c>
      <c r="D4172" s="6">
        <f t="shared" si="435"/>
        <v>0</v>
      </c>
      <c r="E4172" s="6">
        <f t="shared" si="436"/>
        <v>0.79999999999999716</v>
      </c>
      <c r="F4172" s="6">
        <f t="shared" si="437"/>
        <v>0</v>
      </c>
      <c r="G4172" s="6">
        <f t="shared" si="438"/>
        <v>0</v>
      </c>
      <c r="H4172" s="6">
        <f t="shared" si="439"/>
        <v>0.79999999999999716</v>
      </c>
      <c r="I4172" s="162"/>
      <c r="J4172" s="6">
        <f t="shared" si="440"/>
        <v>0</v>
      </c>
    </row>
    <row r="4173" spans="1:10">
      <c r="A4173" s="59">
        <f>'Temperature Data'!A4173</f>
        <v>44714</v>
      </c>
      <c r="B4173" s="6" cm="1">
        <f t="array" ref="B4173">INDEX('Temperature Data'!$B4173:$G4173,1,TempDataCol)</f>
        <v>58.6</v>
      </c>
      <c r="C4173" s="6">
        <f t="shared" si="434"/>
        <v>0</v>
      </c>
      <c r="D4173" s="6">
        <f t="shared" si="435"/>
        <v>0</v>
      </c>
      <c r="E4173" s="6">
        <f t="shared" si="436"/>
        <v>0</v>
      </c>
      <c r="F4173" s="6">
        <f t="shared" si="437"/>
        <v>0</v>
      </c>
      <c r="G4173" s="6">
        <f t="shared" si="438"/>
        <v>0</v>
      </c>
      <c r="H4173" s="6">
        <f t="shared" si="439"/>
        <v>0</v>
      </c>
      <c r="I4173" s="162"/>
      <c r="J4173" s="6">
        <f t="shared" si="440"/>
        <v>0</v>
      </c>
    </row>
    <row r="4174" spans="1:10">
      <c r="A4174" s="59">
        <f>'Temperature Data'!A4174</f>
        <v>44715</v>
      </c>
      <c r="B4174" s="6" cm="1">
        <f t="array" ref="B4174">INDEX('Temperature Data'!$B4174:$G4174,1,TempDataCol)</f>
        <v>58.9</v>
      </c>
      <c r="C4174" s="6">
        <f t="shared" si="434"/>
        <v>0</v>
      </c>
      <c r="D4174" s="6">
        <f t="shared" si="435"/>
        <v>0</v>
      </c>
      <c r="E4174" s="6">
        <f t="shared" si="436"/>
        <v>0</v>
      </c>
      <c r="F4174" s="6">
        <f t="shared" si="437"/>
        <v>0</v>
      </c>
      <c r="G4174" s="6">
        <f t="shared" si="438"/>
        <v>0</v>
      </c>
      <c r="H4174" s="6">
        <f t="shared" si="439"/>
        <v>0</v>
      </c>
      <c r="I4174" s="162"/>
      <c r="J4174" s="6">
        <f t="shared" si="440"/>
        <v>0</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0</v>
      </c>
      <c r="F4176" s="6">
        <f t="shared" si="437"/>
        <v>0</v>
      </c>
      <c r="G4176" s="6">
        <f t="shared" si="438"/>
        <v>0</v>
      </c>
      <c r="H4176" s="6">
        <f t="shared" si="439"/>
        <v>0</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0</v>
      </c>
      <c r="D4190" s="6">
        <f t="shared" si="435"/>
        <v>1</v>
      </c>
      <c r="E4190" s="6">
        <f t="shared" si="436"/>
        <v>2</v>
      </c>
      <c r="F4190" s="6">
        <f t="shared" si="437"/>
        <v>0</v>
      </c>
      <c r="G4190" s="6">
        <f t="shared" si="438"/>
        <v>1</v>
      </c>
      <c r="H4190" s="6">
        <f t="shared" si="439"/>
        <v>2</v>
      </c>
      <c r="I4190" s="162"/>
      <c r="J4190" s="6">
        <f t="shared" si="440"/>
        <v>-2</v>
      </c>
    </row>
    <row r="4191" spans="1:10">
      <c r="A4191" s="59">
        <f>'Temperature Data'!A4191</f>
        <v>44732</v>
      </c>
      <c r="B4191" s="6" cm="1">
        <f t="array" ref="B4191">INDEX('Temperature Data'!$B4191:$G4191,1,TempDataCol)</f>
        <v>61.3</v>
      </c>
      <c r="C4191" s="6">
        <f t="shared" si="434"/>
        <v>0</v>
      </c>
      <c r="D4191" s="6">
        <f t="shared" si="435"/>
        <v>0</v>
      </c>
      <c r="E4191" s="6">
        <f t="shared" si="436"/>
        <v>0</v>
      </c>
      <c r="F4191" s="6">
        <f t="shared" si="437"/>
        <v>0</v>
      </c>
      <c r="G4191" s="6">
        <f t="shared" si="438"/>
        <v>0</v>
      </c>
      <c r="H4191" s="6">
        <f t="shared" si="439"/>
        <v>0</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0</v>
      </c>
      <c r="F4265" s="6">
        <f t="shared" si="444"/>
        <v>0</v>
      </c>
      <c r="G4265" s="6">
        <f t="shared" si="445"/>
        <v>0</v>
      </c>
      <c r="H4265" s="6">
        <f t="shared" si="446"/>
        <v>0</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0</v>
      </c>
      <c r="F4271" s="6">
        <f t="shared" si="444"/>
        <v>0</v>
      </c>
      <c r="G4271" s="6">
        <f t="shared" si="445"/>
        <v>0</v>
      </c>
      <c r="H4271" s="6">
        <f t="shared" si="446"/>
        <v>0</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v>
      </c>
      <c r="F4278" s="6">
        <f t="shared" si="444"/>
        <v>0</v>
      </c>
      <c r="G4278" s="6">
        <f t="shared" si="445"/>
        <v>0</v>
      </c>
      <c r="H4278" s="6">
        <f t="shared" si="446"/>
        <v>0</v>
      </c>
      <c r="I4278" s="162"/>
      <c r="J4278" s="6">
        <f t="shared" si="447"/>
        <v>0</v>
      </c>
    </row>
    <row r="4279" spans="1:10">
      <c r="A4279" s="59">
        <f>'Temperature Data'!A4279</f>
        <v>44820</v>
      </c>
      <c r="B4279" s="6" cm="1">
        <f t="array" ref="B4279">INDEX('Temperature Data'!$B4279:$G4279,1,TempDataCol)</f>
        <v>56.3</v>
      </c>
      <c r="C4279" s="6">
        <f t="shared" si="441"/>
        <v>0.20000000000000284</v>
      </c>
      <c r="D4279" s="6">
        <f t="shared" si="442"/>
        <v>1.2000000000000028</v>
      </c>
      <c r="E4279" s="6">
        <f t="shared" si="443"/>
        <v>2.2000000000000028</v>
      </c>
      <c r="F4279" s="6">
        <f t="shared" si="444"/>
        <v>0.20000000000000284</v>
      </c>
      <c r="G4279" s="6">
        <f t="shared" si="445"/>
        <v>1.2000000000000028</v>
      </c>
      <c r="H4279" s="6">
        <f t="shared" si="446"/>
        <v>2.2000000000000028</v>
      </c>
      <c r="I4279" s="162"/>
      <c r="J4279" s="6">
        <f t="shared" si="447"/>
        <v>-2.4000000000000057</v>
      </c>
    </row>
    <row r="4280" spans="1:10">
      <c r="A4280" s="59">
        <f>'Temperature Data'!A4280</f>
        <v>44821</v>
      </c>
      <c r="B4280" s="6" cm="1">
        <f t="array" ref="B4280">INDEX('Temperature Data'!$B4280:$G4280,1,TempDataCol)</f>
        <v>57.1</v>
      </c>
      <c r="C4280" s="6">
        <f t="shared" si="441"/>
        <v>0</v>
      </c>
      <c r="D4280" s="6">
        <f t="shared" si="442"/>
        <v>0.39999999999999858</v>
      </c>
      <c r="E4280" s="6">
        <f t="shared" si="443"/>
        <v>1.3999999999999986</v>
      </c>
      <c r="F4280" s="6">
        <f t="shared" si="444"/>
        <v>0</v>
      </c>
      <c r="G4280" s="6">
        <f t="shared" si="445"/>
        <v>0.39999999999999858</v>
      </c>
      <c r="H4280" s="6">
        <f t="shared" si="446"/>
        <v>1.3999999999999986</v>
      </c>
      <c r="I4280" s="162"/>
      <c r="J4280" s="6">
        <f t="shared" si="447"/>
        <v>-1.3999999999999986</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v>
      </c>
      <c r="E4283" s="6">
        <f t="shared" si="443"/>
        <v>0</v>
      </c>
      <c r="F4283" s="6">
        <f t="shared" si="444"/>
        <v>0</v>
      </c>
      <c r="G4283" s="6">
        <f t="shared" si="445"/>
        <v>0</v>
      </c>
      <c r="H4283" s="6">
        <f t="shared" si="446"/>
        <v>0</v>
      </c>
      <c r="I4283" s="162"/>
      <c r="J4283" s="6">
        <f t="shared" si="447"/>
        <v>0</v>
      </c>
    </row>
    <row r="4284" spans="1:10">
      <c r="A4284" s="59">
        <f>'Temperature Data'!A4284</f>
        <v>44825</v>
      </c>
      <c r="B4284" s="6" cm="1">
        <f t="array" ref="B4284">INDEX('Temperature Data'!$B4284:$G4284,1,TempDataCol)</f>
        <v>61.5</v>
      </c>
      <c r="C4284" s="6">
        <f t="shared" si="441"/>
        <v>0</v>
      </c>
      <c r="D4284" s="6">
        <f t="shared" si="442"/>
        <v>0</v>
      </c>
      <c r="E4284" s="6">
        <f t="shared" si="443"/>
        <v>0</v>
      </c>
      <c r="F4284" s="6">
        <f t="shared" si="444"/>
        <v>0</v>
      </c>
      <c r="G4284" s="6">
        <f t="shared" si="445"/>
        <v>0</v>
      </c>
      <c r="H4284" s="6">
        <f t="shared" si="446"/>
        <v>0</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4.3999999999999986</v>
      </c>
      <c r="D4286" s="6">
        <f t="shared" si="442"/>
        <v>5.3999999999999986</v>
      </c>
      <c r="E4286" s="6">
        <f t="shared" si="443"/>
        <v>6.3999999999999986</v>
      </c>
      <c r="F4286" s="6">
        <f t="shared" si="444"/>
        <v>4.3999999999999986</v>
      </c>
      <c r="G4286" s="6">
        <f t="shared" si="445"/>
        <v>5.3999999999999986</v>
      </c>
      <c r="H4286" s="6">
        <f t="shared" si="446"/>
        <v>6.3999999999999986</v>
      </c>
      <c r="I4286" s="162"/>
      <c r="J4286" s="6">
        <f t="shared" si="447"/>
        <v>-10.799999999999997</v>
      </c>
    </row>
    <row r="4287" spans="1:10">
      <c r="A4287" s="59">
        <f>'Temperature Data'!A4287</f>
        <v>44828</v>
      </c>
      <c r="B4287" s="6" cm="1">
        <f t="array" ref="B4287">INDEX('Temperature Data'!$B4287:$G4287,1,TempDataCol)</f>
        <v>55.5</v>
      </c>
      <c r="C4287" s="6">
        <f t="shared" si="441"/>
        <v>1</v>
      </c>
      <c r="D4287" s="6">
        <f t="shared" si="442"/>
        <v>2</v>
      </c>
      <c r="E4287" s="6">
        <f t="shared" si="443"/>
        <v>3</v>
      </c>
      <c r="F4287" s="6">
        <f t="shared" si="444"/>
        <v>1</v>
      </c>
      <c r="G4287" s="6">
        <f t="shared" si="445"/>
        <v>2</v>
      </c>
      <c r="H4287" s="6">
        <f t="shared" si="446"/>
        <v>3</v>
      </c>
      <c r="I4287" s="162"/>
      <c r="J4287" s="6">
        <f t="shared" si="447"/>
        <v>-4</v>
      </c>
    </row>
    <row r="4288" spans="1:10">
      <c r="A4288" s="59">
        <f>'Temperature Data'!A4288</f>
        <v>44829</v>
      </c>
      <c r="B4288" s="6" cm="1">
        <f t="array" ref="B4288">INDEX('Temperature Data'!$B4288:$G4288,1,TempDataCol)</f>
        <v>57.6</v>
      </c>
      <c r="C4288" s="6">
        <f t="shared" si="441"/>
        <v>0</v>
      </c>
      <c r="D4288" s="6">
        <f t="shared" si="442"/>
        <v>0</v>
      </c>
      <c r="E4288" s="6">
        <f t="shared" si="443"/>
        <v>0.89999999999999858</v>
      </c>
      <c r="F4288" s="6">
        <f t="shared" si="444"/>
        <v>0</v>
      </c>
      <c r="G4288" s="6">
        <f t="shared" si="445"/>
        <v>0</v>
      </c>
      <c r="H4288" s="6">
        <f t="shared" si="446"/>
        <v>0.89999999999999858</v>
      </c>
      <c r="I4288" s="162"/>
      <c r="J4288" s="6">
        <f t="shared" si="447"/>
        <v>0</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0</v>
      </c>
      <c r="F4290" s="6">
        <f t="shared" si="444"/>
        <v>0</v>
      </c>
      <c r="G4290" s="6">
        <f t="shared" si="445"/>
        <v>0</v>
      </c>
      <c r="H4290" s="6">
        <f t="shared" si="446"/>
        <v>0</v>
      </c>
      <c r="I4290" s="162"/>
      <c r="J4290" s="6">
        <f t="shared" si="447"/>
        <v>0</v>
      </c>
    </row>
    <row r="4291" spans="1:10">
      <c r="A4291" s="59">
        <f>'Temperature Data'!A4291</f>
        <v>44832</v>
      </c>
      <c r="B4291" s="6" cm="1">
        <f t="array" ref="B4291">INDEX('Temperature Data'!$B4291:$G4291,1,TempDataCol)</f>
        <v>58.7</v>
      </c>
      <c r="C4291" s="6">
        <f t="shared" si="441"/>
        <v>0</v>
      </c>
      <c r="D4291" s="6">
        <f t="shared" si="442"/>
        <v>0</v>
      </c>
      <c r="E4291" s="6">
        <f t="shared" si="443"/>
        <v>0</v>
      </c>
      <c r="F4291" s="6">
        <f t="shared" si="444"/>
        <v>0</v>
      </c>
      <c r="G4291" s="6">
        <f t="shared" si="445"/>
        <v>0</v>
      </c>
      <c r="H4291" s="6">
        <f t="shared" si="446"/>
        <v>0</v>
      </c>
      <c r="I4291" s="162"/>
      <c r="J4291" s="6">
        <f t="shared" si="447"/>
        <v>0</v>
      </c>
    </row>
    <row r="4292" spans="1:10">
      <c r="A4292" s="59">
        <f>'Temperature Data'!A4292</f>
        <v>44833</v>
      </c>
      <c r="B4292" s="6" cm="1">
        <f t="array" ref="B4292">INDEX('Temperature Data'!$B4292:$G4292,1,TempDataCol)</f>
        <v>55.3</v>
      </c>
      <c r="C4292" s="6">
        <f t="shared" si="441"/>
        <v>1.2000000000000028</v>
      </c>
      <c r="D4292" s="6">
        <f t="shared" si="442"/>
        <v>2.2000000000000028</v>
      </c>
      <c r="E4292" s="6">
        <f t="shared" si="443"/>
        <v>3.2000000000000028</v>
      </c>
      <c r="F4292" s="6">
        <f t="shared" si="444"/>
        <v>1.2000000000000028</v>
      </c>
      <c r="G4292" s="6">
        <f t="shared" si="445"/>
        <v>2.2000000000000028</v>
      </c>
      <c r="H4292" s="6">
        <f t="shared" si="446"/>
        <v>3.2000000000000028</v>
      </c>
      <c r="I4292" s="162"/>
      <c r="J4292" s="6">
        <f t="shared" si="447"/>
        <v>-4.4000000000000057</v>
      </c>
    </row>
    <row r="4293" spans="1:10">
      <c r="A4293" s="59">
        <f>'Temperature Data'!A4293</f>
        <v>44834</v>
      </c>
      <c r="B4293" s="6" cm="1">
        <f t="array" ref="B4293">INDEX('Temperature Data'!$B4293:$G4293,1,TempDataCol)</f>
        <v>51.1</v>
      </c>
      <c r="C4293" s="6">
        <f t="shared" si="441"/>
        <v>5.3999999999999986</v>
      </c>
      <c r="D4293" s="6">
        <f t="shared" si="442"/>
        <v>6.3999999999999986</v>
      </c>
      <c r="E4293" s="6">
        <f t="shared" si="443"/>
        <v>7.3999999999999986</v>
      </c>
      <c r="F4293" s="6">
        <f t="shared" si="444"/>
        <v>5.3999999999999986</v>
      </c>
      <c r="G4293" s="6">
        <f t="shared" si="445"/>
        <v>6.3999999999999986</v>
      </c>
      <c r="H4293" s="6">
        <f t="shared" si="446"/>
        <v>7.3999999999999986</v>
      </c>
      <c r="I4293" s="162"/>
      <c r="J4293" s="6">
        <f t="shared" si="447"/>
        <v>-12.799999999999997</v>
      </c>
    </row>
    <row r="4294" spans="1:10">
      <c r="A4294" s="59">
        <f>'Temperature Data'!A4294</f>
        <v>44835</v>
      </c>
      <c r="B4294" s="6" cm="1">
        <f t="array" ref="B4294">INDEX('Temperature Data'!$B4294:$G4294,1,TempDataCol)</f>
        <v>51.4</v>
      </c>
      <c r="C4294" s="6">
        <f t="shared" si="441"/>
        <v>5.1000000000000014</v>
      </c>
      <c r="D4294" s="6">
        <f t="shared" si="442"/>
        <v>6.1000000000000014</v>
      </c>
      <c r="E4294" s="6">
        <f t="shared" si="443"/>
        <v>7.1000000000000014</v>
      </c>
      <c r="F4294" s="6">
        <f t="shared" si="444"/>
        <v>5.1000000000000014</v>
      </c>
      <c r="G4294" s="6">
        <f t="shared" si="445"/>
        <v>6.1000000000000014</v>
      </c>
      <c r="H4294" s="6">
        <f t="shared" si="446"/>
        <v>7.1000000000000014</v>
      </c>
      <c r="I4294" s="162"/>
      <c r="J4294" s="6">
        <f t="shared" si="447"/>
        <v>-12.200000000000003</v>
      </c>
    </row>
    <row r="4295" spans="1:10">
      <c r="A4295" s="59">
        <f>'Temperature Data'!A4295</f>
        <v>44836</v>
      </c>
      <c r="B4295" s="6" cm="1">
        <f t="array" ref="B4295">INDEX('Temperature Data'!$B4295:$G4295,1,TempDataCol)</f>
        <v>52.2</v>
      </c>
      <c r="C4295" s="6">
        <f t="shared" si="441"/>
        <v>4.2999999999999972</v>
      </c>
      <c r="D4295" s="6">
        <f t="shared" si="442"/>
        <v>5.2999999999999972</v>
      </c>
      <c r="E4295" s="6">
        <f t="shared" si="443"/>
        <v>6.2999999999999972</v>
      </c>
      <c r="F4295" s="6">
        <f t="shared" si="444"/>
        <v>4.2999999999999972</v>
      </c>
      <c r="G4295" s="6">
        <f t="shared" si="445"/>
        <v>5.2999999999999972</v>
      </c>
      <c r="H4295" s="6">
        <f t="shared" si="446"/>
        <v>6.2999999999999972</v>
      </c>
      <c r="I4295" s="162"/>
      <c r="J4295" s="6">
        <f t="shared" si="447"/>
        <v>-10.599999999999994</v>
      </c>
    </row>
    <row r="4296" spans="1:10">
      <c r="A4296" s="59">
        <f>'Temperature Data'!A4296</f>
        <v>44837</v>
      </c>
      <c r="B4296" s="6" cm="1">
        <f t="array" ref="B4296">INDEX('Temperature Data'!$B4296:$G4296,1,TempDataCol)</f>
        <v>49.1</v>
      </c>
      <c r="C4296" s="6">
        <f t="shared" si="441"/>
        <v>7.3999999999999986</v>
      </c>
      <c r="D4296" s="6">
        <f t="shared" si="442"/>
        <v>8.3999999999999986</v>
      </c>
      <c r="E4296" s="6">
        <f t="shared" si="443"/>
        <v>9.3999999999999986</v>
      </c>
      <c r="F4296" s="6">
        <f t="shared" si="444"/>
        <v>7.3999999999999986</v>
      </c>
      <c r="G4296" s="6">
        <f t="shared" si="445"/>
        <v>8.3999999999999986</v>
      </c>
      <c r="H4296" s="6">
        <f t="shared" si="446"/>
        <v>9.3999999999999986</v>
      </c>
      <c r="I4296" s="162"/>
      <c r="J4296" s="6">
        <f t="shared" si="447"/>
        <v>-16.799999999999997</v>
      </c>
    </row>
    <row r="4297" spans="1:10">
      <c r="A4297" s="59">
        <f>'Temperature Data'!A4297</f>
        <v>44838</v>
      </c>
      <c r="B4297" s="6" cm="1">
        <f t="array" ref="B4297">INDEX('Temperature Data'!$B4297:$G4297,1,TempDataCol)</f>
        <v>52</v>
      </c>
      <c r="C4297" s="6">
        <f t="shared" si="441"/>
        <v>4.5</v>
      </c>
      <c r="D4297" s="6">
        <f t="shared" si="442"/>
        <v>5.5</v>
      </c>
      <c r="E4297" s="6">
        <f t="shared" si="443"/>
        <v>6.5</v>
      </c>
      <c r="F4297" s="6">
        <f t="shared" si="444"/>
        <v>4.5</v>
      </c>
      <c r="G4297" s="6">
        <f t="shared" si="445"/>
        <v>5.5</v>
      </c>
      <c r="H4297" s="6">
        <f t="shared" si="446"/>
        <v>6.5</v>
      </c>
      <c r="I4297" s="162"/>
      <c r="J4297" s="6">
        <f t="shared" si="447"/>
        <v>-11</v>
      </c>
    </row>
    <row r="4298" spans="1:10">
      <c r="A4298" s="59">
        <f>'Temperature Data'!A4298</f>
        <v>44839</v>
      </c>
      <c r="B4298" s="6" cm="1">
        <f t="array" ref="B4298">INDEX('Temperature Data'!$B4298:$G4298,1,TempDataCol)</f>
        <v>56.1</v>
      </c>
      <c r="C4298" s="6">
        <f t="shared" si="441"/>
        <v>0.39999999999999858</v>
      </c>
      <c r="D4298" s="6">
        <f t="shared" si="442"/>
        <v>1.3999999999999986</v>
      </c>
      <c r="E4298" s="6">
        <f t="shared" si="443"/>
        <v>2.3999999999999986</v>
      </c>
      <c r="F4298" s="6">
        <f t="shared" si="444"/>
        <v>0.39999999999999858</v>
      </c>
      <c r="G4298" s="6">
        <f t="shared" si="445"/>
        <v>1.3999999999999986</v>
      </c>
      <c r="H4298" s="6">
        <f t="shared" si="446"/>
        <v>2.3999999999999986</v>
      </c>
      <c r="I4298" s="162"/>
      <c r="J4298" s="6">
        <f t="shared" si="447"/>
        <v>-2.7999999999999972</v>
      </c>
    </row>
    <row r="4299" spans="1:10">
      <c r="A4299" s="59">
        <f>'Temperature Data'!A4299</f>
        <v>44840</v>
      </c>
      <c r="B4299" s="6" cm="1">
        <f t="array" ref="B4299">INDEX('Temperature Data'!$B4299:$G4299,1,TempDataCol)</f>
        <v>61.7</v>
      </c>
      <c r="C4299" s="6">
        <f t="shared" si="441"/>
        <v>0</v>
      </c>
      <c r="D4299" s="6">
        <f t="shared" si="442"/>
        <v>0</v>
      </c>
      <c r="E4299" s="6">
        <f t="shared" si="443"/>
        <v>0</v>
      </c>
      <c r="F4299" s="6">
        <f t="shared" si="444"/>
        <v>0</v>
      </c>
      <c r="G4299" s="6">
        <f t="shared" si="445"/>
        <v>0</v>
      </c>
      <c r="H4299" s="6">
        <f t="shared" si="446"/>
        <v>0</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0</v>
      </c>
      <c r="F4300" s="6">
        <f t="shared" si="444"/>
        <v>0</v>
      </c>
      <c r="G4300" s="6">
        <f t="shared" si="445"/>
        <v>0</v>
      </c>
      <c r="H4300" s="6">
        <f t="shared" si="446"/>
        <v>0</v>
      </c>
      <c r="I4300" s="162"/>
      <c r="J4300" s="6">
        <f t="shared" si="447"/>
        <v>0</v>
      </c>
    </row>
    <row r="4301" spans="1:10">
      <c r="A4301" s="59">
        <f>'Temperature Data'!A4301</f>
        <v>44842</v>
      </c>
      <c r="B4301" s="6" cm="1">
        <f t="array" ref="B4301">INDEX('Temperature Data'!$B4301:$G4301,1,TempDataCol)</f>
        <v>51.1</v>
      </c>
      <c r="C4301" s="6">
        <f t="shared" si="441"/>
        <v>5.3999999999999986</v>
      </c>
      <c r="D4301" s="6">
        <f t="shared" si="442"/>
        <v>6.3999999999999986</v>
      </c>
      <c r="E4301" s="6">
        <f t="shared" si="443"/>
        <v>7.3999999999999986</v>
      </c>
      <c r="F4301" s="6">
        <f t="shared" si="444"/>
        <v>5.3999999999999986</v>
      </c>
      <c r="G4301" s="6">
        <f t="shared" si="445"/>
        <v>6.3999999999999986</v>
      </c>
      <c r="H4301" s="6">
        <f t="shared" si="446"/>
        <v>7.3999999999999986</v>
      </c>
      <c r="I4301" s="162"/>
      <c r="J4301" s="6">
        <f t="shared" si="447"/>
        <v>-12.799999999999997</v>
      </c>
    </row>
    <row r="4302" spans="1:10">
      <c r="A4302" s="59">
        <f>'Temperature Data'!A4302</f>
        <v>44843</v>
      </c>
      <c r="B4302" s="6" cm="1">
        <f t="array" ref="B4302">INDEX('Temperature Data'!$B4302:$G4302,1,TempDataCol)</f>
        <v>48.2</v>
      </c>
      <c r="C4302" s="6">
        <f t="shared" si="441"/>
        <v>8.2999999999999972</v>
      </c>
      <c r="D4302" s="6">
        <f t="shared" si="442"/>
        <v>9.2999999999999972</v>
      </c>
      <c r="E4302" s="6">
        <f t="shared" si="443"/>
        <v>10.299999999999997</v>
      </c>
      <c r="F4302" s="6">
        <f t="shared" si="444"/>
        <v>8.2999999999999972</v>
      </c>
      <c r="G4302" s="6">
        <f t="shared" si="445"/>
        <v>9.2999999999999972</v>
      </c>
      <c r="H4302" s="6">
        <f t="shared" si="446"/>
        <v>10.299999999999997</v>
      </c>
      <c r="I4302" s="162"/>
      <c r="J4302" s="6">
        <f t="shared" si="447"/>
        <v>-18.599999999999994</v>
      </c>
    </row>
    <row r="4303" spans="1:10">
      <c r="A4303" s="59">
        <f>'Temperature Data'!A4303</f>
        <v>44844</v>
      </c>
      <c r="B4303" s="6" cm="1">
        <f t="array" ref="B4303">INDEX('Temperature Data'!$B4303:$G4303,1,TempDataCol)</f>
        <v>50.6</v>
      </c>
      <c r="C4303" s="6">
        <f t="shared" si="441"/>
        <v>5.8999999999999986</v>
      </c>
      <c r="D4303" s="6">
        <f t="shared" si="442"/>
        <v>6.8999999999999986</v>
      </c>
      <c r="E4303" s="6">
        <f t="shared" si="443"/>
        <v>7.8999999999999986</v>
      </c>
      <c r="F4303" s="6">
        <f t="shared" si="444"/>
        <v>5.8999999999999986</v>
      </c>
      <c r="G4303" s="6">
        <f t="shared" si="445"/>
        <v>6.8999999999999986</v>
      </c>
      <c r="H4303" s="6">
        <f t="shared" si="446"/>
        <v>7.8999999999999986</v>
      </c>
      <c r="I4303" s="162"/>
      <c r="J4303" s="6">
        <f t="shared" si="447"/>
        <v>-13.799999999999997</v>
      </c>
    </row>
    <row r="4304" spans="1:10">
      <c r="A4304" s="59">
        <f>'Temperature Data'!A4304</f>
        <v>44845</v>
      </c>
      <c r="B4304" s="6" cm="1">
        <f t="array" ref="B4304">INDEX('Temperature Data'!$B4304:$G4304,1,TempDataCol)</f>
        <v>49.8</v>
      </c>
      <c r="C4304" s="6">
        <f t="shared" si="441"/>
        <v>6.7000000000000028</v>
      </c>
      <c r="D4304" s="6">
        <f t="shared" si="442"/>
        <v>7.7000000000000028</v>
      </c>
      <c r="E4304" s="6">
        <f t="shared" si="443"/>
        <v>8.7000000000000028</v>
      </c>
      <c r="F4304" s="6">
        <f t="shared" si="444"/>
        <v>6.7000000000000028</v>
      </c>
      <c r="G4304" s="6">
        <f t="shared" si="445"/>
        <v>7.7000000000000028</v>
      </c>
      <c r="H4304" s="6">
        <f t="shared" si="446"/>
        <v>8.7000000000000028</v>
      </c>
      <c r="I4304" s="162"/>
      <c r="J4304" s="6">
        <f t="shared" si="447"/>
        <v>-15.400000000000006</v>
      </c>
    </row>
    <row r="4305" spans="1:10">
      <c r="A4305" s="59">
        <f>'Temperature Data'!A4305</f>
        <v>44846</v>
      </c>
      <c r="B4305" s="6" cm="1">
        <f t="array" ref="B4305">INDEX('Temperature Data'!$B4305:$G4305,1,TempDataCol)</f>
        <v>55.9</v>
      </c>
      <c r="C4305" s="6">
        <f t="shared" si="441"/>
        <v>0.60000000000000142</v>
      </c>
      <c r="D4305" s="6">
        <f t="shared" si="442"/>
        <v>1.6000000000000014</v>
      </c>
      <c r="E4305" s="6">
        <f t="shared" si="443"/>
        <v>2.6000000000000014</v>
      </c>
      <c r="F4305" s="6">
        <f t="shared" si="444"/>
        <v>0.60000000000000142</v>
      </c>
      <c r="G4305" s="6">
        <f t="shared" si="445"/>
        <v>1.6000000000000014</v>
      </c>
      <c r="H4305" s="6">
        <f t="shared" si="446"/>
        <v>2.6000000000000014</v>
      </c>
      <c r="I4305" s="162"/>
      <c r="J4305" s="6">
        <f t="shared" si="447"/>
        <v>-3.2000000000000028</v>
      </c>
    </row>
    <row r="4306" spans="1:10">
      <c r="A4306" s="59">
        <f>'Temperature Data'!A4306</f>
        <v>44847</v>
      </c>
      <c r="B4306" s="6" cm="1">
        <f t="array" ref="B4306">INDEX('Temperature Data'!$B4306:$G4306,1,TempDataCol)</f>
        <v>61.2</v>
      </c>
      <c r="C4306" s="6">
        <f t="shared" si="441"/>
        <v>0</v>
      </c>
      <c r="D4306" s="6">
        <f t="shared" si="442"/>
        <v>0</v>
      </c>
      <c r="E4306" s="6">
        <f t="shared" si="443"/>
        <v>0</v>
      </c>
      <c r="F4306" s="6">
        <f t="shared" si="444"/>
        <v>0</v>
      </c>
      <c r="G4306" s="6">
        <f t="shared" si="445"/>
        <v>0</v>
      </c>
      <c r="H4306" s="6">
        <f t="shared" si="446"/>
        <v>0</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55.1</v>
      </c>
      <c r="C4308" s="6">
        <f t="shared" si="441"/>
        <v>1.3999999999999986</v>
      </c>
      <c r="D4308" s="6">
        <f t="shared" si="442"/>
        <v>2.3999999999999986</v>
      </c>
      <c r="E4308" s="6">
        <f t="shared" si="443"/>
        <v>3.3999999999999986</v>
      </c>
      <c r="F4308" s="6">
        <f t="shared" si="444"/>
        <v>1.3999999999999986</v>
      </c>
      <c r="G4308" s="6">
        <f t="shared" si="445"/>
        <v>2.3999999999999986</v>
      </c>
      <c r="H4308" s="6">
        <f t="shared" si="446"/>
        <v>3.3999999999999986</v>
      </c>
      <c r="I4308" s="162"/>
      <c r="J4308" s="6">
        <f t="shared" si="447"/>
        <v>-4.7999999999999972</v>
      </c>
    </row>
    <row r="4309" spans="1:10">
      <c r="A4309" s="59">
        <f>'Temperature Data'!A4309</f>
        <v>44850</v>
      </c>
      <c r="B4309" s="6" cm="1">
        <f t="array" ref="B4309">INDEX('Temperature Data'!$B4309:$G4309,1,TempDataCol)</f>
        <v>53.6</v>
      </c>
      <c r="C4309" s="6">
        <f t="shared" si="441"/>
        <v>2.8999999999999986</v>
      </c>
      <c r="D4309" s="6">
        <f t="shared" si="442"/>
        <v>3.8999999999999986</v>
      </c>
      <c r="E4309" s="6">
        <f t="shared" si="443"/>
        <v>4.8999999999999986</v>
      </c>
      <c r="F4309" s="6">
        <f t="shared" si="444"/>
        <v>2.8999999999999986</v>
      </c>
      <c r="G4309" s="6">
        <f t="shared" si="445"/>
        <v>3.8999999999999986</v>
      </c>
      <c r="H4309" s="6">
        <f t="shared" si="446"/>
        <v>4.8999999999999986</v>
      </c>
      <c r="I4309" s="162"/>
      <c r="J4309" s="6">
        <f t="shared" si="447"/>
        <v>-7.7999999999999972</v>
      </c>
    </row>
    <row r="4310" spans="1:10">
      <c r="A4310" s="59">
        <f>'Temperature Data'!A4310</f>
        <v>44851</v>
      </c>
      <c r="B4310" s="6" cm="1">
        <f t="array" ref="B4310">INDEX('Temperature Data'!$B4310:$G4310,1,TempDataCol)</f>
        <v>51</v>
      </c>
      <c r="C4310" s="6">
        <f t="shared" si="441"/>
        <v>5.5</v>
      </c>
      <c r="D4310" s="6">
        <f t="shared" si="442"/>
        <v>6.5</v>
      </c>
      <c r="E4310" s="6">
        <f t="shared" si="443"/>
        <v>7.5</v>
      </c>
      <c r="F4310" s="6">
        <f t="shared" si="444"/>
        <v>5.5</v>
      </c>
      <c r="G4310" s="6">
        <f t="shared" si="445"/>
        <v>6.5</v>
      </c>
      <c r="H4310" s="6">
        <f t="shared" si="446"/>
        <v>7.5</v>
      </c>
      <c r="I4310" s="162"/>
      <c r="J4310" s="6">
        <f t="shared" si="447"/>
        <v>-13</v>
      </c>
    </row>
    <row r="4311" spans="1:10">
      <c r="A4311" s="59">
        <f>'Temperature Data'!A4311</f>
        <v>44852</v>
      </c>
      <c r="B4311" s="6" cm="1">
        <f t="array" ref="B4311">INDEX('Temperature Data'!$B4311:$G4311,1,TempDataCol)</f>
        <v>56.5</v>
      </c>
      <c r="C4311" s="6">
        <f t="shared" si="441"/>
        <v>0</v>
      </c>
      <c r="D4311" s="6">
        <f t="shared" si="442"/>
        <v>1</v>
      </c>
      <c r="E4311" s="6">
        <f t="shared" si="443"/>
        <v>2</v>
      </c>
      <c r="F4311" s="6">
        <f t="shared" si="444"/>
        <v>0</v>
      </c>
      <c r="G4311" s="6">
        <f t="shared" si="445"/>
        <v>1</v>
      </c>
      <c r="H4311" s="6">
        <f t="shared" si="446"/>
        <v>2</v>
      </c>
      <c r="I4311" s="162"/>
      <c r="J4311" s="6">
        <f t="shared" si="447"/>
        <v>-2</v>
      </c>
    </row>
    <row r="4312" spans="1:10">
      <c r="A4312" s="59">
        <f>'Temperature Data'!A4312</f>
        <v>44853</v>
      </c>
      <c r="B4312" s="6" cm="1">
        <f t="array" ref="B4312">INDEX('Temperature Data'!$B4312:$G4312,1,TempDataCol)</f>
        <v>45.2</v>
      </c>
      <c r="C4312" s="6">
        <f t="shared" si="441"/>
        <v>11.299999999999997</v>
      </c>
      <c r="D4312" s="6">
        <f t="shared" si="442"/>
        <v>12.299999999999997</v>
      </c>
      <c r="E4312" s="6">
        <f t="shared" si="443"/>
        <v>13.299999999999997</v>
      </c>
      <c r="F4312" s="6">
        <f t="shared" si="444"/>
        <v>11.299999999999997</v>
      </c>
      <c r="G4312" s="6">
        <f t="shared" si="445"/>
        <v>12.299999999999997</v>
      </c>
      <c r="H4312" s="6">
        <f t="shared" si="446"/>
        <v>13.299999999999997</v>
      </c>
      <c r="I4312" s="162"/>
      <c r="J4312" s="6">
        <f t="shared" si="447"/>
        <v>-24.599999999999994</v>
      </c>
    </row>
    <row r="4313" spans="1:10">
      <c r="A4313" s="59">
        <f>'Temperature Data'!A4313</f>
        <v>44854</v>
      </c>
      <c r="B4313" s="6" cm="1">
        <f t="array" ref="B4313">INDEX('Temperature Data'!$B4313:$G4313,1,TempDataCol)</f>
        <v>47.4</v>
      </c>
      <c r="C4313" s="6">
        <f t="shared" si="441"/>
        <v>9.1000000000000014</v>
      </c>
      <c r="D4313" s="6">
        <f t="shared" si="442"/>
        <v>10.100000000000001</v>
      </c>
      <c r="E4313" s="6">
        <f t="shared" si="443"/>
        <v>11.100000000000001</v>
      </c>
      <c r="F4313" s="6">
        <f t="shared" si="444"/>
        <v>9.1000000000000014</v>
      </c>
      <c r="G4313" s="6">
        <f t="shared" si="445"/>
        <v>10.100000000000001</v>
      </c>
      <c r="H4313" s="6">
        <f t="shared" si="446"/>
        <v>11.100000000000001</v>
      </c>
      <c r="I4313" s="162"/>
      <c r="J4313" s="6">
        <f t="shared" si="447"/>
        <v>-20.200000000000003</v>
      </c>
    </row>
    <row r="4314" spans="1:10">
      <c r="A4314" s="59">
        <f>'Temperature Data'!A4314</f>
        <v>44855</v>
      </c>
      <c r="B4314" s="6" cm="1">
        <f t="array" ref="B4314">INDEX('Temperature Data'!$B4314:$G4314,1,TempDataCol)</f>
        <v>48.5</v>
      </c>
      <c r="C4314" s="6">
        <f t="shared" si="441"/>
        <v>8</v>
      </c>
      <c r="D4314" s="6">
        <f t="shared" si="442"/>
        <v>9</v>
      </c>
      <c r="E4314" s="6">
        <f t="shared" si="443"/>
        <v>10</v>
      </c>
      <c r="F4314" s="6">
        <f t="shared" si="444"/>
        <v>8</v>
      </c>
      <c r="G4314" s="6">
        <f t="shared" si="445"/>
        <v>9</v>
      </c>
      <c r="H4314" s="6">
        <f t="shared" si="446"/>
        <v>10</v>
      </c>
      <c r="I4314" s="162"/>
      <c r="J4314" s="6">
        <f t="shared" si="447"/>
        <v>-18</v>
      </c>
    </row>
    <row r="4315" spans="1:10">
      <c r="A4315" s="59">
        <f>'Temperature Data'!A4315</f>
        <v>44856</v>
      </c>
      <c r="B4315" s="6" cm="1">
        <f t="array" ref="B4315">INDEX('Temperature Data'!$B4315:$G4315,1,TempDataCol)</f>
        <v>51.1</v>
      </c>
      <c r="C4315" s="6">
        <f t="shared" si="441"/>
        <v>5.3999999999999986</v>
      </c>
      <c r="D4315" s="6">
        <f t="shared" si="442"/>
        <v>6.3999999999999986</v>
      </c>
      <c r="E4315" s="6">
        <f t="shared" si="443"/>
        <v>7.3999999999999986</v>
      </c>
      <c r="F4315" s="6">
        <f t="shared" si="444"/>
        <v>5.3999999999999986</v>
      </c>
      <c r="G4315" s="6">
        <f t="shared" si="445"/>
        <v>6.3999999999999986</v>
      </c>
      <c r="H4315" s="6">
        <f t="shared" si="446"/>
        <v>7.3999999999999986</v>
      </c>
      <c r="I4315" s="162"/>
      <c r="J4315" s="6">
        <f t="shared" si="447"/>
        <v>-12.799999999999997</v>
      </c>
    </row>
    <row r="4316" spans="1:10">
      <c r="A4316" s="59">
        <f>'Temperature Data'!A4316</f>
        <v>44857</v>
      </c>
      <c r="B4316" s="6" cm="1">
        <f t="array" ref="B4316">INDEX('Temperature Data'!$B4316:$G4316,1,TempDataCol)</f>
        <v>49.7</v>
      </c>
      <c r="C4316" s="6">
        <f t="shared" si="441"/>
        <v>6.7999999999999972</v>
      </c>
      <c r="D4316" s="6">
        <f t="shared" si="442"/>
        <v>7.7999999999999972</v>
      </c>
      <c r="E4316" s="6">
        <f t="shared" si="443"/>
        <v>8.7999999999999972</v>
      </c>
      <c r="F4316" s="6">
        <f t="shared" si="444"/>
        <v>6.7999999999999972</v>
      </c>
      <c r="G4316" s="6">
        <f t="shared" si="445"/>
        <v>7.7999999999999972</v>
      </c>
      <c r="H4316" s="6">
        <f t="shared" si="446"/>
        <v>8.7999999999999972</v>
      </c>
      <c r="I4316" s="162"/>
      <c r="J4316" s="6">
        <f t="shared" si="447"/>
        <v>-15.599999999999994</v>
      </c>
    </row>
    <row r="4317" spans="1:10">
      <c r="A4317" s="59">
        <f>'Temperature Data'!A4317</f>
        <v>44858</v>
      </c>
      <c r="B4317" s="6" cm="1">
        <f t="array" ref="B4317">INDEX('Temperature Data'!$B4317:$G4317,1,TempDataCol)</f>
        <v>55.9</v>
      </c>
      <c r="C4317" s="6">
        <f t="shared" si="441"/>
        <v>0.60000000000000142</v>
      </c>
      <c r="D4317" s="6">
        <f t="shared" si="442"/>
        <v>1.6000000000000014</v>
      </c>
      <c r="E4317" s="6">
        <f t="shared" si="443"/>
        <v>2.6000000000000014</v>
      </c>
      <c r="F4317" s="6">
        <f t="shared" si="444"/>
        <v>0.60000000000000142</v>
      </c>
      <c r="G4317" s="6">
        <f t="shared" si="445"/>
        <v>1.6000000000000014</v>
      </c>
      <c r="H4317" s="6">
        <f t="shared" si="446"/>
        <v>2.6000000000000014</v>
      </c>
      <c r="I4317" s="162"/>
      <c r="J4317" s="6">
        <f t="shared" si="447"/>
        <v>-3.2000000000000028</v>
      </c>
    </row>
    <row r="4318" spans="1:10">
      <c r="A4318" s="59">
        <f>'Temperature Data'!A4318</f>
        <v>44859</v>
      </c>
      <c r="B4318" s="6" cm="1">
        <f t="array" ref="B4318">INDEX('Temperature Data'!$B4318:$G4318,1,TempDataCol)</f>
        <v>61.2</v>
      </c>
      <c r="C4318" s="6">
        <f t="shared" si="441"/>
        <v>0</v>
      </c>
      <c r="D4318" s="6">
        <f t="shared" si="442"/>
        <v>0</v>
      </c>
      <c r="E4318" s="6">
        <f t="shared" si="443"/>
        <v>0</v>
      </c>
      <c r="F4318" s="6">
        <f t="shared" si="444"/>
        <v>0</v>
      </c>
      <c r="G4318" s="6">
        <f t="shared" si="445"/>
        <v>0</v>
      </c>
      <c r="H4318" s="6">
        <f t="shared" si="446"/>
        <v>0</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0</v>
      </c>
      <c r="D4320" s="6">
        <f t="shared" si="442"/>
        <v>0</v>
      </c>
      <c r="E4320" s="6">
        <f t="shared" si="443"/>
        <v>0</v>
      </c>
      <c r="F4320" s="6">
        <f t="shared" si="444"/>
        <v>0</v>
      </c>
      <c r="G4320" s="6">
        <f t="shared" si="445"/>
        <v>0</v>
      </c>
      <c r="H4320" s="6">
        <f t="shared" si="446"/>
        <v>0</v>
      </c>
      <c r="I4320" s="162"/>
      <c r="J4320" s="6">
        <f t="shared" si="447"/>
        <v>0</v>
      </c>
    </row>
    <row r="4321" spans="1:10">
      <c r="A4321" s="59">
        <f>'Temperature Data'!A4321</f>
        <v>44862</v>
      </c>
      <c r="B4321" s="6" cm="1">
        <f t="array" ref="B4321">INDEX('Temperature Data'!$B4321:$G4321,1,TempDataCol)</f>
        <v>43.5</v>
      </c>
      <c r="C4321" s="6">
        <f t="shared" si="441"/>
        <v>13</v>
      </c>
      <c r="D4321" s="6">
        <f t="shared" si="442"/>
        <v>14</v>
      </c>
      <c r="E4321" s="6">
        <f t="shared" si="443"/>
        <v>15</v>
      </c>
      <c r="F4321" s="6">
        <f t="shared" si="444"/>
        <v>13</v>
      </c>
      <c r="G4321" s="6">
        <f t="shared" si="445"/>
        <v>14</v>
      </c>
      <c r="H4321" s="6">
        <f t="shared" si="446"/>
        <v>15</v>
      </c>
      <c r="I4321" s="162"/>
      <c r="J4321" s="6">
        <f t="shared" si="447"/>
        <v>-28</v>
      </c>
    </row>
    <row r="4322" spans="1:10">
      <c r="A4322" s="59">
        <f>'Temperature Data'!A4322</f>
        <v>44863</v>
      </c>
      <c r="B4322" s="6" cm="1">
        <f t="array" ref="B4322">INDEX('Temperature Data'!$B4322:$G4322,1,TempDataCol)</f>
        <v>42.4</v>
      </c>
      <c r="C4322" s="6">
        <f t="shared" si="441"/>
        <v>14.100000000000001</v>
      </c>
      <c r="D4322" s="6">
        <f t="shared" si="442"/>
        <v>15.100000000000001</v>
      </c>
      <c r="E4322" s="6">
        <f t="shared" si="443"/>
        <v>16.100000000000001</v>
      </c>
      <c r="F4322" s="6">
        <f t="shared" si="444"/>
        <v>14.100000000000001</v>
      </c>
      <c r="G4322" s="6">
        <f t="shared" si="445"/>
        <v>15.100000000000001</v>
      </c>
      <c r="H4322" s="6">
        <f t="shared" si="446"/>
        <v>16.100000000000001</v>
      </c>
      <c r="I4322" s="162"/>
      <c r="J4322" s="6">
        <f t="shared" si="447"/>
        <v>-30.200000000000003</v>
      </c>
    </row>
    <row r="4323" spans="1:10">
      <c r="A4323" s="59">
        <f>'Temperature Data'!A4323</f>
        <v>44864</v>
      </c>
      <c r="B4323" s="6" cm="1">
        <f t="array" ref="B4323">INDEX('Temperature Data'!$B4323:$G4323,1,TempDataCol)</f>
        <v>45.3</v>
      </c>
      <c r="C4323" s="6">
        <f t="shared" si="441"/>
        <v>11.200000000000003</v>
      </c>
      <c r="D4323" s="6">
        <f t="shared" si="442"/>
        <v>12.200000000000003</v>
      </c>
      <c r="E4323" s="6">
        <f t="shared" si="443"/>
        <v>13.200000000000003</v>
      </c>
      <c r="F4323" s="6">
        <f t="shared" si="444"/>
        <v>11.200000000000003</v>
      </c>
      <c r="G4323" s="6">
        <f t="shared" si="445"/>
        <v>12.200000000000003</v>
      </c>
      <c r="H4323" s="6">
        <f t="shared" si="446"/>
        <v>13.200000000000003</v>
      </c>
      <c r="I4323" s="162"/>
      <c r="J4323" s="6">
        <f t="shared" si="447"/>
        <v>-24.400000000000006</v>
      </c>
    </row>
    <row r="4324" spans="1:10">
      <c r="A4324" s="59">
        <f>'Temperature Data'!A4324</f>
        <v>44865</v>
      </c>
      <c r="B4324" s="6" cm="1">
        <f t="array" ref="B4324">INDEX('Temperature Data'!$B4324:$G4324,1,TempDataCol)</f>
        <v>53.1</v>
      </c>
      <c r="C4324" s="6">
        <f t="shared" si="441"/>
        <v>3.3999999999999986</v>
      </c>
      <c r="D4324" s="6">
        <f t="shared" si="442"/>
        <v>4.3999999999999986</v>
      </c>
      <c r="E4324" s="6">
        <f t="shared" si="443"/>
        <v>5.3999999999999986</v>
      </c>
      <c r="F4324" s="6">
        <f t="shared" si="444"/>
        <v>3.3999999999999986</v>
      </c>
      <c r="G4324" s="6">
        <f t="shared" si="445"/>
        <v>4.3999999999999986</v>
      </c>
      <c r="H4324" s="6">
        <f t="shared" si="446"/>
        <v>5.3999999999999986</v>
      </c>
      <c r="I4324" s="162"/>
      <c r="J4324" s="6">
        <f t="shared" si="447"/>
        <v>-8.7999999999999972</v>
      </c>
    </row>
    <row r="4325" spans="1:10">
      <c r="A4325" s="59">
        <f>'Temperature Data'!A4325</f>
        <v>44866</v>
      </c>
      <c r="B4325" s="6" cm="1">
        <f t="array" ref="B4325">INDEX('Temperature Data'!$B4325:$G4325,1,TempDataCol)</f>
        <v>59.3</v>
      </c>
      <c r="C4325" s="6">
        <f t="shared" si="441"/>
        <v>0</v>
      </c>
      <c r="D4325" s="6">
        <f t="shared" si="442"/>
        <v>0</v>
      </c>
      <c r="E4325" s="6">
        <f t="shared" si="443"/>
        <v>0</v>
      </c>
      <c r="F4325" s="6">
        <f t="shared" si="444"/>
        <v>0</v>
      </c>
      <c r="G4325" s="6">
        <f t="shared" si="445"/>
        <v>0</v>
      </c>
      <c r="H4325" s="6">
        <f t="shared" si="446"/>
        <v>0</v>
      </c>
      <c r="I4325" s="162"/>
      <c r="J4325" s="6">
        <f t="shared" si="447"/>
        <v>0</v>
      </c>
    </row>
    <row r="4326" spans="1:10">
      <c r="A4326" s="59">
        <f>'Temperature Data'!A4326</f>
        <v>44867</v>
      </c>
      <c r="B4326" s="6" cm="1">
        <f t="array" ref="B4326">INDEX('Temperature Data'!$B4326:$G4326,1,TempDataCol)</f>
        <v>54.5</v>
      </c>
      <c r="C4326" s="6">
        <f t="shared" si="441"/>
        <v>2</v>
      </c>
      <c r="D4326" s="6">
        <f t="shared" si="442"/>
        <v>3</v>
      </c>
      <c r="E4326" s="6">
        <f t="shared" si="443"/>
        <v>4</v>
      </c>
      <c r="F4326" s="6">
        <f t="shared" si="444"/>
        <v>2</v>
      </c>
      <c r="G4326" s="6">
        <f t="shared" si="445"/>
        <v>3</v>
      </c>
      <c r="H4326" s="6">
        <f t="shared" si="446"/>
        <v>4</v>
      </c>
      <c r="I4326" s="162"/>
      <c r="J4326" s="6">
        <f t="shared" si="447"/>
        <v>-6</v>
      </c>
    </row>
    <row r="4327" spans="1:10">
      <c r="A4327" s="59">
        <f>'Temperature Data'!A4327</f>
        <v>44868</v>
      </c>
      <c r="B4327" s="6" cm="1">
        <f t="array" ref="B4327">INDEX('Temperature Data'!$B4327:$G4327,1,TempDataCol)</f>
        <v>49.2</v>
      </c>
      <c r="C4327" s="6">
        <f t="shared" si="441"/>
        <v>7.2999999999999972</v>
      </c>
      <c r="D4327" s="6">
        <f t="shared" si="442"/>
        <v>8.2999999999999972</v>
      </c>
      <c r="E4327" s="6">
        <f t="shared" si="443"/>
        <v>9.2999999999999972</v>
      </c>
      <c r="F4327" s="6">
        <f t="shared" si="444"/>
        <v>7.2999999999999972</v>
      </c>
      <c r="G4327" s="6">
        <f t="shared" si="445"/>
        <v>8.2999999999999972</v>
      </c>
      <c r="H4327" s="6">
        <f t="shared" si="446"/>
        <v>9.2999999999999972</v>
      </c>
      <c r="I4327" s="162"/>
      <c r="J4327" s="6">
        <f t="shared" si="447"/>
        <v>-16.599999999999994</v>
      </c>
    </row>
    <row r="4328" spans="1:10">
      <c r="A4328" s="59">
        <f>'Temperature Data'!A4328</f>
        <v>44869</v>
      </c>
      <c r="B4328" s="6" cm="1">
        <f t="array" ref="B4328">INDEX('Temperature Data'!$B4328:$G4328,1,TempDataCol)</f>
        <v>58.4</v>
      </c>
      <c r="C4328" s="6">
        <f t="shared" si="441"/>
        <v>0</v>
      </c>
      <c r="D4328" s="6">
        <f t="shared" si="442"/>
        <v>0</v>
      </c>
      <c r="E4328" s="6">
        <f t="shared" si="443"/>
        <v>0.10000000000000142</v>
      </c>
      <c r="F4328" s="6">
        <f t="shared" si="444"/>
        <v>0</v>
      </c>
      <c r="G4328" s="6">
        <f t="shared" si="445"/>
        <v>0</v>
      </c>
      <c r="H4328" s="6">
        <f t="shared" si="446"/>
        <v>0.10000000000000142</v>
      </c>
      <c r="I4328" s="162"/>
      <c r="J4328" s="6">
        <f t="shared" si="447"/>
        <v>0</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9.8999999999999986</v>
      </c>
      <c r="D4332" s="6">
        <f t="shared" si="442"/>
        <v>10.899999999999999</v>
      </c>
      <c r="E4332" s="6">
        <f t="shared" si="443"/>
        <v>11.899999999999999</v>
      </c>
      <c r="F4332" s="6">
        <f t="shared" si="444"/>
        <v>9.8999999999999986</v>
      </c>
      <c r="G4332" s="6">
        <f t="shared" si="445"/>
        <v>10.899999999999999</v>
      </c>
      <c r="H4332" s="6">
        <f t="shared" si="446"/>
        <v>11.899999999999999</v>
      </c>
      <c r="I4332" s="162"/>
      <c r="J4332" s="6">
        <f t="shared" si="447"/>
        <v>-21.799999999999997</v>
      </c>
    </row>
    <row r="4333" spans="1:10">
      <c r="A4333" s="59">
        <f>'Temperature Data'!A4333</f>
        <v>44874</v>
      </c>
      <c r="B4333" s="6" cm="1">
        <f t="array" ref="B4333">INDEX('Temperature Data'!$B4333:$G4333,1,TempDataCol)</f>
        <v>40.200000000000003</v>
      </c>
      <c r="C4333" s="6">
        <f t="shared" si="441"/>
        <v>16.299999999999997</v>
      </c>
      <c r="D4333" s="6">
        <f t="shared" si="442"/>
        <v>17.299999999999997</v>
      </c>
      <c r="E4333" s="6">
        <f t="shared" si="443"/>
        <v>18.299999999999997</v>
      </c>
      <c r="F4333" s="6">
        <f t="shared" si="444"/>
        <v>16.299999999999997</v>
      </c>
      <c r="G4333" s="6">
        <f t="shared" si="445"/>
        <v>17.299999999999997</v>
      </c>
      <c r="H4333" s="6">
        <f t="shared" si="446"/>
        <v>18.299999999999997</v>
      </c>
      <c r="I4333" s="162"/>
      <c r="J4333" s="6">
        <f t="shared" si="447"/>
        <v>-34.599999999999994</v>
      </c>
    </row>
    <row r="4334" spans="1:10">
      <c r="A4334" s="59">
        <f>'Temperature Data'!A4334</f>
        <v>44875</v>
      </c>
      <c r="B4334" s="6" cm="1">
        <f t="array" ref="B4334">INDEX('Temperature Data'!$B4334:$G4334,1,TempDataCol)</f>
        <v>54.5</v>
      </c>
      <c r="C4334" s="6">
        <f t="shared" si="441"/>
        <v>2</v>
      </c>
      <c r="D4334" s="6">
        <f t="shared" si="442"/>
        <v>3</v>
      </c>
      <c r="E4334" s="6">
        <f t="shared" si="443"/>
        <v>4</v>
      </c>
      <c r="F4334" s="6">
        <f t="shared" si="444"/>
        <v>2</v>
      </c>
      <c r="G4334" s="6">
        <f t="shared" si="445"/>
        <v>3</v>
      </c>
      <c r="H4334" s="6">
        <f t="shared" si="446"/>
        <v>4</v>
      </c>
      <c r="I4334" s="162"/>
      <c r="J4334" s="6">
        <f t="shared" si="447"/>
        <v>-6</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7.6000000000000014</v>
      </c>
      <c r="D4337" s="6">
        <f t="shared" si="442"/>
        <v>8.6000000000000014</v>
      </c>
      <c r="E4337" s="6">
        <f t="shared" si="443"/>
        <v>9.6000000000000014</v>
      </c>
      <c r="F4337" s="6">
        <f t="shared" si="444"/>
        <v>7.6000000000000014</v>
      </c>
      <c r="G4337" s="6">
        <f t="shared" si="445"/>
        <v>8.6000000000000014</v>
      </c>
      <c r="H4337" s="6">
        <f t="shared" si="446"/>
        <v>9.6000000000000014</v>
      </c>
      <c r="I4337" s="162"/>
      <c r="J4337" s="6">
        <f t="shared" si="447"/>
        <v>-17.200000000000003</v>
      </c>
    </row>
    <row r="4338" spans="1:10">
      <c r="A4338" s="59">
        <f>'Temperature Data'!A4338</f>
        <v>44879</v>
      </c>
      <c r="B4338" s="6" cm="1">
        <f t="array" ref="B4338">INDEX('Temperature Data'!$B4338:$G4338,1,TempDataCol)</f>
        <v>35.700000000000003</v>
      </c>
      <c r="C4338" s="6">
        <f t="shared" si="441"/>
        <v>20.799999999999997</v>
      </c>
      <c r="D4338" s="6">
        <f t="shared" si="442"/>
        <v>21.799999999999997</v>
      </c>
      <c r="E4338" s="6">
        <f t="shared" si="443"/>
        <v>22.799999999999997</v>
      </c>
      <c r="F4338" s="6">
        <f t="shared" si="444"/>
        <v>20.799999999999997</v>
      </c>
      <c r="G4338" s="6">
        <f t="shared" si="445"/>
        <v>21.799999999999997</v>
      </c>
      <c r="H4338" s="6">
        <f t="shared" si="446"/>
        <v>22.799999999999997</v>
      </c>
      <c r="I4338" s="162"/>
      <c r="J4338" s="6">
        <f t="shared" si="447"/>
        <v>-43.599999999999994</v>
      </c>
    </row>
    <row r="4339" spans="1:10">
      <c r="A4339" s="59">
        <f>'Temperature Data'!A4339</f>
        <v>44880</v>
      </c>
      <c r="B4339" s="6" cm="1">
        <f t="array" ref="B4339">INDEX('Temperature Data'!$B4339:$G4339,1,TempDataCol)</f>
        <v>33.299999999999997</v>
      </c>
      <c r="C4339" s="6">
        <f t="shared" si="441"/>
        <v>23.200000000000003</v>
      </c>
      <c r="D4339" s="6">
        <f t="shared" si="442"/>
        <v>24.200000000000003</v>
      </c>
      <c r="E4339" s="6">
        <f t="shared" si="443"/>
        <v>25.200000000000003</v>
      </c>
      <c r="F4339" s="6">
        <f t="shared" si="444"/>
        <v>23.200000000000003</v>
      </c>
      <c r="G4339" s="6">
        <f t="shared" si="445"/>
        <v>24.200000000000003</v>
      </c>
      <c r="H4339" s="6">
        <f t="shared" si="446"/>
        <v>25.200000000000003</v>
      </c>
      <c r="I4339" s="162"/>
      <c r="J4339" s="6">
        <f t="shared" si="447"/>
        <v>-48.400000000000006</v>
      </c>
    </row>
    <row r="4340" spans="1:10">
      <c r="A4340" s="59">
        <f>'Temperature Data'!A4340</f>
        <v>44881</v>
      </c>
      <c r="B4340" s="6" cm="1">
        <f t="array" ref="B4340">INDEX('Temperature Data'!$B4340:$G4340,1,TempDataCol)</f>
        <v>43.4</v>
      </c>
      <c r="C4340" s="6">
        <f t="shared" si="441"/>
        <v>13.100000000000001</v>
      </c>
      <c r="D4340" s="6">
        <f t="shared" si="442"/>
        <v>14.100000000000001</v>
      </c>
      <c r="E4340" s="6">
        <f t="shared" si="443"/>
        <v>15.100000000000001</v>
      </c>
      <c r="F4340" s="6">
        <f t="shared" si="444"/>
        <v>13.100000000000001</v>
      </c>
      <c r="G4340" s="6">
        <f t="shared" si="445"/>
        <v>14.100000000000001</v>
      </c>
      <c r="H4340" s="6">
        <f t="shared" si="446"/>
        <v>15.100000000000001</v>
      </c>
      <c r="I4340" s="162"/>
      <c r="J4340" s="6">
        <f t="shared" si="447"/>
        <v>-28.200000000000003</v>
      </c>
    </row>
    <row r="4341" spans="1:10">
      <c r="A4341" s="59">
        <f>'Temperature Data'!A4341</f>
        <v>44882</v>
      </c>
      <c r="B4341" s="6" cm="1">
        <f t="array" ref="B4341">INDEX('Temperature Data'!$B4341:$G4341,1,TempDataCol)</f>
        <v>39.700000000000003</v>
      </c>
      <c r="C4341" s="6">
        <f t="shared" si="441"/>
        <v>16.799999999999997</v>
      </c>
      <c r="D4341" s="6">
        <f t="shared" si="442"/>
        <v>17.799999999999997</v>
      </c>
      <c r="E4341" s="6">
        <f t="shared" si="443"/>
        <v>18.799999999999997</v>
      </c>
      <c r="F4341" s="6">
        <f t="shared" si="444"/>
        <v>16.799999999999997</v>
      </c>
      <c r="G4341" s="6">
        <f t="shared" si="445"/>
        <v>17.799999999999997</v>
      </c>
      <c r="H4341" s="6">
        <f t="shared" si="446"/>
        <v>18.799999999999997</v>
      </c>
      <c r="I4341" s="162"/>
      <c r="J4341" s="6">
        <f t="shared" si="447"/>
        <v>-35.599999999999994</v>
      </c>
    </row>
    <row r="4342" spans="1:10">
      <c r="A4342" s="59">
        <f>'Temperature Data'!A4342</f>
        <v>44883</v>
      </c>
      <c r="B4342" s="6" cm="1">
        <f t="array" ref="B4342">INDEX('Temperature Data'!$B4342:$G4342,1,TempDataCol)</f>
        <v>36.6</v>
      </c>
      <c r="C4342" s="6">
        <f t="shared" si="441"/>
        <v>19.899999999999999</v>
      </c>
      <c r="D4342" s="6">
        <f t="shared" si="442"/>
        <v>20.9</v>
      </c>
      <c r="E4342" s="6">
        <f t="shared" si="443"/>
        <v>21.9</v>
      </c>
      <c r="F4342" s="6">
        <f t="shared" si="444"/>
        <v>19.899999999999999</v>
      </c>
      <c r="G4342" s="6">
        <f t="shared" si="445"/>
        <v>20.9</v>
      </c>
      <c r="H4342" s="6">
        <f t="shared" si="446"/>
        <v>21.9</v>
      </c>
      <c r="I4342" s="162"/>
      <c r="J4342" s="6">
        <f t="shared" si="447"/>
        <v>-41.8</v>
      </c>
    </row>
    <row r="4343" spans="1:10">
      <c r="A4343" s="59">
        <f>'Temperature Data'!A4343</f>
        <v>44884</v>
      </c>
      <c r="B4343" s="6" cm="1">
        <f t="array" ref="B4343">INDEX('Temperature Data'!$B4343:$G4343,1,TempDataCol)</f>
        <v>34.4</v>
      </c>
      <c r="C4343" s="6">
        <f t="shared" si="441"/>
        <v>22.1</v>
      </c>
      <c r="D4343" s="6">
        <f t="shared" si="442"/>
        <v>23.1</v>
      </c>
      <c r="E4343" s="6">
        <f t="shared" si="443"/>
        <v>24.1</v>
      </c>
      <c r="F4343" s="6">
        <f t="shared" si="444"/>
        <v>22.1</v>
      </c>
      <c r="G4343" s="6">
        <f t="shared" si="445"/>
        <v>23.1</v>
      </c>
      <c r="H4343" s="6">
        <f t="shared" si="446"/>
        <v>24.1</v>
      </c>
      <c r="I4343" s="162"/>
      <c r="J4343" s="6">
        <f t="shared" si="447"/>
        <v>-46.20000000000001</v>
      </c>
    </row>
    <row r="4344" spans="1:10">
      <c r="A4344" s="59">
        <f>'Temperature Data'!A4344</f>
        <v>44885</v>
      </c>
      <c r="B4344" s="6" cm="1">
        <f t="array" ref="B4344">INDEX('Temperature Data'!$B4344:$G4344,1,TempDataCol)</f>
        <v>32.200000000000003</v>
      </c>
      <c r="C4344" s="6">
        <f t="shared" si="441"/>
        <v>24.299999999999997</v>
      </c>
      <c r="D4344" s="6">
        <f t="shared" si="442"/>
        <v>25.299999999999997</v>
      </c>
      <c r="E4344" s="6">
        <f t="shared" si="443"/>
        <v>26.299999999999997</v>
      </c>
      <c r="F4344" s="6">
        <f t="shared" si="444"/>
        <v>24.299999999999997</v>
      </c>
      <c r="G4344" s="6">
        <f t="shared" si="445"/>
        <v>25.299999999999997</v>
      </c>
      <c r="H4344" s="6">
        <f t="shared" si="446"/>
        <v>26.299999999999997</v>
      </c>
      <c r="I4344" s="162"/>
      <c r="J4344" s="6">
        <f t="shared" si="447"/>
        <v>-50.599999999999994</v>
      </c>
    </row>
    <row r="4345" spans="1:10">
      <c r="A4345" s="59">
        <f>'Temperature Data'!A4345</f>
        <v>44886</v>
      </c>
      <c r="B4345" s="6" cm="1">
        <f t="array" ref="B4345">INDEX('Temperature Data'!$B4345:$G4345,1,TempDataCol)</f>
        <v>31.9</v>
      </c>
      <c r="C4345" s="6">
        <f t="shared" si="441"/>
        <v>24.6</v>
      </c>
      <c r="D4345" s="6">
        <f t="shared" si="442"/>
        <v>25.6</v>
      </c>
      <c r="E4345" s="6">
        <f t="shared" si="443"/>
        <v>26.6</v>
      </c>
      <c r="F4345" s="6">
        <f t="shared" si="444"/>
        <v>24.6</v>
      </c>
      <c r="G4345" s="6">
        <f t="shared" si="445"/>
        <v>25.6</v>
      </c>
      <c r="H4345" s="6">
        <f t="shared" si="446"/>
        <v>26.6</v>
      </c>
      <c r="I4345" s="162"/>
      <c r="J4345" s="6">
        <f t="shared" si="447"/>
        <v>-51.20000000000001</v>
      </c>
    </row>
    <row r="4346" spans="1:10">
      <c r="A4346" s="59">
        <f>'Temperature Data'!A4346</f>
        <v>44887</v>
      </c>
      <c r="B4346" s="6" cm="1">
        <f t="array" ref="B4346">INDEX('Temperature Data'!$B4346:$G4346,1,TempDataCol)</f>
        <v>38.299999999999997</v>
      </c>
      <c r="C4346" s="6">
        <f t="shared" si="441"/>
        <v>18.200000000000003</v>
      </c>
      <c r="D4346" s="6">
        <f t="shared" si="442"/>
        <v>19.200000000000003</v>
      </c>
      <c r="E4346" s="6">
        <f t="shared" si="443"/>
        <v>20.200000000000003</v>
      </c>
      <c r="F4346" s="6">
        <f t="shared" si="444"/>
        <v>18.200000000000003</v>
      </c>
      <c r="G4346" s="6">
        <f t="shared" si="445"/>
        <v>19.200000000000003</v>
      </c>
      <c r="H4346" s="6">
        <f t="shared" si="446"/>
        <v>20.200000000000003</v>
      </c>
      <c r="I4346" s="162"/>
      <c r="J4346" s="6">
        <f t="shared" si="447"/>
        <v>-38.400000000000006</v>
      </c>
    </row>
    <row r="4347" spans="1:10">
      <c r="A4347" s="59">
        <f>'Temperature Data'!A4347</f>
        <v>44888</v>
      </c>
      <c r="B4347" s="6" cm="1">
        <f t="array" ref="B4347">INDEX('Temperature Data'!$B4347:$G4347,1,TempDataCol)</f>
        <v>37.799999999999997</v>
      </c>
      <c r="C4347" s="6">
        <f t="shared" si="441"/>
        <v>18.700000000000003</v>
      </c>
      <c r="D4347" s="6">
        <f t="shared" si="442"/>
        <v>19.700000000000003</v>
      </c>
      <c r="E4347" s="6">
        <f t="shared" si="443"/>
        <v>20.700000000000003</v>
      </c>
      <c r="F4347" s="6">
        <f t="shared" si="444"/>
        <v>18.700000000000003</v>
      </c>
      <c r="G4347" s="6">
        <f t="shared" si="445"/>
        <v>19.700000000000003</v>
      </c>
      <c r="H4347" s="6">
        <f t="shared" si="446"/>
        <v>20.700000000000003</v>
      </c>
      <c r="I4347" s="162"/>
      <c r="J4347" s="6">
        <f t="shared" si="447"/>
        <v>-39.400000000000006</v>
      </c>
    </row>
    <row r="4348" spans="1:10">
      <c r="A4348" s="59">
        <f>'Temperature Data'!A4348</f>
        <v>44889</v>
      </c>
      <c r="B4348" s="6" cm="1">
        <f t="array" ref="B4348">INDEX('Temperature Data'!$B4348:$G4348,1,TempDataCol)</f>
        <v>35.4</v>
      </c>
      <c r="C4348" s="6">
        <f t="shared" si="441"/>
        <v>21.1</v>
      </c>
      <c r="D4348" s="6">
        <f t="shared" si="442"/>
        <v>22.1</v>
      </c>
      <c r="E4348" s="6">
        <f t="shared" si="443"/>
        <v>23.1</v>
      </c>
      <c r="F4348" s="6">
        <f t="shared" si="444"/>
        <v>21.1</v>
      </c>
      <c r="G4348" s="6">
        <f t="shared" si="445"/>
        <v>22.1</v>
      </c>
      <c r="H4348" s="6">
        <f t="shared" si="446"/>
        <v>23.1</v>
      </c>
      <c r="I4348" s="162"/>
      <c r="J4348" s="6">
        <f t="shared" si="447"/>
        <v>-44.20000000000001</v>
      </c>
    </row>
    <row r="4349" spans="1:10">
      <c r="A4349" s="59">
        <f>'Temperature Data'!A4349</f>
        <v>44890</v>
      </c>
      <c r="B4349" s="6" cm="1">
        <f t="array" ref="B4349">INDEX('Temperature Data'!$B4349:$G4349,1,TempDataCol)</f>
        <v>46.3</v>
      </c>
      <c r="C4349" s="6">
        <f t="shared" si="441"/>
        <v>10.200000000000003</v>
      </c>
      <c r="D4349" s="6">
        <f t="shared" si="442"/>
        <v>11.200000000000003</v>
      </c>
      <c r="E4349" s="6">
        <f t="shared" si="443"/>
        <v>12.200000000000003</v>
      </c>
      <c r="F4349" s="6">
        <f t="shared" si="444"/>
        <v>10.200000000000003</v>
      </c>
      <c r="G4349" s="6">
        <f t="shared" si="445"/>
        <v>11.200000000000003</v>
      </c>
      <c r="H4349" s="6">
        <f t="shared" si="446"/>
        <v>12.200000000000003</v>
      </c>
      <c r="I4349" s="162"/>
      <c r="J4349" s="6">
        <f t="shared" si="447"/>
        <v>-22.400000000000006</v>
      </c>
    </row>
    <row r="4350" spans="1:10">
      <c r="A4350" s="59">
        <f>'Temperature Data'!A4350</f>
        <v>44891</v>
      </c>
      <c r="B4350" s="6" cm="1">
        <f t="array" ref="B4350">INDEX('Temperature Data'!$B4350:$G4350,1,TempDataCol)</f>
        <v>45.2</v>
      </c>
      <c r="C4350" s="6">
        <f t="shared" si="441"/>
        <v>11.299999999999997</v>
      </c>
      <c r="D4350" s="6">
        <f t="shared" si="442"/>
        <v>12.299999999999997</v>
      </c>
      <c r="E4350" s="6">
        <f t="shared" si="443"/>
        <v>13.299999999999997</v>
      </c>
      <c r="F4350" s="6">
        <f t="shared" si="444"/>
        <v>11.299999999999997</v>
      </c>
      <c r="G4350" s="6">
        <f t="shared" si="445"/>
        <v>12.299999999999997</v>
      </c>
      <c r="H4350" s="6">
        <f t="shared" si="446"/>
        <v>13.299999999999997</v>
      </c>
      <c r="I4350" s="162"/>
      <c r="J4350" s="6">
        <f t="shared" si="447"/>
        <v>-24.599999999999994</v>
      </c>
    </row>
    <row r="4351" spans="1:10">
      <c r="A4351" s="59">
        <f>'Temperature Data'!A4351</f>
        <v>44892</v>
      </c>
      <c r="B4351" s="6" cm="1">
        <f t="array" ref="B4351">INDEX('Temperature Data'!$B4351:$G4351,1,TempDataCol)</f>
        <v>48.6</v>
      </c>
      <c r="C4351" s="6">
        <f t="shared" si="441"/>
        <v>7.8999999999999986</v>
      </c>
      <c r="D4351" s="6">
        <f t="shared" si="442"/>
        <v>8.8999999999999986</v>
      </c>
      <c r="E4351" s="6">
        <f t="shared" si="443"/>
        <v>9.8999999999999986</v>
      </c>
      <c r="F4351" s="6">
        <f t="shared" si="444"/>
        <v>7.8999999999999986</v>
      </c>
      <c r="G4351" s="6">
        <f t="shared" si="445"/>
        <v>8.8999999999999986</v>
      </c>
      <c r="H4351" s="6">
        <f t="shared" si="446"/>
        <v>9.8999999999999986</v>
      </c>
      <c r="I4351" s="162"/>
      <c r="J4351" s="6">
        <f t="shared" si="447"/>
        <v>-17.799999999999997</v>
      </c>
    </row>
    <row r="4352" spans="1:10">
      <c r="A4352" s="59">
        <f>'Temperature Data'!A4352</f>
        <v>44893</v>
      </c>
      <c r="B4352" s="6" cm="1">
        <f t="array" ref="B4352">INDEX('Temperature Data'!$B4352:$G4352,1,TempDataCol)</f>
        <v>47.7</v>
      </c>
      <c r="C4352" s="6">
        <f t="shared" si="441"/>
        <v>8.7999999999999972</v>
      </c>
      <c r="D4352" s="6">
        <f t="shared" si="442"/>
        <v>9.7999999999999972</v>
      </c>
      <c r="E4352" s="6">
        <f t="shared" si="443"/>
        <v>10.799999999999997</v>
      </c>
      <c r="F4352" s="6">
        <f t="shared" si="444"/>
        <v>8.7999999999999972</v>
      </c>
      <c r="G4352" s="6">
        <f t="shared" si="445"/>
        <v>9.7999999999999972</v>
      </c>
      <c r="H4352" s="6">
        <f t="shared" si="446"/>
        <v>10.799999999999997</v>
      </c>
      <c r="I4352" s="162"/>
      <c r="J4352" s="6">
        <f t="shared" si="447"/>
        <v>-19.599999999999994</v>
      </c>
    </row>
    <row r="4353" spans="1:10">
      <c r="A4353" s="59">
        <f>'Temperature Data'!A4353</f>
        <v>44894</v>
      </c>
      <c r="B4353" s="6" cm="1">
        <f t="array" ref="B4353">INDEX('Temperature Data'!$B4353:$G4353,1,TempDataCol)</f>
        <v>34.200000000000003</v>
      </c>
      <c r="C4353" s="6">
        <f t="shared" si="441"/>
        <v>22.299999999999997</v>
      </c>
      <c r="D4353" s="6">
        <f t="shared" si="442"/>
        <v>23.299999999999997</v>
      </c>
      <c r="E4353" s="6">
        <f t="shared" si="443"/>
        <v>24.299999999999997</v>
      </c>
      <c r="F4353" s="6">
        <f t="shared" si="444"/>
        <v>22.299999999999997</v>
      </c>
      <c r="G4353" s="6">
        <f t="shared" si="445"/>
        <v>23.299999999999997</v>
      </c>
      <c r="H4353" s="6">
        <f t="shared" si="446"/>
        <v>24.299999999999997</v>
      </c>
      <c r="I4353" s="162"/>
      <c r="J4353" s="6">
        <f t="shared" si="447"/>
        <v>-46.599999999999994</v>
      </c>
    </row>
    <row r="4354" spans="1:10">
      <c r="A4354" s="59">
        <f>'Temperature Data'!A4354</f>
        <v>44895</v>
      </c>
      <c r="B4354" s="6" cm="1">
        <f t="array" ref="B4354">INDEX('Temperature Data'!$B4354:$G4354,1,TempDataCol)</f>
        <v>45.7</v>
      </c>
      <c r="C4354" s="6">
        <f t="shared" si="441"/>
        <v>10.799999999999997</v>
      </c>
      <c r="D4354" s="6">
        <f t="shared" si="442"/>
        <v>11.799999999999997</v>
      </c>
      <c r="E4354" s="6">
        <f t="shared" si="443"/>
        <v>12.799999999999997</v>
      </c>
      <c r="F4354" s="6">
        <f t="shared" si="444"/>
        <v>10.799999999999997</v>
      </c>
      <c r="G4354" s="6">
        <f t="shared" si="445"/>
        <v>11.799999999999997</v>
      </c>
      <c r="H4354" s="6">
        <f t="shared" si="446"/>
        <v>12.799999999999997</v>
      </c>
      <c r="I4354" s="162"/>
      <c r="J4354" s="6">
        <f t="shared" si="447"/>
        <v>-23.599999999999994</v>
      </c>
    </row>
    <row r="4355" spans="1:10">
      <c r="A4355" s="59">
        <f>'Temperature Data'!A4355</f>
        <v>44896</v>
      </c>
      <c r="B4355" s="6" cm="1">
        <f t="array" ref="B4355">INDEX('Temperature Data'!$B4355:$G4355,1,TempDataCol)</f>
        <v>38.5</v>
      </c>
      <c r="C4355" s="6">
        <f t="shared" si="441"/>
        <v>18</v>
      </c>
      <c r="D4355" s="6">
        <f t="shared" si="442"/>
        <v>19</v>
      </c>
      <c r="E4355" s="6">
        <f t="shared" si="443"/>
        <v>20</v>
      </c>
      <c r="F4355" s="6">
        <f t="shared" si="444"/>
        <v>18</v>
      </c>
      <c r="G4355" s="6">
        <f t="shared" si="445"/>
        <v>19</v>
      </c>
      <c r="H4355" s="6">
        <f t="shared" si="446"/>
        <v>20</v>
      </c>
      <c r="I4355" s="162"/>
      <c r="J4355" s="6">
        <f t="shared" si="447"/>
        <v>-38</v>
      </c>
    </row>
    <row r="4356" spans="1:10">
      <c r="A4356" s="59">
        <f>'Temperature Data'!A4356</f>
        <v>44897</v>
      </c>
      <c r="B4356" s="6" cm="1">
        <f t="array" ref="B4356">INDEX('Temperature Data'!$B4356:$G4356,1,TempDataCol)</f>
        <v>37.1</v>
      </c>
      <c r="C4356" s="6">
        <f t="shared" si="441"/>
        <v>19.399999999999999</v>
      </c>
      <c r="D4356" s="6">
        <f t="shared" si="442"/>
        <v>20.399999999999999</v>
      </c>
      <c r="E4356" s="6">
        <f t="shared" si="443"/>
        <v>21.4</v>
      </c>
      <c r="F4356" s="6">
        <f t="shared" si="444"/>
        <v>19.399999999999999</v>
      </c>
      <c r="G4356" s="6">
        <f t="shared" si="445"/>
        <v>20.399999999999999</v>
      </c>
      <c r="H4356" s="6">
        <f t="shared" si="446"/>
        <v>21.4</v>
      </c>
      <c r="I4356" s="162"/>
      <c r="J4356" s="6">
        <f t="shared" si="447"/>
        <v>-40.799999999999997</v>
      </c>
    </row>
    <row r="4357" spans="1:10">
      <c r="A4357" s="59">
        <f>'Temperature Data'!A4357</f>
        <v>44898</v>
      </c>
      <c r="B4357" s="6" cm="1">
        <f t="array" ref="B4357">INDEX('Temperature Data'!$B4357:$G4357,1,TempDataCol)</f>
        <v>50</v>
      </c>
      <c r="C4357" s="6">
        <f t="shared" si="441"/>
        <v>6.5</v>
      </c>
      <c r="D4357" s="6">
        <f t="shared" si="442"/>
        <v>7.5</v>
      </c>
      <c r="E4357" s="6">
        <f t="shared" si="443"/>
        <v>8.5</v>
      </c>
      <c r="F4357" s="6">
        <f t="shared" si="444"/>
        <v>6.5</v>
      </c>
      <c r="G4357" s="6">
        <f t="shared" si="445"/>
        <v>7.5</v>
      </c>
      <c r="H4357" s="6">
        <f t="shared" si="446"/>
        <v>8.5</v>
      </c>
      <c r="I4357" s="162"/>
      <c r="J4357" s="6">
        <f t="shared" si="447"/>
        <v>-15</v>
      </c>
    </row>
    <row r="4358" spans="1:10">
      <c r="A4358" s="59">
        <f>'Temperature Data'!A4358</f>
        <v>44899</v>
      </c>
      <c r="B4358" s="6" cm="1">
        <f t="array" ref="B4358">INDEX('Temperature Data'!$B4358:$G4358,1,TempDataCol)</f>
        <v>36</v>
      </c>
      <c r="C4358" s="6">
        <f t="shared" si="441"/>
        <v>20.5</v>
      </c>
      <c r="D4358" s="6">
        <f t="shared" si="442"/>
        <v>21.5</v>
      </c>
      <c r="E4358" s="6">
        <f t="shared" si="443"/>
        <v>22.5</v>
      </c>
      <c r="F4358" s="6">
        <f t="shared" si="444"/>
        <v>20.5</v>
      </c>
      <c r="G4358" s="6">
        <f t="shared" si="445"/>
        <v>21.5</v>
      </c>
      <c r="H4358" s="6">
        <f t="shared" si="446"/>
        <v>22.5</v>
      </c>
      <c r="I4358" s="162"/>
      <c r="J4358" s="6">
        <f t="shared" si="447"/>
        <v>-43</v>
      </c>
    </row>
    <row r="4359" spans="1:10">
      <c r="A4359" s="59">
        <f>'Temperature Data'!A4359</f>
        <v>44900</v>
      </c>
      <c r="B4359" s="6" cm="1">
        <f t="array" ref="B4359">INDEX('Temperature Data'!$B4359:$G4359,1,TempDataCol)</f>
        <v>34.799999999999997</v>
      </c>
      <c r="C4359" s="6">
        <f t="shared" si="441"/>
        <v>21.700000000000003</v>
      </c>
      <c r="D4359" s="6">
        <f t="shared" si="442"/>
        <v>22.700000000000003</v>
      </c>
      <c r="E4359" s="6">
        <f t="shared" si="443"/>
        <v>23.700000000000003</v>
      </c>
      <c r="F4359" s="6">
        <f t="shared" si="444"/>
        <v>21.700000000000003</v>
      </c>
      <c r="G4359" s="6">
        <f t="shared" si="445"/>
        <v>22.700000000000003</v>
      </c>
      <c r="H4359" s="6">
        <f t="shared" si="446"/>
        <v>23.700000000000003</v>
      </c>
      <c r="I4359" s="162"/>
      <c r="J4359" s="6">
        <f t="shared" si="447"/>
        <v>-45.400000000000006</v>
      </c>
    </row>
    <row r="4360" spans="1:10">
      <c r="A4360" s="59">
        <f>'Temperature Data'!A4360</f>
        <v>44901</v>
      </c>
      <c r="B4360" s="6" cm="1">
        <f t="array" ref="B4360">INDEX('Temperature Data'!$B4360:$G4360,1,TempDataCol)</f>
        <v>43.8</v>
      </c>
      <c r="C4360" s="6">
        <f t="shared" si="441"/>
        <v>12.700000000000003</v>
      </c>
      <c r="D4360" s="6">
        <f t="shared" si="442"/>
        <v>13.700000000000003</v>
      </c>
      <c r="E4360" s="6">
        <f t="shared" si="443"/>
        <v>14.700000000000003</v>
      </c>
      <c r="F4360" s="6">
        <f t="shared" si="444"/>
        <v>12.700000000000003</v>
      </c>
      <c r="G4360" s="6">
        <f t="shared" si="445"/>
        <v>13.700000000000003</v>
      </c>
      <c r="H4360" s="6">
        <f t="shared" si="446"/>
        <v>14.700000000000003</v>
      </c>
      <c r="I4360" s="162"/>
      <c r="J4360" s="6">
        <f t="shared" si="447"/>
        <v>-27.400000000000006</v>
      </c>
    </row>
    <row r="4361" spans="1:10">
      <c r="A4361" s="59">
        <f>'Temperature Data'!A4361</f>
        <v>44902</v>
      </c>
      <c r="B4361" s="6" cm="1">
        <f t="array" ref="B4361">INDEX('Temperature Data'!$B4361:$G4361,1,TempDataCol)</f>
        <v>55.5</v>
      </c>
      <c r="C4361" s="6">
        <f t="shared" si="441"/>
        <v>1</v>
      </c>
      <c r="D4361" s="6">
        <f t="shared" si="442"/>
        <v>2</v>
      </c>
      <c r="E4361" s="6">
        <f t="shared" si="443"/>
        <v>3</v>
      </c>
      <c r="F4361" s="6">
        <f t="shared" si="444"/>
        <v>1</v>
      </c>
      <c r="G4361" s="6">
        <f t="shared" si="445"/>
        <v>2</v>
      </c>
      <c r="H4361" s="6">
        <f t="shared" si="446"/>
        <v>3</v>
      </c>
      <c r="I4361" s="162"/>
      <c r="J4361" s="6">
        <f t="shared" si="447"/>
        <v>-4</v>
      </c>
    </row>
    <row r="4362" spans="1:10">
      <c r="A4362" s="59">
        <f>'Temperature Data'!A4362</f>
        <v>44903</v>
      </c>
      <c r="B4362" s="6" cm="1">
        <f t="array" ref="B4362">INDEX('Temperature Data'!$B4362:$G4362,1,TempDataCol)</f>
        <v>46.5</v>
      </c>
      <c r="C4362" s="6">
        <f t="shared" si="441"/>
        <v>10</v>
      </c>
      <c r="D4362" s="6">
        <f t="shared" si="442"/>
        <v>11</v>
      </c>
      <c r="E4362" s="6">
        <f t="shared" si="443"/>
        <v>12</v>
      </c>
      <c r="F4362" s="6">
        <f t="shared" si="444"/>
        <v>10</v>
      </c>
      <c r="G4362" s="6">
        <f t="shared" si="445"/>
        <v>11</v>
      </c>
      <c r="H4362" s="6">
        <f t="shared" si="446"/>
        <v>12</v>
      </c>
      <c r="I4362" s="162"/>
      <c r="J4362" s="6">
        <f t="shared" si="447"/>
        <v>-22</v>
      </c>
    </row>
    <row r="4363" spans="1:10">
      <c r="A4363" s="59">
        <f>'Temperature Data'!A4363</f>
        <v>44904</v>
      </c>
      <c r="B4363" s="6" cm="1">
        <f t="array" ref="B4363">INDEX('Temperature Data'!$B4363:$G4363,1,TempDataCol)</f>
        <v>36.4</v>
      </c>
      <c r="C4363" s="6">
        <f t="shared" si="441"/>
        <v>20.100000000000001</v>
      </c>
      <c r="D4363" s="6">
        <f t="shared" si="442"/>
        <v>21.1</v>
      </c>
      <c r="E4363" s="6">
        <f t="shared" si="443"/>
        <v>22.1</v>
      </c>
      <c r="F4363" s="6">
        <f t="shared" si="444"/>
        <v>20.100000000000001</v>
      </c>
      <c r="G4363" s="6">
        <f t="shared" si="445"/>
        <v>21.1</v>
      </c>
      <c r="H4363" s="6">
        <f t="shared" si="446"/>
        <v>22.1</v>
      </c>
      <c r="I4363" s="162"/>
      <c r="J4363" s="6">
        <f t="shared" si="447"/>
        <v>-42.2</v>
      </c>
    </row>
    <row r="4364" spans="1:10">
      <c r="A4364" s="59">
        <f>'Temperature Data'!A4364</f>
        <v>44905</v>
      </c>
      <c r="B4364" s="6" cm="1">
        <f t="array" ref="B4364">INDEX('Temperature Data'!$B4364:$G4364,1,TempDataCol)</f>
        <v>31</v>
      </c>
      <c r="C4364" s="6">
        <f t="shared" si="441"/>
        <v>25.5</v>
      </c>
      <c r="D4364" s="6">
        <f t="shared" si="442"/>
        <v>26.5</v>
      </c>
      <c r="E4364" s="6">
        <f t="shared" si="443"/>
        <v>27.5</v>
      </c>
      <c r="F4364" s="6">
        <f t="shared" si="444"/>
        <v>25.5</v>
      </c>
      <c r="G4364" s="6">
        <f t="shared" si="445"/>
        <v>26.5</v>
      </c>
      <c r="H4364" s="6">
        <f t="shared" si="446"/>
        <v>27.5</v>
      </c>
      <c r="I4364" s="162"/>
      <c r="J4364" s="6">
        <f t="shared" si="447"/>
        <v>-53</v>
      </c>
    </row>
    <row r="4365" spans="1:10">
      <c r="A4365" s="59">
        <f>'Temperature Data'!A4365</f>
        <v>44906</v>
      </c>
      <c r="B4365" s="6" cm="1">
        <f t="array" ref="B4365">INDEX('Temperature Data'!$B4365:$G4365,1,TempDataCol)</f>
        <v>27</v>
      </c>
      <c r="C4365" s="6">
        <f t="shared" si="441"/>
        <v>29.5</v>
      </c>
      <c r="D4365" s="6">
        <f t="shared" si="442"/>
        <v>30.5</v>
      </c>
      <c r="E4365" s="6">
        <f t="shared" si="443"/>
        <v>31.5</v>
      </c>
      <c r="F4365" s="6">
        <f t="shared" si="444"/>
        <v>29.5</v>
      </c>
      <c r="G4365" s="6">
        <f t="shared" si="445"/>
        <v>30.5</v>
      </c>
      <c r="H4365" s="6">
        <f t="shared" si="446"/>
        <v>31.5</v>
      </c>
      <c r="I4365" s="162"/>
      <c r="J4365" s="6">
        <f t="shared" si="447"/>
        <v>-61</v>
      </c>
    </row>
    <row r="4366" spans="1:10">
      <c r="A4366" s="59">
        <f>'Temperature Data'!A4366</f>
        <v>44907</v>
      </c>
      <c r="B4366" s="6" cm="1">
        <f t="array" ref="B4366">INDEX('Temperature Data'!$B4366:$G4366,1,TempDataCol)</f>
        <v>26.5</v>
      </c>
      <c r="C4366" s="6">
        <f t="shared" si="441"/>
        <v>30</v>
      </c>
      <c r="D4366" s="6">
        <f t="shared" si="442"/>
        <v>31</v>
      </c>
      <c r="E4366" s="6">
        <f t="shared" si="443"/>
        <v>32</v>
      </c>
      <c r="F4366" s="6">
        <f t="shared" si="444"/>
        <v>30</v>
      </c>
      <c r="G4366" s="6">
        <f t="shared" si="445"/>
        <v>31</v>
      </c>
      <c r="H4366" s="6">
        <f t="shared" si="446"/>
        <v>32</v>
      </c>
      <c r="I4366" s="162"/>
      <c r="J4366" s="6">
        <f t="shared" si="447"/>
        <v>-62</v>
      </c>
    </row>
    <row r="4367" spans="1:10">
      <c r="A4367" s="59">
        <f>'Temperature Data'!A4367</f>
        <v>44908</v>
      </c>
      <c r="B4367" s="6" cm="1">
        <f t="array" ref="B4367">INDEX('Temperature Data'!$B4367:$G4367,1,TempDataCol)</f>
        <v>30</v>
      </c>
      <c r="C4367" s="6">
        <f t="shared" si="441"/>
        <v>26.5</v>
      </c>
      <c r="D4367" s="6">
        <f t="shared" si="442"/>
        <v>27.5</v>
      </c>
      <c r="E4367" s="6">
        <f t="shared" si="443"/>
        <v>28.5</v>
      </c>
      <c r="F4367" s="6">
        <f t="shared" si="444"/>
        <v>26.5</v>
      </c>
      <c r="G4367" s="6">
        <f t="shared" si="445"/>
        <v>27.5</v>
      </c>
      <c r="H4367" s="6">
        <f t="shared" si="446"/>
        <v>28.5</v>
      </c>
      <c r="I4367" s="162"/>
      <c r="J4367" s="6">
        <f t="shared" si="447"/>
        <v>-55</v>
      </c>
    </row>
    <row r="4368" spans="1:10">
      <c r="A4368" s="59">
        <f>'Temperature Data'!A4368</f>
        <v>44909</v>
      </c>
      <c r="B4368" s="6" cm="1">
        <f t="array" ref="B4368">INDEX('Temperature Data'!$B4368:$G4368,1,TempDataCol)</f>
        <v>30.200000000000003</v>
      </c>
      <c r="C4368" s="6">
        <f t="shared" si="441"/>
        <v>26.299999999999997</v>
      </c>
      <c r="D4368" s="6">
        <f t="shared" si="442"/>
        <v>27.299999999999997</v>
      </c>
      <c r="E4368" s="6">
        <f t="shared" si="443"/>
        <v>28.299999999999997</v>
      </c>
      <c r="F4368" s="6">
        <f t="shared" si="444"/>
        <v>26.299999999999997</v>
      </c>
      <c r="G4368" s="6">
        <f t="shared" si="445"/>
        <v>27.299999999999997</v>
      </c>
      <c r="H4368" s="6">
        <f t="shared" si="446"/>
        <v>28.299999999999997</v>
      </c>
      <c r="I4368" s="162"/>
      <c r="J4368" s="6">
        <f t="shared" si="447"/>
        <v>-54.599999999999994</v>
      </c>
    </row>
    <row r="4369" spans="1:10">
      <c r="A4369" s="59">
        <f>'Temperature Data'!A4369</f>
        <v>44910</v>
      </c>
      <c r="B4369" s="6" cm="1">
        <f t="array" ref="B4369">INDEX('Temperature Data'!$B4369:$G4369,1,TempDataCol)</f>
        <v>36.799999999999997</v>
      </c>
      <c r="C4369" s="6">
        <f t="shared" si="441"/>
        <v>19.700000000000003</v>
      </c>
      <c r="D4369" s="6">
        <f t="shared" si="442"/>
        <v>20.700000000000003</v>
      </c>
      <c r="E4369" s="6">
        <f t="shared" si="443"/>
        <v>21.700000000000003</v>
      </c>
      <c r="F4369" s="6">
        <f t="shared" si="444"/>
        <v>19.700000000000003</v>
      </c>
      <c r="G4369" s="6">
        <f t="shared" si="445"/>
        <v>20.700000000000003</v>
      </c>
      <c r="H4369" s="6">
        <f t="shared" si="446"/>
        <v>21.700000000000003</v>
      </c>
      <c r="I4369" s="162"/>
      <c r="J4369" s="6">
        <f t="shared" si="447"/>
        <v>-41.400000000000006</v>
      </c>
    </row>
    <row r="4370" spans="1:10">
      <c r="A4370" s="59">
        <f>'Temperature Data'!A4370</f>
        <v>44911</v>
      </c>
      <c r="B4370" s="6" cm="1">
        <f t="array" ref="B4370">INDEX('Temperature Data'!$B4370:$G4370,1,TempDataCol)</f>
        <v>42.6</v>
      </c>
      <c r="C4370" s="6">
        <f t="shared" si="441"/>
        <v>13.899999999999999</v>
      </c>
      <c r="D4370" s="6">
        <f t="shared" si="442"/>
        <v>14.899999999999999</v>
      </c>
      <c r="E4370" s="6">
        <f t="shared" si="443"/>
        <v>15.899999999999999</v>
      </c>
      <c r="F4370" s="6">
        <f t="shared" si="444"/>
        <v>13.899999999999999</v>
      </c>
      <c r="G4370" s="6">
        <f t="shared" si="445"/>
        <v>14.899999999999999</v>
      </c>
      <c r="H4370" s="6">
        <f t="shared" si="446"/>
        <v>15.899999999999999</v>
      </c>
      <c r="I4370" s="162"/>
      <c r="J4370" s="6">
        <f t="shared" si="447"/>
        <v>-29.799999999999997</v>
      </c>
    </row>
    <row r="4371" spans="1:10">
      <c r="A4371" s="59">
        <f>'Temperature Data'!A4371</f>
        <v>44912</v>
      </c>
      <c r="B4371" s="6" cm="1">
        <f t="array" ref="B4371">INDEX('Temperature Data'!$B4371:$G4371,1,TempDataCol)</f>
        <v>38.200000000000003</v>
      </c>
      <c r="C4371" s="6">
        <f t="shared" si="441"/>
        <v>18.299999999999997</v>
      </c>
      <c r="D4371" s="6">
        <f t="shared" si="442"/>
        <v>19.299999999999997</v>
      </c>
      <c r="E4371" s="6">
        <f t="shared" si="443"/>
        <v>20.299999999999997</v>
      </c>
      <c r="F4371" s="6">
        <f t="shared" si="444"/>
        <v>18.299999999999997</v>
      </c>
      <c r="G4371" s="6">
        <f t="shared" si="445"/>
        <v>19.299999999999997</v>
      </c>
      <c r="H4371" s="6">
        <f t="shared" si="446"/>
        <v>20.299999999999997</v>
      </c>
      <c r="I4371" s="162"/>
      <c r="J4371" s="6">
        <f t="shared" si="447"/>
        <v>-38.599999999999994</v>
      </c>
    </row>
    <row r="4372" spans="1:10">
      <c r="A4372" s="59">
        <f>'Temperature Data'!A4372</f>
        <v>44913</v>
      </c>
      <c r="B4372" s="6" cm="1">
        <f t="array" ref="B4372">INDEX('Temperature Data'!$B4372:$G4372,1,TempDataCol)</f>
        <v>34.6</v>
      </c>
      <c r="C4372" s="6">
        <f t="shared" si="441"/>
        <v>21.9</v>
      </c>
      <c r="D4372" s="6">
        <f t="shared" si="442"/>
        <v>22.9</v>
      </c>
      <c r="E4372" s="6">
        <f t="shared" si="443"/>
        <v>23.9</v>
      </c>
      <c r="F4372" s="6">
        <f t="shared" si="444"/>
        <v>21.9</v>
      </c>
      <c r="G4372" s="6">
        <f t="shared" si="445"/>
        <v>22.9</v>
      </c>
      <c r="H4372" s="6">
        <f t="shared" si="446"/>
        <v>23.9</v>
      </c>
      <c r="I4372" s="162"/>
      <c r="J4372" s="6">
        <f t="shared" si="447"/>
        <v>-45.79999999999999</v>
      </c>
    </row>
    <row r="4373" spans="1:10">
      <c r="A4373" s="59">
        <f>'Temperature Data'!A4373</f>
        <v>44914</v>
      </c>
      <c r="B4373" s="6" cm="1">
        <f t="array" ref="B4373">INDEX('Temperature Data'!$B4373:$G4373,1,TempDataCol)</f>
        <v>33.799999999999997</v>
      </c>
      <c r="C4373" s="6">
        <f t="shared" si="441"/>
        <v>22.700000000000003</v>
      </c>
      <c r="D4373" s="6">
        <f t="shared" si="442"/>
        <v>23.700000000000003</v>
      </c>
      <c r="E4373" s="6">
        <f t="shared" si="443"/>
        <v>24.700000000000003</v>
      </c>
      <c r="F4373" s="6">
        <f t="shared" si="444"/>
        <v>22.700000000000003</v>
      </c>
      <c r="G4373" s="6">
        <f t="shared" si="445"/>
        <v>23.700000000000003</v>
      </c>
      <c r="H4373" s="6">
        <f t="shared" si="446"/>
        <v>24.700000000000003</v>
      </c>
      <c r="I4373" s="162"/>
      <c r="J4373" s="6">
        <f t="shared" si="447"/>
        <v>-47.400000000000006</v>
      </c>
    </row>
    <row r="4374" spans="1:10">
      <c r="A4374" s="59">
        <f>'Temperature Data'!A4374</f>
        <v>44915</v>
      </c>
      <c r="B4374" s="6" cm="1">
        <f t="array" ref="B4374">INDEX('Temperature Data'!$B4374:$G4374,1,TempDataCol)</f>
        <v>32.200000000000003</v>
      </c>
      <c r="C4374" s="6">
        <f t="shared" si="441"/>
        <v>24.299999999999997</v>
      </c>
      <c r="D4374" s="6">
        <f t="shared" si="442"/>
        <v>25.299999999999997</v>
      </c>
      <c r="E4374" s="6">
        <f t="shared" si="443"/>
        <v>26.299999999999997</v>
      </c>
      <c r="F4374" s="6">
        <f t="shared" si="444"/>
        <v>24.299999999999997</v>
      </c>
      <c r="G4374" s="6">
        <f t="shared" si="445"/>
        <v>25.299999999999997</v>
      </c>
      <c r="H4374" s="6">
        <f t="shared" si="446"/>
        <v>26.299999999999997</v>
      </c>
      <c r="I4374" s="162"/>
      <c r="J4374" s="6">
        <f t="shared" si="447"/>
        <v>-50.599999999999994</v>
      </c>
    </row>
    <row r="4375" spans="1:10">
      <c r="A4375" s="59">
        <f>'Temperature Data'!A4375</f>
        <v>44916</v>
      </c>
      <c r="B4375" s="6" cm="1">
        <f t="array" ref="B4375">INDEX('Temperature Data'!$B4375:$G4375,1,TempDataCol)</f>
        <v>28.5</v>
      </c>
      <c r="C4375" s="6">
        <f t="shared" si="441"/>
        <v>28</v>
      </c>
      <c r="D4375" s="6">
        <f t="shared" si="442"/>
        <v>29</v>
      </c>
      <c r="E4375" s="6">
        <f t="shared" si="443"/>
        <v>30</v>
      </c>
      <c r="F4375" s="6">
        <f t="shared" si="444"/>
        <v>28</v>
      </c>
      <c r="G4375" s="6">
        <f t="shared" si="445"/>
        <v>29</v>
      </c>
      <c r="H4375" s="6">
        <f t="shared" si="446"/>
        <v>30</v>
      </c>
      <c r="I4375" s="162"/>
      <c r="J4375" s="6">
        <f t="shared" si="447"/>
        <v>-58</v>
      </c>
    </row>
    <row r="4376" spans="1:10">
      <c r="A4376" s="59">
        <f>'Temperature Data'!A4376</f>
        <v>44917</v>
      </c>
      <c r="B4376" s="6" cm="1">
        <f t="array" ref="B4376">INDEX('Temperature Data'!$B4376:$G4376,1,TempDataCol)</f>
        <v>34.299999999999997</v>
      </c>
      <c r="C4376" s="6">
        <f t="shared" si="441"/>
        <v>22.200000000000003</v>
      </c>
      <c r="D4376" s="6">
        <f t="shared" si="442"/>
        <v>23.200000000000003</v>
      </c>
      <c r="E4376" s="6">
        <f t="shared" si="443"/>
        <v>24.200000000000003</v>
      </c>
      <c r="F4376" s="6">
        <f t="shared" si="444"/>
        <v>22.200000000000003</v>
      </c>
      <c r="G4376" s="6">
        <f t="shared" si="445"/>
        <v>23.200000000000003</v>
      </c>
      <c r="H4376" s="6">
        <f t="shared" si="446"/>
        <v>24.200000000000003</v>
      </c>
      <c r="I4376" s="162"/>
      <c r="J4376" s="6">
        <f t="shared" si="447"/>
        <v>-46.400000000000006</v>
      </c>
    </row>
    <row r="4377" spans="1:10">
      <c r="A4377" s="59">
        <f>'Temperature Data'!A4377</f>
        <v>44918</v>
      </c>
      <c r="B4377" s="6" cm="1">
        <f t="array" ref="B4377">INDEX('Temperature Data'!$B4377:$G4377,1,TempDataCol)</f>
        <v>47.2</v>
      </c>
      <c r="C4377" s="6">
        <f t="shared" si="441"/>
        <v>9.2999999999999972</v>
      </c>
      <c r="D4377" s="6">
        <f t="shared" si="442"/>
        <v>10.299999999999997</v>
      </c>
      <c r="E4377" s="6">
        <f t="shared" si="443"/>
        <v>11.299999999999997</v>
      </c>
      <c r="F4377" s="6">
        <f t="shared" si="444"/>
        <v>9.2999999999999972</v>
      </c>
      <c r="G4377" s="6">
        <f t="shared" si="445"/>
        <v>10.299999999999997</v>
      </c>
      <c r="H4377" s="6">
        <f t="shared" si="446"/>
        <v>11.299999999999997</v>
      </c>
      <c r="I4377" s="162"/>
      <c r="J4377" s="6">
        <f t="shared" si="447"/>
        <v>-20.599999999999994</v>
      </c>
    </row>
    <row r="4378" spans="1:10">
      <c r="A4378" s="59">
        <f>'Temperature Data'!A4378</f>
        <v>44919</v>
      </c>
      <c r="B4378" s="6" cm="1">
        <f t="array" ref="B4378">INDEX('Temperature Data'!$B4378:$G4378,1,TempDataCol)</f>
        <v>15.5</v>
      </c>
      <c r="C4378" s="6">
        <f t="shared" si="441"/>
        <v>41</v>
      </c>
      <c r="D4378" s="6">
        <f t="shared" si="442"/>
        <v>42</v>
      </c>
      <c r="E4378" s="6">
        <f t="shared" si="443"/>
        <v>43</v>
      </c>
      <c r="F4378" s="6">
        <f t="shared" si="444"/>
        <v>41</v>
      </c>
      <c r="G4378" s="6">
        <f t="shared" si="445"/>
        <v>42</v>
      </c>
      <c r="H4378" s="6">
        <f t="shared" si="446"/>
        <v>43</v>
      </c>
      <c r="I4378" s="162"/>
      <c r="J4378" s="6">
        <f t="shared" si="447"/>
        <v>-84</v>
      </c>
    </row>
    <row r="4379" spans="1:10">
      <c r="A4379" s="59">
        <f>'Temperature Data'!A4379</f>
        <v>44920</v>
      </c>
      <c r="B4379" s="6" cm="1">
        <f t="array" ref="B4379">INDEX('Temperature Data'!$B4379:$G4379,1,TempDataCol)</f>
        <v>20.200000000000003</v>
      </c>
      <c r="C4379" s="6">
        <f t="shared" si="441"/>
        <v>36.299999999999997</v>
      </c>
      <c r="D4379" s="6">
        <f t="shared" si="442"/>
        <v>37.299999999999997</v>
      </c>
      <c r="E4379" s="6">
        <f t="shared" si="443"/>
        <v>38.299999999999997</v>
      </c>
      <c r="F4379" s="6">
        <f t="shared" si="444"/>
        <v>36.299999999999997</v>
      </c>
      <c r="G4379" s="6">
        <f t="shared" si="445"/>
        <v>37.299999999999997</v>
      </c>
      <c r="H4379" s="6">
        <f t="shared" si="446"/>
        <v>38.299999999999997</v>
      </c>
      <c r="I4379" s="162"/>
      <c r="J4379" s="6">
        <f t="shared" si="447"/>
        <v>-74.599999999999994</v>
      </c>
    </row>
    <row r="4380" spans="1:10">
      <c r="A4380" s="59">
        <f>'Temperature Data'!A4380</f>
        <v>44921</v>
      </c>
      <c r="B4380" s="6" cm="1">
        <f t="array" ref="B4380">INDEX('Temperature Data'!$B4380:$G4380,1,TempDataCol)</f>
        <v>26.299999999999997</v>
      </c>
      <c r="C4380" s="6">
        <f t="shared" si="441"/>
        <v>30.200000000000003</v>
      </c>
      <c r="D4380" s="6">
        <f t="shared" si="442"/>
        <v>31.200000000000003</v>
      </c>
      <c r="E4380" s="6">
        <f t="shared" si="443"/>
        <v>32.200000000000003</v>
      </c>
      <c r="F4380" s="6">
        <f t="shared" si="444"/>
        <v>30.200000000000003</v>
      </c>
      <c r="G4380" s="6">
        <f t="shared" si="445"/>
        <v>31.200000000000003</v>
      </c>
      <c r="H4380" s="6">
        <f t="shared" si="446"/>
        <v>32.200000000000003</v>
      </c>
      <c r="I4380" s="162"/>
      <c r="J4380" s="6">
        <f t="shared" si="447"/>
        <v>-62.400000000000006</v>
      </c>
    </row>
    <row r="4381" spans="1:10">
      <c r="A4381" s="59">
        <f>'Temperature Data'!A4381</f>
        <v>44922</v>
      </c>
      <c r="B4381" s="6" cm="1">
        <f t="array" ref="B4381">INDEX('Temperature Data'!$B4381:$G4381,1,TempDataCol)</f>
        <v>28.700000000000003</v>
      </c>
      <c r="C4381" s="6">
        <f t="shared" si="441"/>
        <v>27.799999999999997</v>
      </c>
      <c r="D4381" s="6">
        <f t="shared" si="442"/>
        <v>28.799999999999997</v>
      </c>
      <c r="E4381" s="6">
        <f t="shared" si="443"/>
        <v>29.799999999999997</v>
      </c>
      <c r="F4381" s="6">
        <f t="shared" si="444"/>
        <v>27.799999999999997</v>
      </c>
      <c r="G4381" s="6">
        <f t="shared" si="445"/>
        <v>28.799999999999997</v>
      </c>
      <c r="H4381" s="6">
        <f t="shared" si="446"/>
        <v>29.799999999999997</v>
      </c>
      <c r="I4381" s="162"/>
      <c r="J4381" s="6">
        <f t="shared" si="447"/>
        <v>-57.599999999999994</v>
      </c>
    </row>
    <row r="4382" spans="1:10">
      <c r="A4382" s="59">
        <f>'Temperature Data'!A4382</f>
        <v>44923</v>
      </c>
      <c r="B4382" s="6" cm="1">
        <f t="array" ref="B4382">INDEX('Temperature Data'!$B4382:$G4382,1,TempDataCol)</f>
        <v>31.799999999999997</v>
      </c>
      <c r="C4382" s="6">
        <f t="shared" si="441"/>
        <v>24.700000000000003</v>
      </c>
      <c r="D4382" s="6">
        <f t="shared" si="442"/>
        <v>25.700000000000003</v>
      </c>
      <c r="E4382" s="6">
        <f t="shared" si="443"/>
        <v>26.700000000000003</v>
      </c>
      <c r="F4382" s="6">
        <f t="shared" si="444"/>
        <v>24.700000000000003</v>
      </c>
      <c r="G4382" s="6">
        <f t="shared" si="445"/>
        <v>25.700000000000003</v>
      </c>
      <c r="H4382" s="6">
        <f t="shared" si="446"/>
        <v>26.700000000000003</v>
      </c>
      <c r="I4382" s="162"/>
      <c r="J4382" s="6">
        <f t="shared" si="447"/>
        <v>-51.400000000000006</v>
      </c>
    </row>
    <row r="4383" spans="1:10">
      <c r="A4383" s="59">
        <f>'Temperature Data'!A4383</f>
        <v>44924</v>
      </c>
      <c r="B4383" s="6" cm="1">
        <f t="array" ref="B4383">INDEX('Temperature Data'!$B4383:$G4383,1,TempDataCol)</f>
        <v>36.5</v>
      </c>
      <c r="C4383" s="6">
        <f t="shared" si="441"/>
        <v>20</v>
      </c>
      <c r="D4383" s="6">
        <f t="shared" si="442"/>
        <v>21</v>
      </c>
      <c r="E4383" s="6">
        <f t="shared" si="443"/>
        <v>22</v>
      </c>
      <c r="F4383" s="6">
        <f t="shared" si="444"/>
        <v>20</v>
      </c>
      <c r="G4383" s="6">
        <f t="shared" si="445"/>
        <v>21</v>
      </c>
      <c r="H4383" s="6">
        <f t="shared" si="446"/>
        <v>22</v>
      </c>
      <c r="I4383" s="162"/>
      <c r="J4383" s="6">
        <f t="shared" si="447"/>
        <v>-42</v>
      </c>
    </row>
    <row r="4384" spans="1:10">
      <c r="A4384" s="59">
        <f>'Temperature Data'!A4384</f>
        <v>44925</v>
      </c>
      <c r="B4384" s="6" cm="1">
        <f t="array" ref="B4384">INDEX('Temperature Data'!$B4384:$G4384,1,TempDataCol)</f>
        <v>49.3</v>
      </c>
      <c r="C4384" s="6">
        <f t="shared" si="441"/>
        <v>7.2000000000000028</v>
      </c>
      <c r="D4384" s="6">
        <f t="shared" si="442"/>
        <v>8.2000000000000028</v>
      </c>
      <c r="E4384" s="6">
        <f t="shared" si="443"/>
        <v>9.2000000000000028</v>
      </c>
      <c r="F4384" s="6">
        <f t="shared" si="444"/>
        <v>7.2000000000000028</v>
      </c>
      <c r="G4384" s="6">
        <f t="shared" si="445"/>
        <v>8.2000000000000028</v>
      </c>
      <c r="H4384" s="6">
        <f t="shared" si="446"/>
        <v>9.2000000000000028</v>
      </c>
      <c r="I4384" s="162"/>
      <c r="J4384" s="6">
        <f t="shared" si="447"/>
        <v>-16.400000000000006</v>
      </c>
    </row>
    <row r="4385" spans="1:10">
      <c r="A4385" s="59">
        <f>'Temperature Data'!A4385</f>
        <v>44926</v>
      </c>
      <c r="B4385" s="6" cm="1">
        <f t="array" ref="B4385">INDEX('Temperature Data'!$B4385:$G4385,1,TempDataCol)</f>
        <v>52.8</v>
      </c>
      <c r="C4385" s="6">
        <f t="shared" si="441"/>
        <v>3.7000000000000028</v>
      </c>
      <c r="D4385" s="6">
        <f t="shared" si="442"/>
        <v>4.7000000000000028</v>
      </c>
      <c r="E4385" s="6">
        <f t="shared" si="443"/>
        <v>5.7000000000000028</v>
      </c>
      <c r="F4385" s="6">
        <f t="shared" si="444"/>
        <v>3.7000000000000028</v>
      </c>
      <c r="G4385" s="6">
        <f t="shared" si="445"/>
        <v>4.7000000000000028</v>
      </c>
      <c r="H4385" s="6">
        <f t="shared" si="446"/>
        <v>5.7000000000000028</v>
      </c>
      <c r="I4385" s="162"/>
      <c r="J4385" s="6">
        <f t="shared" si="447"/>
        <v>-9.4000000000000057</v>
      </c>
    </row>
    <row r="4386" spans="1:10">
      <c r="A4386" s="59">
        <f>'Temperature Data'!A4386</f>
        <v>44927</v>
      </c>
      <c r="B4386" s="6" cm="1">
        <f t="array" ref="B4386">INDEX('Temperature Data'!$B4386:$G4386,1,TempDataCol)</f>
        <v>48.9</v>
      </c>
      <c r="C4386" s="6">
        <f t="shared" si="441"/>
        <v>7.6000000000000014</v>
      </c>
      <c r="D4386" s="6">
        <f t="shared" si="442"/>
        <v>8.6000000000000014</v>
      </c>
      <c r="E4386" s="6">
        <f t="shared" si="443"/>
        <v>9.6000000000000014</v>
      </c>
      <c r="F4386" s="6">
        <f t="shared" si="444"/>
        <v>7.6000000000000014</v>
      </c>
      <c r="G4386" s="6">
        <f t="shared" si="445"/>
        <v>8.6000000000000014</v>
      </c>
      <c r="H4386" s="6">
        <f t="shared" si="446"/>
        <v>9.6000000000000014</v>
      </c>
      <c r="I4386" s="162"/>
      <c r="J4386" s="6">
        <f t="shared" si="447"/>
        <v>-17.200000000000003</v>
      </c>
    </row>
    <row r="4387" spans="1:10">
      <c r="A4387" s="59">
        <f>'Temperature Data'!A4387</f>
        <v>44928</v>
      </c>
      <c r="B4387" s="6" cm="1">
        <f t="array" ref="B4387">INDEX('Temperature Data'!$B4387:$G4387,1,TempDataCol)</f>
        <v>37.200000000000003</v>
      </c>
      <c r="C4387" s="6">
        <f t="shared" si="441"/>
        <v>19.299999999999997</v>
      </c>
      <c r="D4387" s="6">
        <f t="shared" si="442"/>
        <v>20.299999999999997</v>
      </c>
      <c r="E4387" s="6">
        <f t="shared" si="443"/>
        <v>21.299999999999997</v>
      </c>
      <c r="F4387" s="6">
        <f t="shared" si="444"/>
        <v>19.299999999999997</v>
      </c>
      <c r="G4387" s="6">
        <f t="shared" si="445"/>
        <v>20.299999999999997</v>
      </c>
      <c r="H4387" s="6">
        <f t="shared" si="446"/>
        <v>21.299999999999997</v>
      </c>
      <c r="I4387" s="162"/>
      <c r="J4387" s="6">
        <f t="shared" si="447"/>
        <v>-40.599999999999994</v>
      </c>
    </row>
    <row r="4388" spans="1:10">
      <c r="A4388" s="59">
        <f>'Temperature Data'!A4388</f>
        <v>44929</v>
      </c>
      <c r="B4388" s="6" cm="1">
        <f t="array" ref="B4388">INDEX('Temperature Data'!$B4388:$G4388,1,TempDataCol)</f>
        <v>35.6</v>
      </c>
      <c r="C4388" s="6">
        <f t="shared" si="441"/>
        <v>20.9</v>
      </c>
      <c r="D4388" s="6">
        <f t="shared" si="442"/>
        <v>21.9</v>
      </c>
      <c r="E4388" s="6">
        <f t="shared" si="443"/>
        <v>22.9</v>
      </c>
      <c r="F4388" s="6">
        <f t="shared" si="444"/>
        <v>20.9</v>
      </c>
      <c r="G4388" s="6">
        <f t="shared" si="445"/>
        <v>21.9</v>
      </c>
      <c r="H4388" s="6">
        <f t="shared" si="446"/>
        <v>22.9</v>
      </c>
      <c r="I4388" s="162"/>
      <c r="J4388" s="6">
        <f t="shared" si="447"/>
        <v>-43.79999999999999</v>
      </c>
    </row>
    <row r="4389" spans="1:10">
      <c r="A4389" s="59">
        <f>'Temperature Data'!A4389</f>
        <v>44930</v>
      </c>
      <c r="B4389" s="6" cm="1">
        <f t="array" ref="B4389">INDEX('Temperature Data'!$B4389:$G4389,1,TempDataCol)</f>
        <v>42.4</v>
      </c>
      <c r="C4389" s="6">
        <f t="shared" si="441"/>
        <v>14.100000000000001</v>
      </c>
      <c r="D4389" s="6">
        <f t="shared" si="442"/>
        <v>15.100000000000001</v>
      </c>
      <c r="E4389" s="6">
        <f t="shared" si="443"/>
        <v>16.100000000000001</v>
      </c>
      <c r="F4389" s="6">
        <f t="shared" si="444"/>
        <v>14.100000000000001</v>
      </c>
      <c r="G4389" s="6">
        <f t="shared" si="445"/>
        <v>15.100000000000001</v>
      </c>
      <c r="H4389" s="6">
        <f t="shared" si="446"/>
        <v>16.100000000000001</v>
      </c>
      <c r="I4389" s="162"/>
      <c r="J4389" s="6">
        <f t="shared" si="447"/>
        <v>-30.200000000000003</v>
      </c>
    </row>
    <row r="4390" spans="1:10">
      <c r="A4390" s="59">
        <f>'Temperature Data'!A4390</f>
        <v>44931</v>
      </c>
      <c r="B4390" s="6" cm="1">
        <f t="array" ref="B4390">INDEX('Temperature Data'!$B4390:$G4390,1,TempDataCol)</f>
        <v>39.799999999999997</v>
      </c>
      <c r="C4390" s="6">
        <f t="shared" si="441"/>
        <v>16.700000000000003</v>
      </c>
      <c r="D4390" s="6">
        <f t="shared" si="442"/>
        <v>17.700000000000003</v>
      </c>
      <c r="E4390" s="6">
        <f t="shared" si="443"/>
        <v>18.700000000000003</v>
      </c>
      <c r="F4390" s="6">
        <f t="shared" si="444"/>
        <v>16.700000000000003</v>
      </c>
      <c r="G4390" s="6">
        <f t="shared" si="445"/>
        <v>17.700000000000003</v>
      </c>
      <c r="H4390" s="6">
        <f t="shared" si="446"/>
        <v>18.700000000000003</v>
      </c>
      <c r="I4390" s="162"/>
      <c r="J4390" s="6">
        <f t="shared" si="447"/>
        <v>-35.400000000000006</v>
      </c>
    </row>
    <row r="4391" spans="1:10">
      <c r="A4391" s="59">
        <f>'Temperature Data'!A4391</f>
        <v>44932</v>
      </c>
      <c r="B4391" s="6" cm="1">
        <f t="array" ref="B4391">INDEX('Temperature Data'!$B4391:$G4391,1,TempDataCol)</f>
        <v>34</v>
      </c>
      <c r="C4391" s="6">
        <f t="shared" si="441"/>
        <v>22.5</v>
      </c>
      <c r="D4391" s="6">
        <f t="shared" si="442"/>
        <v>23.5</v>
      </c>
      <c r="E4391" s="6">
        <f t="shared" si="443"/>
        <v>24.5</v>
      </c>
      <c r="F4391" s="6">
        <f t="shared" si="444"/>
        <v>22.5</v>
      </c>
      <c r="G4391" s="6">
        <f t="shared" si="445"/>
        <v>23.5</v>
      </c>
      <c r="H4391" s="6">
        <f t="shared" si="446"/>
        <v>24.5</v>
      </c>
      <c r="I4391" s="162"/>
      <c r="J4391" s="6">
        <f t="shared" si="447"/>
        <v>-47</v>
      </c>
    </row>
    <row r="4392" spans="1:10">
      <c r="A4392" s="59">
        <f>'Temperature Data'!A4392</f>
        <v>44933</v>
      </c>
      <c r="B4392" s="6" cm="1">
        <f t="array" ref="B4392">INDEX('Temperature Data'!$B4392:$G4392,1,TempDataCol)</f>
        <v>35.4</v>
      </c>
      <c r="C4392" s="6">
        <f t="shared" si="441"/>
        <v>21.1</v>
      </c>
      <c r="D4392" s="6">
        <f t="shared" si="442"/>
        <v>22.1</v>
      </c>
      <c r="E4392" s="6">
        <f t="shared" si="443"/>
        <v>23.1</v>
      </c>
      <c r="F4392" s="6">
        <f t="shared" si="444"/>
        <v>21.1</v>
      </c>
      <c r="G4392" s="6">
        <f t="shared" si="445"/>
        <v>22.1</v>
      </c>
      <c r="H4392" s="6">
        <f t="shared" si="446"/>
        <v>23.1</v>
      </c>
      <c r="I4392" s="162"/>
      <c r="J4392" s="6">
        <f t="shared" si="447"/>
        <v>-44.20000000000001</v>
      </c>
    </row>
    <row r="4393" spans="1:10">
      <c r="A4393" s="59">
        <f>'Temperature Data'!A4393</f>
        <v>44934</v>
      </c>
      <c r="B4393" s="6" cm="1">
        <f t="array" ref="B4393">INDEX('Temperature Data'!$B4393:$G4393,1,TempDataCol)</f>
        <v>30</v>
      </c>
      <c r="C4393" s="6">
        <f t="shared" si="441"/>
        <v>26.5</v>
      </c>
      <c r="D4393" s="6">
        <f t="shared" si="442"/>
        <v>27.5</v>
      </c>
      <c r="E4393" s="6">
        <f t="shared" si="443"/>
        <v>28.5</v>
      </c>
      <c r="F4393" s="6">
        <f t="shared" si="444"/>
        <v>26.5</v>
      </c>
      <c r="G4393" s="6">
        <f t="shared" si="445"/>
        <v>27.5</v>
      </c>
      <c r="H4393" s="6">
        <f t="shared" si="446"/>
        <v>28.5</v>
      </c>
      <c r="I4393" s="162"/>
      <c r="J4393" s="6">
        <f t="shared" si="447"/>
        <v>-55</v>
      </c>
    </row>
    <row r="4394" spans="1:10">
      <c r="A4394" s="59">
        <f>'Temperature Data'!A4394</f>
        <v>44935</v>
      </c>
      <c r="B4394" s="6" cm="1">
        <f t="array" ref="B4394">INDEX('Temperature Data'!$B4394:$G4394,1,TempDataCol)</f>
        <v>33.6</v>
      </c>
      <c r="C4394" s="6">
        <f t="shared" si="441"/>
        <v>22.9</v>
      </c>
      <c r="D4394" s="6">
        <f t="shared" si="442"/>
        <v>23.9</v>
      </c>
      <c r="E4394" s="6">
        <f t="shared" si="443"/>
        <v>24.9</v>
      </c>
      <c r="F4394" s="6">
        <f t="shared" si="444"/>
        <v>22.9</v>
      </c>
      <c r="G4394" s="6">
        <f t="shared" si="445"/>
        <v>23.9</v>
      </c>
      <c r="H4394" s="6">
        <f t="shared" si="446"/>
        <v>24.9</v>
      </c>
      <c r="I4394" s="162"/>
      <c r="J4394" s="6">
        <f t="shared" si="447"/>
        <v>-47.79999999999999</v>
      </c>
    </row>
    <row r="4395" spans="1:10">
      <c r="A4395" s="59">
        <f>'Temperature Data'!A4395</f>
        <v>44936</v>
      </c>
      <c r="B4395" s="6" cm="1">
        <f t="array" ref="B4395">INDEX('Temperature Data'!$B4395:$G4395,1,TempDataCol)</f>
        <v>34.299999999999997</v>
      </c>
      <c r="C4395" s="6">
        <f t="shared" si="441"/>
        <v>22.200000000000003</v>
      </c>
      <c r="D4395" s="6">
        <f t="shared" si="442"/>
        <v>23.200000000000003</v>
      </c>
      <c r="E4395" s="6">
        <f t="shared" si="443"/>
        <v>24.200000000000003</v>
      </c>
      <c r="F4395" s="6">
        <f t="shared" si="444"/>
        <v>22.200000000000003</v>
      </c>
      <c r="G4395" s="6">
        <f t="shared" si="445"/>
        <v>23.200000000000003</v>
      </c>
      <c r="H4395" s="6">
        <f t="shared" si="446"/>
        <v>24.200000000000003</v>
      </c>
      <c r="I4395" s="162"/>
      <c r="J4395" s="6">
        <f t="shared" si="447"/>
        <v>-46.400000000000006</v>
      </c>
    </row>
    <row r="4396" spans="1:10">
      <c r="A4396" s="59">
        <f>'Temperature Data'!A4396</f>
        <v>44937</v>
      </c>
      <c r="B4396" s="6" cm="1">
        <f t="array" ref="B4396">INDEX('Temperature Data'!$B4396:$G4396,1,TempDataCol)</f>
        <v>27.9</v>
      </c>
      <c r="C4396" s="6">
        <f t="shared" si="441"/>
        <v>28.6</v>
      </c>
      <c r="D4396" s="6">
        <f t="shared" si="442"/>
        <v>29.6</v>
      </c>
      <c r="E4396" s="6">
        <f t="shared" si="443"/>
        <v>30.6</v>
      </c>
      <c r="F4396" s="6">
        <f t="shared" si="444"/>
        <v>28.6</v>
      </c>
      <c r="G4396" s="6">
        <f t="shared" si="445"/>
        <v>29.6</v>
      </c>
      <c r="H4396" s="6">
        <f t="shared" si="446"/>
        <v>30.6</v>
      </c>
      <c r="I4396" s="162"/>
      <c r="J4396" s="6">
        <f t="shared" si="447"/>
        <v>-59.20000000000001</v>
      </c>
    </row>
    <row r="4397" spans="1:10">
      <c r="A4397" s="59">
        <f>'Temperature Data'!A4397</f>
        <v>44938</v>
      </c>
      <c r="B4397" s="6" cm="1">
        <f t="array" ref="B4397">INDEX('Temperature Data'!$B4397:$G4397,1,TempDataCol)</f>
        <v>35.200000000000003</v>
      </c>
      <c r="C4397" s="6">
        <f t="shared" si="441"/>
        <v>21.299999999999997</v>
      </c>
      <c r="D4397" s="6">
        <f t="shared" si="442"/>
        <v>22.299999999999997</v>
      </c>
      <c r="E4397" s="6">
        <f t="shared" si="443"/>
        <v>23.299999999999997</v>
      </c>
      <c r="F4397" s="6">
        <f t="shared" si="444"/>
        <v>21.299999999999997</v>
      </c>
      <c r="G4397" s="6">
        <f t="shared" si="445"/>
        <v>22.299999999999997</v>
      </c>
      <c r="H4397" s="6">
        <f t="shared" si="446"/>
        <v>23.299999999999997</v>
      </c>
      <c r="I4397" s="162"/>
      <c r="J4397" s="6">
        <f t="shared" si="447"/>
        <v>-44.599999999999994</v>
      </c>
    </row>
    <row r="4398" spans="1:10">
      <c r="A4398" s="59">
        <f>'Temperature Data'!A4398</f>
        <v>44939</v>
      </c>
      <c r="B4398" s="6" cm="1">
        <f t="array" ref="B4398">INDEX('Temperature Data'!$B4398:$G4398,1,TempDataCol)</f>
        <v>53.4</v>
      </c>
      <c r="C4398" s="6">
        <f t="shared" si="441"/>
        <v>3.1000000000000014</v>
      </c>
      <c r="D4398" s="6">
        <f t="shared" si="442"/>
        <v>4.1000000000000014</v>
      </c>
      <c r="E4398" s="6">
        <f t="shared" si="443"/>
        <v>5.1000000000000014</v>
      </c>
      <c r="F4398" s="6">
        <f t="shared" si="444"/>
        <v>3.1000000000000014</v>
      </c>
      <c r="G4398" s="6">
        <f t="shared" si="445"/>
        <v>4.1000000000000014</v>
      </c>
      <c r="H4398" s="6">
        <f t="shared" si="446"/>
        <v>5.1000000000000014</v>
      </c>
      <c r="I4398" s="162"/>
      <c r="J4398" s="6">
        <f t="shared" si="447"/>
        <v>-8.2000000000000028</v>
      </c>
    </row>
    <row r="4399" spans="1:10">
      <c r="A4399" s="59">
        <f>'Temperature Data'!A4399</f>
        <v>44940</v>
      </c>
      <c r="B4399" s="6" cm="1">
        <f t="array" ref="B4399">INDEX('Temperature Data'!$B4399:$G4399,1,TempDataCol)</f>
        <v>33.799999999999997</v>
      </c>
      <c r="C4399" s="6">
        <f t="shared" si="441"/>
        <v>22.700000000000003</v>
      </c>
      <c r="D4399" s="6">
        <f t="shared" si="442"/>
        <v>23.700000000000003</v>
      </c>
      <c r="E4399" s="6">
        <f t="shared" si="443"/>
        <v>24.700000000000003</v>
      </c>
      <c r="F4399" s="6">
        <f t="shared" si="444"/>
        <v>22.700000000000003</v>
      </c>
      <c r="G4399" s="6">
        <f t="shared" si="445"/>
        <v>23.700000000000003</v>
      </c>
      <c r="H4399" s="6">
        <f t="shared" si="446"/>
        <v>24.700000000000003</v>
      </c>
      <c r="I4399" s="162"/>
      <c r="J4399" s="6">
        <f t="shared" si="447"/>
        <v>-47.400000000000006</v>
      </c>
    </row>
    <row r="4400" spans="1:10">
      <c r="A4400" s="59">
        <f>'Temperature Data'!A4400</f>
        <v>44941</v>
      </c>
      <c r="B4400" s="6" cm="1">
        <f t="array" ref="B4400">INDEX('Temperature Data'!$B4400:$G4400,1,TempDataCol)</f>
        <v>34.4</v>
      </c>
      <c r="C4400" s="6">
        <f t="shared" si="441"/>
        <v>22.1</v>
      </c>
      <c r="D4400" s="6">
        <f t="shared" si="442"/>
        <v>23.1</v>
      </c>
      <c r="E4400" s="6">
        <f t="shared" si="443"/>
        <v>24.1</v>
      </c>
      <c r="F4400" s="6">
        <f t="shared" si="444"/>
        <v>22.1</v>
      </c>
      <c r="G4400" s="6">
        <f t="shared" si="445"/>
        <v>23.1</v>
      </c>
      <c r="H4400" s="6">
        <f t="shared" si="446"/>
        <v>24.1</v>
      </c>
      <c r="I4400" s="162"/>
      <c r="J4400" s="6">
        <f t="shared" si="447"/>
        <v>-46.20000000000001</v>
      </c>
    </row>
    <row r="4401" spans="1:10">
      <c r="A4401" s="59">
        <f>'Temperature Data'!A4401</f>
        <v>44942</v>
      </c>
      <c r="B4401" s="6" cm="1">
        <f t="array" ref="B4401">INDEX('Temperature Data'!$B4401:$G4401,1,TempDataCol)</f>
        <v>32.5</v>
      </c>
      <c r="C4401" s="6">
        <f t="shared" si="441"/>
        <v>24</v>
      </c>
      <c r="D4401" s="6">
        <f t="shared" si="442"/>
        <v>25</v>
      </c>
      <c r="E4401" s="6">
        <f t="shared" si="443"/>
        <v>26</v>
      </c>
      <c r="F4401" s="6">
        <f t="shared" si="444"/>
        <v>24</v>
      </c>
      <c r="G4401" s="6">
        <f t="shared" si="445"/>
        <v>25</v>
      </c>
      <c r="H4401" s="6">
        <f t="shared" si="446"/>
        <v>26</v>
      </c>
      <c r="I4401" s="162"/>
      <c r="J4401" s="6">
        <f t="shared" si="447"/>
        <v>-50</v>
      </c>
    </row>
    <row r="4402" spans="1:10">
      <c r="A4402" s="59">
        <f>'Temperature Data'!A4402</f>
        <v>44943</v>
      </c>
      <c r="B4402" s="6" cm="1">
        <f t="array" ref="B4402">INDEX('Temperature Data'!$B4402:$G4402,1,TempDataCol)</f>
        <v>38.799999999999997</v>
      </c>
      <c r="C4402" s="6">
        <f t="shared" si="441"/>
        <v>17.700000000000003</v>
      </c>
      <c r="D4402" s="6">
        <f t="shared" si="442"/>
        <v>18.700000000000003</v>
      </c>
      <c r="E4402" s="6">
        <f t="shared" si="443"/>
        <v>19.700000000000003</v>
      </c>
      <c r="F4402" s="6">
        <f t="shared" si="444"/>
        <v>17.700000000000003</v>
      </c>
      <c r="G4402" s="6">
        <f t="shared" si="445"/>
        <v>18.700000000000003</v>
      </c>
      <c r="H4402" s="6">
        <f t="shared" si="446"/>
        <v>19.700000000000003</v>
      </c>
      <c r="I4402" s="162"/>
      <c r="J4402" s="6">
        <f t="shared" si="447"/>
        <v>-37.400000000000006</v>
      </c>
    </row>
    <row r="4403" spans="1:10">
      <c r="A4403" s="59">
        <f>'Temperature Data'!A4403</f>
        <v>44944</v>
      </c>
      <c r="B4403" s="6" cm="1">
        <f t="array" ref="B4403">INDEX('Temperature Data'!$B4403:$G4403,1,TempDataCol)</f>
        <v>44</v>
      </c>
      <c r="C4403" s="6">
        <f t="shared" si="441"/>
        <v>12.5</v>
      </c>
      <c r="D4403" s="6">
        <f t="shared" si="442"/>
        <v>13.5</v>
      </c>
      <c r="E4403" s="6">
        <f t="shared" si="443"/>
        <v>14.5</v>
      </c>
      <c r="F4403" s="6">
        <f t="shared" si="444"/>
        <v>12.5</v>
      </c>
      <c r="G4403" s="6">
        <f t="shared" si="445"/>
        <v>13.5</v>
      </c>
      <c r="H4403" s="6">
        <f t="shared" si="446"/>
        <v>14.5</v>
      </c>
      <c r="I4403" s="162"/>
      <c r="J4403" s="6">
        <f t="shared" si="447"/>
        <v>-27</v>
      </c>
    </row>
    <row r="4404" spans="1:10">
      <c r="A4404" s="59">
        <f>'Temperature Data'!A4404</f>
        <v>44945</v>
      </c>
      <c r="B4404" s="6" cm="1">
        <f t="array" ref="B4404">INDEX('Temperature Data'!$B4404:$G4404,1,TempDataCol)</f>
        <v>37.1</v>
      </c>
      <c r="C4404" s="6">
        <f t="shared" si="441"/>
        <v>19.399999999999999</v>
      </c>
      <c r="D4404" s="6">
        <f t="shared" si="442"/>
        <v>20.399999999999999</v>
      </c>
      <c r="E4404" s="6">
        <f t="shared" si="443"/>
        <v>21.4</v>
      </c>
      <c r="F4404" s="6">
        <f t="shared" si="444"/>
        <v>19.399999999999999</v>
      </c>
      <c r="G4404" s="6">
        <f t="shared" si="445"/>
        <v>20.399999999999999</v>
      </c>
      <c r="H4404" s="6">
        <f t="shared" si="446"/>
        <v>21.4</v>
      </c>
      <c r="I4404" s="162"/>
      <c r="J4404" s="6">
        <f t="shared" si="447"/>
        <v>-40.799999999999997</v>
      </c>
    </row>
    <row r="4405" spans="1:10">
      <c r="A4405" s="59">
        <f>'Temperature Data'!A4405</f>
        <v>44946</v>
      </c>
      <c r="B4405" s="6" cm="1">
        <f t="array" ref="B4405">INDEX('Temperature Data'!$B4405:$G4405,1,TempDataCol)</f>
        <v>33.799999999999997</v>
      </c>
      <c r="C4405" s="6">
        <f t="shared" si="441"/>
        <v>22.700000000000003</v>
      </c>
      <c r="D4405" s="6">
        <f t="shared" si="442"/>
        <v>23.700000000000003</v>
      </c>
      <c r="E4405" s="6">
        <f t="shared" si="443"/>
        <v>24.700000000000003</v>
      </c>
      <c r="F4405" s="6">
        <f t="shared" si="444"/>
        <v>22.700000000000003</v>
      </c>
      <c r="G4405" s="6">
        <f t="shared" si="445"/>
        <v>23.700000000000003</v>
      </c>
      <c r="H4405" s="6">
        <f t="shared" si="446"/>
        <v>24.700000000000003</v>
      </c>
      <c r="I4405" s="162"/>
      <c r="J4405" s="6">
        <f t="shared" si="447"/>
        <v>-47.400000000000006</v>
      </c>
    </row>
    <row r="4406" spans="1:10">
      <c r="A4406" s="59">
        <f>'Temperature Data'!A4406</f>
        <v>44947</v>
      </c>
      <c r="B4406" s="6" cm="1">
        <f t="array" ref="B4406">INDEX('Temperature Data'!$B4406:$G4406,1,TempDataCol)</f>
        <v>30.9</v>
      </c>
      <c r="C4406" s="6">
        <f t="shared" si="441"/>
        <v>25.6</v>
      </c>
      <c r="D4406" s="6">
        <f t="shared" si="442"/>
        <v>26.6</v>
      </c>
      <c r="E4406" s="6">
        <f t="shared" si="443"/>
        <v>27.6</v>
      </c>
      <c r="F4406" s="6">
        <f t="shared" si="444"/>
        <v>25.6</v>
      </c>
      <c r="G4406" s="6">
        <f t="shared" si="445"/>
        <v>26.6</v>
      </c>
      <c r="H4406" s="6">
        <f t="shared" si="446"/>
        <v>27.6</v>
      </c>
      <c r="I4406" s="162"/>
      <c r="J4406" s="6">
        <f t="shared" si="447"/>
        <v>-53.20000000000001</v>
      </c>
    </row>
    <row r="4407" spans="1:10">
      <c r="A4407" s="59">
        <f>'Temperature Data'!A4407</f>
        <v>44948</v>
      </c>
      <c r="B4407" s="6" cm="1">
        <f t="array" ref="B4407">INDEX('Temperature Data'!$B4407:$G4407,1,TempDataCol)</f>
        <v>31.799999999999997</v>
      </c>
      <c r="C4407" s="6">
        <f t="shared" si="441"/>
        <v>24.700000000000003</v>
      </c>
      <c r="D4407" s="6">
        <f t="shared" si="442"/>
        <v>25.700000000000003</v>
      </c>
      <c r="E4407" s="6">
        <f t="shared" si="443"/>
        <v>26.700000000000003</v>
      </c>
      <c r="F4407" s="6">
        <f t="shared" si="444"/>
        <v>24.700000000000003</v>
      </c>
      <c r="G4407" s="6">
        <f t="shared" si="445"/>
        <v>25.700000000000003</v>
      </c>
      <c r="H4407" s="6">
        <f t="shared" si="446"/>
        <v>26.700000000000003</v>
      </c>
      <c r="I4407" s="162"/>
      <c r="J4407" s="6">
        <f t="shared" si="447"/>
        <v>-51.400000000000006</v>
      </c>
    </row>
    <row r="4408" spans="1:10">
      <c r="A4408" s="59">
        <f>'Temperature Data'!A4408</f>
        <v>44949</v>
      </c>
      <c r="B4408" s="6" cm="1">
        <f t="array" ref="B4408">INDEX('Temperature Data'!$B4408:$G4408,1,TempDataCol)</f>
        <v>34</v>
      </c>
      <c r="C4408" s="6">
        <f t="shared" si="441"/>
        <v>22.5</v>
      </c>
      <c r="D4408" s="6">
        <f t="shared" si="442"/>
        <v>23.5</v>
      </c>
      <c r="E4408" s="6">
        <f t="shared" si="443"/>
        <v>24.5</v>
      </c>
      <c r="F4408" s="6">
        <f t="shared" si="444"/>
        <v>22.5</v>
      </c>
      <c r="G4408" s="6">
        <f t="shared" si="445"/>
        <v>23.5</v>
      </c>
      <c r="H4408" s="6">
        <f t="shared" si="446"/>
        <v>24.5</v>
      </c>
      <c r="I4408" s="162"/>
      <c r="J4408" s="6">
        <f t="shared" si="447"/>
        <v>-47</v>
      </c>
    </row>
    <row r="4409" spans="1:10">
      <c r="A4409" s="59">
        <f>'Temperature Data'!A4409</f>
        <v>44950</v>
      </c>
      <c r="B4409" s="6" cm="1">
        <f t="array" ref="B4409">INDEX('Temperature Data'!$B4409:$G4409,1,TempDataCol)</f>
        <v>33.799999999999997</v>
      </c>
      <c r="C4409" s="6">
        <f t="shared" si="441"/>
        <v>22.700000000000003</v>
      </c>
      <c r="D4409" s="6">
        <f t="shared" si="442"/>
        <v>23.700000000000003</v>
      </c>
      <c r="E4409" s="6">
        <f t="shared" si="443"/>
        <v>24.700000000000003</v>
      </c>
      <c r="F4409" s="6">
        <f t="shared" si="444"/>
        <v>22.700000000000003</v>
      </c>
      <c r="G4409" s="6">
        <f t="shared" si="445"/>
        <v>23.700000000000003</v>
      </c>
      <c r="H4409" s="6">
        <f t="shared" si="446"/>
        <v>24.700000000000003</v>
      </c>
      <c r="I4409" s="162"/>
      <c r="J4409" s="6">
        <f t="shared" si="447"/>
        <v>-47.400000000000006</v>
      </c>
    </row>
    <row r="4410" spans="1:10">
      <c r="A4410" s="59">
        <f>'Temperature Data'!A4410</f>
        <v>44951</v>
      </c>
      <c r="B4410" s="6" cm="1">
        <f t="array" ref="B4410">INDEX('Temperature Data'!$B4410:$G4410,1,TempDataCol)</f>
        <v>33.299999999999997</v>
      </c>
      <c r="C4410" s="6">
        <f t="shared" si="441"/>
        <v>23.200000000000003</v>
      </c>
      <c r="D4410" s="6">
        <f t="shared" si="442"/>
        <v>24.200000000000003</v>
      </c>
      <c r="E4410" s="6">
        <f t="shared" si="443"/>
        <v>25.200000000000003</v>
      </c>
      <c r="F4410" s="6">
        <f t="shared" si="444"/>
        <v>23.200000000000003</v>
      </c>
      <c r="G4410" s="6">
        <f t="shared" si="445"/>
        <v>24.200000000000003</v>
      </c>
      <c r="H4410" s="6">
        <f t="shared" si="446"/>
        <v>25.200000000000003</v>
      </c>
      <c r="I4410" s="162"/>
      <c r="J4410" s="6">
        <f t="shared" si="447"/>
        <v>-48.400000000000006</v>
      </c>
    </row>
    <row r="4411" spans="1:10">
      <c r="A4411" s="59">
        <f>'Temperature Data'!A4411</f>
        <v>44952</v>
      </c>
      <c r="B4411" s="6" cm="1">
        <f t="array" ref="B4411">INDEX('Temperature Data'!$B4411:$G4411,1,TempDataCol)</f>
        <v>41.6</v>
      </c>
      <c r="C4411" s="6">
        <f t="shared" si="441"/>
        <v>14.899999999999999</v>
      </c>
      <c r="D4411" s="6">
        <f t="shared" si="442"/>
        <v>15.899999999999999</v>
      </c>
      <c r="E4411" s="6">
        <f t="shared" si="443"/>
        <v>16.899999999999999</v>
      </c>
      <c r="F4411" s="6">
        <f t="shared" si="444"/>
        <v>14.899999999999999</v>
      </c>
      <c r="G4411" s="6">
        <f t="shared" si="445"/>
        <v>15.899999999999999</v>
      </c>
      <c r="H4411" s="6">
        <f t="shared" si="446"/>
        <v>16.899999999999999</v>
      </c>
      <c r="I4411" s="162"/>
      <c r="J4411" s="6">
        <f t="shared" si="447"/>
        <v>-31.799999999999997</v>
      </c>
    </row>
    <row r="4412" spans="1:10">
      <c r="A4412" s="59">
        <f>'Temperature Data'!A4412</f>
        <v>44953</v>
      </c>
      <c r="B4412" s="6" cm="1">
        <f t="array" ref="B4412">INDEX('Temperature Data'!$B4412:$G4412,1,TempDataCol)</f>
        <v>33.9</v>
      </c>
      <c r="C4412" s="6">
        <f t="shared" si="441"/>
        <v>22.6</v>
      </c>
      <c r="D4412" s="6">
        <f t="shared" si="442"/>
        <v>23.6</v>
      </c>
      <c r="E4412" s="6">
        <f t="shared" si="443"/>
        <v>24.6</v>
      </c>
      <c r="F4412" s="6">
        <f t="shared" si="444"/>
        <v>22.6</v>
      </c>
      <c r="G4412" s="6">
        <f t="shared" si="445"/>
        <v>23.6</v>
      </c>
      <c r="H4412" s="6">
        <f t="shared" si="446"/>
        <v>24.6</v>
      </c>
      <c r="I4412" s="162"/>
      <c r="J4412" s="6">
        <f t="shared" si="447"/>
        <v>-47.20000000000001</v>
      </c>
    </row>
    <row r="4413" spans="1:10">
      <c r="A4413" s="59">
        <f>'Temperature Data'!A4413</f>
        <v>44954</v>
      </c>
      <c r="B4413" s="6" cm="1">
        <f t="array" ref="B4413">INDEX('Temperature Data'!$B4413:$G4413,1,TempDataCol)</f>
        <v>38</v>
      </c>
      <c r="C4413" s="6">
        <f t="shared" si="441"/>
        <v>18.5</v>
      </c>
      <c r="D4413" s="6">
        <f t="shared" si="442"/>
        <v>19.5</v>
      </c>
      <c r="E4413" s="6">
        <f t="shared" si="443"/>
        <v>20.5</v>
      </c>
      <c r="F4413" s="6">
        <f t="shared" si="444"/>
        <v>18.5</v>
      </c>
      <c r="G4413" s="6">
        <f t="shared" si="445"/>
        <v>19.5</v>
      </c>
      <c r="H4413" s="6">
        <f t="shared" si="446"/>
        <v>20.5</v>
      </c>
      <c r="I4413" s="162"/>
      <c r="J4413" s="6">
        <f t="shared" si="447"/>
        <v>-39</v>
      </c>
    </row>
    <row r="4414" spans="1:10">
      <c r="A4414" s="59">
        <f>'Temperature Data'!A4414</f>
        <v>44955</v>
      </c>
      <c r="B4414" s="6" cm="1">
        <f t="array" ref="B4414">INDEX('Temperature Data'!$B4414:$G4414,1,TempDataCol)</f>
        <v>41.7</v>
      </c>
      <c r="C4414" s="6">
        <f t="shared" si="441"/>
        <v>14.799999999999997</v>
      </c>
      <c r="D4414" s="6">
        <f t="shared" si="442"/>
        <v>15.799999999999997</v>
      </c>
      <c r="E4414" s="6">
        <f t="shared" si="443"/>
        <v>16.799999999999997</v>
      </c>
      <c r="F4414" s="6">
        <f t="shared" si="444"/>
        <v>14.799999999999997</v>
      </c>
      <c r="G4414" s="6">
        <f t="shared" si="445"/>
        <v>15.799999999999997</v>
      </c>
      <c r="H4414" s="6">
        <f t="shared" si="446"/>
        <v>16.799999999999997</v>
      </c>
      <c r="I4414" s="162"/>
      <c r="J4414" s="6">
        <f t="shared" si="447"/>
        <v>-31.599999999999994</v>
      </c>
    </row>
    <row r="4415" spans="1:10">
      <c r="A4415" s="59">
        <f>'Temperature Data'!A4415</f>
        <v>44956</v>
      </c>
      <c r="B4415" s="6" cm="1">
        <f t="array" ref="B4415">INDEX('Temperature Data'!$B4415:$G4415,1,TempDataCol)</f>
        <v>41.6</v>
      </c>
      <c r="C4415" s="6">
        <f t="shared" si="441"/>
        <v>14.899999999999999</v>
      </c>
      <c r="D4415" s="6">
        <f t="shared" si="442"/>
        <v>15.899999999999999</v>
      </c>
      <c r="E4415" s="6">
        <f t="shared" si="443"/>
        <v>16.899999999999999</v>
      </c>
      <c r="F4415" s="6">
        <f t="shared" si="444"/>
        <v>14.899999999999999</v>
      </c>
      <c r="G4415" s="6">
        <f t="shared" si="445"/>
        <v>15.899999999999999</v>
      </c>
      <c r="H4415" s="6">
        <f t="shared" si="446"/>
        <v>16.899999999999999</v>
      </c>
      <c r="I4415" s="162"/>
      <c r="J4415" s="6">
        <f t="shared" si="447"/>
        <v>-31.799999999999997</v>
      </c>
    </row>
    <row r="4416" spans="1:10">
      <c r="A4416" s="59">
        <f>'Temperature Data'!A4416</f>
        <v>44957</v>
      </c>
      <c r="B4416" s="6" cm="1">
        <f t="array" ref="B4416">INDEX('Temperature Data'!$B4416:$G4416,1,TempDataCol)</f>
        <v>32</v>
      </c>
      <c r="C4416" s="6">
        <f t="shared" si="441"/>
        <v>24.5</v>
      </c>
      <c r="D4416" s="6">
        <f t="shared" si="442"/>
        <v>25.5</v>
      </c>
      <c r="E4416" s="6">
        <f t="shared" si="443"/>
        <v>26.5</v>
      </c>
      <c r="F4416" s="6">
        <f t="shared" si="444"/>
        <v>24.5</v>
      </c>
      <c r="G4416" s="6">
        <f t="shared" si="445"/>
        <v>25.5</v>
      </c>
      <c r="H4416" s="6">
        <f t="shared" si="446"/>
        <v>26.5</v>
      </c>
      <c r="I4416" s="162"/>
      <c r="J4416" s="6">
        <f t="shared" si="447"/>
        <v>-51</v>
      </c>
    </row>
    <row r="4417" spans="1:10" ht="16.5" customHeight="1">
      <c r="A4417" s="59">
        <f>'Temperature Data'!A4417</f>
        <v>44958</v>
      </c>
      <c r="B4417" s="6" cm="1">
        <f t="array" ref="B4417">INDEX('Temperature Data'!$B4417:$G4417,1,TempDataCol)</f>
        <v>25.4</v>
      </c>
      <c r="C4417" s="6">
        <f t="shared" si="441"/>
        <v>31.1</v>
      </c>
      <c r="D4417" s="6">
        <f t="shared" si="442"/>
        <v>32.1</v>
      </c>
      <c r="E4417" s="6">
        <f t="shared" si="443"/>
        <v>33.1</v>
      </c>
      <c r="F4417" s="6">
        <f t="shared" si="444"/>
        <v>31.1</v>
      </c>
      <c r="G4417" s="6">
        <f t="shared" si="445"/>
        <v>32.1</v>
      </c>
      <c r="H4417" s="6">
        <f t="shared" si="446"/>
        <v>33.1</v>
      </c>
      <c r="I4417" s="162"/>
      <c r="J4417" s="6">
        <f t="shared" si="447"/>
        <v>-64.200000000000017</v>
      </c>
    </row>
    <row r="4418" spans="1:10" ht="16.5" customHeight="1">
      <c r="A4418" s="59">
        <f>'Temperature Data'!A4418</f>
        <v>44959</v>
      </c>
      <c r="B4418" s="6" cm="1">
        <f t="array" ref="B4418">INDEX('Temperature Data'!$B4418:$G4418,1,TempDataCol)</f>
        <v>30.1</v>
      </c>
      <c r="C4418" s="6">
        <f t="shared" si="441"/>
        <v>26.4</v>
      </c>
      <c r="D4418" s="6">
        <f t="shared" si="442"/>
        <v>27.4</v>
      </c>
      <c r="E4418" s="6">
        <f t="shared" si="443"/>
        <v>28.4</v>
      </c>
      <c r="F4418" s="6">
        <f t="shared" si="444"/>
        <v>26.4</v>
      </c>
      <c r="G4418" s="6">
        <f t="shared" si="445"/>
        <v>27.4</v>
      </c>
      <c r="H4418" s="6">
        <f t="shared" si="446"/>
        <v>28.4</v>
      </c>
      <c r="I4418" s="162"/>
      <c r="J4418" s="6">
        <f t="shared" si="447"/>
        <v>-54.79999999999999</v>
      </c>
    </row>
    <row r="4419" spans="1:10" ht="16.5" customHeight="1">
      <c r="A4419" s="59">
        <f>'Temperature Data'!A4419</f>
        <v>44960</v>
      </c>
      <c r="B4419" s="6" cm="1">
        <f t="array" ref="B4419">INDEX('Temperature Data'!$B4419:$G4419,1,TempDataCol)</f>
        <v>16.100000000000001</v>
      </c>
      <c r="C4419" s="6">
        <f t="shared" si="441"/>
        <v>40.4</v>
      </c>
      <c r="D4419" s="6">
        <f t="shared" si="442"/>
        <v>41.4</v>
      </c>
      <c r="E4419" s="6">
        <f t="shared" si="443"/>
        <v>42.4</v>
      </c>
      <c r="F4419" s="6">
        <f t="shared" si="444"/>
        <v>40.4</v>
      </c>
      <c r="G4419" s="6">
        <f t="shared" si="445"/>
        <v>41.4</v>
      </c>
      <c r="H4419" s="6">
        <f t="shared" si="446"/>
        <v>42.4</v>
      </c>
      <c r="I4419" s="162"/>
      <c r="J4419" s="6">
        <f t="shared" si="447"/>
        <v>-82.799999999999983</v>
      </c>
    </row>
    <row r="4420" spans="1:10" ht="16.5" customHeight="1">
      <c r="A4420" s="59">
        <f>'Temperature Data'!A4420</f>
        <v>44961</v>
      </c>
      <c r="B4420" s="6" cm="1">
        <f t="array" ref="B4420">INDEX('Temperature Data'!$B4420:$G4420,1,TempDataCol)</f>
        <v>3.7999999999999972</v>
      </c>
      <c r="C4420" s="6">
        <f t="shared" si="441"/>
        <v>52.7</v>
      </c>
      <c r="D4420" s="6">
        <f t="shared" si="442"/>
        <v>53.7</v>
      </c>
      <c r="E4420" s="6">
        <f t="shared" si="443"/>
        <v>54.7</v>
      </c>
      <c r="F4420" s="6">
        <f t="shared" si="444"/>
        <v>52.7</v>
      </c>
      <c r="G4420" s="6">
        <f t="shared" si="445"/>
        <v>53.7</v>
      </c>
      <c r="H4420" s="6">
        <f t="shared" si="446"/>
        <v>54.7</v>
      </c>
      <c r="I4420" s="162"/>
      <c r="J4420" s="6">
        <f t="shared" si="447"/>
        <v>-107.40000000000002</v>
      </c>
    </row>
    <row r="4421" spans="1:10" ht="16.5" customHeight="1">
      <c r="A4421" s="59">
        <f>'Temperature Data'!A4421</f>
        <v>44962</v>
      </c>
      <c r="B4421" s="6" cm="1">
        <f t="array" ref="B4421">INDEX('Temperature Data'!$B4421:$G4421,1,TempDataCol)</f>
        <v>35.6</v>
      </c>
      <c r="C4421" s="6">
        <f t="shared" si="441"/>
        <v>20.9</v>
      </c>
      <c r="D4421" s="6">
        <f t="shared" si="442"/>
        <v>21.9</v>
      </c>
      <c r="E4421" s="6">
        <f t="shared" si="443"/>
        <v>22.9</v>
      </c>
      <c r="F4421" s="6">
        <f t="shared" si="444"/>
        <v>20.9</v>
      </c>
      <c r="G4421" s="6">
        <f t="shared" si="445"/>
        <v>21.9</v>
      </c>
      <c r="H4421" s="6">
        <f t="shared" si="446"/>
        <v>22.9</v>
      </c>
      <c r="I4421" s="162"/>
      <c r="J4421" s="6">
        <f t="shared" si="447"/>
        <v>-43.79999999999999</v>
      </c>
    </row>
    <row r="4422" spans="1:10" ht="16.5" customHeight="1">
      <c r="A4422" s="59">
        <f>'Temperature Data'!A4422</f>
        <v>44963</v>
      </c>
      <c r="B4422" s="6" cm="1">
        <f t="array" ref="B4422">INDEX('Temperature Data'!$B4422:$G4422,1,TempDataCol)</f>
        <v>37.9</v>
      </c>
      <c r="C4422" s="6">
        <f t="shared" si="441"/>
        <v>18.600000000000001</v>
      </c>
      <c r="D4422" s="6">
        <f t="shared" si="442"/>
        <v>19.600000000000001</v>
      </c>
      <c r="E4422" s="6">
        <f t="shared" si="443"/>
        <v>20.6</v>
      </c>
      <c r="F4422" s="6">
        <f t="shared" si="444"/>
        <v>18.600000000000001</v>
      </c>
      <c r="G4422" s="6">
        <f t="shared" si="445"/>
        <v>19.600000000000001</v>
      </c>
      <c r="H4422" s="6">
        <f t="shared" si="446"/>
        <v>20.6</v>
      </c>
      <c r="I4422" s="162"/>
      <c r="J4422" s="6">
        <f t="shared" si="447"/>
        <v>-39.200000000000003</v>
      </c>
    </row>
    <row r="4423" spans="1:10" ht="16.5" customHeight="1">
      <c r="A4423" s="59">
        <f>'Temperature Data'!A4423</f>
        <v>44964</v>
      </c>
      <c r="B4423" s="6" cm="1">
        <f t="array" ref="B4423">INDEX('Temperature Data'!$B4423:$G4423,1,TempDataCol)</f>
        <v>30.4</v>
      </c>
      <c r="C4423" s="6">
        <f t="shared" si="441"/>
        <v>26.1</v>
      </c>
      <c r="D4423" s="6">
        <f t="shared" si="442"/>
        <v>27.1</v>
      </c>
      <c r="E4423" s="6">
        <f t="shared" si="443"/>
        <v>28.1</v>
      </c>
      <c r="F4423" s="6">
        <f t="shared" si="444"/>
        <v>26.1</v>
      </c>
      <c r="G4423" s="6">
        <f t="shared" si="445"/>
        <v>27.1</v>
      </c>
      <c r="H4423" s="6">
        <f t="shared" si="446"/>
        <v>28.1</v>
      </c>
      <c r="I4423" s="162"/>
      <c r="J4423" s="6">
        <f t="shared" si="447"/>
        <v>-54.20000000000001</v>
      </c>
    </row>
    <row r="4424" spans="1:10" ht="16.5" customHeight="1">
      <c r="A4424" s="59">
        <f>'Temperature Data'!A4424</f>
        <v>44965</v>
      </c>
      <c r="B4424" s="6" cm="1">
        <f t="array" ref="B4424">INDEX('Temperature Data'!$B4424:$G4424,1,TempDataCol)</f>
        <v>40.6</v>
      </c>
      <c r="C4424" s="6">
        <f t="shared" si="441"/>
        <v>15.899999999999999</v>
      </c>
      <c r="D4424" s="6">
        <f t="shared" si="442"/>
        <v>16.899999999999999</v>
      </c>
      <c r="E4424" s="6">
        <f t="shared" si="443"/>
        <v>17.899999999999999</v>
      </c>
      <c r="F4424" s="6">
        <f t="shared" si="444"/>
        <v>15.899999999999999</v>
      </c>
      <c r="G4424" s="6">
        <f t="shared" si="445"/>
        <v>16.899999999999999</v>
      </c>
      <c r="H4424" s="6">
        <f t="shared" si="446"/>
        <v>17.899999999999999</v>
      </c>
      <c r="I4424" s="162"/>
      <c r="J4424" s="6">
        <f t="shared" si="447"/>
        <v>-33.799999999999997</v>
      </c>
    </row>
    <row r="4425" spans="1:10" ht="16.5" customHeight="1">
      <c r="A4425" s="59">
        <f>'Temperature Data'!A4425</f>
        <v>44966</v>
      </c>
      <c r="B4425" s="6" cm="1">
        <f t="array" ref="B4425">INDEX('Temperature Data'!$B4425:$G4425,1,TempDataCol)</f>
        <v>38.6</v>
      </c>
      <c r="C4425" s="6">
        <f t="shared" si="441"/>
        <v>17.899999999999999</v>
      </c>
      <c r="D4425" s="6">
        <f t="shared" si="442"/>
        <v>18.899999999999999</v>
      </c>
      <c r="E4425" s="6">
        <f t="shared" si="443"/>
        <v>19.899999999999999</v>
      </c>
      <c r="F4425" s="6">
        <f t="shared" si="444"/>
        <v>17.899999999999999</v>
      </c>
      <c r="G4425" s="6">
        <f t="shared" si="445"/>
        <v>18.899999999999999</v>
      </c>
      <c r="H4425" s="6">
        <f t="shared" si="446"/>
        <v>19.899999999999999</v>
      </c>
      <c r="I4425" s="162"/>
      <c r="J4425" s="6">
        <f t="shared" si="447"/>
        <v>-37.799999999999997</v>
      </c>
    </row>
    <row r="4426" spans="1:10" ht="16.5" customHeight="1">
      <c r="A4426" s="59">
        <f>'Temperature Data'!A4426</f>
        <v>44967</v>
      </c>
      <c r="B4426" s="6" cm="1">
        <f t="array" ref="B4426">INDEX('Temperature Data'!$B4426:$G4426,1,TempDataCol)</f>
        <v>45.2</v>
      </c>
      <c r="C4426" s="6">
        <f t="shared" si="441"/>
        <v>11.299999999999997</v>
      </c>
      <c r="D4426" s="6">
        <f t="shared" si="442"/>
        <v>12.299999999999997</v>
      </c>
      <c r="E4426" s="6">
        <f t="shared" si="443"/>
        <v>13.299999999999997</v>
      </c>
      <c r="F4426" s="6">
        <f t="shared" si="444"/>
        <v>11.299999999999997</v>
      </c>
      <c r="G4426" s="6">
        <f t="shared" si="445"/>
        <v>12.299999999999997</v>
      </c>
      <c r="H4426" s="6">
        <f t="shared" si="446"/>
        <v>13.299999999999997</v>
      </c>
      <c r="I4426" s="162"/>
      <c r="J4426" s="6">
        <f t="shared" si="447"/>
        <v>-24.599999999999994</v>
      </c>
    </row>
    <row r="4427" spans="1:10" ht="16.5" customHeight="1">
      <c r="A4427" s="59">
        <f>'Temperature Data'!A4427</f>
        <v>44968</v>
      </c>
      <c r="B4427" s="6" cm="1">
        <f t="array" ref="B4427">INDEX('Temperature Data'!$B4427:$G4427,1,TempDataCol)</f>
        <v>38.5</v>
      </c>
      <c r="C4427" s="6">
        <f t="shared" si="441"/>
        <v>18</v>
      </c>
      <c r="D4427" s="6">
        <f t="shared" si="442"/>
        <v>19</v>
      </c>
      <c r="E4427" s="6">
        <f t="shared" si="443"/>
        <v>20</v>
      </c>
      <c r="F4427" s="6">
        <f t="shared" si="444"/>
        <v>18</v>
      </c>
      <c r="G4427" s="6">
        <f t="shared" si="445"/>
        <v>19</v>
      </c>
      <c r="H4427" s="6">
        <f t="shared" si="446"/>
        <v>20</v>
      </c>
      <c r="I4427" s="162"/>
      <c r="J4427" s="6">
        <f t="shared" si="447"/>
        <v>-38</v>
      </c>
    </row>
    <row r="4428" spans="1:10" ht="16.5" customHeight="1">
      <c r="A4428" s="59">
        <f>'Temperature Data'!A4428</f>
        <v>44969</v>
      </c>
      <c r="B4428" s="6" cm="1">
        <f t="array" ref="B4428">INDEX('Temperature Data'!$B4428:$G4428,1,TempDataCol)</f>
        <v>37.799999999999997</v>
      </c>
      <c r="C4428" s="6">
        <f t="shared" si="441"/>
        <v>18.700000000000003</v>
      </c>
      <c r="D4428" s="6">
        <f t="shared" si="442"/>
        <v>19.700000000000003</v>
      </c>
      <c r="E4428" s="6">
        <f t="shared" si="443"/>
        <v>20.700000000000003</v>
      </c>
      <c r="F4428" s="6">
        <f t="shared" si="444"/>
        <v>18.700000000000003</v>
      </c>
      <c r="G4428" s="6">
        <f t="shared" si="445"/>
        <v>19.700000000000003</v>
      </c>
      <c r="H4428" s="6">
        <f t="shared" si="446"/>
        <v>20.700000000000003</v>
      </c>
      <c r="I4428" s="162"/>
      <c r="J4428" s="6">
        <f t="shared" si="447"/>
        <v>-39.400000000000006</v>
      </c>
    </row>
    <row r="4429" spans="1:10" ht="16.5" customHeight="1">
      <c r="A4429" s="59">
        <f>'Temperature Data'!A4429</f>
        <v>44970</v>
      </c>
      <c r="B4429" s="6" cm="1">
        <f t="array" ref="B4429">INDEX('Temperature Data'!$B4429:$G4429,1,TempDataCol)</f>
        <v>37.4</v>
      </c>
      <c r="C4429" s="6">
        <f t="shared" si="441"/>
        <v>19.100000000000001</v>
      </c>
      <c r="D4429" s="6">
        <f t="shared" si="442"/>
        <v>20.100000000000001</v>
      </c>
      <c r="E4429" s="6">
        <f t="shared" si="443"/>
        <v>21.1</v>
      </c>
      <c r="F4429" s="6">
        <f t="shared" si="444"/>
        <v>19.100000000000001</v>
      </c>
      <c r="G4429" s="6">
        <f t="shared" si="445"/>
        <v>20.100000000000001</v>
      </c>
      <c r="H4429" s="6">
        <f t="shared" si="446"/>
        <v>21.1</v>
      </c>
      <c r="I4429" s="162"/>
      <c r="J4429" s="6">
        <f t="shared" si="447"/>
        <v>-40.200000000000003</v>
      </c>
    </row>
    <row r="4430" spans="1:10" ht="16.5" customHeight="1">
      <c r="A4430" s="59">
        <f>'Temperature Data'!A4430</f>
        <v>44971</v>
      </c>
      <c r="B4430" s="6" cm="1">
        <f t="array" ref="B4430">INDEX('Temperature Data'!$B4430:$G4430,1,TempDataCol)</f>
        <v>39.9</v>
      </c>
      <c r="C4430" s="6">
        <f t="shared" si="441"/>
        <v>16.600000000000001</v>
      </c>
      <c r="D4430" s="6">
        <f t="shared" si="442"/>
        <v>17.600000000000001</v>
      </c>
      <c r="E4430" s="6">
        <f t="shared" si="443"/>
        <v>18.600000000000001</v>
      </c>
      <c r="F4430" s="6">
        <f t="shared" si="444"/>
        <v>16.600000000000001</v>
      </c>
      <c r="G4430" s="6">
        <f t="shared" si="445"/>
        <v>17.600000000000001</v>
      </c>
      <c r="H4430" s="6">
        <f t="shared" si="446"/>
        <v>18.600000000000001</v>
      </c>
      <c r="I4430" s="162"/>
      <c r="J4430" s="6">
        <f t="shared" si="447"/>
        <v>-35.200000000000003</v>
      </c>
    </row>
    <row r="4431" spans="1:10" ht="16.5" customHeight="1">
      <c r="A4431" s="59">
        <f>'Temperature Data'!A4431</f>
        <v>44972</v>
      </c>
      <c r="B4431" s="6" cm="1">
        <f t="array" ref="B4431">INDEX('Temperature Data'!$B4431:$G4431,1,TempDataCol)</f>
        <v>44.6</v>
      </c>
      <c r="C4431" s="6">
        <f t="shared" si="441"/>
        <v>11.899999999999999</v>
      </c>
      <c r="D4431" s="6">
        <f t="shared" si="442"/>
        <v>12.899999999999999</v>
      </c>
      <c r="E4431" s="6">
        <f t="shared" si="443"/>
        <v>13.899999999999999</v>
      </c>
      <c r="F4431" s="6">
        <f t="shared" si="444"/>
        <v>11.899999999999999</v>
      </c>
      <c r="G4431" s="6">
        <f t="shared" si="445"/>
        <v>12.899999999999999</v>
      </c>
      <c r="H4431" s="6">
        <f t="shared" si="446"/>
        <v>13.899999999999999</v>
      </c>
      <c r="I4431" s="162"/>
      <c r="J4431" s="6">
        <f t="shared" si="447"/>
        <v>-25.799999999999997</v>
      </c>
    </row>
    <row r="4432" spans="1:10" ht="16.5" customHeight="1">
      <c r="A4432" s="59">
        <f>'Temperature Data'!A4432</f>
        <v>44973</v>
      </c>
      <c r="B4432" s="6" cm="1">
        <f t="array" ref="B4432">INDEX('Temperature Data'!$B4432:$G4432,1,TempDataCol)</f>
        <v>55.7</v>
      </c>
      <c r="C4432" s="6">
        <f t="shared" si="441"/>
        <v>0.79999999999999716</v>
      </c>
      <c r="D4432" s="6">
        <f t="shared" si="442"/>
        <v>1.7999999999999972</v>
      </c>
      <c r="E4432" s="6">
        <f t="shared" si="443"/>
        <v>2.7999999999999972</v>
      </c>
      <c r="F4432" s="6">
        <f t="shared" si="444"/>
        <v>0.79999999999999716</v>
      </c>
      <c r="G4432" s="6">
        <f t="shared" si="445"/>
        <v>1.7999999999999972</v>
      </c>
      <c r="H4432" s="6">
        <f t="shared" si="446"/>
        <v>2.7999999999999972</v>
      </c>
      <c r="I4432" s="162"/>
      <c r="J4432" s="6">
        <f t="shared" si="447"/>
        <v>-3.5999999999999943</v>
      </c>
    </row>
    <row r="4433" spans="1:10" ht="16.5" customHeight="1">
      <c r="A4433" s="59">
        <f>'Temperature Data'!A4433</f>
        <v>44974</v>
      </c>
      <c r="B4433" s="6" cm="1">
        <f t="array" ref="B4433">INDEX('Temperature Data'!$B4433:$G4433,1,TempDataCol)</f>
        <v>46.4</v>
      </c>
      <c r="C4433" s="6">
        <f t="shared" si="441"/>
        <v>10.100000000000001</v>
      </c>
      <c r="D4433" s="6">
        <f t="shared" si="442"/>
        <v>11.100000000000001</v>
      </c>
      <c r="E4433" s="6">
        <f t="shared" si="443"/>
        <v>12.100000000000001</v>
      </c>
      <c r="F4433" s="6">
        <f t="shared" si="444"/>
        <v>10.100000000000001</v>
      </c>
      <c r="G4433" s="6">
        <f t="shared" si="445"/>
        <v>11.100000000000001</v>
      </c>
      <c r="H4433" s="6">
        <f t="shared" si="446"/>
        <v>12.100000000000001</v>
      </c>
      <c r="I4433" s="162"/>
      <c r="J4433" s="6">
        <f t="shared" si="447"/>
        <v>-22.200000000000003</v>
      </c>
    </row>
    <row r="4434" spans="1:10" ht="16.5" customHeight="1">
      <c r="A4434" s="59">
        <f>'Temperature Data'!A4434</f>
        <v>44975</v>
      </c>
      <c r="B4434" s="6" cm="1">
        <f t="array" ref="B4434">INDEX('Temperature Data'!$B4434:$G4434,1,TempDataCol)</f>
        <v>30.200000000000003</v>
      </c>
      <c r="C4434" s="6">
        <f t="shared" si="441"/>
        <v>26.299999999999997</v>
      </c>
      <c r="D4434" s="6">
        <f t="shared" si="442"/>
        <v>27.299999999999997</v>
      </c>
      <c r="E4434" s="6">
        <f t="shared" si="443"/>
        <v>28.299999999999997</v>
      </c>
      <c r="F4434" s="6">
        <f t="shared" si="444"/>
        <v>26.299999999999997</v>
      </c>
      <c r="G4434" s="6">
        <f t="shared" si="445"/>
        <v>27.299999999999997</v>
      </c>
      <c r="H4434" s="6">
        <f t="shared" si="446"/>
        <v>28.299999999999997</v>
      </c>
      <c r="I4434" s="162"/>
      <c r="J4434" s="6">
        <f t="shared" si="447"/>
        <v>-54.599999999999994</v>
      </c>
    </row>
    <row r="4435" spans="1:10" ht="16.5" customHeight="1">
      <c r="A4435" s="59">
        <f>'Temperature Data'!A4435</f>
        <v>44976</v>
      </c>
      <c r="B4435" s="6" cm="1">
        <f t="array" ref="B4435">INDEX('Temperature Data'!$B4435:$G4435,1,TempDataCol)</f>
        <v>38.799999999999997</v>
      </c>
      <c r="C4435" s="6">
        <f t="shared" si="441"/>
        <v>17.700000000000003</v>
      </c>
      <c r="D4435" s="6">
        <f t="shared" si="442"/>
        <v>18.700000000000003</v>
      </c>
      <c r="E4435" s="6">
        <f t="shared" si="443"/>
        <v>19.700000000000003</v>
      </c>
      <c r="F4435" s="6">
        <f t="shared" si="444"/>
        <v>17.700000000000003</v>
      </c>
      <c r="G4435" s="6">
        <f t="shared" si="445"/>
        <v>18.700000000000003</v>
      </c>
      <c r="H4435" s="6">
        <f t="shared" si="446"/>
        <v>19.700000000000003</v>
      </c>
      <c r="I4435" s="162"/>
      <c r="J4435" s="6">
        <f t="shared" si="447"/>
        <v>-37.400000000000006</v>
      </c>
    </row>
    <row r="4436" spans="1:10" ht="16.5" customHeight="1">
      <c r="A4436" s="59">
        <f>'Temperature Data'!A4436</f>
        <v>44977</v>
      </c>
      <c r="B4436" s="6" cm="1">
        <f t="array" ref="B4436">INDEX('Temperature Data'!$B4436:$G4436,1,TempDataCol)</f>
        <v>50.7</v>
      </c>
      <c r="C4436" s="6">
        <f t="shared" si="441"/>
        <v>5.7999999999999972</v>
      </c>
      <c r="D4436" s="6">
        <f t="shared" si="442"/>
        <v>6.7999999999999972</v>
      </c>
      <c r="E4436" s="6">
        <f t="shared" si="443"/>
        <v>7.7999999999999972</v>
      </c>
      <c r="F4436" s="6">
        <f t="shared" si="444"/>
        <v>5.7999999999999972</v>
      </c>
      <c r="G4436" s="6">
        <f t="shared" si="445"/>
        <v>6.7999999999999972</v>
      </c>
      <c r="H4436" s="6">
        <f t="shared" si="446"/>
        <v>7.7999999999999972</v>
      </c>
      <c r="I4436" s="162"/>
      <c r="J4436" s="6">
        <f t="shared" si="447"/>
        <v>-13.599999999999994</v>
      </c>
    </row>
    <row r="4437" spans="1:10" ht="16.5" customHeight="1">
      <c r="A4437" s="59">
        <f>'Temperature Data'!A4437</f>
        <v>44978</v>
      </c>
      <c r="B4437" s="6" cm="1">
        <f t="array" ref="B4437">INDEX('Temperature Data'!$B4437:$G4437,1,TempDataCol)</f>
        <v>37</v>
      </c>
      <c r="C4437" s="6">
        <f t="shared" si="441"/>
        <v>19.5</v>
      </c>
      <c r="D4437" s="6">
        <f t="shared" si="442"/>
        <v>20.5</v>
      </c>
      <c r="E4437" s="6">
        <f t="shared" si="443"/>
        <v>21.5</v>
      </c>
      <c r="F4437" s="6">
        <f t="shared" si="444"/>
        <v>19.5</v>
      </c>
      <c r="G4437" s="6">
        <f t="shared" si="445"/>
        <v>20.5</v>
      </c>
      <c r="H4437" s="6">
        <f t="shared" si="446"/>
        <v>21.5</v>
      </c>
      <c r="I4437" s="162"/>
      <c r="J4437" s="6">
        <f t="shared" si="447"/>
        <v>-41</v>
      </c>
    </row>
    <row r="4438" spans="1:10" ht="16.5" customHeight="1">
      <c r="A4438" s="59">
        <f>'Temperature Data'!A4438</f>
        <v>44979</v>
      </c>
      <c r="B4438" s="6" cm="1">
        <f t="array" ref="B4438">INDEX('Temperature Data'!$B4438:$G4438,1,TempDataCol)</f>
        <v>37</v>
      </c>
      <c r="C4438" s="6">
        <f t="shared" si="441"/>
        <v>19.5</v>
      </c>
      <c r="D4438" s="6">
        <f t="shared" si="442"/>
        <v>20.5</v>
      </c>
      <c r="E4438" s="6">
        <f t="shared" si="443"/>
        <v>21.5</v>
      </c>
      <c r="F4438" s="6">
        <f t="shared" si="444"/>
        <v>19.5</v>
      </c>
      <c r="G4438" s="6">
        <f t="shared" si="445"/>
        <v>20.5</v>
      </c>
      <c r="H4438" s="6">
        <f t="shared" si="446"/>
        <v>21.5</v>
      </c>
      <c r="I4438" s="162"/>
      <c r="J4438" s="6">
        <f t="shared" si="447"/>
        <v>-41</v>
      </c>
    </row>
    <row r="4439" spans="1:10" ht="16.5" customHeight="1">
      <c r="A4439" s="59">
        <f>'Temperature Data'!A4439</f>
        <v>44980</v>
      </c>
      <c r="B4439" s="6" cm="1">
        <f t="array" ref="B4439">INDEX('Temperature Data'!$B4439:$G4439,1,TempDataCol)</f>
        <v>27.9</v>
      </c>
      <c r="C4439" s="6">
        <f t="shared" si="441"/>
        <v>28.6</v>
      </c>
      <c r="D4439" s="6">
        <f t="shared" si="442"/>
        <v>29.6</v>
      </c>
      <c r="E4439" s="6">
        <f t="shared" si="443"/>
        <v>30.6</v>
      </c>
      <c r="F4439" s="6">
        <f t="shared" si="444"/>
        <v>28.6</v>
      </c>
      <c r="G4439" s="6">
        <f t="shared" si="445"/>
        <v>29.6</v>
      </c>
      <c r="H4439" s="6">
        <f t="shared" si="446"/>
        <v>30.6</v>
      </c>
      <c r="I4439" s="162"/>
      <c r="J4439" s="6">
        <f t="shared" si="447"/>
        <v>-59.20000000000001</v>
      </c>
    </row>
    <row r="4440" spans="1:10" ht="16.5" customHeight="1">
      <c r="A4440" s="59">
        <f>'Temperature Data'!A4440</f>
        <v>44981</v>
      </c>
      <c r="B4440" s="6" cm="1">
        <f t="array" ref="B4440">INDEX('Temperature Data'!$B4440:$G4440,1,TempDataCol)</f>
        <v>28.1</v>
      </c>
      <c r="C4440" s="6">
        <f t="shared" si="441"/>
        <v>28.4</v>
      </c>
      <c r="D4440" s="6">
        <f t="shared" si="442"/>
        <v>29.4</v>
      </c>
      <c r="E4440" s="6">
        <f t="shared" si="443"/>
        <v>30.4</v>
      </c>
      <c r="F4440" s="6">
        <f t="shared" si="444"/>
        <v>28.4</v>
      </c>
      <c r="G4440" s="6">
        <f t="shared" si="445"/>
        <v>29.4</v>
      </c>
      <c r="H4440" s="6">
        <f t="shared" si="446"/>
        <v>30.4</v>
      </c>
      <c r="I4440" s="162"/>
      <c r="J4440" s="6">
        <f t="shared" si="447"/>
        <v>-58.79999999999999</v>
      </c>
    </row>
    <row r="4441" spans="1:10" ht="16.5" customHeight="1">
      <c r="A4441" s="59">
        <f>'Temperature Data'!A4441</f>
        <v>44982</v>
      </c>
      <c r="B4441" s="6" cm="1">
        <f t="array" ref="B4441">INDEX('Temperature Data'!$B4441:$G4441,1,TempDataCol)</f>
        <v>15.600000000000001</v>
      </c>
      <c r="C4441" s="6">
        <f t="shared" si="441"/>
        <v>40.9</v>
      </c>
      <c r="D4441" s="6">
        <f t="shared" si="442"/>
        <v>41.9</v>
      </c>
      <c r="E4441" s="6">
        <f t="shared" si="443"/>
        <v>42.9</v>
      </c>
      <c r="F4441" s="6">
        <f t="shared" si="444"/>
        <v>40.9</v>
      </c>
      <c r="G4441" s="6">
        <f t="shared" si="445"/>
        <v>41.9</v>
      </c>
      <c r="H4441" s="6">
        <f t="shared" si="446"/>
        <v>42.9</v>
      </c>
      <c r="I4441" s="162"/>
      <c r="J4441" s="6">
        <f t="shared" si="447"/>
        <v>-83.799999999999983</v>
      </c>
    </row>
    <row r="4442" spans="1:10" ht="16.5" customHeight="1">
      <c r="A4442" s="59">
        <f>'Temperature Data'!A4442</f>
        <v>44983</v>
      </c>
      <c r="B4442" s="6" cm="1">
        <f t="array" ref="B4442">INDEX('Temperature Data'!$B4442:$G4442,1,TempDataCol)</f>
        <v>24.1</v>
      </c>
      <c r="C4442" s="6">
        <f t="shared" si="441"/>
        <v>32.4</v>
      </c>
      <c r="D4442" s="6">
        <f t="shared" si="442"/>
        <v>33.4</v>
      </c>
      <c r="E4442" s="6">
        <f t="shared" si="443"/>
        <v>34.4</v>
      </c>
      <c r="F4442" s="6">
        <f t="shared" si="444"/>
        <v>32.4</v>
      </c>
      <c r="G4442" s="6">
        <f t="shared" si="445"/>
        <v>33.4</v>
      </c>
      <c r="H4442" s="6">
        <f t="shared" si="446"/>
        <v>34.4</v>
      </c>
      <c r="I4442" s="162"/>
      <c r="J4442" s="6">
        <f t="shared" si="447"/>
        <v>-66.799999999999983</v>
      </c>
    </row>
    <row r="4443" spans="1:10" ht="16.5" customHeight="1">
      <c r="A4443" s="59">
        <f>'Temperature Data'!A4443</f>
        <v>44984</v>
      </c>
      <c r="B4443" s="6" cm="1">
        <f t="array" ref="B4443">INDEX('Temperature Data'!$B4443:$G4443,1,TempDataCol)</f>
        <v>28.6</v>
      </c>
      <c r="C4443" s="6">
        <f t="shared" si="441"/>
        <v>27.9</v>
      </c>
      <c r="D4443" s="6">
        <f t="shared" si="442"/>
        <v>28.9</v>
      </c>
      <c r="E4443" s="6">
        <f t="shared" si="443"/>
        <v>29.9</v>
      </c>
      <c r="F4443" s="6">
        <f t="shared" si="444"/>
        <v>27.9</v>
      </c>
      <c r="G4443" s="6">
        <f t="shared" si="445"/>
        <v>28.9</v>
      </c>
      <c r="H4443" s="6">
        <f t="shared" si="446"/>
        <v>29.9</v>
      </c>
      <c r="I4443" s="162"/>
      <c r="J4443" s="6">
        <f t="shared" si="447"/>
        <v>-57.79999999999999</v>
      </c>
    </row>
    <row r="4444" spans="1:10" ht="16.5" customHeight="1">
      <c r="A4444" s="59">
        <f>'Temperature Data'!A4444</f>
        <v>44985</v>
      </c>
      <c r="B4444" s="6" cm="1">
        <f t="array" ref="B4444">INDEX('Temperature Data'!$B4444:$G4444,1,TempDataCol)</f>
        <v>32</v>
      </c>
      <c r="C4444" s="6">
        <f t="shared" si="441"/>
        <v>24.5</v>
      </c>
      <c r="D4444" s="6">
        <f t="shared" si="442"/>
        <v>25.5</v>
      </c>
      <c r="E4444" s="6">
        <f t="shared" si="443"/>
        <v>26.5</v>
      </c>
      <c r="F4444" s="6">
        <f t="shared" si="444"/>
        <v>24.5</v>
      </c>
      <c r="G4444" s="6">
        <f t="shared" si="445"/>
        <v>25.5</v>
      </c>
      <c r="H4444" s="6">
        <f t="shared" si="446"/>
        <v>26.5</v>
      </c>
      <c r="I4444" s="162"/>
      <c r="J4444" s="6">
        <f t="shared" si="447"/>
        <v>-51</v>
      </c>
    </row>
    <row r="4445" spans="1:10" ht="16.5" customHeight="1">
      <c r="A4445" s="59">
        <f>'Temperature Data'!A4445</f>
        <v>44986</v>
      </c>
      <c r="B4445" s="6" cm="1">
        <f t="array" ref="B4445">INDEX('Temperature Data'!$B4445:$G4445,1,TempDataCol)</f>
        <v>35.200000000000003</v>
      </c>
      <c r="C4445" s="6">
        <f t="shared" si="441"/>
        <v>21.299999999999997</v>
      </c>
      <c r="D4445" s="6">
        <f t="shared" si="442"/>
        <v>22.299999999999997</v>
      </c>
      <c r="E4445" s="6">
        <f t="shared" si="443"/>
        <v>23.299999999999997</v>
      </c>
      <c r="F4445" s="6">
        <f t="shared" si="444"/>
        <v>21.299999999999997</v>
      </c>
      <c r="G4445" s="6">
        <f t="shared" si="445"/>
        <v>22.299999999999997</v>
      </c>
      <c r="H4445" s="6">
        <f t="shared" si="446"/>
        <v>23.299999999999997</v>
      </c>
      <c r="I4445" s="162"/>
      <c r="J4445" s="6">
        <f t="shared" si="447"/>
        <v>-44.599999999999994</v>
      </c>
    </row>
    <row r="4446" spans="1:10" ht="16.5" customHeight="1">
      <c r="A4446" s="59">
        <f>'Temperature Data'!A4446</f>
        <v>44987</v>
      </c>
      <c r="B4446" s="6" cm="1">
        <f t="array" ref="B4446">INDEX('Temperature Data'!$B4446:$G4446,1,TempDataCol)</f>
        <v>38.200000000000003</v>
      </c>
      <c r="C4446" s="6">
        <f t="shared" si="441"/>
        <v>18.299999999999997</v>
      </c>
      <c r="D4446" s="6">
        <f t="shared" si="442"/>
        <v>19.299999999999997</v>
      </c>
      <c r="E4446" s="6">
        <f t="shared" si="443"/>
        <v>20.299999999999997</v>
      </c>
      <c r="F4446" s="6">
        <f t="shared" si="444"/>
        <v>18.299999999999997</v>
      </c>
      <c r="G4446" s="6">
        <f t="shared" si="445"/>
        <v>19.299999999999997</v>
      </c>
      <c r="H4446" s="6">
        <f t="shared" si="446"/>
        <v>20.299999999999997</v>
      </c>
      <c r="I4446" s="162"/>
      <c r="J4446" s="6">
        <f t="shared" si="447"/>
        <v>-38.599999999999994</v>
      </c>
    </row>
    <row r="4447" spans="1:10" ht="16.5" customHeight="1">
      <c r="A4447" s="59">
        <f>'Temperature Data'!A4447</f>
        <v>44988</v>
      </c>
      <c r="B4447" s="6" cm="1">
        <f t="array" ref="B4447">INDEX('Temperature Data'!$B4447:$G4447,1,TempDataCol)</f>
        <v>37.6</v>
      </c>
      <c r="C4447" s="6">
        <f t="shared" si="441"/>
        <v>18.899999999999999</v>
      </c>
      <c r="D4447" s="6">
        <f t="shared" si="442"/>
        <v>19.899999999999999</v>
      </c>
      <c r="E4447" s="6">
        <f t="shared" si="443"/>
        <v>20.9</v>
      </c>
      <c r="F4447" s="6">
        <f t="shared" si="444"/>
        <v>18.899999999999999</v>
      </c>
      <c r="G4447" s="6">
        <f t="shared" si="445"/>
        <v>19.899999999999999</v>
      </c>
      <c r="H4447" s="6">
        <f t="shared" si="446"/>
        <v>20.9</v>
      </c>
      <c r="I4447" s="162"/>
      <c r="J4447" s="6">
        <f t="shared" si="447"/>
        <v>-39.799999999999997</v>
      </c>
    </row>
    <row r="4448" spans="1:10" ht="16.5" customHeight="1">
      <c r="A4448" s="59">
        <f>'Temperature Data'!A4448</f>
        <v>44989</v>
      </c>
      <c r="B4448" s="6" cm="1">
        <f t="array" ref="B4448">INDEX('Temperature Data'!$B4448:$G4448,1,TempDataCol)</f>
        <v>33.799999999999997</v>
      </c>
      <c r="C4448" s="6">
        <f t="shared" si="441"/>
        <v>22.700000000000003</v>
      </c>
      <c r="D4448" s="6">
        <f t="shared" si="442"/>
        <v>23.700000000000003</v>
      </c>
      <c r="E4448" s="6">
        <f t="shared" si="443"/>
        <v>24.700000000000003</v>
      </c>
      <c r="F4448" s="6">
        <f t="shared" si="444"/>
        <v>22.700000000000003</v>
      </c>
      <c r="G4448" s="6">
        <f t="shared" si="445"/>
        <v>23.700000000000003</v>
      </c>
      <c r="H4448" s="6">
        <f t="shared" si="446"/>
        <v>24.700000000000003</v>
      </c>
      <c r="I4448" s="162"/>
      <c r="J4448" s="6">
        <f t="shared" si="447"/>
        <v>-47.400000000000006</v>
      </c>
    </row>
    <row r="4449" spans="1:10" ht="16.5" customHeight="1">
      <c r="A4449" s="59">
        <f>'Temperature Data'!A4449</f>
        <v>44990</v>
      </c>
      <c r="B4449" s="6" cm="1">
        <f t="array" ref="B4449">INDEX('Temperature Data'!$B4449:$G4449,1,TempDataCol)</f>
        <v>35.6</v>
      </c>
      <c r="C4449" s="6">
        <f t="shared" si="441"/>
        <v>20.9</v>
      </c>
      <c r="D4449" s="6">
        <f t="shared" si="442"/>
        <v>21.9</v>
      </c>
      <c r="E4449" s="6">
        <f t="shared" si="443"/>
        <v>22.9</v>
      </c>
      <c r="F4449" s="6">
        <f t="shared" si="444"/>
        <v>20.9</v>
      </c>
      <c r="G4449" s="6">
        <f t="shared" si="445"/>
        <v>21.9</v>
      </c>
      <c r="H4449" s="6">
        <f t="shared" si="446"/>
        <v>22.9</v>
      </c>
      <c r="I4449" s="162"/>
      <c r="J4449" s="6">
        <f t="shared" si="447"/>
        <v>-43.79999999999999</v>
      </c>
    </row>
    <row r="4450" spans="1:10" ht="16.5" customHeight="1">
      <c r="A4450" s="59">
        <f>'Temperature Data'!A4450</f>
        <v>44991</v>
      </c>
      <c r="B4450" s="6" cm="1">
        <f t="array" ref="B4450">INDEX('Temperature Data'!$B4450:$G4450,1,TempDataCol)</f>
        <v>39.6</v>
      </c>
      <c r="C4450" s="6">
        <f t="shared" si="441"/>
        <v>16.899999999999999</v>
      </c>
      <c r="D4450" s="6">
        <f t="shared" si="442"/>
        <v>17.899999999999999</v>
      </c>
      <c r="E4450" s="6">
        <f t="shared" si="443"/>
        <v>18.899999999999999</v>
      </c>
      <c r="F4450" s="6">
        <f t="shared" si="444"/>
        <v>16.899999999999999</v>
      </c>
      <c r="G4450" s="6">
        <f t="shared" si="445"/>
        <v>17.899999999999999</v>
      </c>
      <c r="H4450" s="6">
        <f t="shared" si="446"/>
        <v>18.899999999999999</v>
      </c>
      <c r="I4450" s="162"/>
      <c r="J4450" s="6">
        <f t="shared" si="447"/>
        <v>-35.799999999999997</v>
      </c>
    </row>
    <row r="4451" spans="1:10" ht="16.5" customHeight="1">
      <c r="A4451" s="59">
        <f>'Temperature Data'!A4451</f>
        <v>44992</v>
      </c>
      <c r="B4451" s="6" cm="1">
        <f t="array" ref="B4451">INDEX('Temperature Data'!$B4451:$G4451,1,TempDataCol)</f>
        <v>32.9</v>
      </c>
      <c r="C4451" s="6">
        <f t="shared" si="441"/>
        <v>23.6</v>
      </c>
      <c r="D4451" s="6">
        <f t="shared" si="442"/>
        <v>24.6</v>
      </c>
      <c r="E4451" s="6">
        <f t="shared" si="443"/>
        <v>25.6</v>
      </c>
      <c r="F4451" s="6">
        <f t="shared" si="444"/>
        <v>23.6</v>
      </c>
      <c r="G4451" s="6">
        <f t="shared" si="445"/>
        <v>24.6</v>
      </c>
      <c r="H4451" s="6">
        <f t="shared" si="446"/>
        <v>25.6</v>
      </c>
      <c r="I4451" s="162"/>
      <c r="J4451" s="6">
        <f t="shared" si="447"/>
        <v>-49.20000000000001</v>
      </c>
    </row>
    <row r="4452" spans="1:10" ht="16.5" customHeight="1">
      <c r="A4452" s="59">
        <f>'Temperature Data'!A4452</f>
        <v>44993</v>
      </c>
      <c r="B4452" s="6" cm="1">
        <f t="array" ref="B4452">INDEX('Temperature Data'!$B4452:$G4452,1,TempDataCol)</f>
        <v>37.4</v>
      </c>
      <c r="C4452" s="6">
        <f t="shared" si="441"/>
        <v>19.100000000000001</v>
      </c>
      <c r="D4452" s="6">
        <f t="shared" si="442"/>
        <v>20.100000000000001</v>
      </c>
      <c r="E4452" s="6">
        <f t="shared" si="443"/>
        <v>21.1</v>
      </c>
      <c r="F4452" s="6">
        <f t="shared" si="444"/>
        <v>19.100000000000001</v>
      </c>
      <c r="G4452" s="6">
        <f t="shared" si="445"/>
        <v>20.100000000000001</v>
      </c>
      <c r="H4452" s="6">
        <f t="shared" si="446"/>
        <v>21.1</v>
      </c>
      <c r="I4452" s="162"/>
      <c r="J4452" s="6">
        <f t="shared" si="447"/>
        <v>-40.200000000000003</v>
      </c>
    </row>
    <row r="4453" spans="1:10" ht="16.5" customHeight="1">
      <c r="A4453" s="59">
        <f>'Temperature Data'!A4453</f>
        <v>44994</v>
      </c>
      <c r="B4453" s="6" cm="1">
        <f t="array" ref="B4453">INDEX('Temperature Data'!$B4453:$G4453,1,TempDataCol)</f>
        <v>40.1</v>
      </c>
      <c r="C4453" s="6">
        <f t="shared" si="441"/>
        <v>16.399999999999999</v>
      </c>
      <c r="D4453" s="6">
        <f t="shared" si="442"/>
        <v>17.399999999999999</v>
      </c>
      <c r="E4453" s="6">
        <f t="shared" si="443"/>
        <v>18.399999999999999</v>
      </c>
      <c r="F4453" s="6">
        <f t="shared" si="444"/>
        <v>16.399999999999999</v>
      </c>
      <c r="G4453" s="6">
        <f t="shared" si="445"/>
        <v>17.399999999999999</v>
      </c>
      <c r="H4453" s="6">
        <f t="shared" si="446"/>
        <v>18.399999999999999</v>
      </c>
      <c r="I4453" s="162"/>
      <c r="J4453" s="6">
        <f t="shared" si="447"/>
        <v>-34.799999999999997</v>
      </c>
    </row>
    <row r="4454" spans="1:10" ht="16.5" customHeight="1">
      <c r="A4454" s="59">
        <f>'Temperature Data'!A4454</f>
        <v>44995</v>
      </c>
      <c r="B4454" s="6" cm="1">
        <f t="array" ref="B4454">INDEX('Temperature Data'!$B4454:$G4454,1,TempDataCol)</f>
        <v>38.200000000000003</v>
      </c>
      <c r="C4454" s="6">
        <f t="shared" si="441"/>
        <v>18.299999999999997</v>
      </c>
      <c r="D4454" s="6">
        <f t="shared" si="442"/>
        <v>19.299999999999997</v>
      </c>
      <c r="E4454" s="6">
        <f t="shared" si="443"/>
        <v>20.299999999999997</v>
      </c>
      <c r="F4454" s="6">
        <f t="shared" si="444"/>
        <v>18.299999999999997</v>
      </c>
      <c r="G4454" s="6">
        <f t="shared" si="445"/>
        <v>19.299999999999997</v>
      </c>
      <c r="H4454" s="6">
        <f t="shared" si="446"/>
        <v>20.299999999999997</v>
      </c>
      <c r="I4454" s="162"/>
      <c r="J4454" s="6">
        <f t="shared" si="447"/>
        <v>-38.599999999999994</v>
      </c>
    </row>
    <row r="4455" spans="1:10" ht="16.5" customHeight="1">
      <c r="A4455" s="59">
        <f>'Temperature Data'!A4455</f>
        <v>44996</v>
      </c>
      <c r="B4455" s="6" cm="1">
        <f t="array" ref="B4455">INDEX('Temperature Data'!$B4455:$G4455,1,TempDataCol)</f>
        <v>37.1</v>
      </c>
      <c r="C4455" s="6">
        <f t="shared" si="441"/>
        <v>19.399999999999999</v>
      </c>
      <c r="D4455" s="6">
        <f t="shared" si="442"/>
        <v>20.399999999999999</v>
      </c>
      <c r="E4455" s="6">
        <f t="shared" si="443"/>
        <v>21.4</v>
      </c>
      <c r="F4455" s="6">
        <f t="shared" si="444"/>
        <v>19.399999999999999</v>
      </c>
      <c r="G4455" s="6">
        <f t="shared" si="445"/>
        <v>20.399999999999999</v>
      </c>
      <c r="H4455" s="6">
        <f t="shared" si="446"/>
        <v>21.4</v>
      </c>
      <c r="I4455" s="162"/>
      <c r="J4455" s="6">
        <f t="shared" si="447"/>
        <v>-40.799999999999997</v>
      </c>
    </row>
    <row r="4456" spans="1:10" ht="16.5" customHeight="1">
      <c r="A4456" s="59">
        <f>'Temperature Data'!A4456</f>
        <v>44997</v>
      </c>
      <c r="B4456" s="6" cm="1">
        <f t="array" ref="B4456">INDEX('Temperature Data'!$B4456:$G4456,1,TempDataCol)</f>
        <v>38.1</v>
      </c>
      <c r="C4456" s="6">
        <f t="shared" si="441"/>
        <v>18.399999999999999</v>
      </c>
      <c r="D4456" s="6">
        <f t="shared" si="442"/>
        <v>19.399999999999999</v>
      </c>
      <c r="E4456" s="6">
        <f t="shared" si="443"/>
        <v>20.399999999999999</v>
      </c>
      <c r="F4456" s="6">
        <f t="shared" si="444"/>
        <v>18.399999999999999</v>
      </c>
      <c r="G4456" s="6">
        <f t="shared" si="445"/>
        <v>19.399999999999999</v>
      </c>
      <c r="H4456" s="6">
        <f t="shared" si="446"/>
        <v>20.399999999999999</v>
      </c>
      <c r="I4456" s="162"/>
      <c r="J4456" s="6">
        <f t="shared" si="447"/>
        <v>-38.799999999999997</v>
      </c>
    </row>
    <row r="4457" spans="1:10" ht="16.5" customHeight="1">
      <c r="A4457" s="59">
        <f>'Temperature Data'!A4457</f>
        <v>44998</v>
      </c>
      <c r="B4457" s="6" cm="1">
        <f t="array" ref="B4457">INDEX('Temperature Data'!$B4457:$G4457,1,TempDataCol)</f>
        <v>37.5</v>
      </c>
      <c r="C4457" s="6">
        <f t="shared" si="441"/>
        <v>19</v>
      </c>
      <c r="D4457" s="6">
        <f t="shared" si="442"/>
        <v>20</v>
      </c>
      <c r="E4457" s="6">
        <f t="shared" si="443"/>
        <v>21</v>
      </c>
      <c r="F4457" s="6">
        <f t="shared" si="444"/>
        <v>19</v>
      </c>
      <c r="G4457" s="6">
        <f t="shared" si="445"/>
        <v>20</v>
      </c>
      <c r="H4457" s="6">
        <f t="shared" si="446"/>
        <v>21</v>
      </c>
      <c r="I4457" s="162"/>
      <c r="J4457" s="6">
        <f t="shared" si="447"/>
        <v>-40</v>
      </c>
    </row>
    <row r="4458" spans="1:10" ht="16.5" customHeight="1">
      <c r="A4458" s="59">
        <f>'Temperature Data'!A4458</f>
        <v>44999</v>
      </c>
      <c r="B4458" s="6" cm="1">
        <f t="array" ref="B4458">INDEX('Temperature Data'!$B4458:$G4458,1,TempDataCol)</f>
        <v>35.9</v>
      </c>
      <c r="C4458" s="6">
        <f t="shared" si="441"/>
        <v>20.6</v>
      </c>
      <c r="D4458" s="6">
        <f t="shared" si="442"/>
        <v>21.6</v>
      </c>
      <c r="E4458" s="6">
        <f t="shared" si="443"/>
        <v>22.6</v>
      </c>
      <c r="F4458" s="6">
        <f t="shared" si="444"/>
        <v>20.6</v>
      </c>
      <c r="G4458" s="6">
        <f t="shared" si="445"/>
        <v>21.6</v>
      </c>
      <c r="H4458" s="6">
        <f t="shared" si="446"/>
        <v>22.6</v>
      </c>
      <c r="I4458" s="162"/>
      <c r="J4458" s="6">
        <f t="shared" si="447"/>
        <v>-43.20000000000001</v>
      </c>
    </row>
    <row r="4459" spans="1:10" ht="16.5" customHeight="1">
      <c r="A4459" s="59">
        <f>'Temperature Data'!A4459</f>
        <v>45000</v>
      </c>
      <c r="B4459" s="6" cm="1">
        <f t="array" ref="B4459">INDEX('Temperature Data'!$B4459:$G4459,1,TempDataCol)</f>
        <v>36.4</v>
      </c>
      <c r="C4459" s="6">
        <f t="shared" si="441"/>
        <v>20.100000000000001</v>
      </c>
      <c r="D4459" s="6">
        <f t="shared" si="442"/>
        <v>21.1</v>
      </c>
      <c r="E4459" s="6">
        <f t="shared" si="443"/>
        <v>22.1</v>
      </c>
      <c r="F4459" s="6">
        <f t="shared" si="444"/>
        <v>20.100000000000001</v>
      </c>
      <c r="G4459" s="6">
        <f t="shared" si="445"/>
        <v>21.1</v>
      </c>
      <c r="H4459" s="6">
        <f t="shared" si="446"/>
        <v>22.1</v>
      </c>
      <c r="I4459" s="162"/>
      <c r="J4459" s="6">
        <f t="shared" si="447"/>
        <v>-42.2</v>
      </c>
    </row>
    <row r="4460" spans="1:10" ht="16.5" customHeight="1">
      <c r="A4460" s="59">
        <f>'Temperature Data'!A4460</f>
        <v>45001</v>
      </c>
      <c r="B4460" s="6" cm="1">
        <f t="array" ref="B4460">INDEX('Temperature Data'!$B4460:$G4460,1,TempDataCol)</f>
        <v>39.9</v>
      </c>
      <c r="C4460" s="6">
        <f t="shared" si="441"/>
        <v>16.600000000000001</v>
      </c>
      <c r="D4460" s="6">
        <f t="shared" si="442"/>
        <v>17.600000000000001</v>
      </c>
      <c r="E4460" s="6">
        <f t="shared" si="443"/>
        <v>18.600000000000001</v>
      </c>
      <c r="F4460" s="6">
        <f t="shared" si="444"/>
        <v>16.600000000000001</v>
      </c>
      <c r="G4460" s="6">
        <f t="shared" si="445"/>
        <v>17.600000000000001</v>
      </c>
      <c r="H4460" s="6">
        <f t="shared" si="446"/>
        <v>18.600000000000001</v>
      </c>
      <c r="I4460" s="162"/>
      <c r="J4460" s="6">
        <f t="shared" si="447"/>
        <v>-35.200000000000003</v>
      </c>
    </row>
    <row r="4461" spans="1:10" ht="16.5" customHeight="1">
      <c r="A4461" s="59">
        <f>'Temperature Data'!A4461</f>
        <v>45002</v>
      </c>
      <c r="B4461" s="6" cm="1">
        <f t="array" ref="B4461">INDEX('Temperature Data'!$B4461:$G4461,1,TempDataCol)</f>
        <v>44.9</v>
      </c>
      <c r="C4461" s="6">
        <f t="shared" si="441"/>
        <v>11.600000000000001</v>
      </c>
      <c r="D4461" s="6">
        <f t="shared" si="442"/>
        <v>12.600000000000001</v>
      </c>
      <c r="E4461" s="6">
        <f t="shared" si="443"/>
        <v>13.600000000000001</v>
      </c>
      <c r="F4461" s="6">
        <f t="shared" si="444"/>
        <v>11.600000000000001</v>
      </c>
      <c r="G4461" s="6">
        <f t="shared" si="445"/>
        <v>12.600000000000001</v>
      </c>
      <c r="H4461" s="6">
        <f t="shared" si="446"/>
        <v>13.600000000000001</v>
      </c>
      <c r="I4461" s="162"/>
      <c r="J4461" s="6">
        <f t="shared" si="447"/>
        <v>-25.200000000000003</v>
      </c>
    </row>
    <row r="4462" spans="1:10" ht="16.5" customHeight="1">
      <c r="A4462" s="59">
        <f>'Temperature Data'!A4462</f>
        <v>45003</v>
      </c>
      <c r="B4462" s="6" cm="1">
        <f t="array" ref="B4462">INDEX('Temperature Data'!$B4462:$G4462,1,TempDataCol)</f>
        <v>45.7</v>
      </c>
      <c r="C4462" s="6">
        <f t="shared" si="441"/>
        <v>10.799999999999997</v>
      </c>
      <c r="D4462" s="6">
        <f t="shared" si="442"/>
        <v>11.799999999999997</v>
      </c>
      <c r="E4462" s="6">
        <f t="shared" si="443"/>
        <v>12.799999999999997</v>
      </c>
      <c r="F4462" s="6">
        <f t="shared" si="444"/>
        <v>10.799999999999997</v>
      </c>
      <c r="G4462" s="6">
        <f t="shared" si="445"/>
        <v>11.799999999999997</v>
      </c>
      <c r="H4462" s="6">
        <f t="shared" si="446"/>
        <v>12.799999999999997</v>
      </c>
      <c r="I4462" s="162"/>
      <c r="J4462" s="6">
        <f t="shared" si="447"/>
        <v>-23.599999999999994</v>
      </c>
    </row>
    <row r="4463" spans="1:10" ht="16.5" customHeight="1">
      <c r="A4463" s="59">
        <f>'Temperature Data'!A4463</f>
        <v>45004</v>
      </c>
      <c r="B4463" s="6" cm="1">
        <f t="array" ref="B4463">INDEX('Temperature Data'!$B4463:$G4463,1,TempDataCol)</f>
        <v>32.799999999999997</v>
      </c>
      <c r="C4463" s="6">
        <f t="shared" si="441"/>
        <v>23.700000000000003</v>
      </c>
      <c r="D4463" s="6">
        <f t="shared" si="442"/>
        <v>24.700000000000003</v>
      </c>
      <c r="E4463" s="6">
        <f t="shared" si="443"/>
        <v>25.700000000000003</v>
      </c>
      <c r="F4463" s="6">
        <f t="shared" si="444"/>
        <v>23.700000000000003</v>
      </c>
      <c r="G4463" s="6">
        <f t="shared" si="445"/>
        <v>24.700000000000003</v>
      </c>
      <c r="H4463" s="6">
        <f t="shared" si="446"/>
        <v>25.700000000000003</v>
      </c>
      <c r="I4463" s="162"/>
      <c r="J4463" s="6">
        <f t="shared" si="447"/>
        <v>-49.400000000000006</v>
      </c>
    </row>
    <row r="4464" spans="1:10" ht="16.5" customHeight="1">
      <c r="A4464" s="59">
        <f>'Temperature Data'!A4464</f>
        <v>45005</v>
      </c>
      <c r="B4464" s="6" cm="1">
        <f t="array" ref="B4464">INDEX('Temperature Data'!$B4464:$G4464,1,TempDataCol)</f>
        <v>38.799999999999997</v>
      </c>
      <c r="C4464" s="6">
        <f t="shared" si="441"/>
        <v>17.700000000000003</v>
      </c>
      <c r="D4464" s="6">
        <f t="shared" si="442"/>
        <v>18.700000000000003</v>
      </c>
      <c r="E4464" s="6">
        <f t="shared" si="443"/>
        <v>19.700000000000003</v>
      </c>
      <c r="F4464" s="6">
        <f t="shared" si="444"/>
        <v>17.700000000000003</v>
      </c>
      <c r="G4464" s="6">
        <f t="shared" si="445"/>
        <v>18.700000000000003</v>
      </c>
      <c r="H4464" s="6">
        <f t="shared" si="446"/>
        <v>19.700000000000003</v>
      </c>
      <c r="I4464" s="162"/>
      <c r="J4464" s="6">
        <f t="shared" si="447"/>
        <v>-37.400000000000006</v>
      </c>
    </row>
    <row r="4465" spans="1:10" ht="16.5" customHeight="1">
      <c r="A4465" s="59">
        <f>'Temperature Data'!A4465</f>
        <v>45006</v>
      </c>
      <c r="B4465" s="6" cm="1">
        <f t="array" ref="B4465">INDEX('Temperature Data'!$B4465:$G4465,1,TempDataCol)</f>
        <v>44.3</v>
      </c>
      <c r="C4465" s="6">
        <f t="shared" si="441"/>
        <v>12.200000000000003</v>
      </c>
      <c r="D4465" s="6">
        <f t="shared" si="442"/>
        <v>13.200000000000003</v>
      </c>
      <c r="E4465" s="6">
        <f t="shared" si="443"/>
        <v>14.200000000000003</v>
      </c>
      <c r="F4465" s="6">
        <f t="shared" si="444"/>
        <v>12.200000000000003</v>
      </c>
      <c r="G4465" s="6">
        <f t="shared" si="445"/>
        <v>13.200000000000003</v>
      </c>
      <c r="H4465" s="6">
        <f t="shared" si="446"/>
        <v>14.200000000000003</v>
      </c>
      <c r="I4465" s="162"/>
      <c r="J4465" s="6">
        <f t="shared" si="447"/>
        <v>-26.400000000000006</v>
      </c>
    </row>
    <row r="4466" spans="1:10" ht="16.5" customHeight="1">
      <c r="A4466" s="59">
        <f>'Temperature Data'!A4466</f>
        <v>45007</v>
      </c>
      <c r="B4466" s="6" cm="1">
        <f t="array" ref="B4466">INDEX('Temperature Data'!$B4466:$G4466,1,TempDataCol)</f>
        <v>43.1</v>
      </c>
      <c r="C4466" s="6">
        <f t="shared" si="441"/>
        <v>13.399999999999999</v>
      </c>
      <c r="D4466" s="6">
        <f t="shared" si="442"/>
        <v>14.399999999999999</v>
      </c>
      <c r="E4466" s="6">
        <f t="shared" si="443"/>
        <v>15.399999999999999</v>
      </c>
      <c r="F4466" s="6">
        <f t="shared" si="444"/>
        <v>13.399999999999999</v>
      </c>
      <c r="G4466" s="6">
        <f t="shared" si="445"/>
        <v>14.399999999999999</v>
      </c>
      <c r="H4466" s="6">
        <f t="shared" si="446"/>
        <v>15.399999999999999</v>
      </c>
      <c r="I4466" s="162"/>
      <c r="J4466" s="6">
        <f t="shared" si="447"/>
        <v>-28.799999999999997</v>
      </c>
    </row>
    <row r="4467" spans="1:10" ht="16.5" customHeight="1">
      <c r="A4467" s="59">
        <f>'Temperature Data'!A4467</f>
        <v>45008</v>
      </c>
      <c r="B4467" s="6" cm="1">
        <f t="array" ref="B4467">INDEX('Temperature Data'!$B4467:$G4467,1,TempDataCol)</f>
        <v>52.6</v>
      </c>
      <c r="C4467" s="6">
        <f t="shared" si="441"/>
        <v>3.8999999999999986</v>
      </c>
      <c r="D4467" s="6">
        <f t="shared" si="442"/>
        <v>4.8999999999999986</v>
      </c>
      <c r="E4467" s="6">
        <f t="shared" si="443"/>
        <v>5.8999999999999986</v>
      </c>
      <c r="F4467" s="6">
        <f t="shared" si="444"/>
        <v>3.8999999999999986</v>
      </c>
      <c r="G4467" s="6">
        <f t="shared" si="445"/>
        <v>4.8999999999999986</v>
      </c>
      <c r="H4467" s="6">
        <f t="shared" si="446"/>
        <v>5.8999999999999986</v>
      </c>
      <c r="I4467" s="162"/>
      <c r="J4467" s="6">
        <f t="shared" si="447"/>
        <v>-9.7999999999999972</v>
      </c>
    </row>
    <row r="4468" spans="1:10" ht="16.5" customHeight="1">
      <c r="A4468" s="59">
        <f>'Temperature Data'!A4468</f>
        <v>45009</v>
      </c>
      <c r="B4468" s="6" cm="1">
        <f t="array" ref="B4468">INDEX('Temperature Data'!$B4468:$G4468,1,TempDataCol)</f>
        <v>46.2</v>
      </c>
      <c r="C4468" s="6">
        <f t="shared" si="441"/>
        <v>10.299999999999997</v>
      </c>
      <c r="D4468" s="6">
        <f t="shared" si="442"/>
        <v>11.299999999999997</v>
      </c>
      <c r="E4468" s="6">
        <f t="shared" si="443"/>
        <v>12.299999999999997</v>
      </c>
      <c r="F4468" s="6">
        <f t="shared" si="444"/>
        <v>10.299999999999997</v>
      </c>
      <c r="G4468" s="6">
        <f t="shared" si="445"/>
        <v>11.299999999999997</v>
      </c>
      <c r="H4468" s="6">
        <f t="shared" si="446"/>
        <v>12.299999999999997</v>
      </c>
      <c r="I4468" s="162"/>
      <c r="J4468" s="6">
        <f t="shared" si="447"/>
        <v>-22.599999999999994</v>
      </c>
    </row>
    <row r="4469" spans="1:10" ht="16.5" customHeight="1">
      <c r="A4469" s="59">
        <f>'Temperature Data'!A4469</f>
        <v>45010</v>
      </c>
      <c r="B4469" s="6" cm="1">
        <f t="array" ref="B4469">INDEX('Temperature Data'!$B4469:$G4469,1,TempDataCol)</f>
        <v>36</v>
      </c>
      <c r="C4469" s="6">
        <f t="shared" si="441"/>
        <v>20.5</v>
      </c>
      <c r="D4469" s="6">
        <f t="shared" si="442"/>
        <v>21.5</v>
      </c>
      <c r="E4469" s="6">
        <f t="shared" si="443"/>
        <v>22.5</v>
      </c>
      <c r="F4469" s="6">
        <f t="shared" si="444"/>
        <v>20.5</v>
      </c>
      <c r="G4469" s="6">
        <f t="shared" si="445"/>
        <v>21.5</v>
      </c>
      <c r="H4469" s="6">
        <f t="shared" si="446"/>
        <v>22.5</v>
      </c>
      <c r="I4469" s="162"/>
      <c r="J4469" s="6">
        <f t="shared" si="447"/>
        <v>-43</v>
      </c>
    </row>
    <row r="4470" spans="1:10" ht="16.5" customHeight="1">
      <c r="A4470" s="59">
        <f>'Temperature Data'!A4470</f>
        <v>45011</v>
      </c>
      <c r="B4470" s="6" cm="1">
        <f t="array" ref="B4470">INDEX('Temperature Data'!$B4470:$G4470,1,TempDataCol)</f>
        <v>47.2</v>
      </c>
      <c r="C4470" s="6">
        <f t="shared" si="441"/>
        <v>9.2999999999999972</v>
      </c>
      <c r="D4470" s="6">
        <f t="shared" si="442"/>
        <v>10.299999999999997</v>
      </c>
      <c r="E4470" s="6">
        <f t="shared" si="443"/>
        <v>11.299999999999997</v>
      </c>
      <c r="F4470" s="6">
        <f t="shared" si="444"/>
        <v>9.2999999999999972</v>
      </c>
      <c r="G4470" s="6">
        <f t="shared" si="445"/>
        <v>10.299999999999997</v>
      </c>
      <c r="H4470" s="6">
        <f t="shared" si="446"/>
        <v>11.299999999999997</v>
      </c>
      <c r="I4470" s="162"/>
      <c r="J4470" s="6">
        <f t="shared" si="447"/>
        <v>-20.599999999999994</v>
      </c>
    </row>
    <row r="4471" spans="1:10" ht="16.5" customHeight="1">
      <c r="A4471" s="59">
        <f>'Temperature Data'!A4471</f>
        <v>45012</v>
      </c>
      <c r="B4471" s="6" cm="1">
        <f t="array" ref="B4471">INDEX('Temperature Data'!$B4471:$G4471,1,TempDataCol)</f>
        <v>43.6</v>
      </c>
      <c r="C4471" s="6">
        <f t="shared" si="441"/>
        <v>12.899999999999999</v>
      </c>
      <c r="D4471" s="6">
        <f t="shared" si="442"/>
        <v>13.899999999999999</v>
      </c>
      <c r="E4471" s="6">
        <f t="shared" si="443"/>
        <v>14.899999999999999</v>
      </c>
      <c r="F4471" s="6">
        <f t="shared" si="444"/>
        <v>12.899999999999999</v>
      </c>
      <c r="G4471" s="6">
        <f t="shared" si="445"/>
        <v>13.899999999999999</v>
      </c>
      <c r="H4471" s="6">
        <f t="shared" si="446"/>
        <v>14.899999999999999</v>
      </c>
      <c r="I4471" s="162"/>
      <c r="J4471" s="6">
        <f t="shared" si="447"/>
        <v>-27.799999999999997</v>
      </c>
    </row>
    <row r="4472" spans="1:10" ht="16.5" customHeight="1">
      <c r="A4472" s="59">
        <f>'Temperature Data'!A4472</f>
        <v>45013</v>
      </c>
      <c r="B4472" s="6" cm="1">
        <f t="array" ref="B4472">INDEX('Temperature Data'!$B4472:$G4472,1,TempDataCol)</f>
        <v>39.799999999999997</v>
      </c>
      <c r="C4472" s="6">
        <f t="shared" si="441"/>
        <v>16.700000000000003</v>
      </c>
      <c r="D4472" s="6">
        <f t="shared" si="442"/>
        <v>17.700000000000003</v>
      </c>
      <c r="E4472" s="6">
        <f t="shared" si="443"/>
        <v>18.700000000000003</v>
      </c>
      <c r="F4472" s="6">
        <f t="shared" si="444"/>
        <v>16.700000000000003</v>
      </c>
      <c r="G4472" s="6">
        <f t="shared" si="445"/>
        <v>17.700000000000003</v>
      </c>
      <c r="H4472" s="6">
        <f t="shared" si="446"/>
        <v>18.700000000000003</v>
      </c>
      <c r="I4472" s="162"/>
      <c r="J4472" s="6">
        <f t="shared" si="447"/>
        <v>-35.400000000000006</v>
      </c>
    </row>
    <row r="4473" spans="1:10" ht="16.5" customHeight="1">
      <c r="A4473" s="59">
        <f>'Temperature Data'!A4473</f>
        <v>45014</v>
      </c>
      <c r="B4473" s="6" cm="1">
        <f t="array" ref="B4473">INDEX('Temperature Data'!$B4473:$G4473,1,TempDataCol)</f>
        <v>39.5</v>
      </c>
      <c r="C4473" s="6">
        <f t="shared" si="441"/>
        <v>17</v>
      </c>
      <c r="D4473" s="6">
        <f t="shared" si="442"/>
        <v>18</v>
      </c>
      <c r="E4473" s="6">
        <f t="shared" si="443"/>
        <v>19</v>
      </c>
      <c r="F4473" s="6">
        <f t="shared" si="444"/>
        <v>17</v>
      </c>
      <c r="G4473" s="6">
        <f t="shared" si="445"/>
        <v>18</v>
      </c>
      <c r="H4473" s="6">
        <f t="shared" si="446"/>
        <v>19</v>
      </c>
      <c r="I4473" s="162"/>
      <c r="J4473" s="6">
        <f t="shared" si="447"/>
        <v>-36</v>
      </c>
    </row>
    <row r="4474" spans="1:10" ht="16.5" customHeight="1">
      <c r="A4474" s="59">
        <f>'Temperature Data'!A4474</f>
        <v>45015</v>
      </c>
      <c r="B4474" s="6" cm="1">
        <f t="array" ref="B4474">INDEX('Temperature Data'!$B4474:$G4474,1,TempDataCol)</f>
        <v>36.200000000000003</v>
      </c>
      <c r="C4474" s="6">
        <f t="shared" si="441"/>
        <v>20.299999999999997</v>
      </c>
      <c r="D4474" s="6">
        <f t="shared" si="442"/>
        <v>21.299999999999997</v>
      </c>
      <c r="E4474" s="6">
        <f t="shared" si="443"/>
        <v>22.299999999999997</v>
      </c>
      <c r="F4474" s="6">
        <f t="shared" si="444"/>
        <v>20.299999999999997</v>
      </c>
      <c r="G4474" s="6">
        <f t="shared" si="445"/>
        <v>21.299999999999997</v>
      </c>
      <c r="H4474" s="6">
        <f t="shared" si="446"/>
        <v>22.299999999999997</v>
      </c>
      <c r="I4474" s="162"/>
      <c r="J4474" s="6">
        <f t="shared" si="447"/>
        <v>-42.599999999999994</v>
      </c>
    </row>
    <row r="4475" spans="1:10" ht="16.5" customHeight="1">
      <c r="A4475" s="59">
        <f>'Temperature Data'!A4475</f>
        <v>45016</v>
      </c>
      <c r="B4475" s="6" cm="1">
        <f t="array" ref="B4475">INDEX('Temperature Data'!$B4475:$G4475,1,TempDataCol)</f>
        <v>37.700000000000003</v>
      </c>
      <c r="C4475" s="6">
        <f t="shared" si="441"/>
        <v>18.799999999999997</v>
      </c>
      <c r="D4475" s="6">
        <f t="shared" si="442"/>
        <v>19.799999999999997</v>
      </c>
      <c r="E4475" s="6">
        <f t="shared" si="443"/>
        <v>20.799999999999997</v>
      </c>
      <c r="F4475" s="6">
        <f t="shared" si="444"/>
        <v>18.799999999999997</v>
      </c>
      <c r="G4475" s="6">
        <f t="shared" si="445"/>
        <v>19.799999999999997</v>
      </c>
      <c r="H4475" s="6">
        <f t="shared" si="446"/>
        <v>20.799999999999997</v>
      </c>
      <c r="I4475" s="162"/>
      <c r="J4475" s="6">
        <f t="shared" si="447"/>
        <v>-39.599999999999994</v>
      </c>
    </row>
    <row r="4476" spans="1:10" ht="16.5" customHeight="1">
      <c r="A4476" s="59">
        <f>'Temperature Data'!A4476</f>
        <v>45017</v>
      </c>
      <c r="B4476" s="6" cm="1">
        <f t="array" ref="B4476">INDEX('Temperature Data'!$B4476:$G4476,1,TempDataCol)</f>
        <v>47.2</v>
      </c>
      <c r="C4476" s="6">
        <f t="shared" si="441"/>
        <v>9.2999999999999972</v>
      </c>
      <c r="D4476" s="6">
        <f t="shared" si="442"/>
        <v>10.299999999999997</v>
      </c>
      <c r="E4476" s="6">
        <f t="shared" si="443"/>
        <v>11.299999999999997</v>
      </c>
      <c r="F4476" s="6">
        <f t="shared" si="444"/>
        <v>9.2999999999999972</v>
      </c>
      <c r="G4476" s="6">
        <f t="shared" si="445"/>
        <v>10.299999999999997</v>
      </c>
      <c r="H4476" s="6">
        <f t="shared" si="446"/>
        <v>11.299999999999997</v>
      </c>
      <c r="I4476" s="162"/>
      <c r="J4476" s="6">
        <f t="shared" si="447"/>
        <v>-20.599999999999994</v>
      </c>
    </row>
    <row r="4477" spans="1:10" ht="16.5" customHeight="1">
      <c r="A4477" s="59">
        <f>'Temperature Data'!A4477</f>
        <v>45018</v>
      </c>
      <c r="B4477" s="6" cm="1">
        <f t="array" ref="B4477">INDEX('Temperature Data'!$B4477:$G4477,1,TempDataCol)</f>
        <v>43.8</v>
      </c>
      <c r="C4477" s="6">
        <f t="shared" si="441"/>
        <v>12.700000000000003</v>
      </c>
      <c r="D4477" s="6">
        <f t="shared" si="442"/>
        <v>13.700000000000003</v>
      </c>
      <c r="E4477" s="6">
        <f t="shared" si="443"/>
        <v>14.700000000000003</v>
      </c>
      <c r="F4477" s="6">
        <f t="shared" si="444"/>
        <v>12.700000000000003</v>
      </c>
      <c r="G4477" s="6">
        <f t="shared" si="445"/>
        <v>13.700000000000003</v>
      </c>
      <c r="H4477" s="6">
        <f t="shared" si="446"/>
        <v>14.700000000000003</v>
      </c>
      <c r="I4477" s="162"/>
      <c r="J4477" s="6">
        <f t="shared" si="447"/>
        <v>-27.400000000000006</v>
      </c>
    </row>
    <row r="4478" spans="1:10" ht="16.5" customHeight="1">
      <c r="A4478" s="59">
        <f>'Temperature Data'!A4478</f>
        <v>45019</v>
      </c>
      <c r="B4478" s="6" cm="1">
        <f t="array" ref="B4478">INDEX('Temperature Data'!$B4478:$G4478,1,TempDataCol)</f>
        <v>41.5</v>
      </c>
      <c r="C4478" s="6">
        <f t="shared" si="441"/>
        <v>15</v>
      </c>
      <c r="D4478" s="6">
        <f t="shared" si="442"/>
        <v>16</v>
      </c>
      <c r="E4478" s="6">
        <f t="shared" si="443"/>
        <v>17</v>
      </c>
      <c r="F4478" s="6">
        <f t="shared" si="444"/>
        <v>15</v>
      </c>
      <c r="G4478" s="6">
        <f t="shared" si="445"/>
        <v>16</v>
      </c>
      <c r="H4478" s="6">
        <f t="shared" si="446"/>
        <v>17</v>
      </c>
      <c r="I4478" s="162"/>
      <c r="J4478" s="6">
        <f t="shared" si="447"/>
        <v>-32</v>
      </c>
    </row>
    <row r="4479" spans="1:10" ht="16.5" customHeight="1">
      <c r="A4479" s="59">
        <f>'Temperature Data'!A4479</f>
        <v>45020</v>
      </c>
      <c r="B4479" s="6" cm="1">
        <f t="array" ref="B4479">INDEX('Temperature Data'!$B4479:$G4479,1,TempDataCol)</f>
        <v>52.2</v>
      </c>
      <c r="C4479" s="6">
        <f t="shared" si="441"/>
        <v>4.2999999999999972</v>
      </c>
      <c r="D4479" s="6">
        <f t="shared" si="442"/>
        <v>5.2999999999999972</v>
      </c>
      <c r="E4479" s="6">
        <f t="shared" si="443"/>
        <v>6.2999999999999972</v>
      </c>
      <c r="F4479" s="6">
        <f t="shared" si="444"/>
        <v>4.2999999999999972</v>
      </c>
      <c r="G4479" s="6">
        <f t="shared" si="445"/>
        <v>5.2999999999999972</v>
      </c>
      <c r="H4479" s="6">
        <f t="shared" si="446"/>
        <v>6.2999999999999972</v>
      </c>
      <c r="I4479" s="162"/>
      <c r="J4479" s="6">
        <f t="shared" si="447"/>
        <v>-10.599999999999994</v>
      </c>
    </row>
    <row r="4480" spans="1:10" ht="16.5" customHeight="1">
      <c r="A4480" s="59">
        <f>'Temperature Data'!A4480</f>
        <v>45021</v>
      </c>
      <c r="B4480" s="6" cm="1">
        <f t="array" ref="B4480">INDEX('Temperature Data'!$B4480:$G4480,1,TempDataCol)</f>
        <v>43.9</v>
      </c>
      <c r="C4480" s="6">
        <f t="shared" si="441"/>
        <v>12.600000000000001</v>
      </c>
      <c r="D4480" s="6">
        <f t="shared" si="442"/>
        <v>13.600000000000001</v>
      </c>
      <c r="E4480" s="6">
        <f t="shared" si="443"/>
        <v>14.600000000000001</v>
      </c>
      <c r="F4480" s="6">
        <f t="shared" si="444"/>
        <v>12.600000000000001</v>
      </c>
      <c r="G4480" s="6">
        <f t="shared" si="445"/>
        <v>13.600000000000001</v>
      </c>
      <c r="H4480" s="6">
        <f t="shared" si="446"/>
        <v>14.600000000000001</v>
      </c>
      <c r="I4480" s="162"/>
      <c r="J4480" s="6">
        <f t="shared" si="447"/>
        <v>-27.200000000000003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8</v>
      </c>
      <c r="D4481" s="6">
        <f t="shared" ref="D4481:D4575" si="449">IF(ISNUMBER($B4481),IF($B4481&lt;BPmiddle,(BPmiddle-$B4481),0),"no data")</f>
        <v>9</v>
      </c>
      <c r="E4481" s="6">
        <f t="shared" ref="E4481:E4575" si="450">IF(ISNUMBER($B4481),IF($B4481&lt;BPupper,(BPupper-$B4481),0),"no data")</f>
        <v>10</v>
      </c>
      <c r="F4481" s="6">
        <f t="shared" ref="F4481:F4575" si="451">IF(ISNUMBER($B4481),IF($B4481&lt;BPlower,(BPlower-$B4481),0),"no data")</f>
        <v>8</v>
      </c>
      <c r="G4481" s="6">
        <f t="shared" ref="G4481:G4575" si="452">IF(ISNUMBER($B4481),IF($B4481&lt;BPmiddle,(BPmiddle-$B4481),0),"no data")</f>
        <v>9</v>
      </c>
      <c r="H4481" s="6">
        <f t="shared" ref="H4481:H4575" si="453">IF(ISNUMBER($B4481),IF($B4481&lt;BPupper,(BPupper-$B4481),0),"no data")</f>
        <v>10</v>
      </c>
      <c r="I4481" s="162"/>
      <c r="J4481" s="6">
        <f t="shared" ref="J4481:J4575" si="454">IF(ISNUMBER($B4481),IF($B4481&lt;BalancePoint,(BalancePoint-$B4481-SUM($D4481:$F4481)),0),"no data")</f>
        <v>-18</v>
      </c>
    </row>
    <row r="4482" spans="1:10" ht="16.5" customHeight="1">
      <c r="A4482" s="59">
        <f>'Temperature Data'!A4482</f>
        <v>45023</v>
      </c>
      <c r="B4482" s="6" cm="1">
        <f t="array" ref="B4482">INDEX('Temperature Data'!$B4482:$G4482,1,TempDataCol)</f>
        <v>50.1</v>
      </c>
      <c r="C4482" s="6">
        <f t="shared" si="448"/>
        <v>6.3999999999999986</v>
      </c>
      <c r="D4482" s="6">
        <f t="shared" si="449"/>
        <v>7.3999999999999986</v>
      </c>
      <c r="E4482" s="6">
        <f t="shared" si="450"/>
        <v>8.3999999999999986</v>
      </c>
      <c r="F4482" s="6">
        <f t="shared" si="451"/>
        <v>6.3999999999999986</v>
      </c>
      <c r="G4482" s="6">
        <f t="shared" si="452"/>
        <v>7.3999999999999986</v>
      </c>
      <c r="H4482" s="6">
        <f t="shared" si="453"/>
        <v>8.3999999999999986</v>
      </c>
      <c r="I4482" s="162"/>
      <c r="J4482" s="6">
        <f t="shared" si="454"/>
        <v>-14.799999999999997</v>
      </c>
    </row>
    <row r="4483" spans="1:10" ht="16.5" customHeight="1">
      <c r="A4483" s="59">
        <f>'Temperature Data'!A4483</f>
        <v>45024</v>
      </c>
      <c r="B4483" s="6" cm="1">
        <f t="array" ref="B4483">INDEX('Temperature Data'!$B4483:$G4483,1,TempDataCol)</f>
        <v>40.9</v>
      </c>
      <c r="C4483" s="6">
        <f t="shared" si="448"/>
        <v>15.600000000000001</v>
      </c>
      <c r="D4483" s="6">
        <f t="shared" si="449"/>
        <v>16.600000000000001</v>
      </c>
      <c r="E4483" s="6">
        <f t="shared" si="450"/>
        <v>17.600000000000001</v>
      </c>
      <c r="F4483" s="6">
        <f t="shared" si="451"/>
        <v>15.600000000000001</v>
      </c>
      <c r="G4483" s="6">
        <f t="shared" si="452"/>
        <v>16.600000000000001</v>
      </c>
      <c r="H4483" s="6">
        <f t="shared" si="453"/>
        <v>17.600000000000001</v>
      </c>
      <c r="I4483" s="162"/>
      <c r="J4483" s="6">
        <f t="shared" si="454"/>
        <v>-33.200000000000003</v>
      </c>
    </row>
    <row r="4484" spans="1:10" ht="16.5" customHeight="1">
      <c r="A4484" s="59">
        <f>'Temperature Data'!A4484</f>
        <v>45025</v>
      </c>
      <c r="B4484" s="6" cm="1">
        <f t="array" ref="B4484">INDEX('Temperature Data'!$B4484:$G4484,1,TempDataCol)</f>
        <v>41.1</v>
      </c>
      <c r="C4484" s="6">
        <f t="shared" si="448"/>
        <v>15.399999999999999</v>
      </c>
      <c r="D4484" s="6">
        <f t="shared" si="449"/>
        <v>16.399999999999999</v>
      </c>
      <c r="E4484" s="6">
        <f t="shared" si="450"/>
        <v>17.399999999999999</v>
      </c>
      <c r="F4484" s="6">
        <f t="shared" si="451"/>
        <v>15.399999999999999</v>
      </c>
      <c r="G4484" s="6">
        <f t="shared" si="452"/>
        <v>16.399999999999999</v>
      </c>
      <c r="H4484" s="6">
        <f t="shared" si="453"/>
        <v>17.399999999999999</v>
      </c>
      <c r="I4484" s="162"/>
      <c r="J4484" s="6">
        <f t="shared" si="454"/>
        <v>-32.799999999999997</v>
      </c>
    </row>
    <row r="4485" spans="1:10" ht="16.5" customHeight="1">
      <c r="A4485" s="59">
        <f>'Temperature Data'!A4485</f>
        <v>45026</v>
      </c>
      <c r="B4485" s="6" cm="1">
        <f t="array" ref="B4485">INDEX('Temperature Data'!$B4485:$G4485,1,TempDataCol)</f>
        <v>49.5</v>
      </c>
      <c r="C4485" s="6">
        <f t="shared" si="448"/>
        <v>7</v>
      </c>
      <c r="D4485" s="6">
        <f t="shared" si="449"/>
        <v>8</v>
      </c>
      <c r="E4485" s="6">
        <f t="shared" si="450"/>
        <v>9</v>
      </c>
      <c r="F4485" s="6">
        <f t="shared" si="451"/>
        <v>7</v>
      </c>
      <c r="G4485" s="6">
        <f t="shared" si="452"/>
        <v>8</v>
      </c>
      <c r="H4485" s="6">
        <f t="shared" si="453"/>
        <v>9</v>
      </c>
      <c r="I4485" s="162"/>
      <c r="J4485" s="6">
        <f t="shared" si="454"/>
        <v>-16</v>
      </c>
    </row>
    <row r="4486" spans="1:10" ht="16.5" customHeight="1">
      <c r="A4486" s="59">
        <f>'Temperature Data'!A4486</f>
        <v>45027</v>
      </c>
      <c r="B4486" s="6" cm="1">
        <f t="array" ref="B4486">INDEX('Temperature Data'!$B4486:$G4486,1,TempDataCol)</f>
        <v>58.8</v>
      </c>
      <c r="C4486" s="6">
        <f t="shared" si="448"/>
        <v>0</v>
      </c>
      <c r="D4486" s="6">
        <f t="shared" si="449"/>
        <v>0</v>
      </c>
      <c r="E4486" s="6">
        <f t="shared" si="450"/>
        <v>0</v>
      </c>
      <c r="F4486" s="6">
        <f t="shared" si="451"/>
        <v>0</v>
      </c>
      <c r="G4486" s="6">
        <f t="shared" si="452"/>
        <v>0</v>
      </c>
      <c r="H4486" s="6">
        <f t="shared" si="453"/>
        <v>0</v>
      </c>
      <c r="I4486" s="162"/>
      <c r="J4486" s="6">
        <f t="shared" si="454"/>
        <v>0</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0</v>
      </c>
      <c r="D4490" s="6">
        <f t="shared" si="449"/>
        <v>0.70000000000000284</v>
      </c>
      <c r="E4490" s="6">
        <f t="shared" si="450"/>
        <v>1.7000000000000028</v>
      </c>
      <c r="F4490" s="6">
        <f t="shared" si="451"/>
        <v>0</v>
      </c>
      <c r="G4490" s="6">
        <f t="shared" si="452"/>
        <v>0.70000000000000284</v>
      </c>
      <c r="H4490" s="6">
        <f t="shared" si="453"/>
        <v>1.7000000000000028</v>
      </c>
      <c r="I4490" s="162"/>
      <c r="J4490" s="6">
        <f t="shared" si="454"/>
        <v>-1.7000000000000028</v>
      </c>
    </row>
    <row r="4491" spans="1:10" ht="16.5" customHeight="1">
      <c r="A4491" s="59">
        <f>'Temperature Data'!A4491</f>
        <v>45032</v>
      </c>
      <c r="B4491" s="6" cm="1">
        <f t="array" ref="B4491">INDEX('Temperature Data'!$B4491:$G4491,1,TempDataCol)</f>
        <v>53.4</v>
      </c>
      <c r="C4491" s="6">
        <f t="shared" si="448"/>
        <v>3.1000000000000014</v>
      </c>
      <c r="D4491" s="6">
        <f t="shared" si="449"/>
        <v>4.1000000000000014</v>
      </c>
      <c r="E4491" s="6">
        <f t="shared" si="450"/>
        <v>5.1000000000000014</v>
      </c>
      <c r="F4491" s="6">
        <f t="shared" si="451"/>
        <v>3.1000000000000014</v>
      </c>
      <c r="G4491" s="6">
        <f t="shared" si="452"/>
        <v>4.1000000000000014</v>
      </c>
      <c r="H4491" s="6">
        <f t="shared" si="453"/>
        <v>5.1000000000000014</v>
      </c>
      <c r="I4491" s="162"/>
      <c r="J4491" s="6">
        <f t="shared" si="454"/>
        <v>-8.2000000000000028</v>
      </c>
    </row>
    <row r="4492" spans="1:10" ht="16.5" customHeight="1">
      <c r="A4492" s="59">
        <f>'Temperature Data'!A4492</f>
        <v>45033</v>
      </c>
      <c r="B4492" s="6" cm="1">
        <f t="array" ref="B4492">INDEX('Temperature Data'!$B4492:$G4492,1,TempDataCol)</f>
        <v>50.2</v>
      </c>
      <c r="C4492" s="6">
        <f t="shared" si="448"/>
        <v>6.2999999999999972</v>
      </c>
      <c r="D4492" s="6">
        <f t="shared" si="449"/>
        <v>7.2999999999999972</v>
      </c>
      <c r="E4492" s="6">
        <f t="shared" si="450"/>
        <v>8.2999999999999972</v>
      </c>
      <c r="F4492" s="6">
        <f t="shared" si="451"/>
        <v>6.2999999999999972</v>
      </c>
      <c r="G4492" s="6">
        <f t="shared" si="452"/>
        <v>7.2999999999999972</v>
      </c>
      <c r="H4492" s="6">
        <f t="shared" si="453"/>
        <v>8.2999999999999972</v>
      </c>
      <c r="I4492" s="162"/>
      <c r="J4492" s="6">
        <f t="shared" si="454"/>
        <v>-14.599999999999994</v>
      </c>
    </row>
    <row r="4493" spans="1:10" ht="16.5" customHeight="1">
      <c r="A4493" s="59">
        <f>'Temperature Data'!A4493</f>
        <v>45034</v>
      </c>
      <c r="B4493" s="6" cm="1">
        <f t="array" ref="B4493">INDEX('Temperature Data'!$B4493:$G4493,1,TempDataCol)</f>
        <v>50.9</v>
      </c>
      <c r="C4493" s="6">
        <f t="shared" si="448"/>
        <v>5.6000000000000014</v>
      </c>
      <c r="D4493" s="6">
        <f t="shared" si="449"/>
        <v>6.6000000000000014</v>
      </c>
      <c r="E4493" s="6">
        <f t="shared" si="450"/>
        <v>7.6000000000000014</v>
      </c>
      <c r="F4493" s="6">
        <f t="shared" si="451"/>
        <v>5.6000000000000014</v>
      </c>
      <c r="G4493" s="6">
        <f t="shared" si="452"/>
        <v>6.6000000000000014</v>
      </c>
      <c r="H4493" s="6">
        <f t="shared" si="453"/>
        <v>7.6000000000000014</v>
      </c>
      <c r="I4493" s="162"/>
      <c r="J4493" s="6">
        <f t="shared" si="454"/>
        <v>-13.200000000000003</v>
      </c>
    </row>
    <row r="4494" spans="1:10" ht="16.5" customHeight="1">
      <c r="A4494" s="59">
        <f>'Temperature Data'!A4494</f>
        <v>45035</v>
      </c>
      <c r="B4494" s="6" cm="1">
        <f t="array" ref="B4494">INDEX('Temperature Data'!$B4494:$G4494,1,TempDataCol)</f>
        <v>46.1</v>
      </c>
      <c r="C4494" s="6">
        <f t="shared" si="448"/>
        <v>10.399999999999999</v>
      </c>
      <c r="D4494" s="6">
        <f t="shared" si="449"/>
        <v>11.399999999999999</v>
      </c>
      <c r="E4494" s="6">
        <f t="shared" si="450"/>
        <v>12.399999999999999</v>
      </c>
      <c r="F4494" s="6">
        <f t="shared" si="451"/>
        <v>10.399999999999999</v>
      </c>
      <c r="G4494" s="6">
        <f t="shared" si="452"/>
        <v>11.399999999999999</v>
      </c>
      <c r="H4494" s="6">
        <f t="shared" si="453"/>
        <v>12.399999999999999</v>
      </c>
      <c r="I4494" s="162"/>
      <c r="J4494" s="6">
        <f t="shared" si="454"/>
        <v>-22.799999999999997</v>
      </c>
    </row>
    <row r="4495" spans="1:10" ht="16.5" customHeight="1">
      <c r="A4495" s="59">
        <f>'Temperature Data'!A4495</f>
        <v>45036</v>
      </c>
      <c r="B4495" s="6" cm="1">
        <f t="array" ref="B4495">INDEX('Temperature Data'!$B4495:$G4495,1,TempDataCol)</f>
        <v>48.9</v>
      </c>
      <c r="C4495" s="6">
        <f t="shared" si="448"/>
        <v>7.6000000000000014</v>
      </c>
      <c r="D4495" s="6">
        <f t="shared" si="449"/>
        <v>8.6000000000000014</v>
      </c>
      <c r="E4495" s="6">
        <f t="shared" si="450"/>
        <v>9.6000000000000014</v>
      </c>
      <c r="F4495" s="6">
        <f t="shared" si="451"/>
        <v>7.6000000000000014</v>
      </c>
      <c r="G4495" s="6">
        <f t="shared" si="452"/>
        <v>8.6000000000000014</v>
      </c>
      <c r="H4495" s="6">
        <f t="shared" si="453"/>
        <v>9.6000000000000014</v>
      </c>
      <c r="I4495" s="162"/>
      <c r="J4495" s="6">
        <f t="shared" si="454"/>
        <v>-17.200000000000003</v>
      </c>
    </row>
    <row r="4496" spans="1:10" ht="16.5" customHeight="1">
      <c r="A4496" s="59">
        <f>'Temperature Data'!A4496</f>
        <v>45037</v>
      </c>
      <c r="B4496" s="6" cm="1">
        <f t="array" ref="B4496">INDEX('Temperature Data'!$B4496:$G4496,1,TempDataCol)</f>
        <v>48.1</v>
      </c>
      <c r="C4496" s="6">
        <f t="shared" si="448"/>
        <v>8.3999999999999986</v>
      </c>
      <c r="D4496" s="6">
        <f t="shared" si="449"/>
        <v>9.3999999999999986</v>
      </c>
      <c r="E4496" s="6">
        <f t="shared" si="450"/>
        <v>10.399999999999999</v>
      </c>
      <c r="F4496" s="6">
        <f t="shared" si="451"/>
        <v>8.3999999999999986</v>
      </c>
      <c r="G4496" s="6">
        <f t="shared" si="452"/>
        <v>9.3999999999999986</v>
      </c>
      <c r="H4496" s="6">
        <f t="shared" si="453"/>
        <v>10.399999999999999</v>
      </c>
      <c r="I4496" s="162"/>
      <c r="J4496" s="6">
        <f t="shared" si="454"/>
        <v>-18.799999999999997</v>
      </c>
    </row>
    <row r="4497" spans="1:10" ht="16.5" customHeight="1">
      <c r="A4497" s="59">
        <f>'Temperature Data'!A4497</f>
        <v>45038</v>
      </c>
      <c r="B4497" s="6" cm="1">
        <f t="array" ref="B4497">INDEX('Temperature Data'!$B4497:$G4497,1,TempDataCol)</f>
        <v>47.9</v>
      </c>
      <c r="C4497" s="6">
        <f t="shared" si="448"/>
        <v>8.6000000000000014</v>
      </c>
      <c r="D4497" s="6">
        <f t="shared" si="449"/>
        <v>9.6000000000000014</v>
      </c>
      <c r="E4497" s="6">
        <f t="shared" si="450"/>
        <v>10.600000000000001</v>
      </c>
      <c r="F4497" s="6">
        <f t="shared" si="451"/>
        <v>8.6000000000000014</v>
      </c>
      <c r="G4497" s="6">
        <f t="shared" si="452"/>
        <v>9.6000000000000014</v>
      </c>
      <c r="H4497" s="6">
        <f t="shared" si="453"/>
        <v>10.600000000000001</v>
      </c>
      <c r="I4497" s="162"/>
      <c r="J4497" s="6">
        <f t="shared" si="454"/>
        <v>-19.200000000000003</v>
      </c>
    </row>
    <row r="4498" spans="1:10" ht="16.5" customHeight="1">
      <c r="A4498" s="59">
        <f>'Temperature Data'!A4498</f>
        <v>45039</v>
      </c>
      <c r="B4498" s="6" cm="1">
        <f t="array" ref="B4498">INDEX('Temperature Data'!$B4498:$G4498,1,TempDataCol)</f>
        <v>48.2</v>
      </c>
      <c r="C4498" s="6">
        <f t="shared" si="448"/>
        <v>8.2999999999999972</v>
      </c>
      <c r="D4498" s="6">
        <f t="shared" si="449"/>
        <v>9.2999999999999972</v>
      </c>
      <c r="E4498" s="6">
        <f t="shared" si="450"/>
        <v>10.299999999999997</v>
      </c>
      <c r="F4498" s="6">
        <f t="shared" si="451"/>
        <v>8.2999999999999972</v>
      </c>
      <c r="G4498" s="6">
        <f t="shared" si="452"/>
        <v>9.2999999999999972</v>
      </c>
      <c r="H4498" s="6">
        <f t="shared" si="453"/>
        <v>10.299999999999997</v>
      </c>
      <c r="I4498" s="162"/>
      <c r="J4498" s="6">
        <f t="shared" si="454"/>
        <v>-18.599999999999994</v>
      </c>
    </row>
    <row r="4499" spans="1:10" ht="16.5" customHeight="1">
      <c r="A4499" s="59">
        <f>'Temperature Data'!A4499</f>
        <v>45040</v>
      </c>
      <c r="B4499" s="6" cm="1">
        <f t="array" ref="B4499">INDEX('Temperature Data'!$B4499:$G4499,1,TempDataCol)</f>
        <v>50.2</v>
      </c>
      <c r="C4499" s="6">
        <f t="shared" si="448"/>
        <v>6.2999999999999972</v>
      </c>
      <c r="D4499" s="6">
        <f t="shared" si="449"/>
        <v>7.2999999999999972</v>
      </c>
      <c r="E4499" s="6">
        <f t="shared" si="450"/>
        <v>8.2999999999999972</v>
      </c>
      <c r="F4499" s="6">
        <f t="shared" si="451"/>
        <v>6.2999999999999972</v>
      </c>
      <c r="G4499" s="6">
        <f t="shared" si="452"/>
        <v>7.2999999999999972</v>
      </c>
      <c r="H4499" s="6">
        <f t="shared" si="453"/>
        <v>8.2999999999999972</v>
      </c>
      <c r="I4499" s="162"/>
      <c r="J4499" s="6">
        <f t="shared" si="454"/>
        <v>-14.599999999999994</v>
      </c>
    </row>
    <row r="4500" spans="1:10" ht="16.5" customHeight="1">
      <c r="A4500" s="59">
        <f>'Temperature Data'!A4500</f>
        <v>45041</v>
      </c>
      <c r="B4500" s="6" cm="1">
        <f t="array" ref="B4500">INDEX('Temperature Data'!$B4500:$G4500,1,TempDataCol)</f>
        <v>49.5</v>
      </c>
      <c r="C4500" s="6">
        <f t="shared" si="448"/>
        <v>7</v>
      </c>
      <c r="D4500" s="6">
        <f t="shared" si="449"/>
        <v>8</v>
      </c>
      <c r="E4500" s="6">
        <f t="shared" si="450"/>
        <v>9</v>
      </c>
      <c r="F4500" s="6">
        <f t="shared" si="451"/>
        <v>7</v>
      </c>
      <c r="G4500" s="6">
        <f t="shared" si="452"/>
        <v>8</v>
      </c>
      <c r="H4500" s="6">
        <f t="shared" si="453"/>
        <v>9</v>
      </c>
      <c r="I4500" s="162"/>
      <c r="J4500" s="6">
        <f t="shared" si="454"/>
        <v>-16</v>
      </c>
    </row>
    <row r="4501" spans="1:10" ht="16.5" customHeight="1">
      <c r="A4501" s="59">
        <f>'Temperature Data'!A4501</f>
        <v>45042</v>
      </c>
      <c r="B4501" s="6" cm="1">
        <f t="array" ref="B4501">INDEX('Temperature Data'!$B4501:$G4501,1,TempDataCol)</f>
        <v>49</v>
      </c>
      <c r="C4501" s="6">
        <f t="shared" si="448"/>
        <v>7.5</v>
      </c>
      <c r="D4501" s="6">
        <f t="shared" si="449"/>
        <v>8.5</v>
      </c>
      <c r="E4501" s="6">
        <f t="shared" si="450"/>
        <v>9.5</v>
      </c>
      <c r="F4501" s="6">
        <f t="shared" si="451"/>
        <v>7.5</v>
      </c>
      <c r="G4501" s="6">
        <f t="shared" si="452"/>
        <v>8.5</v>
      </c>
      <c r="H4501" s="6">
        <f t="shared" si="453"/>
        <v>9.5</v>
      </c>
      <c r="I4501" s="162"/>
      <c r="J4501" s="6">
        <f t="shared" si="454"/>
        <v>-17</v>
      </c>
    </row>
    <row r="4502" spans="1:10" ht="16.5" customHeight="1">
      <c r="A4502" s="59">
        <f>'Temperature Data'!A4502</f>
        <v>45043</v>
      </c>
      <c r="B4502" s="6" cm="1">
        <f t="array" ref="B4502">INDEX('Temperature Data'!$B4502:$G4502,1,TempDataCol)</f>
        <v>49.7</v>
      </c>
      <c r="C4502" s="6">
        <f t="shared" si="448"/>
        <v>6.7999999999999972</v>
      </c>
      <c r="D4502" s="6">
        <f t="shared" si="449"/>
        <v>7.7999999999999972</v>
      </c>
      <c r="E4502" s="6">
        <f t="shared" si="450"/>
        <v>8.7999999999999972</v>
      </c>
      <c r="F4502" s="6">
        <f t="shared" si="451"/>
        <v>6.7999999999999972</v>
      </c>
      <c r="G4502" s="6">
        <f t="shared" si="452"/>
        <v>7.7999999999999972</v>
      </c>
      <c r="H4502" s="6">
        <f t="shared" si="453"/>
        <v>8.7999999999999972</v>
      </c>
      <c r="I4502" s="162"/>
      <c r="J4502" s="6">
        <f t="shared" si="454"/>
        <v>-15.599999999999994</v>
      </c>
    </row>
    <row r="4503" spans="1:10" ht="16.5" customHeight="1">
      <c r="A4503" s="59">
        <f>'Temperature Data'!A4503</f>
        <v>45044</v>
      </c>
      <c r="B4503" s="6" cm="1">
        <f t="array" ref="B4503">INDEX('Temperature Data'!$B4503:$G4503,1,TempDataCol)</f>
        <v>49.9</v>
      </c>
      <c r="C4503" s="6">
        <f t="shared" si="448"/>
        <v>6.6000000000000014</v>
      </c>
      <c r="D4503" s="6">
        <f t="shared" si="449"/>
        <v>7.6000000000000014</v>
      </c>
      <c r="E4503" s="6">
        <f t="shared" si="450"/>
        <v>8.6000000000000014</v>
      </c>
      <c r="F4503" s="6">
        <f t="shared" si="451"/>
        <v>6.6000000000000014</v>
      </c>
      <c r="G4503" s="6">
        <f t="shared" si="452"/>
        <v>7.6000000000000014</v>
      </c>
      <c r="H4503" s="6">
        <f t="shared" si="453"/>
        <v>8.6000000000000014</v>
      </c>
      <c r="I4503" s="162"/>
      <c r="J4503" s="6">
        <f t="shared" si="454"/>
        <v>-15.200000000000003</v>
      </c>
    </row>
    <row r="4504" spans="1:10" ht="16.5" customHeight="1">
      <c r="A4504" s="59">
        <f>'Temperature Data'!A4504</f>
        <v>45045</v>
      </c>
      <c r="B4504" s="6" cm="1">
        <f t="array" ref="B4504">INDEX('Temperature Data'!$B4504:$G4504,1,TempDataCol)</f>
        <v>49.5</v>
      </c>
      <c r="C4504" s="6">
        <f t="shared" si="448"/>
        <v>7</v>
      </c>
      <c r="D4504" s="6">
        <f t="shared" si="449"/>
        <v>8</v>
      </c>
      <c r="E4504" s="6">
        <f t="shared" si="450"/>
        <v>9</v>
      </c>
      <c r="F4504" s="6">
        <f t="shared" si="451"/>
        <v>7</v>
      </c>
      <c r="G4504" s="6">
        <f t="shared" si="452"/>
        <v>8</v>
      </c>
      <c r="H4504" s="6">
        <f t="shared" si="453"/>
        <v>9</v>
      </c>
      <c r="I4504" s="162"/>
      <c r="J4504" s="6">
        <f t="shared" si="454"/>
        <v>-16</v>
      </c>
    </row>
    <row r="4505" spans="1:10" ht="16.5" customHeight="1">
      <c r="A4505" s="59">
        <f>'Temperature Data'!A4505</f>
        <v>45046</v>
      </c>
      <c r="B4505" s="6" cm="1">
        <f t="array" ref="B4505">INDEX('Temperature Data'!$B4505:$G4505,1,TempDataCol)</f>
        <v>50.4</v>
      </c>
      <c r="C4505" s="6">
        <f t="shared" si="448"/>
        <v>6.1000000000000014</v>
      </c>
      <c r="D4505" s="6">
        <f t="shared" si="449"/>
        <v>7.1000000000000014</v>
      </c>
      <c r="E4505" s="6">
        <f t="shared" si="450"/>
        <v>8.1000000000000014</v>
      </c>
      <c r="F4505" s="6">
        <f t="shared" si="451"/>
        <v>6.1000000000000014</v>
      </c>
      <c r="G4505" s="6">
        <f t="shared" si="452"/>
        <v>7.1000000000000014</v>
      </c>
      <c r="H4505" s="6">
        <f t="shared" si="453"/>
        <v>8.1000000000000014</v>
      </c>
      <c r="I4505" s="162"/>
      <c r="J4505" s="6">
        <f t="shared" si="454"/>
        <v>-14.200000000000003</v>
      </c>
    </row>
    <row r="4506" spans="1:10" ht="16.5" customHeight="1">
      <c r="A4506" s="59">
        <f>'Temperature Data'!A4506</f>
        <v>45047</v>
      </c>
      <c r="B4506" s="6" cm="1">
        <f t="array" ref="B4506">INDEX('Temperature Data'!$B4506:$G4506,1,TempDataCol)</f>
        <v>57.5</v>
      </c>
      <c r="C4506" s="6">
        <f t="shared" si="448"/>
        <v>0</v>
      </c>
      <c r="D4506" s="6">
        <f t="shared" si="449"/>
        <v>0</v>
      </c>
      <c r="E4506" s="6">
        <f t="shared" si="450"/>
        <v>1</v>
      </c>
      <c r="F4506" s="6">
        <f t="shared" si="451"/>
        <v>0</v>
      </c>
      <c r="G4506" s="6">
        <f t="shared" si="452"/>
        <v>0</v>
      </c>
      <c r="H4506" s="6">
        <f t="shared" si="453"/>
        <v>1</v>
      </c>
      <c r="I4506" s="162"/>
      <c r="J4506" s="6">
        <f t="shared" si="454"/>
        <v>0</v>
      </c>
    </row>
    <row r="4507" spans="1:10" ht="16.5" customHeight="1">
      <c r="A4507" s="59">
        <f>'Temperature Data'!A4507</f>
        <v>45048</v>
      </c>
      <c r="B4507" s="6" cm="1">
        <f t="array" ref="B4507">INDEX('Temperature Data'!$B4507:$G4507,1,TempDataCol)</f>
        <v>49.4</v>
      </c>
      <c r="C4507" s="6">
        <f t="shared" si="448"/>
        <v>7.1000000000000014</v>
      </c>
      <c r="D4507" s="6">
        <f t="shared" si="449"/>
        <v>8.1000000000000014</v>
      </c>
      <c r="E4507" s="6">
        <f t="shared" si="450"/>
        <v>9.1000000000000014</v>
      </c>
      <c r="F4507" s="6">
        <f t="shared" si="451"/>
        <v>7.1000000000000014</v>
      </c>
      <c r="G4507" s="6">
        <f t="shared" si="452"/>
        <v>8.1000000000000014</v>
      </c>
      <c r="H4507" s="6">
        <f t="shared" si="453"/>
        <v>9.1000000000000014</v>
      </c>
      <c r="I4507" s="162"/>
      <c r="J4507" s="6">
        <f t="shared" si="454"/>
        <v>-16.200000000000003</v>
      </c>
    </row>
    <row r="4508" spans="1:10" ht="16.5" customHeight="1">
      <c r="A4508" s="59">
        <f>'Temperature Data'!A4508</f>
        <v>45049</v>
      </c>
      <c r="B4508" s="6" cm="1">
        <f t="array" ref="B4508">INDEX('Temperature Data'!$B4508:$G4508,1,TempDataCol)</f>
        <v>48.7</v>
      </c>
      <c r="C4508" s="6">
        <f t="shared" si="448"/>
        <v>7.7999999999999972</v>
      </c>
      <c r="D4508" s="6">
        <f t="shared" si="449"/>
        <v>8.7999999999999972</v>
      </c>
      <c r="E4508" s="6">
        <f t="shared" si="450"/>
        <v>9.7999999999999972</v>
      </c>
      <c r="F4508" s="6">
        <f t="shared" si="451"/>
        <v>7.7999999999999972</v>
      </c>
      <c r="G4508" s="6">
        <f t="shared" si="452"/>
        <v>8.7999999999999972</v>
      </c>
      <c r="H4508" s="6">
        <f t="shared" si="453"/>
        <v>9.7999999999999972</v>
      </c>
      <c r="I4508" s="162"/>
      <c r="J4508" s="6">
        <f t="shared" si="454"/>
        <v>-17.599999999999994</v>
      </c>
    </row>
    <row r="4509" spans="1:10" ht="16.5" customHeight="1">
      <c r="A4509" s="59">
        <f>'Temperature Data'!A4509</f>
        <v>45050</v>
      </c>
      <c r="B4509" s="6" cm="1">
        <f t="array" ref="B4509">INDEX('Temperature Data'!$B4509:$G4509,1,TempDataCol)</f>
        <v>46.2</v>
      </c>
      <c r="C4509" s="6">
        <f t="shared" si="448"/>
        <v>10.299999999999997</v>
      </c>
      <c r="D4509" s="6">
        <f t="shared" si="449"/>
        <v>11.299999999999997</v>
      </c>
      <c r="E4509" s="6">
        <f t="shared" si="450"/>
        <v>12.299999999999997</v>
      </c>
      <c r="F4509" s="6">
        <f t="shared" si="451"/>
        <v>10.299999999999997</v>
      </c>
      <c r="G4509" s="6">
        <f t="shared" si="452"/>
        <v>11.299999999999997</v>
      </c>
      <c r="H4509" s="6">
        <f t="shared" si="453"/>
        <v>12.299999999999997</v>
      </c>
      <c r="I4509" s="162"/>
      <c r="J4509" s="6">
        <f t="shared" si="454"/>
        <v>-22.599999999999994</v>
      </c>
    </row>
    <row r="4510" spans="1:10" ht="16.5" customHeight="1">
      <c r="A4510" s="59">
        <f>'Temperature Data'!A4510</f>
        <v>45051</v>
      </c>
      <c r="B4510" s="6" cm="1">
        <f t="array" ref="B4510">INDEX('Temperature Data'!$B4510:$G4510,1,TempDataCol)</f>
        <v>50.4</v>
      </c>
      <c r="C4510" s="6">
        <f t="shared" si="448"/>
        <v>6.1000000000000014</v>
      </c>
      <c r="D4510" s="6">
        <f t="shared" si="449"/>
        <v>7.1000000000000014</v>
      </c>
      <c r="E4510" s="6">
        <f t="shared" si="450"/>
        <v>8.1000000000000014</v>
      </c>
      <c r="F4510" s="6">
        <f t="shared" si="451"/>
        <v>6.1000000000000014</v>
      </c>
      <c r="G4510" s="6">
        <f t="shared" si="452"/>
        <v>7.1000000000000014</v>
      </c>
      <c r="H4510" s="6">
        <f t="shared" si="453"/>
        <v>8.1000000000000014</v>
      </c>
      <c r="I4510" s="162"/>
      <c r="J4510" s="6">
        <f t="shared" si="454"/>
        <v>-14.200000000000003</v>
      </c>
    </row>
    <row r="4511" spans="1:10" ht="16.5" customHeight="1">
      <c r="A4511" s="59">
        <f>'Temperature Data'!A4511</f>
        <v>45052</v>
      </c>
      <c r="B4511" s="6" cm="1">
        <f t="array" ref="B4511">INDEX('Temperature Data'!$B4511:$G4511,1,TempDataCol)</f>
        <v>58.7</v>
      </c>
      <c r="C4511" s="6">
        <f t="shared" si="448"/>
        <v>0</v>
      </c>
      <c r="D4511" s="6">
        <f t="shared" si="449"/>
        <v>0</v>
      </c>
      <c r="E4511" s="6">
        <f t="shared" si="450"/>
        <v>0</v>
      </c>
      <c r="F4511" s="6">
        <f t="shared" si="451"/>
        <v>0</v>
      </c>
      <c r="G4511" s="6">
        <f t="shared" si="452"/>
        <v>0</v>
      </c>
      <c r="H4511" s="6">
        <f t="shared" si="453"/>
        <v>0</v>
      </c>
      <c r="I4511" s="162"/>
      <c r="J4511" s="6">
        <f t="shared" si="454"/>
        <v>0</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5.7000000000000028</v>
      </c>
      <c r="D4514" s="6">
        <f t="shared" si="449"/>
        <v>6.7000000000000028</v>
      </c>
      <c r="E4514" s="6">
        <f t="shared" si="450"/>
        <v>7.7000000000000028</v>
      </c>
      <c r="F4514" s="6">
        <f t="shared" si="451"/>
        <v>5.7000000000000028</v>
      </c>
      <c r="G4514" s="6">
        <f t="shared" si="452"/>
        <v>6.7000000000000028</v>
      </c>
      <c r="H4514" s="6">
        <f t="shared" si="453"/>
        <v>7.7000000000000028</v>
      </c>
      <c r="I4514" s="162"/>
      <c r="J4514" s="6">
        <f t="shared" si="454"/>
        <v>-13.400000000000006</v>
      </c>
    </row>
    <row r="4515" spans="1:10" ht="16.5" customHeight="1">
      <c r="A4515" s="59">
        <f>'Temperature Data'!A4515</f>
        <v>45056</v>
      </c>
      <c r="B4515" s="6" cm="1">
        <f t="array" ref="B4515">INDEX('Temperature Data'!$B4515:$G4515,1,TempDataCol)</f>
        <v>56.9</v>
      </c>
      <c r="C4515" s="6">
        <f t="shared" si="448"/>
        <v>0</v>
      </c>
      <c r="D4515" s="6">
        <f t="shared" si="449"/>
        <v>0.60000000000000142</v>
      </c>
      <c r="E4515" s="6">
        <f t="shared" si="450"/>
        <v>1.6000000000000014</v>
      </c>
      <c r="F4515" s="6">
        <f t="shared" si="451"/>
        <v>0</v>
      </c>
      <c r="G4515" s="6">
        <f t="shared" si="452"/>
        <v>0.60000000000000142</v>
      </c>
      <c r="H4515" s="6">
        <f t="shared" si="453"/>
        <v>1.6000000000000014</v>
      </c>
      <c r="I4515" s="162"/>
      <c r="J4515" s="6">
        <f t="shared" si="454"/>
        <v>-1.6000000000000014</v>
      </c>
    </row>
    <row r="4516" spans="1:10" ht="16.5" customHeight="1">
      <c r="A4516" s="59">
        <f>'Temperature Data'!A4516</f>
        <v>45057</v>
      </c>
      <c r="B4516" s="6" cm="1">
        <f t="array" ref="B4516">INDEX('Temperature Data'!$B4516:$G4516,1,TempDataCol)</f>
        <v>61.9</v>
      </c>
      <c r="C4516" s="6">
        <f t="shared" si="448"/>
        <v>0</v>
      </c>
      <c r="D4516" s="6">
        <f t="shared" si="449"/>
        <v>0</v>
      </c>
      <c r="E4516" s="6">
        <f t="shared" si="450"/>
        <v>0</v>
      </c>
      <c r="F4516" s="6">
        <f t="shared" si="451"/>
        <v>0</v>
      </c>
      <c r="G4516" s="6">
        <f t="shared" si="452"/>
        <v>0</v>
      </c>
      <c r="H4516" s="6">
        <f t="shared" si="453"/>
        <v>0</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0</v>
      </c>
      <c r="D4519" s="6">
        <f t="shared" si="449"/>
        <v>0.70000000000000284</v>
      </c>
      <c r="E4519" s="6">
        <f t="shared" si="450"/>
        <v>1.7000000000000028</v>
      </c>
      <c r="F4519" s="6">
        <f t="shared" si="451"/>
        <v>0</v>
      </c>
      <c r="G4519" s="6">
        <f t="shared" si="452"/>
        <v>0.70000000000000284</v>
      </c>
      <c r="H4519" s="6">
        <f t="shared" si="453"/>
        <v>1.7000000000000028</v>
      </c>
      <c r="I4519" s="162"/>
      <c r="J4519" s="6">
        <f t="shared" si="454"/>
        <v>-1.7000000000000028</v>
      </c>
    </row>
    <row r="4520" spans="1:10" ht="16.5" customHeight="1">
      <c r="A4520" s="59">
        <f>'Temperature Data'!A4520</f>
        <v>45061</v>
      </c>
      <c r="B4520" s="6" cm="1">
        <f t="array" ref="B4520">INDEX('Temperature Data'!$B4520:$G4520,1,TempDataCol)</f>
        <v>58.1</v>
      </c>
      <c r="C4520" s="6">
        <f t="shared" si="448"/>
        <v>0</v>
      </c>
      <c r="D4520" s="6">
        <f t="shared" si="449"/>
        <v>0</v>
      </c>
      <c r="E4520" s="6">
        <f t="shared" si="450"/>
        <v>0.39999999999999858</v>
      </c>
      <c r="F4520" s="6">
        <f t="shared" si="451"/>
        <v>0</v>
      </c>
      <c r="G4520" s="6">
        <f t="shared" si="452"/>
        <v>0</v>
      </c>
      <c r="H4520" s="6">
        <f t="shared" si="453"/>
        <v>0.39999999999999858</v>
      </c>
      <c r="I4520" s="162"/>
      <c r="J4520" s="6">
        <f t="shared" si="454"/>
        <v>0</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4.2999999999999972</v>
      </c>
      <c r="D4522" s="6">
        <f t="shared" si="449"/>
        <v>5.2999999999999972</v>
      </c>
      <c r="E4522" s="6">
        <f t="shared" si="450"/>
        <v>6.2999999999999972</v>
      </c>
      <c r="F4522" s="6">
        <f t="shared" si="451"/>
        <v>4.2999999999999972</v>
      </c>
      <c r="G4522" s="6">
        <f t="shared" si="452"/>
        <v>5.2999999999999972</v>
      </c>
      <c r="H4522" s="6">
        <f t="shared" si="453"/>
        <v>6.2999999999999972</v>
      </c>
      <c r="I4522" s="162"/>
      <c r="J4522" s="6">
        <f t="shared" si="454"/>
        <v>-10.599999999999994</v>
      </c>
    </row>
    <row r="4523" spans="1:10" ht="16.5" customHeight="1">
      <c r="A4523" s="59">
        <f>'Temperature Data'!A4523</f>
        <v>45064</v>
      </c>
      <c r="B4523" s="6" cm="1">
        <f t="array" ref="B4523">INDEX('Temperature Data'!$B4523:$G4523,1,TempDataCol)</f>
        <v>49.4</v>
      </c>
      <c r="C4523" s="6">
        <f t="shared" si="448"/>
        <v>7.1000000000000014</v>
      </c>
      <c r="D4523" s="6">
        <f t="shared" si="449"/>
        <v>8.1000000000000014</v>
      </c>
      <c r="E4523" s="6">
        <f t="shared" si="450"/>
        <v>9.1000000000000014</v>
      </c>
      <c r="F4523" s="6">
        <f t="shared" si="451"/>
        <v>7.1000000000000014</v>
      </c>
      <c r="G4523" s="6">
        <f t="shared" si="452"/>
        <v>8.1000000000000014</v>
      </c>
      <c r="H4523" s="6">
        <f t="shared" si="453"/>
        <v>9.1000000000000014</v>
      </c>
      <c r="I4523" s="162"/>
      <c r="J4523" s="6">
        <f t="shared" si="454"/>
        <v>-16.200000000000003</v>
      </c>
    </row>
    <row r="4524" spans="1:10" ht="16.5" customHeight="1">
      <c r="A4524" s="59">
        <f>'Temperature Data'!A4524</f>
        <v>45065</v>
      </c>
      <c r="B4524" s="6" cm="1">
        <f t="array" ref="B4524">INDEX('Temperature Data'!$B4524:$G4524,1,TempDataCol)</f>
        <v>57.2</v>
      </c>
      <c r="C4524" s="6">
        <f t="shared" si="448"/>
        <v>0</v>
      </c>
      <c r="D4524" s="6">
        <f t="shared" si="449"/>
        <v>0.29999999999999716</v>
      </c>
      <c r="E4524" s="6">
        <f t="shared" si="450"/>
        <v>1.2999999999999972</v>
      </c>
      <c r="F4524" s="6">
        <f t="shared" si="451"/>
        <v>0</v>
      </c>
      <c r="G4524" s="6">
        <f t="shared" si="452"/>
        <v>0.29999999999999716</v>
      </c>
      <c r="H4524" s="6">
        <f t="shared" si="453"/>
        <v>1.2999999999999972</v>
      </c>
      <c r="I4524" s="162"/>
      <c r="J4524" s="6">
        <f t="shared" si="454"/>
        <v>-1.2999999999999972</v>
      </c>
    </row>
    <row r="4525" spans="1:10" ht="16.5" customHeight="1">
      <c r="A4525" s="59">
        <f>'Temperature Data'!A4525</f>
        <v>45066</v>
      </c>
      <c r="B4525" s="6" cm="1">
        <f t="array" ref="B4525">INDEX('Temperature Data'!$B4525:$G4525,1,TempDataCol)</f>
        <v>60.2</v>
      </c>
      <c r="C4525" s="6">
        <f t="shared" si="448"/>
        <v>0</v>
      </c>
      <c r="D4525" s="6">
        <f t="shared" si="449"/>
        <v>0</v>
      </c>
      <c r="E4525" s="6">
        <f t="shared" si="450"/>
        <v>0</v>
      </c>
      <c r="F4525" s="6">
        <f t="shared" si="451"/>
        <v>0</v>
      </c>
      <c r="G4525" s="6">
        <f t="shared" si="452"/>
        <v>0</v>
      </c>
      <c r="H4525" s="6">
        <f t="shared" si="453"/>
        <v>0</v>
      </c>
      <c r="I4525" s="162"/>
      <c r="J4525" s="6">
        <f t="shared" si="454"/>
        <v>0</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0</v>
      </c>
      <c r="D4527" s="6">
        <f t="shared" si="449"/>
        <v>0.5</v>
      </c>
      <c r="E4527" s="6">
        <f t="shared" si="450"/>
        <v>1.5</v>
      </c>
      <c r="F4527" s="6">
        <f t="shared" si="451"/>
        <v>0</v>
      </c>
      <c r="G4527" s="6">
        <f t="shared" si="452"/>
        <v>0.5</v>
      </c>
      <c r="H4527" s="6">
        <f t="shared" si="453"/>
        <v>1.5</v>
      </c>
      <c r="I4527" s="162"/>
      <c r="J4527" s="6">
        <f t="shared" si="454"/>
        <v>-1.5</v>
      </c>
    </row>
    <row r="4528" spans="1:10" ht="16.5" customHeight="1">
      <c r="A4528" s="59">
        <f>'Temperature Data'!A4528</f>
        <v>45069</v>
      </c>
      <c r="B4528" s="6" cm="1">
        <f t="array" ref="B4528">INDEX('Temperature Data'!$B4528:$G4528,1,TempDataCol)</f>
        <v>55.1</v>
      </c>
      <c r="C4528" s="6">
        <f t="shared" si="448"/>
        <v>1.3999999999999986</v>
      </c>
      <c r="D4528" s="6">
        <f t="shared" si="449"/>
        <v>2.3999999999999986</v>
      </c>
      <c r="E4528" s="6">
        <f t="shared" si="450"/>
        <v>3.3999999999999986</v>
      </c>
      <c r="F4528" s="6">
        <f t="shared" si="451"/>
        <v>1.3999999999999986</v>
      </c>
      <c r="G4528" s="6">
        <f t="shared" si="452"/>
        <v>2.3999999999999986</v>
      </c>
      <c r="H4528" s="6">
        <f t="shared" si="453"/>
        <v>3.3999999999999986</v>
      </c>
      <c r="I4528" s="162"/>
      <c r="J4528" s="6">
        <f t="shared" si="454"/>
        <v>-4.7999999999999972</v>
      </c>
    </row>
    <row r="4529" spans="1:10" ht="16.5" customHeight="1">
      <c r="A4529" s="59">
        <f>'Temperature Data'!A4529</f>
        <v>45070</v>
      </c>
      <c r="B4529" s="6" cm="1">
        <f t="array" ref="B4529">INDEX('Temperature Data'!$B4529:$G4529,1,TempDataCol)</f>
        <v>57.5</v>
      </c>
      <c r="C4529" s="6">
        <f t="shared" si="448"/>
        <v>0</v>
      </c>
      <c r="D4529" s="6">
        <f t="shared" si="449"/>
        <v>0</v>
      </c>
      <c r="E4529" s="6">
        <f t="shared" si="450"/>
        <v>1</v>
      </c>
      <c r="F4529" s="6">
        <f t="shared" si="451"/>
        <v>0</v>
      </c>
      <c r="G4529" s="6">
        <f t="shared" si="452"/>
        <v>0</v>
      </c>
      <c r="H4529" s="6">
        <f t="shared" si="453"/>
        <v>1</v>
      </c>
      <c r="I4529" s="162"/>
      <c r="J4529" s="6">
        <f t="shared" si="454"/>
        <v>0</v>
      </c>
    </row>
    <row r="4530" spans="1:10" ht="16.5" customHeight="1">
      <c r="A4530" s="59">
        <f>'Temperature Data'!A4530</f>
        <v>45071</v>
      </c>
      <c r="B4530" s="6" cm="1">
        <f t="array" ref="B4530">INDEX('Temperature Data'!$B4530:$G4530,1,TempDataCol)</f>
        <v>56.4</v>
      </c>
      <c r="C4530" s="6">
        <f t="shared" si="448"/>
        <v>0.10000000000000142</v>
      </c>
      <c r="D4530" s="6">
        <f t="shared" si="449"/>
        <v>1.1000000000000014</v>
      </c>
      <c r="E4530" s="6">
        <f t="shared" si="450"/>
        <v>2.1000000000000014</v>
      </c>
      <c r="F4530" s="6">
        <f t="shared" si="451"/>
        <v>0.10000000000000142</v>
      </c>
      <c r="G4530" s="6">
        <f t="shared" si="452"/>
        <v>1.1000000000000014</v>
      </c>
      <c r="H4530" s="6">
        <f t="shared" si="453"/>
        <v>2.1000000000000014</v>
      </c>
      <c r="I4530" s="162"/>
      <c r="J4530" s="6">
        <f t="shared" si="454"/>
        <v>-2.2000000000000028</v>
      </c>
    </row>
    <row r="4531" spans="1:10" ht="16.5" customHeight="1">
      <c r="A4531" s="59">
        <f>'Temperature Data'!A4531</f>
        <v>45072</v>
      </c>
      <c r="B4531" s="6" cm="1">
        <f t="array" ref="B4531">INDEX('Temperature Data'!$B4531:$G4531,1,TempDataCol)</f>
        <v>55.9</v>
      </c>
      <c r="C4531" s="6">
        <f t="shared" si="448"/>
        <v>0.60000000000000142</v>
      </c>
      <c r="D4531" s="6">
        <f t="shared" si="449"/>
        <v>1.6000000000000014</v>
      </c>
      <c r="E4531" s="6">
        <f t="shared" si="450"/>
        <v>2.6000000000000014</v>
      </c>
      <c r="F4531" s="6">
        <f t="shared" si="451"/>
        <v>0.60000000000000142</v>
      </c>
      <c r="G4531" s="6">
        <f t="shared" si="452"/>
        <v>1.6000000000000014</v>
      </c>
      <c r="H4531" s="6">
        <f t="shared" si="453"/>
        <v>2.6000000000000014</v>
      </c>
      <c r="I4531" s="162"/>
      <c r="J4531" s="6">
        <f t="shared" si="454"/>
        <v>-3.2000000000000028</v>
      </c>
    </row>
    <row r="4532" spans="1:10" ht="16.5" customHeight="1">
      <c r="A4532" s="59">
        <f>'Temperature Data'!A4532</f>
        <v>45073</v>
      </c>
      <c r="B4532" s="6" cm="1">
        <f t="array" ref="B4532">INDEX('Temperature Data'!$B4532:$G4532,1,TempDataCol)</f>
        <v>60.6</v>
      </c>
      <c r="C4532" s="6">
        <f t="shared" si="448"/>
        <v>0</v>
      </c>
      <c r="D4532" s="6">
        <f t="shared" si="449"/>
        <v>0</v>
      </c>
      <c r="E4532" s="6">
        <f t="shared" si="450"/>
        <v>0</v>
      </c>
      <c r="F4532" s="6">
        <f t="shared" si="451"/>
        <v>0</v>
      </c>
      <c r="G4532" s="6">
        <f t="shared" si="452"/>
        <v>0</v>
      </c>
      <c r="H4532" s="6">
        <f t="shared" si="453"/>
        <v>0</v>
      </c>
      <c r="I4532" s="162"/>
      <c r="J4532" s="6">
        <f t="shared" si="454"/>
        <v>0</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0</v>
      </c>
      <c r="D4535" s="6">
        <f t="shared" si="449"/>
        <v>0.70000000000000284</v>
      </c>
      <c r="E4535" s="6">
        <f t="shared" si="450"/>
        <v>1.7000000000000028</v>
      </c>
      <c r="F4535" s="6">
        <f t="shared" si="451"/>
        <v>0</v>
      </c>
      <c r="G4535" s="6">
        <f t="shared" si="452"/>
        <v>0.70000000000000284</v>
      </c>
      <c r="H4535" s="6">
        <f t="shared" si="453"/>
        <v>1.7000000000000028</v>
      </c>
      <c r="I4535" s="162"/>
      <c r="J4535" s="6">
        <f t="shared" si="454"/>
        <v>-1.7000000000000028</v>
      </c>
    </row>
    <row r="4536" spans="1:10" ht="16.5" customHeight="1">
      <c r="A4536" s="59">
        <f>'Temperature Data'!A4536</f>
        <v>45077</v>
      </c>
      <c r="B4536" s="6" cm="1">
        <f t="array" ref="B4536">INDEX('Temperature Data'!$B4536:$G4536,1,TempDataCol)</f>
        <v>61.3</v>
      </c>
      <c r="C4536" s="6">
        <f t="shared" si="448"/>
        <v>0</v>
      </c>
      <c r="D4536" s="6">
        <f t="shared" si="449"/>
        <v>0</v>
      </c>
      <c r="E4536" s="6">
        <f t="shared" si="450"/>
        <v>0</v>
      </c>
      <c r="F4536" s="6">
        <f t="shared" si="451"/>
        <v>0</v>
      </c>
      <c r="G4536" s="6">
        <f t="shared" si="452"/>
        <v>0</v>
      </c>
      <c r="H4536" s="6">
        <f t="shared" si="453"/>
        <v>0</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4.5</v>
      </c>
      <c r="D4539" s="6">
        <f t="shared" si="449"/>
        <v>5.5</v>
      </c>
      <c r="E4539" s="6">
        <f t="shared" si="450"/>
        <v>6.5</v>
      </c>
      <c r="F4539" s="6">
        <f t="shared" si="451"/>
        <v>4.5</v>
      </c>
      <c r="G4539" s="6">
        <f t="shared" si="452"/>
        <v>5.5</v>
      </c>
      <c r="H4539" s="6">
        <f t="shared" si="453"/>
        <v>6.5</v>
      </c>
      <c r="I4539" s="162"/>
      <c r="J4539" s="6">
        <f t="shared" si="454"/>
        <v>-11</v>
      </c>
    </row>
    <row r="4540" spans="1:10" ht="16.5" customHeight="1">
      <c r="A4540" s="59">
        <f>'Temperature Data'!A4540</f>
        <v>45081</v>
      </c>
      <c r="B4540" s="6" cm="1">
        <f t="array" ref="B4540">INDEX('Temperature Data'!$B4540:$G4540,1,TempDataCol)</f>
        <v>50.3</v>
      </c>
      <c r="C4540" s="6">
        <f t="shared" si="448"/>
        <v>6.2000000000000028</v>
      </c>
      <c r="D4540" s="6">
        <f t="shared" si="449"/>
        <v>7.2000000000000028</v>
      </c>
      <c r="E4540" s="6">
        <f t="shared" si="450"/>
        <v>8.2000000000000028</v>
      </c>
      <c r="F4540" s="6">
        <f t="shared" si="451"/>
        <v>6.2000000000000028</v>
      </c>
      <c r="G4540" s="6">
        <f t="shared" si="452"/>
        <v>7.2000000000000028</v>
      </c>
      <c r="H4540" s="6">
        <f t="shared" si="453"/>
        <v>8.2000000000000028</v>
      </c>
      <c r="I4540" s="162"/>
      <c r="J4540" s="6">
        <f t="shared" si="454"/>
        <v>-14.400000000000006</v>
      </c>
    </row>
    <row r="4541" spans="1:10" ht="16.5" customHeight="1">
      <c r="A4541" s="59">
        <f>'Temperature Data'!A4541</f>
        <v>45082</v>
      </c>
      <c r="B4541" s="6" cm="1">
        <f t="array" ref="B4541">INDEX('Temperature Data'!$B4541:$G4541,1,TempDataCol)</f>
        <v>55.3</v>
      </c>
      <c r="C4541" s="6">
        <f t="shared" si="448"/>
        <v>1.2000000000000028</v>
      </c>
      <c r="D4541" s="6">
        <f t="shared" si="449"/>
        <v>2.2000000000000028</v>
      </c>
      <c r="E4541" s="6">
        <f t="shared" si="450"/>
        <v>3.2000000000000028</v>
      </c>
      <c r="F4541" s="6">
        <f t="shared" si="451"/>
        <v>1.2000000000000028</v>
      </c>
      <c r="G4541" s="6">
        <f t="shared" si="452"/>
        <v>2.2000000000000028</v>
      </c>
      <c r="H4541" s="6">
        <f t="shared" si="453"/>
        <v>3.2000000000000028</v>
      </c>
      <c r="I4541" s="162"/>
      <c r="J4541" s="6">
        <f t="shared" si="454"/>
        <v>-4.4000000000000057</v>
      </c>
    </row>
    <row r="4542" spans="1:10" ht="16.5" customHeight="1">
      <c r="A4542" s="59">
        <f>'Temperature Data'!A4542</f>
        <v>45083</v>
      </c>
      <c r="B4542" s="6" cm="1">
        <f t="array" ref="B4542">INDEX('Temperature Data'!$B4542:$G4542,1,TempDataCol)</f>
        <v>62</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59.1</v>
      </c>
      <c r="C4543" s="6">
        <f t="shared" si="448"/>
        <v>0</v>
      </c>
      <c r="D4543" s="6">
        <f t="shared" si="449"/>
        <v>0</v>
      </c>
      <c r="E4543" s="6">
        <f t="shared" si="450"/>
        <v>0</v>
      </c>
      <c r="F4543" s="6">
        <f t="shared" si="451"/>
        <v>0</v>
      </c>
      <c r="G4543" s="6">
        <f t="shared" si="452"/>
        <v>0</v>
      </c>
      <c r="H4543" s="6">
        <f t="shared" si="453"/>
        <v>0</v>
      </c>
      <c r="I4543" s="162"/>
      <c r="J4543" s="6">
        <f t="shared" si="454"/>
        <v>0</v>
      </c>
    </row>
    <row r="4544" spans="1:10" ht="16.5" customHeight="1">
      <c r="A4544" s="59">
        <f>'Temperature Data'!A4544</f>
        <v>45085</v>
      </c>
      <c r="B4544" s="6" cm="1">
        <f t="array" ref="B4544">INDEX('Temperature Data'!$B4544:$G4544,1,TempDataCol)</f>
        <v>56.7</v>
      </c>
      <c r="C4544" s="6">
        <f t="shared" si="448"/>
        <v>0</v>
      </c>
      <c r="D4544" s="6">
        <f t="shared" si="449"/>
        <v>0.79999999999999716</v>
      </c>
      <c r="E4544" s="6">
        <f t="shared" si="450"/>
        <v>1.7999999999999972</v>
      </c>
      <c r="F4544" s="6">
        <f t="shared" si="451"/>
        <v>0</v>
      </c>
      <c r="G4544" s="6">
        <f t="shared" si="452"/>
        <v>0.79999999999999716</v>
      </c>
      <c r="H4544" s="6">
        <f t="shared" si="453"/>
        <v>1.7999999999999972</v>
      </c>
      <c r="I4544" s="162"/>
      <c r="J4544" s="6">
        <f t="shared" si="454"/>
        <v>-1.7999999999999972</v>
      </c>
    </row>
    <row r="4545" spans="1:10" ht="16.5" customHeight="1">
      <c r="A4545" s="59">
        <f>'Temperature Data'!A4545</f>
        <v>45086</v>
      </c>
      <c r="B4545" s="6" cm="1">
        <f t="array" ref="B4545">INDEX('Temperature Data'!$B4545:$G4545,1,TempDataCol)</f>
        <v>55.7</v>
      </c>
      <c r="C4545" s="6">
        <f t="shared" si="448"/>
        <v>0.79999999999999716</v>
      </c>
      <c r="D4545" s="6">
        <f t="shared" si="449"/>
        <v>1.7999999999999972</v>
      </c>
      <c r="E4545" s="6">
        <f t="shared" si="450"/>
        <v>2.7999999999999972</v>
      </c>
      <c r="F4545" s="6">
        <f t="shared" si="451"/>
        <v>0.79999999999999716</v>
      </c>
      <c r="G4545" s="6">
        <f t="shared" si="452"/>
        <v>1.7999999999999972</v>
      </c>
      <c r="H4545" s="6">
        <f t="shared" si="453"/>
        <v>2.7999999999999972</v>
      </c>
      <c r="I4545" s="162"/>
      <c r="J4545" s="6">
        <f t="shared" si="454"/>
        <v>-3.5999999999999943</v>
      </c>
    </row>
    <row r="4546" spans="1:10" ht="16.5" customHeight="1">
      <c r="A4546" s="59">
        <f>'Temperature Data'!A4546</f>
        <v>45087</v>
      </c>
      <c r="B4546" s="6" cm="1">
        <f t="array" ref="B4546">INDEX('Temperature Data'!$B4546:$G4546,1,TempDataCol)</f>
        <v>57.4</v>
      </c>
      <c r="C4546" s="6">
        <f t="shared" si="448"/>
        <v>0</v>
      </c>
      <c r="D4546" s="6">
        <f t="shared" si="449"/>
        <v>0.10000000000000142</v>
      </c>
      <c r="E4546" s="6">
        <f t="shared" si="450"/>
        <v>1.1000000000000014</v>
      </c>
      <c r="F4546" s="6">
        <f t="shared" si="451"/>
        <v>0</v>
      </c>
      <c r="G4546" s="6">
        <f t="shared" si="452"/>
        <v>0.10000000000000142</v>
      </c>
      <c r="H4546" s="6">
        <f t="shared" si="453"/>
        <v>1.1000000000000014</v>
      </c>
      <c r="I4546" s="162"/>
      <c r="J4546" s="6">
        <f t="shared" si="454"/>
        <v>-1.1000000000000014</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v>
      </c>
      <c r="F4555" s="6">
        <f t="shared" si="451"/>
        <v>0</v>
      </c>
      <c r="G4555" s="6">
        <f t="shared" si="452"/>
        <v>0</v>
      </c>
      <c r="H4555" s="6">
        <f t="shared" si="453"/>
        <v>0</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v>
      </c>
      <c r="F4556" s="6">
        <f t="shared" si="451"/>
        <v>0</v>
      </c>
      <c r="G4556" s="6">
        <f t="shared" si="452"/>
        <v>0</v>
      </c>
      <c r="H4556" s="6">
        <f t="shared" si="453"/>
        <v>0</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532</v>
      </c>
      <c r="B4" t="s">
        <v>533</v>
      </c>
      <c r="C4" t="s">
        <v>324</v>
      </c>
      <c r="D4" t="s">
        <v>325</v>
      </c>
      <c r="E4" s="2">
        <v>1987</v>
      </c>
      <c r="F4" s="2" t="s">
        <v>97</v>
      </c>
      <c r="G4" t="s">
        <v>326</v>
      </c>
      <c r="H4">
        <v>15</v>
      </c>
      <c r="I4" s="71">
        <v>0.87</v>
      </c>
      <c r="J4" s="6">
        <v>67.3</v>
      </c>
      <c r="K4" s="6">
        <v>61</v>
      </c>
      <c r="L4" s="6">
        <v>6.3</v>
      </c>
      <c r="M4" s="94">
        <v>2702</v>
      </c>
      <c r="N4" s="9"/>
      <c r="O4" s="2" t="s">
        <v>534</v>
      </c>
      <c r="P4" s="9">
        <v>1093</v>
      </c>
      <c r="Q4" s="4">
        <v>8.81</v>
      </c>
      <c r="S4" s="29">
        <v>45063</v>
      </c>
    </row>
    <row r="5" spans="1:19">
      <c r="A5" t="s">
        <v>535</v>
      </c>
      <c r="B5" t="s">
        <v>536</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537</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538</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539</v>
      </c>
      <c r="C9" t="s">
        <v>381</v>
      </c>
      <c r="D9" t="s">
        <v>340</v>
      </c>
      <c r="E9" s="2">
        <v>1931</v>
      </c>
      <c r="F9" s="2" t="s">
        <v>97</v>
      </c>
      <c r="G9" t="s">
        <v>326</v>
      </c>
      <c r="H9">
        <v>36</v>
      </c>
      <c r="I9" s="71">
        <v>0.9</v>
      </c>
      <c r="J9" s="6">
        <v>65.3</v>
      </c>
      <c r="K9" s="6">
        <v>65.2</v>
      </c>
      <c r="L9" s="6">
        <v>9.9999999999994316E-2</v>
      </c>
      <c r="M9" s="94">
        <v>2100</v>
      </c>
      <c r="N9" s="9"/>
      <c r="O9" s="2" t="s">
        <v>540</v>
      </c>
      <c r="P9" s="9">
        <v>762</v>
      </c>
      <c r="Q9" s="4">
        <v>5.2</v>
      </c>
      <c r="S9" s="29">
        <v>45018</v>
      </c>
    </row>
    <row r="10" spans="1:19">
      <c r="A10" t="s">
        <v>541</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542</v>
      </c>
      <c r="B11" t="s">
        <v>543</v>
      </c>
      <c r="C11" t="s">
        <v>324</v>
      </c>
      <c r="D11" t="s">
        <v>340</v>
      </c>
      <c r="E11" s="2">
        <v>1953</v>
      </c>
      <c r="F11" s="2" t="s">
        <v>97</v>
      </c>
      <c r="G11" t="s">
        <v>320</v>
      </c>
      <c r="H11">
        <v>7</v>
      </c>
      <c r="I11" s="71">
        <v>0.8</v>
      </c>
      <c r="J11" s="6">
        <v>61.3</v>
      </c>
      <c r="K11" s="6">
        <v>61</v>
      </c>
      <c r="L11" s="6">
        <v>0.29999999999999716</v>
      </c>
      <c r="M11" s="94">
        <v>1229</v>
      </c>
      <c r="N11" s="9"/>
      <c r="O11" s="2" t="s">
        <v>544</v>
      </c>
      <c r="P11" s="9">
        <v>333</v>
      </c>
      <c r="Q11" s="4">
        <v>3.67</v>
      </c>
      <c r="S11" s="29">
        <v>45017</v>
      </c>
    </row>
    <row r="12" spans="1:19">
      <c r="A12" t="s">
        <v>394</v>
      </c>
      <c r="B12" t="s">
        <v>545</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546</v>
      </c>
      <c r="C13" t="s">
        <v>330</v>
      </c>
      <c r="D13" t="s">
        <v>319</v>
      </c>
      <c r="E13" s="2">
        <v>1970</v>
      </c>
      <c r="F13" s="2" t="s">
        <v>99</v>
      </c>
      <c r="G13" t="s">
        <v>547</v>
      </c>
      <c r="H13">
        <v>35</v>
      </c>
      <c r="I13" s="71">
        <v>1</v>
      </c>
      <c r="J13" s="6">
        <v>64</v>
      </c>
      <c r="K13" s="6">
        <v>55</v>
      </c>
      <c r="L13" s="6">
        <v>9</v>
      </c>
      <c r="M13" s="94">
        <v>3946</v>
      </c>
      <c r="N13" s="9"/>
      <c r="O13" s="2" t="s">
        <v>534</v>
      </c>
      <c r="P13" s="9">
        <v>648</v>
      </c>
      <c r="Q13" s="4">
        <v>4.09</v>
      </c>
      <c r="S13" s="29">
        <v>45018</v>
      </c>
    </row>
    <row r="14" spans="1:19">
      <c r="A14" t="s">
        <v>388</v>
      </c>
      <c r="B14" t="s">
        <v>548</v>
      </c>
      <c r="C14" t="s">
        <v>330</v>
      </c>
      <c r="D14" t="s">
        <v>549</v>
      </c>
      <c r="E14" s="2">
        <v>1984</v>
      </c>
      <c r="F14" s="2" t="s">
        <v>99</v>
      </c>
      <c r="G14" t="s">
        <v>320</v>
      </c>
      <c r="H14">
        <v>28</v>
      </c>
      <c r="I14" s="71">
        <v>0.87</v>
      </c>
      <c r="J14" s="6">
        <v>66.8</v>
      </c>
      <c r="K14" s="6">
        <v>58</v>
      </c>
      <c r="L14" s="6">
        <v>8.7999999999999972</v>
      </c>
      <c r="M14" s="94">
        <v>1960</v>
      </c>
      <c r="N14" s="9">
        <v>1000</v>
      </c>
      <c r="O14" s="2" t="s">
        <v>544</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550</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551</v>
      </c>
      <c r="C17" t="s">
        <v>330</v>
      </c>
      <c r="D17" t="s">
        <v>552</v>
      </c>
      <c r="E17" s="2">
        <v>2003</v>
      </c>
      <c r="F17" s="2" t="s">
        <v>99</v>
      </c>
      <c r="G17" t="s">
        <v>320</v>
      </c>
      <c r="H17">
        <v>12</v>
      </c>
      <c r="I17" s="71">
        <v>0.84</v>
      </c>
      <c r="J17" s="6">
        <v>61.3</v>
      </c>
      <c r="K17" s="6">
        <v>60.1</v>
      </c>
      <c r="L17" s="6">
        <v>1.1999999999999957</v>
      </c>
      <c r="M17" s="94">
        <v>2342</v>
      </c>
      <c r="N17" s="9"/>
      <c r="O17" s="2" t="s">
        <v>544</v>
      </c>
      <c r="P17" s="9">
        <v>698</v>
      </c>
      <c r="Q17" s="4">
        <v>12.75</v>
      </c>
      <c r="S17" s="29">
        <v>45017</v>
      </c>
    </row>
    <row r="18" spans="1:19">
      <c r="A18" t="s">
        <v>388</v>
      </c>
      <c r="B18" t="s">
        <v>553</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554</v>
      </c>
      <c r="B20" t="s">
        <v>555</v>
      </c>
      <c r="C20" t="s">
        <v>330</v>
      </c>
      <c r="D20" t="s">
        <v>340</v>
      </c>
      <c r="E20" s="2">
        <v>1969</v>
      </c>
      <c r="F20" s="2" t="s">
        <v>99</v>
      </c>
      <c r="G20" t="s">
        <v>320</v>
      </c>
      <c r="H20">
        <v>11</v>
      </c>
      <c r="I20" s="71">
        <v>0.8</v>
      </c>
      <c r="J20" s="6">
        <v>64.7</v>
      </c>
      <c r="K20" s="6">
        <v>55.9</v>
      </c>
      <c r="L20" s="6">
        <v>8.8000000000000043</v>
      </c>
      <c r="M20" s="94">
        <v>3891</v>
      </c>
      <c r="N20" s="9"/>
      <c r="O20" s="2" t="s">
        <v>544</v>
      </c>
      <c r="P20" s="9">
        <v>1300</v>
      </c>
      <c r="Q20" s="4">
        <v>5.08</v>
      </c>
      <c r="S20" s="29">
        <v>45018</v>
      </c>
    </row>
    <row r="21" spans="1:19">
      <c r="A21" t="s">
        <v>556</v>
      </c>
      <c r="B21" t="s">
        <v>557</v>
      </c>
      <c r="C21" t="s">
        <v>558</v>
      </c>
      <c r="D21" t="s">
        <v>319</v>
      </c>
      <c r="E21" s="2">
        <v>1937</v>
      </c>
      <c r="F21" s="2" t="s">
        <v>96</v>
      </c>
      <c r="G21" t="s">
        <v>326</v>
      </c>
      <c r="H21">
        <v>36</v>
      </c>
      <c r="I21" s="71">
        <v>0.8</v>
      </c>
      <c r="J21" s="6">
        <v>62</v>
      </c>
      <c r="K21" s="6">
        <v>63</v>
      </c>
      <c r="L21" s="6">
        <v>-1</v>
      </c>
      <c r="M21" s="94">
        <v>1906</v>
      </c>
      <c r="N21" s="9">
        <v>348</v>
      </c>
      <c r="O21" s="2" t="s">
        <v>534</v>
      </c>
      <c r="P21" s="9">
        <v>935</v>
      </c>
      <c r="Q21" s="4">
        <v>9.0299999999999994</v>
      </c>
      <c r="S21" s="29">
        <v>45017</v>
      </c>
    </row>
    <row r="22" spans="1:19">
      <c r="A22" t="s">
        <v>380</v>
      </c>
      <c r="B22" t="s">
        <v>559</v>
      </c>
      <c r="C22" t="s">
        <v>381</v>
      </c>
      <c r="D22" t="s">
        <v>560</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561</v>
      </c>
      <c r="C23" t="s">
        <v>324</v>
      </c>
      <c r="D23" t="s">
        <v>325</v>
      </c>
      <c r="E23" s="2">
        <v>1983</v>
      </c>
      <c r="F23" s="2" t="s">
        <v>97</v>
      </c>
      <c r="G23" t="s">
        <v>320</v>
      </c>
      <c r="H23">
        <v>33</v>
      </c>
      <c r="I23" s="71">
        <v>0.8</v>
      </c>
      <c r="J23" s="6">
        <v>63.8</v>
      </c>
      <c r="K23" s="6">
        <v>60</v>
      </c>
      <c r="L23" s="6">
        <v>3.7999999999999972</v>
      </c>
      <c r="M23" s="94">
        <v>3000</v>
      </c>
      <c r="N23" s="9"/>
      <c r="O23" s="2" t="s">
        <v>534</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562</v>
      </c>
      <c r="C26" t="s">
        <v>324</v>
      </c>
      <c r="D26" t="s">
        <v>340</v>
      </c>
      <c r="E26" s="2">
        <v>1986</v>
      </c>
      <c r="F26" s="2" t="s">
        <v>97</v>
      </c>
      <c r="G26" t="s">
        <v>320</v>
      </c>
      <c r="H26">
        <v>30</v>
      </c>
      <c r="I26" s="71">
        <v>0.87</v>
      </c>
      <c r="J26" s="6">
        <v>69</v>
      </c>
      <c r="K26" s="6">
        <v>63</v>
      </c>
      <c r="L26" s="6">
        <v>6</v>
      </c>
      <c r="M26">
        <v>4230</v>
      </c>
      <c r="N26" s="9"/>
      <c r="O26" s="2" t="s">
        <v>534</v>
      </c>
      <c r="P26" s="9">
        <v>1706</v>
      </c>
      <c r="Q26" s="4">
        <v>6.63</v>
      </c>
      <c r="S26" s="29">
        <v>45063</v>
      </c>
    </row>
    <row r="27" spans="1:19">
      <c r="A27" t="s">
        <v>322</v>
      </c>
      <c r="B27" t="s">
        <v>563</v>
      </c>
      <c r="C27" t="s">
        <v>324</v>
      </c>
      <c r="D27" t="s">
        <v>319</v>
      </c>
      <c r="E27" s="2">
        <v>1998</v>
      </c>
      <c r="F27" s="2" t="s">
        <v>97</v>
      </c>
      <c r="G27" t="s">
        <v>320</v>
      </c>
      <c r="H27">
        <v>16</v>
      </c>
      <c r="I27" s="71">
        <v>0.8</v>
      </c>
      <c r="J27" s="6">
        <v>65</v>
      </c>
      <c r="K27" s="6">
        <v>58</v>
      </c>
      <c r="L27" s="6">
        <v>7</v>
      </c>
      <c r="M27" s="94">
        <v>4250</v>
      </c>
      <c r="N27" s="9"/>
      <c r="O27" s="2" t="s">
        <v>534</v>
      </c>
      <c r="P27" s="9">
        <v>1272</v>
      </c>
      <c r="Q27" s="4">
        <v>5.38</v>
      </c>
      <c r="S27" s="29">
        <v>45040</v>
      </c>
    </row>
    <row r="28" spans="1:19">
      <c r="A28" t="s">
        <v>322</v>
      </c>
      <c r="B28" t="s">
        <v>564</v>
      </c>
      <c r="C28" t="s">
        <v>324</v>
      </c>
      <c r="D28" t="s">
        <v>340</v>
      </c>
      <c r="E28" s="2">
        <v>1989</v>
      </c>
      <c r="F28" s="2" t="s">
        <v>97</v>
      </c>
      <c r="G28" t="s">
        <v>320</v>
      </c>
      <c r="H28">
        <v>25</v>
      </c>
      <c r="I28" s="71">
        <v>0.8</v>
      </c>
      <c r="J28" s="6">
        <v>70</v>
      </c>
      <c r="K28" s="6">
        <v>60</v>
      </c>
      <c r="L28" s="6">
        <v>10</v>
      </c>
      <c r="M28" s="94">
        <v>3604</v>
      </c>
      <c r="N28" s="9"/>
      <c r="O28" s="2" t="s">
        <v>540</v>
      </c>
      <c r="P28" s="9">
        <v>1306</v>
      </c>
      <c r="Q28" s="4">
        <v>4.4000000000000004</v>
      </c>
      <c r="S28" s="29">
        <v>45021</v>
      </c>
    </row>
    <row r="29" spans="1:19">
      <c r="A29" t="s">
        <v>322</v>
      </c>
      <c r="B29" t="s">
        <v>565</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566</v>
      </c>
      <c r="C32" t="s">
        <v>324</v>
      </c>
      <c r="D32" t="s">
        <v>567</v>
      </c>
      <c r="E32" s="2">
        <v>1972</v>
      </c>
      <c r="F32" s="2" t="s">
        <v>97</v>
      </c>
      <c r="G32" t="s">
        <v>320</v>
      </c>
      <c r="H32">
        <v>17</v>
      </c>
      <c r="I32" s="71">
        <v>0.8</v>
      </c>
      <c r="J32" s="6">
        <v>65.5</v>
      </c>
      <c r="K32" s="6">
        <v>67.8</v>
      </c>
      <c r="L32" s="6">
        <v>-2.2999999999999972</v>
      </c>
      <c r="M32" s="94">
        <v>3254.6</v>
      </c>
      <c r="N32" s="9">
        <v>0</v>
      </c>
      <c r="O32" s="2" t="s">
        <v>568</v>
      </c>
      <c r="P32" s="9">
        <v>815</v>
      </c>
      <c r="Q32" s="4">
        <v>4.76</v>
      </c>
      <c r="S32" s="29" t="s">
        <v>568</v>
      </c>
    </row>
    <row r="33" spans="1:19">
      <c r="A33" t="s">
        <v>322</v>
      </c>
      <c r="B33" t="s">
        <v>569</v>
      </c>
      <c r="C33" t="s">
        <v>324</v>
      </c>
      <c r="D33" t="s">
        <v>325</v>
      </c>
      <c r="E33" s="2">
        <v>1983</v>
      </c>
      <c r="F33" s="2" t="s">
        <v>97</v>
      </c>
      <c r="G33" t="s">
        <v>320</v>
      </c>
      <c r="H33">
        <v>31</v>
      </c>
      <c r="I33" s="71">
        <v>0.8</v>
      </c>
      <c r="J33" s="6">
        <v>64.7</v>
      </c>
      <c r="K33" s="6">
        <v>58.5</v>
      </c>
      <c r="L33" s="6">
        <v>6.2000000000000028</v>
      </c>
      <c r="M33" s="94">
        <v>3300</v>
      </c>
      <c r="N33" s="9"/>
      <c r="O33" s="2" t="s">
        <v>540</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570</v>
      </c>
      <c r="C35" t="s">
        <v>324</v>
      </c>
      <c r="D35" t="s">
        <v>325</v>
      </c>
      <c r="E35" s="2">
        <v>1979</v>
      </c>
      <c r="F35" s="2" t="s">
        <v>97</v>
      </c>
      <c r="G35" t="s">
        <v>320</v>
      </c>
      <c r="H35">
        <v>18</v>
      </c>
      <c r="I35" s="71">
        <v>0.8</v>
      </c>
      <c r="J35" s="6">
        <v>66.7</v>
      </c>
      <c r="K35" s="6">
        <v>64</v>
      </c>
      <c r="L35" s="6">
        <v>2.7</v>
      </c>
      <c r="M35" s="94">
        <v>4250</v>
      </c>
      <c r="N35" s="9"/>
      <c r="O35" s="2" t="s">
        <v>534</v>
      </c>
      <c r="P35" s="9">
        <v>1125</v>
      </c>
      <c r="Q35" s="4">
        <v>5.0199999999999996</v>
      </c>
      <c r="S35" s="29">
        <v>45063</v>
      </c>
    </row>
    <row r="36" spans="1:19">
      <c r="A36" t="s">
        <v>322</v>
      </c>
      <c r="B36" t="s">
        <v>571</v>
      </c>
      <c r="C36" t="s">
        <v>324</v>
      </c>
      <c r="D36" t="s">
        <v>325</v>
      </c>
      <c r="E36" s="2">
        <v>1986</v>
      </c>
      <c r="F36" s="2" t="s">
        <v>97</v>
      </c>
      <c r="G36" t="s">
        <v>326</v>
      </c>
      <c r="H36">
        <v>26</v>
      </c>
      <c r="I36" s="71">
        <v>0.92</v>
      </c>
      <c r="J36" s="6">
        <v>68</v>
      </c>
      <c r="K36" s="6">
        <v>60</v>
      </c>
      <c r="L36" s="6">
        <v>8</v>
      </c>
      <c r="M36" s="94">
        <v>2800</v>
      </c>
      <c r="N36" s="9"/>
      <c r="O36" s="2" t="s">
        <v>544</v>
      </c>
      <c r="P36" s="9">
        <v>755</v>
      </c>
      <c r="Q36" s="4">
        <v>3.3</v>
      </c>
      <c r="S36" s="29">
        <v>45021</v>
      </c>
    </row>
    <row r="37" spans="1:19">
      <c r="A37" t="s">
        <v>572</v>
      </c>
      <c r="B37" t="s">
        <v>573</v>
      </c>
      <c r="C37" t="s">
        <v>574</v>
      </c>
      <c r="D37" t="s">
        <v>575</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576</v>
      </c>
      <c r="B39" t="s">
        <v>391</v>
      </c>
      <c r="C39" t="s">
        <v>330</v>
      </c>
      <c r="D39" t="s">
        <v>340</v>
      </c>
      <c r="E39" s="2">
        <v>1993</v>
      </c>
      <c r="F39" s="2" t="s">
        <v>101</v>
      </c>
      <c r="G39" t="s">
        <v>320</v>
      </c>
      <c r="H39">
        <v>17</v>
      </c>
      <c r="I39" s="71">
        <v>0.79</v>
      </c>
      <c r="J39" s="6">
        <v>68</v>
      </c>
      <c r="K39" s="6">
        <v>62</v>
      </c>
      <c r="L39" s="6">
        <v>6</v>
      </c>
      <c r="M39" s="94">
        <v>3370</v>
      </c>
      <c r="N39" s="9"/>
      <c r="O39" s="2" t="s">
        <v>534</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577</v>
      </c>
      <c r="B43" t="s">
        <v>578</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579</v>
      </c>
      <c r="C45" t="s">
        <v>330</v>
      </c>
      <c r="D45" t="s">
        <v>580</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581</v>
      </c>
      <c r="C46" t="s">
        <v>582</v>
      </c>
      <c r="D46" t="s">
        <v>325</v>
      </c>
      <c r="E46" s="2">
        <v>1984</v>
      </c>
      <c r="F46" s="2" t="s">
        <v>99</v>
      </c>
      <c r="G46" t="s">
        <v>320</v>
      </c>
      <c r="H46">
        <v>36</v>
      </c>
      <c r="I46" s="71">
        <v>0.85</v>
      </c>
      <c r="J46" s="6">
        <v>69.5</v>
      </c>
      <c r="K46" s="6">
        <v>58</v>
      </c>
      <c r="L46" s="6">
        <v>11.5</v>
      </c>
      <c r="M46" s="94">
        <v>3120</v>
      </c>
      <c r="N46" s="9"/>
      <c r="O46" s="2" t="s">
        <v>583</v>
      </c>
      <c r="P46" s="9">
        <v>801</v>
      </c>
      <c r="Q46" s="4">
        <v>12.98</v>
      </c>
      <c r="S46" s="29">
        <v>45048</v>
      </c>
    </row>
    <row r="47" spans="1:19">
      <c r="A47" t="s">
        <v>384</v>
      </c>
      <c r="B47" t="s">
        <v>584</v>
      </c>
      <c r="C47" t="s">
        <v>582</v>
      </c>
      <c r="D47" t="s">
        <v>319</v>
      </c>
      <c r="E47" s="2">
        <v>1795</v>
      </c>
      <c r="F47" s="2" t="s">
        <v>99</v>
      </c>
      <c r="G47" t="s">
        <v>320</v>
      </c>
      <c r="H47">
        <v>36</v>
      </c>
      <c r="I47" s="71">
        <v>0.83750000000000002</v>
      </c>
      <c r="J47" s="6">
        <v>65</v>
      </c>
      <c r="K47" s="6">
        <v>58</v>
      </c>
      <c r="L47" s="6">
        <v>7</v>
      </c>
      <c r="M47" s="94">
        <v>3398</v>
      </c>
      <c r="N47" s="9"/>
      <c r="O47" s="2" t="s">
        <v>534</v>
      </c>
      <c r="P47" s="9">
        <v>1142</v>
      </c>
      <c r="Q47" s="4">
        <v>4.7</v>
      </c>
      <c r="S47" s="29">
        <v>45038</v>
      </c>
    </row>
    <row r="48" spans="1:19">
      <c r="A48" t="s">
        <v>384</v>
      </c>
      <c r="B48" t="s">
        <v>585</v>
      </c>
      <c r="C48" t="s">
        <v>582</v>
      </c>
      <c r="D48" t="s">
        <v>586</v>
      </c>
      <c r="E48" s="2">
        <v>1993</v>
      </c>
      <c r="F48" s="2" t="s">
        <v>99</v>
      </c>
      <c r="G48" t="s">
        <v>326</v>
      </c>
      <c r="H48">
        <v>36</v>
      </c>
      <c r="I48" s="71">
        <v>0.93</v>
      </c>
      <c r="J48" s="6">
        <v>68</v>
      </c>
      <c r="K48" s="6">
        <v>61.5</v>
      </c>
      <c r="L48" s="6">
        <v>6.5</v>
      </c>
      <c r="M48" s="94">
        <v>4857</v>
      </c>
      <c r="N48" s="9"/>
      <c r="O48" s="2" t="s">
        <v>534</v>
      </c>
      <c r="P48" s="9">
        <v>1067</v>
      </c>
      <c r="Q48" s="4">
        <v>11.28</v>
      </c>
      <c r="S48" s="29">
        <v>45024</v>
      </c>
    </row>
    <row r="49" spans="1:19">
      <c r="A49" t="s">
        <v>384</v>
      </c>
      <c r="B49" t="s">
        <v>550</v>
      </c>
      <c r="C49" t="s">
        <v>582</v>
      </c>
      <c r="D49" t="s">
        <v>319</v>
      </c>
      <c r="E49" s="2">
        <v>1984</v>
      </c>
      <c r="F49" s="2" t="s">
        <v>99</v>
      </c>
      <c r="G49" t="s">
        <v>320</v>
      </c>
      <c r="H49">
        <v>36</v>
      </c>
      <c r="I49" s="71">
        <v>0.88</v>
      </c>
      <c r="J49" s="6">
        <v>67.5</v>
      </c>
      <c r="K49" s="6">
        <v>62</v>
      </c>
      <c r="L49" s="6">
        <v>5.5</v>
      </c>
      <c r="M49" s="94">
        <v>3254</v>
      </c>
      <c r="N49" s="9"/>
      <c r="O49" s="2" t="s">
        <v>534</v>
      </c>
      <c r="P49" s="9">
        <v>739</v>
      </c>
      <c r="Q49" s="4">
        <v>6.14</v>
      </c>
      <c r="S49" s="29">
        <v>45022</v>
      </c>
    </row>
    <row r="50" spans="1:19">
      <c r="A50" t="s">
        <v>384</v>
      </c>
      <c r="B50" t="s">
        <v>587</v>
      </c>
      <c r="C50" t="s">
        <v>582</v>
      </c>
      <c r="D50" t="s">
        <v>325</v>
      </c>
      <c r="E50" s="2">
        <v>1973</v>
      </c>
      <c r="F50" s="2" t="s">
        <v>99</v>
      </c>
      <c r="G50" t="s">
        <v>320</v>
      </c>
      <c r="H50">
        <v>24</v>
      </c>
      <c r="I50" s="71">
        <v>0.83</v>
      </c>
      <c r="J50" s="6">
        <v>67</v>
      </c>
      <c r="K50" s="6">
        <v>60</v>
      </c>
      <c r="L50" s="6">
        <v>7</v>
      </c>
      <c r="M50" s="94">
        <v>2584</v>
      </c>
      <c r="N50" s="9"/>
      <c r="O50" s="2" t="s">
        <v>544</v>
      </c>
      <c r="P50" s="9">
        <v>872</v>
      </c>
      <c r="Q50" s="4">
        <v>6.33</v>
      </c>
      <c r="S50" s="29">
        <v>45017</v>
      </c>
    </row>
    <row r="51" spans="1:19">
      <c r="A51" t="s">
        <v>384</v>
      </c>
      <c r="B51" t="s">
        <v>588</v>
      </c>
      <c r="C51" t="s">
        <v>582</v>
      </c>
      <c r="D51" t="s">
        <v>567</v>
      </c>
      <c r="E51" s="2">
        <v>1974</v>
      </c>
      <c r="F51" s="2" t="s">
        <v>99</v>
      </c>
      <c r="G51" t="s">
        <v>320</v>
      </c>
      <c r="H51">
        <v>14</v>
      </c>
      <c r="I51" s="71">
        <v>0.84</v>
      </c>
      <c r="J51" s="6">
        <v>66.2</v>
      </c>
      <c r="K51" s="6">
        <v>66</v>
      </c>
      <c r="L51" s="6">
        <v>0.2</v>
      </c>
      <c r="M51" s="94">
        <v>2688</v>
      </c>
      <c r="N51" s="9"/>
      <c r="O51" s="2" t="s">
        <v>534</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534</v>
      </c>
      <c r="P52" s="9">
        <v>493</v>
      </c>
      <c r="Q52" s="4">
        <v>6.9</v>
      </c>
      <c r="R52">
        <v>3.91</v>
      </c>
      <c r="S52" s="29">
        <v>45044</v>
      </c>
    </row>
    <row r="53" spans="1:19">
      <c r="A53" t="s">
        <v>494</v>
      </c>
      <c r="B53" t="s">
        <v>390</v>
      </c>
      <c r="C53" t="s">
        <v>330</v>
      </c>
      <c r="D53" t="s">
        <v>549</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589</v>
      </c>
      <c r="C55" t="s">
        <v>589</v>
      </c>
      <c r="D55" t="s">
        <v>590</v>
      </c>
      <c r="E55" s="2">
        <v>1940</v>
      </c>
      <c r="F55" s="2" t="s">
        <v>97</v>
      </c>
      <c r="G55" t="s">
        <v>326</v>
      </c>
      <c r="H55">
        <v>33</v>
      </c>
      <c r="I55" s="71">
        <v>0.83</v>
      </c>
      <c r="J55" s="6">
        <v>66.7</v>
      </c>
      <c r="K55" s="6">
        <v>64</v>
      </c>
      <c r="L55" s="6">
        <v>2.7000000000000028</v>
      </c>
      <c r="M55" s="94">
        <v>2803</v>
      </c>
      <c r="N55" s="9"/>
      <c r="O55" s="2" t="s">
        <v>544</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591</v>
      </c>
      <c r="B58" t="s">
        <v>592</v>
      </c>
      <c r="C58" t="s">
        <v>582</v>
      </c>
      <c r="D58" t="s">
        <v>340</v>
      </c>
      <c r="E58" s="2">
        <v>1994</v>
      </c>
      <c r="F58" s="2" t="s">
        <v>99</v>
      </c>
      <c r="G58" t="s">
        <v>320</v>
      </c>
      <c r="H58">
        <v>31</v>
      </c>
      <c r="I58" s="71">
        <v>0.87</v>
      </c>
      <c r="J58" s="6">
        <v>68.2</v>
      </c>
      <c r="K58" s="6">
        <v>64</v>
      </c>
      <c r="L58" s="6">
        <v>4.2000000000000028</v>
      </c>
      <c r="M58" s="94">
        <v>2228</v>
      </c>
      <c r="N58" s="9"/>
      <c r="O58" s="2" t="s">
        <v>534</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558</v>
      </c>
      <c r="C63" t="s">
        <v>558</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593</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594</v>
      </c>
      <c r="C69" t="s">
        <v>318</v>
      </c>
      <c r="D69" t="s">
        <v>325</v>
      </c>
      <c r="E69" s="2">
        <v>1991</v>
      </c>
      <c r="F69" s="2" t="s">
        <v>97</v>
      </c>
      <c r="G69" t="s">
        <v>46</v>
      </c>
      <c r="H69">
        <v>5</v>
      </c>
      <c r="I69" s="71">
        <v>0.93</v>
      </c>
      <c r="J69" s="6">
        <v>68</v>
      </c>
      <c r="K69" s="6">
        <v>58.5</v>
      </c>
      <c r="L69" s="6">
        <v>9.5</v>
      </c>
      <c r="M69" s="94">
        <v>1600</v>
      </c>
      <c r="N69" s="9"/>
      <c r="O69" s="2" t="s">
        <v>540</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595</v>
      </c>
      <c r="C78" t="s">
        <v>596</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597</v>
      </c>
      <c r="C87" t="s">
        <v>596</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598</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599</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600</v>
      </c>
      <c r="B100" t="s">
        <v>601</v>
      </c>
      <c r="C100" t="s">
        <v>330</v>
      </c>
      <c r="D100" t="s">
        <v>319</v>
      </c>
      <c r="E100" s="2">
        <v>2003</v>
      </c>
      <c r="F100" s="2" t="s">
        <v>101</v>
      </c>
      <c r="G100" t="s">
        <v>320</v>
      </c>
      <c r="H100">
        <v>36</v>
      </c>
      <c r="I100" s="71">
        <v>0.79</v>
      </c>
      <c r="J100" s="6">
        <v>64.7</v>
      </c>
      <c r="K100" s="6">
        <v>68.400000000000006</v>
      </c>
      <c r="L100" s="6">
        <v>-3.7</v>
      </c>
      <c r="M100" s="94">
        <v>2849</v>
      </c>
      <c r="N100" s="9" t="s">
        <v>602</v>
      </c>
      <c r="O100" s="2" t="s">
        <v>491</v>
      </c>
      <c r="P100" s="9">
        <v>799</v>
      </c>
      <c r="Q100" s="4">
        <v>3.66</v>
      </c>
      <c r="S100" s="29">
        <v>45063</v>
      </c>
    </row>
    <row r="101" spans="1:19">
      <c r="A101" s="230" t="s">
        <v>603</v>
      </c>
      <c r="I101" s="71"/>
      <c r="K101" s="6"/>
      <c r="M101" s="94"/>
      <c r="N101" s="9"/>
      <c r="Q101" s="4"/>
    </row>
    <row r="103" spans="1:19">
      <c r="A103" s="1" t="s">
        <v>403</v>
      </c>
    </row>
    <row r="104" spans="1:19">
      <c r="A104" s="198" t="s">
        <v>404</v>
      </c>
      <c r="B104" s="198" t="s">
        <v>405</v>
      </c>
      <c r="C104" s="198" t="s">
        <v>406</v>
      </c>
      <c r="D104" s="198"/>
      <c r="E104" s="199"/>
      <c r="F104" s="199"/>
      <c r="G104" s="198" t="str">
        <f>FuelType</f>
        <v>Natural Gas</v>
      </c>
      <c r="H104" s="198"/>
      <c r="I104" s="200">
        <f>HeatingSysEff</f>
        <v>0.95</v>
      </c>
      <c r="J104" s="198"/>
      <c r="K104" s="198">
        <f>BalancePoint</f>
        <v>57.5</v>
      </c>
      <c r="L104" s="198">
        <f t="shared" ref="L104" si="0">J104-K104</f>
        <v>-57.5</v>
      </c>
      <c r="M104" s="201">
        <f>Living_area</f>
        <v>2133</v>
      </c>
      <c r="N104" s="202">
        <v>0</v>
      </c>
      <c r="O104" s="199" t="s">
        <v>420</v>
      </c>
      <c r="P104" s="201">
        <f ca="1">UAeff</f>
        <v>709.28033610437853</v>
      </c>
      <c r="Q104" s="203">
        <f ca="1">Summary!B28</f>
        <v>5.5927358698605441E-2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57</vt:i4>
      </vt:variant>
    </vt:vector>
  </HeadingPairs>
  <TitlesOfParts>
    <vt:vector size="72" baseType="lpstr">
      <vt:lpstr>About</vt:lpstr>
      <vt:lpstr>Instructions</vt:lpstr>
      <vt:lpstr>Summary</vt:lpstr>
      <vt:lpstr>Graphs</vt:lpstr>
      <vt:lpstr>Oil-Propane</vt:lpstr>
      <vt:lpstr>Natural Gas</vt:lpstr>
      <vt:lpstr>Pre-Install ASHP Savings</vt:lpstr>
      <vt:lpstr>Post-Install Analysis</vt:lpstr>
      <vt:lpstr>DHW</vt:lpstr>
      <vt:lpstr>gas useage data.csv</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2023-07-16T15:55:48Z</dcterms:modified>
</cp:coreProperties>
</file>