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nteagroup.sharepoint.com/sites/NLSPR0479058/Shared Documents/106 INSPIRE controle RWS/07. Werkdocumenten/GIS/Data/"/>
    </mc:Choice>
  </mc:AlternateContent>
  <xr:revisionPtr revIDLastSave="972" documentId="8_{9D5021AD-3C62-4A9D-BA35-FB964C831913}" xr6:coauthVersionLast="47" xr6:coauthVersionMax="47" xr10:uidLastSave="{6C49778A-65A5-420D-A899-95DC7F3E4429}"/>
  <bookViews>
    <workbookView xWindow="28680" yWindow="-120" windowWidth="29040" windowHeight="15840" firstSheet="5" activeTab="10" xr2:uid="{2488AC99-17EC-4195-B3C2-27B589130080}"/>
  </bookViews>
  <sheets>
    <sheet name="RWS AS-IS" sheetId="3" r:id="rId1"/>
    <sheet name="RWS INSPIRE" sheetId="6" r:id="rId2"/>
    <sheet name="PDOK AS-IS" sheetId="7" r:id="rId3"/>
    <sheet name="PDOK INSPIRE" sheetId="2" r:id="rId4"/>
    <sheet name="NGR AS-IS" sheetId="8" r:id="rId5"/>
    <sheet name="NGR INSPIRE" sheetId="1" r:id="rId6"/>
    <sheet name="HALE-connect" sheetId="4" r:id="rId7"/>
    <sheet name="Dashboard AS-IS" sheetId="9" r:id="rId8"/>
    <sheet name="Toelichting Dashboard AS-IS" sheetId="10" r:id="rId9"/>
    <sheet name="Dashboard INSPIRE" sheetId="5" r:id="rId10"/>
    <sheet name="Toelichting Dashboard INSPIRE" sheetId="12" r:id="rId11"/>
  </sheets>
  <definedNames>
    <definedName name="_xlnm._FilterDatabase" localSheetId="7" hidden="1">'Dashboard AS-IS'!$A$1:$L$1</definedName>
    <definedName name="_xlnm._FilterDatabase" localSheetId="9" hidden="1">'Dashboard INSPIRE'!$A$1:$M$101</definedName>
    <definedName name="_xlnm._FilterDatabase" localSheetId="6" hidden="1">'HALE-connect'!$A$1:$I$1</definedName>
    <definedName name="_xlnm._FilterDatabase" localSheetId="4" hidden="1">'NGR AS-IS'!$A$1:$I$1</definedName>
    <definedName name="_xlnm._FilterDatabase" localSheetId="5" hidden="1">'NGR INSPIRE'!$A$1:$I$1</definedName>
    <definedName name="_xlnm._FilterDatabase" localSheetId="2" hidden="1">'PDOK AS-IS'!$A$1:$K$54</definedName>
    <definedName name="_xlnm._FilterDatabase" localSheetId="3" hidden="1">'PDOK INSPIRE'!$A$1:$K$1</definedName>
    <definedName name="_xlnm._FilterDatabase" localSheetId="0" hidden="1">'RWS AS-IS'!$A$1:$K$54</definedName>
    <definedName name="_xlnm._FilterDatabase" localSheetId="1" hidden="1">'RWS INSPIRE'!$A$1:$K$54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 i="5" l="1"/>
  <c r="F56" i="5"/>
  <c r="F57" i="5"/>
  <c r="F58" i="5"/>
  <c r="F59" i="5"/>
  <c r="F60" i="5"/>
  <c r="F61" i="5"/>
  <c r="F62" i="5"/>
  <c r="G62" i="5" s="1"/>
  <c r="F63" i="5"/>
  <c r="F64" i="5"/>
  <c r="F65" i="5"/>
  <c r="F66" i="5"/>
  <c r="F67" i="5"/>
  <c r="F68" i="5"/>
  <c r="F69" i="5"/>
  <c r="F70" i="5"/>
  <c r="F71" i="5"/>
  <c r="F72" i="5"/>
  <c r="F73" i="5"/>
  <c r="F74" i="5"/>
  <c r="F75" i="5"/>
  <c r="F76" i="5"/>
  <c r="F77" i="5"/>
  <c r="F78" i="5"/>
  <c r="F79" i="5"/>
  <c r="F80" i="5"/>
  <c r="F81" i="5"/>
  <c r="F82" i="5"/>
  <c r="G82" i="5" s="1"/>
  <c r="F83" i="5"/>
  <c r="F84" i="5"/>
  <c r="F85" i="5"/>
  <c r="F86" i="5"/>
  <c r="G86" i="5" s="1"/>
  <c r="F87" i="5"/>
  <c r="F88" i="5"/>
  <c r="G88" i="5" s="1"/>
  <c r="F89" i="5"/>
  <c r="F90" i="5"/>
  <c r="F91" i="5"/>
  <c r="F92" i="5"/>
  <c r="F93" i="5"/>
  <c r="F94" i="5"/>
  <c r="G94" i="5" s="1"/>
  <c r="F95" i="5"/>
  <c r="F96" i="5"/>
  <c r="F97" i="5"/>
  <c r="F98" i="5"/>
  <c r="F99" i="5"/>
  <c r="F100" i="5"/>
  <c r="F101" i="5"/>
  <c r="F55" i="9"/>
  <c r="F56" i="9"/>
  <c r="F57" i="9"/>
  <c r="G57" i="9" s="1"/>
  <c r="F58" i="9"/>
  <c r="F59" i="9"/>
  <c r="F60" i="9"/>
  <c r="F61" i="9"/>
  <c r="F62" i="9"/>
  <c r="G62" i="9" s="1"/>
  <c r="F63" i="9"/>
  <c r="G63" i="9" s="1"/>
  <c r="F64" i="9"/>
  <c r="F65" i="9"/>
  <c r="F66" i="9"/>
  <c r="F67" i="9"/>
  <c r="F68" i="9"/>
  <c r="F69" i="9"/>
  <c r="F70" i="9"/>
  <c r="F71" i="9"/>
  <c r="F72" i="9"/>
  <c r="F73" i="9"/>
  <c r="F74" i="9"/>
  <c r="F75" i="9"/>
  <c r="F76" i="9"/>
  <c r="F77" i="9"/>
  <c r="F78" i="9"/>
  <c r="F79" i="9"/>
  <c r="F80" i="9"/>
  <c r="F81" i="9"/>
  <c r="F82" i="9"/>
  <c r="G82" i="9" s="1"/>
  <c r="F83" i="9"/>
  <c r="F84" i="9"/>
  <c r="F85" i="9"/>
  <c r="F86" i="9"/>
  <c r="F87" i="9"/>
  <c r="G87" i="9" s="1"/>
  <c r="F88" i="9"/>
  <c r="G88" i="9" s="1"/>
  <c r="F89" i="9"/>
  <c r="F90" i="9"/>
  <c r="F91" i="9"/>
  <c r="F92" i="9"/>
  <c r="F93" i="9"/>
  <c r="F94" i="9"/>
  <c r="F95" i="9"/>
  <c r="F96" i="9"/>
  <c r="G96" i="9" s="1"/>
  <c r="F97" i="9"/>
  <c r="G97" i="9" s="1"/>
  <c r="F98" i="9"/>
  <c r="F99" i="9"/>
  <c r="G99" i="9" s="1"/>
  <c r="F100" i="9"/>
  <c r="G100" i="9" s="1"/>
  <c r="F101" i="9"/>
  <c r="G101" i="9" s="1"/>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D2" i="6"/>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G98" i="9"/>
  <c r="G95" i="9"/>
  <c r="G94" i="9"/>
  <c r="G86" i="9"/>
  <c r="G80" i="9"/>
  <c r="G56" i="9"/>
  <c r="F54" i="8"/>
  <c r="G54" i="7"/>
  <c r="G87" i="5"/>
  <c r="G80" i="5"/>
  <c r="G63" i="5"/>
  <c r="E3" i="9" l="1"/>
  <c r="I9" i="5"/>
  <c r="I5" i="9"/>
  <c r="G39" i="7"/>
  <c r="G35" i="7"/>
  <c r="G2" i="7"/>
  <c r="G4" i="7"/>
  <c r="G12" i="7"/>
  <c r="G17" i="7"/>
  <c r="G16" i="7"/>
  <c r="G15" i="7"/>
  <c r="G8" i="7"/>
  <c r="G9" i="7"/>
  <c r="G10" i="7"/>
  <c r="G19" i="7"/>
  <c r="G11" i="7"/>
  <c r="G18" i="7"/>
  <c r="G29" i="7"/>
  <c r="G28" i="7"/>
  <c r="G30" i="7"/>
  <c r="G31" i="7"/>
  <c r="G32" i="7"/>
  <c r="G33" i="7"/>
  <c r="G3" i="7"/>
  <c r="G36" i="7"/>
  <c r="G37" i="7"/>
  <c r="G7" i="7"/>
  <c r="G41" i="7"/>
  <c r="G42" i="7"/>
  <c r="G47" i="7"/>
  <c r="G48" i="7"/>
  <c r="G49" i="7"/>
  <c r="G50" i="7"/>
  <c r="G5" i="7"/>
  <c r="G51" i="7"/>
  <c r="G27" i="7"/>
  <c r="G43" i="7"/>
  <c r="G46" i="7"/>
  <c r="G38" i="7"/>
  <c r="G40" i="7"/>
  <c r="G34" i="7"/>
  <c r="G6" i="7"/>
  <c r="G44" i="7"/>
  <c r="G45" i="7"/>
  <c r="G13" i="7"/>
  <c r="G14" i="7"/>
  <c r="G52" i="7"/>
  <c r="G53" i="7"/>
  <c r="G22" i="7"/>
  <c r="G23" i="7"/>
  <c r="G24" i="7"/>
  <c r="G25" i="7"/>
  <c r="G26" i="7"/>
  <c r="G21" i="7"/>
  <c r="G20" i="7"/>
  <c r="D19" i="5"/>
  <c r="D14" i="5"/>
  <c r="D5" i="5"/>
  <c r="D15" i="5"/>
  <c r="D22" i="5"/>
  <c r="D26" i="5"/>
  <c r="D9" i="5"/>
  <c r="D8" i="5"/>
  <c r="D51" i="5"/>
  <c r="D52" i="5"/>
  <c r="D54" i="5"/>
  <c r="D39" i="5"/>
  <c r="D38" i="5"/>
  <c r="D21" i="5"/>
  <c r="D4" i="5"/>
  <c r="D2" i="5"/>
  <c r="D6" i="5"/>
  <c r="D7" i="5"/>
  <c r="D10" i="5"/>
  <c r="D11" i="5"/>
  <c r="D12" i="5"/>
  <c r="D16" i="5"/>
  <c r="D17" i="5"/>
  <c r="D25" i="5"/>
  <c r="D27" i="5"/>
  <c r="D28" i="5"/>
  <c r="D33" i="5"/>
  <c r="D34" i="5"/>
  <c r="D35" i="5"/>
  <c r="D36" i="5"/>
  <c r="D37" i="5"/>
  <c r="D40" i="5"/>
  <c r="D53" i="5"/>
  <c r="D29" i="5"/>
  <c r="D32" i="5"/>
  <c r="D18" i="5"/>
  <c r="D20" i="5"/>
  <c r="D13" i="5"/>
  <c r="D3" i="5"/>
  <c r="D30" i="5"/>
  <c r="D31" i="5"/>
  <c r="D23" i="5"/>
  <c r="D24" i="5"/>
  <c r="D48" i="5"/>
  <c r="D49" i="5"/>
  <c r="D50" i="5"/>
  <c r="D43" i="5"/>
  <c r="D44" i="5"/>
  <c r="D45" i="5"/>
  <c r="D46" i="5"/>
  <c r="D47" i="5"/>
  <c r="D42" i="5"/>
  <c r="D41" i="5"/>
  <c r="D19" i="9"/>
  <c r="D14" i="9"/>
  <c r="D5" i="9"/>
  <c r="D15" i="9"/>
  <c r="D22" i="9"/>
  <c r="D26" i="9"/>
  <c r="D9" i="9"/>
  <c r="D8" i="9"/>
  <c r="D51" i="9"/>
  <c r="D52" i="9"/>
  <c r="D54" i="9"/>
  <c r="D39" i="9"/>
  <c r="D38" i="9"/>
  <c r="D21" i="9"/>
  <c r="D4" i="9"/>
  <c r="D2" i="9"/>
  <c r="D6" i="9"/>
  <c r="D7" i="9"/>
  <c r="D10" i="9"/>
  <c r="D11" i="9"/>
  <c r="D12" i="9"/>
  <c r="D16" i="9"/>
  <c r="D17" i="9"/>
  <c r="D25" i="9"/>
  <c r="D27" i="9"/>
  <c r="D28" i="9"/>
  <c r="D33" i="9"/>
  <c r="D34" i="9"/>
  <c r="D35" i="9"/>
  <c r="D36" i="9"/>
  <c r="D37" i="9"/>
  <c r="D40" i="9"/>
  <c r="D53" i="9"/>
  <c r="D29" i="9"/>
  <c r="D32" i="9"/>
  <c r="D18" i="9"/>
  <c r="D20" i="9"/>
  <c r="D13" i="9"/>
  <c r="D3" i="9"/>
  <c r="D30" i="9"/>
  <c r="D31" i="9"/>
  <c r="D23" i="9"/>
  <c r="D24" i="9"/>
  <c r="D48" i="9"/>
  <c r="D49" i="9"/>
  <c r="D50" i="9"/>
  <c r="D43" i="9"/>
  <c r="D44" i="9"/>
  <c r="D45" i="9"/>
  <c r="D46" i="9"/>
  <c r="D47" i="9"/>
  <c r="D42" i="9"/>
  <c r="D41" i="9"/>
  <c r="F34" i="8" l="1"/>
  <c r="F2" i="8"/>
  <c r="F4" i="8"/>
  <c r="F10" i="8"/>
  <c r="F40" i="8"/>
  <c r="F30" i="8"/>
  <c r="F29" i="8"/>
  <c r="F22" i="8"/>
  <c r="F23" i="8"/>
  <c r="F24" i="8"/>
  <c r="F7" i="8"/>
  <c r="F6" i="8"/>
  <c r="F9" i="8"/>
  <c r="F26" i="8"/>
  <c r="F25" i="8"/>
  <c r="F27" i="8"/>
  <c r="F28" i="8"/>
  <c r="F31" i="8"/>
  <c r="F32" i="8"/>
  <c r="F3" i="8"/>
  <c r="F35" i="8"/>
  <c r="F36" i="8"/>
  <c r="F14" i="8"/>
  <c r="F41" i="8"/>
  <c r="F42" i="8"/>
  <c r="F47" i="8"/>
  <c r="F48" i="8"/>
  <c r="F49" i="8"/>
  <c r="F50" i="8"/>
  <c r="F5" i="8"/>
  <c r="F51" i="8"/>
  <c r="F15" i="8"/>
  <c r="F43" i="8"/>
  <c r="F46" i="8"/>
  <c r="F37" i="8"/>
  <c r="F39" i="8"/>
  <c r="F33" i="8"/>
  <c r="F13" i="8"/>
  <c r="F44" i="8"/>
  <c r="F45" i="8"/>
  <c r="F11" i="8"/>
  <c r="F12" i="8"/>
  <c r="F52" i="8"/>
  <c r="F53" i="8"/>
  <c r="F8" i="8"/>
  <c r="F18" i="8"/>
  <c r="F19" i="8"/>
  <c r="F20" i="8"/>
  <c r="F21" i="8"/>
  <c r="F17" i="8"/>
  <c r="F16" i="8"/>
  <c r="L14" i="5"/>
  <c r="L5" i="5"/>
  <c r="L15" i="5"/>
  <c r="L22" i="5"/>
  <c r="L26" i="5"/>
  <c r="L9" i="5"/>
  <c r="L8" i="5"/>
  <c r="L51" i="5"/>
  <c r="L52" i="5"/>
  <c r="L54" i="5"/>
  <c r="L39" i="5"/>
  <c r="L38" i="5"/>
  <c r="L21" i="5"/>
  <c r="L4" i="5"/>
  <c r="L2" i="5"/>
  <c r="L6" i="5"/>
  <c r="L7" i="5"/>
  <c r="L10" i="5"/>
  <c r="L11" i="5"/>
  <c r="L12" i="5"/>
  <c r="L16" i="5"/>
  <c r="L17" i="5"/>
  <c r="L25" i="5"/>
  <c r="L27" i="5"/>
  <c r="L28" i="5"/>
  <c r="L33" i="5"/>
  <c r="L34" i="5"/>
  <c r="L35" i="5"/>
  <c r="L36" i="5"/>
  <c r="L37" i="5"/>
  <c r="L40" i="5"/>
  <c r="L53" i="5"/>
  <c r="L29" i="5"/>
  <c r="L32" i="5"/>
  <c r="L18" i="5"/>
  <c r="L20" i="5"/>
  <c r="L13" i="5"/>
  <c r="L3" i="5"/>
  <c r="L30" i="5"/>
  <c r="L31" i="5"/>
  <c r="L23" i="5"/>
  <c r="L24" i="5"/>
  <c r="L48" i="5"/>
  <c r="L49" i="5"/>
  <c r="L50" i="5"/>
  <c r="L43" i="5"/>
  <c r="L44" i="5"/>
  <c r="L45" i="5"/>
  <c r="L46" i="5"/>
  <c r="L47" i="5"/>
  <c r="L42" i="5"/>
  <c r="L41" i="5"/>
  <c r="L19" i="5"/>
  <c r="F21" i="1"/>
  <c r="E29" i="5"/>
  <c r="K14" i="5"/>
  <c r="K5" i="5"/>
  <c r="K15" i="5"/>
  <c r="K22" i="5"/>
  <c r="K26" i="5"/>
  <c r="K9" i="5"/>
  <c r="K8" i="5"/>
  <c r="K51" i="5"/>
  <c r="K52" i="5"/>
  <c r="K39" i="5"/>
  <c r="K38" i="5"/>
  <c r="K21" i="5"/>
  <c r="K4" i="5"/>
  <c r="K2" i="5"/>
  <c r="K6" i="5"/>
  <c r="K7" i="5"/>
  <c r="K10" i="5"/>
  <c r="K11" i="5"/>
  <c r="K12" i="5"/>
  <c r="K16" i="5"/>
  <c r="K17" i="5"/>
  <c r="K25" i="5"/>
  <c r="K27" i="5"/>
  <c r="K28" i="5"/>
  <c r="K33" i="5"/>
  <c r="K34" i="5"/>
  <c r="K35" i="5"/>
  <c r="K36" i="5"/>
  <c r="K37" i="5"/>
  <c r="K40" i="5"/>
  <c r="K53" i="5"/>
  <c r="K29" i="5"/>
  <c r="K32" i="5"/>
  <c r="K18" i="5"/>
  <c r="K20" i="5"/>
  <c r="K13" i="5"/>
  <c r="K3" i="5"/>
  <c r="K30" i="5"/>
  <c r="K31" i="5"/>
  <c r="K23" i="5"/>
  <c r="K24" i="5"/>
  <c r="K48" i="5"/>
  <c r="K49" i="5"/>
  <c r="K50" i="5"/>
  <c r="K43" i="5"/>
  <c r="K44" i="5"/>
  <c r="K45" i="5"/>
  <c r="K46" i="5"/>
  <c r="K47" i="5"/>
  <c r="K42" i="5"/>
  <c r="K41" i="5"/>
  <c r="K19" i="5"/>
  <c r="J14" i="5"/>
  <c r="J5" i="5"/>
  <c r="J15" i="5"/>
  <c r="J22" i="5"/>
  <c r="J26" i="5"/>
  <c r="J9" i="5"/>
  <c r="J8" i="5"/>
  <c r="J51" i="5"/>
  <c r="J52" i="5"/>
  <c r="J39" i="5"/>
  <c r="J38" i="5"/>
  <c r="J21" i="5"/>
  <c r="J4" i="5"/>
  <c r="J2" i="5"/>
  <c r="J6" i="5"/>
  <c r="J7" i="5"/>
  <c r="J10" i="5"/>
  <c r="J11" i="5"/>
  <c r="J12" i="5"/>
  <c r="J16" i="5"/>
  <c r="J17" i="5"/>
  <c r="J25" i="5"/>
  <c r="J27" i="5"/>
  <c r="J28" i="5"/>
  <c r="J33" i="5"/>
  <c r="J34" i="5"/>
  <c r="J35" i="5"/>
  <c r="J36" i="5"/>
  <c r="J37" i="5"/>
  <c r="J40" i="5"/>
  <c r="J53" i="5"/>
  <c r="J29" i="5"/>
  <c r="J32" i="5"/>
  <c r="J18" i="5"/>
  <c r="J20" i="5"/>
  <c r="J13" i="5"/>
  <c r="J3" i="5"/>
  <c r="J30" i="5"/>
  <c r="J31" i="5"/>
  <c r="J23" i="5"/>
  <c r="J24" i="5"/>
  <c r="J48" i="5"/>
  <c r="J49" i="5"/>
  <c r="J50" i="5"/>
  <c r="J43" i="5"/>
  <c r="J44" i="5"/>
  <c r="J45" i="5"/>
  <c r="J46" i="5"/>
  <c r="J47" i="5"/>
  <c r="J42" i="5"/>
  <c r="J41" i="5"/>
  <c r="J19" i="5"/>
  <c r="K14" i="9"/>
  <c r="K5" i="9"/>
  <c r="K15" i="9"/>
  <c r="K22" i="9"/>
  <c r="K26" i="9"/>
  <c r="K9" i="9"/>
  <c r="K8" i="9"/>
  <c r="K51" i="9"/>
  <c r="K52" i="9"/>
  <c r="K54" i="9"/>
  <c r="K39" i="9"/>
  <c r="K38" i="9"/>
  <c r="K21" i="9"/>
  <c r="K4" i="9"/>
  <c r="K2" i="9"/>
  <c r="K6" i="9"/>
  <c r="K7" i="9"/>
  <c r="K10" i="9"/>
  <c r="K11" i="9"/>
  <c r="K12" i="9"/>
  <c r="K16" i="9"/>
  <c r="K17" i="9"/>
  <c r="K25" i="9"/>
  <c r="K27" i="9"/>
  <c r="K28" i="9"/>
  <c r="K33" i="9"/>
  <c r="K34" i="9"/>
  <c r="K35" i="9"/>
  <c r="K36" i="9"/>
  <c r="K37" i="9"/>
  <c r="K40" i="9"/>
  <c r="K53" i="9"/>
  <c r="K29" i="9"/>
  <c r="K32" i="9"/>
  <c r="K18" i="9"/>
  <c r="K20" i="9"/>
  <c r="K13" i="9"/>
  <c r="K3" i="9"/>
  <c r="K30" i="9"/>
  <c r="K31" i="9"/>
  <c r="K23" i="9"/>
  <c r="K24" i="9"/>
  <c r="K48" i="9"/>
  <c r="K49" i="9"/>
  <c r="K50" i="9"/>
  <c r="K43" i="9"/>
  <c r="K44" i="9"/>
  <c r="K45" i="9"/>
  <c r="K46" i="9"/>
  <c r="K47" i="9"/>
  <c r="K42" i="9"/>
  <c r="K41" i="9"/>
  <c r="K19" i="9"/>
  <c r="J14" i="9"/>
  <c r="J5" i="9"/>
  <c r="J15" i="9"/>
  <c r="J22" i="9"/>
  <c r="J26" i="9"/>
  <c r="J9" i="9"/>
  <c r="J8" i="9"/>
  <c r="J51" i="9"/>
  <c r="J52" i="9"/>
  <c r="J54" i="9"/>
  <c r="J39" i="9"/>
  <c r="J38" i="9"/>
  <c r="J21" i="9"/>
  <c r="J4" i="9"/>
  <c r="J2" i="9"/>
  <c r="J6" i="9"/>
  <c r="J7" i="9"/>
  <c r="J10" i="9"/>
  <c r="J11" i="9"/>
  <c r="J12" i="9"/>
  <c r="J16" i="9"/>
  <c r="J17" i="9"/>
  <c r="J25" i="9"/>
  <c r="J27" i="9"/>
  <c r="J28" i="9"/>
  <c r="J33" i="9"/>
  <c r="J34" i="9"/>
  <c r="J35" i="9"/>
  <c r="J36" i="9"/>
  <c r="J37" i="9"/>
  <c r="J40" i="9"/>
  <c r="J53" i="9"/>
  <c r="J29" i="9"/>
  <c r="J32" i="9"/>
  <c r="J18" i="9"/>
  <c r="J20" i="9"/>
  <c r="J13" i="9"/>
  <c r="J3" i="9"/>
  <c r="J30" i="9"/>
  <c r="J31" i="9"/>
  <c r="J23" i="9"/>
  <c r="J24" i="9"/>
  <c r="J48" i="9"/>
  <c r="J49" i="9"/>
  <c r="J50" i="9"/>
  <c r="J43" i="9"/>
  <c r="J44" i="9"/>
  <c r="J45" i="9"/>
  <c r="J46" i="9"/>
  <c r="J47" i="9"/>
  <c r="J42" i="9"/>
  <c r="J41" i="9"/>
  <c r="J19" i="9"/>
  <c r="F54" i="4"/>
  <c r="F26" i="4"/>
  <c r="F27" i="4"/>
  <c r="F2" i="4"/>
  <c r="F10" i="4"/>
  <c r="F9" i="4"/>
  <c r="F8" i="4"/>
  <c r="F23" i="4"/>
  <c r="F24" i="4"/>
  <c r="F25" i="4"/>
  <c r="F12" i="4"/>
  <c r="F11" i="4"/>
  <c r="F53" i="4"/>
  <c r="F35" i="4"/>
  <c r="F33" i="4"/>
  <c r="F36" i="4"/>
  <c r="F37" i="4"/>
  <c r="F38" i="4"/>
  <c r="F39" i="4"/>
  <c r="F40" i="4"/>
  <c r="F41" i="4"/>
  <c r="F42" i="4"/>
  <c r="F43" i="4"/>
  <c r="F44" i="4"/>
  <c r="F45" i="4"/>
  <c r="F46" i="4"/>
  <c r="F47" i="4"/>
  <c r="F48" i="4"/>
  <c r="F49" i="4"/>
  <c r="F50" i="4"/>
  <c r="F51" i="4"/>
  <c r="F52" i="4"/>
  <c r="F29" i="4"/>
  <c r="F32" i="4"/>
  <c r="F28" i="4"/>
  <c r="F7" i="4"/>
  <c r="F5" i="4"/>
  <c r="F34" i="4"/>
  <c r="F30" i="4"/>
  <c r="F31" i="4"/>
  <c r="F3" i="4"/>
  <c r="F4" i="4"/>
  <c r="F20" i="4"/>
  <c r="F21" i="4"/>
  <c r="F22" i="4"/>
  <c r="F15" i="4"/>
  <c r="F16" i="4"/>
  <c r="F17" i="4"/>
  <c r="F18" i="4"/>
  <c r="F19" i="4"/>
  <c r="F14" i="4"/>
  <c r="F13" i="4"/>
  <c r="F6" i="4"/>
  <c r="F14" i="1"/>
  <c r="F5" i="1"/>
  <c r="F15" i="1"/>
  <c r="F22" i="1"/>
  <c r="F26" i="1"/>
  <c r="F9" i="1"/>
  <c r="F8" i="1"/>
  <c r="F51" i="1"/>
  <c r="F52" i="1"/>
  <c r="F54" i="1"/>
  <c r="F39" i="1"/>
  <c r="F38" i="1"/>
  <c r="F4" i="1"/>
  <c r="F2" i="1"/>
  <c r="F6" i="1"/>
  <c r="F7" i="1"/>
  <c r="F10" i="1"/>
  <c r="F11" i="1"/>
  <c r="F12" i="1"/>
  <c r="F16" i="1"/>
  <c r="F17" i="1"/>
  <c r="F25" i="1"/>
  <c r="F27" i="1"/>
  <c r="F28" i="1"/>
  <c r="F33" i="1"/>
  <c r="F34" i="1"/>
  <c r="F35" i="1"/>
  <c r="F36" i="1"/>
  <c r="F37" i="1"/>
  <c r="F40" i="1"/>
  <c r="F53" i="1"/>
  <c r="F29" i="1"/>
  <c r="F32" i="1"/>
  <c r="F18" i="1"/>
  <c r="F20" i="1"/>
  <c r="F13" i="1"/>
  <c r="F3" i="1"/>
  <c r="F30" i="1"/>
  <c r="F31" i="1"/>
  <c r="F23" i="1"/>
  <c r="F24" i="1"/>
  <c r="F48" i="1"/>
  <c r="F49" i="1"/>
  <c r="F50" i="1"/>
  <c r="F43" i="1"/>
  <c r="F44" i="1"/>
  <c r="F45" i="1"/>
  <c r="F46" i="1"/>
  <c r="F47" i="1"/>
  <c r="F42" i="1"/>
  <c r="F41" i="1"/>
  <c r="F19" i="1"/>
  <c r="F38" i="8"/>
  <c r="G15" i="2"/>
  <c r="G29" i="2"/>
  <c r="G32" i="2"/>
  <c r="G18" i="2"/>
  <c r="G54" i="2"/>
  <c r="G39" i="2"/>
  <c r="G38" i="2"/>
  <c r="G19" i="2"/>
  <c r="G22" i="2"/>
  <c r="G14" i="2"/>
  <c r="G26" i="2"/>
  <c r="G9" i="2"/>
  <c r="G8" i="2"/>
  <c r="G51" i="2"/>
  <c r="G52" i="2"/>
  <c r="G21" i="2"/>
  <c r="G4" i="2"/>
  <c r="G2" i="2"/>
  <c r="G6" i="2"/>
  <c r="G7" i="2"/>
  <c r="G10" i="2"/>
  <c r="G11" i="2"/>
  <c r="G12" i="2"/>
  <c r="G16" i="2"/>
  <c r="G17" i="2"/>
  <c r="G25" i="2"/>
  <c r="G27" i="2"/>
  <c r="G28" i="2"/>
  <c r="G33" i="2"/>
  <c r="G34" i="2"/>
  <c r="G35" i="2"/>
  <c r="G36" i="2"/>
  <c r="G37" i="2"/>
  <c r="G40" i="2"/>
  <c r="G53" i="2"/>
  <c r="G20" i="2"/>
  <c r="G13" i="2"/>
  <c r="G3" i="2"/>
  <c r="G30" i="2"/>
  <c r="G31" i="2"/>
  <c r="G23" i="2"/>
  <c r="G24" i="2"/>
  <c r="G48" i="2"/>
  <c r="G49" i="2"/>
  <c r="G50" i="2"/>
  <c r="G43" i="2"/>
  <c r="G44" i="2"/>
  <c r="G45" i="2"/>
  <c r="G46" i="2"/>
  <c r="G47" i="2"/>
  <c r="G42" i="2"/>
  <c r="G41" i="2"/>
  <c r="G5" i="2"/>
  <c r="G17" i="6"/>
  <c r="G2" i="6"/>
  <c r="G39" i="6"/>
  <c r="G31" i="6"/>
  <c r="G15" i="6"/>
  <c r="G12" i="6"/>
  <c r="G11" i="6"/>
  <c r="G16" i="6"/>
  <c r="G20" i="6"/>
  <c r="G19" i="6"/>
  <c r="G18" i="6"/>
  <c r="G38" i="6"/>
  <c r="G61" i="6"/>
  <c r="G58" i="6"/>
  <c r="G8" i="6"/>
  <c r="G10" i="6"/>
  <c r="G29" i="6"/>
  <c r="G30" i="6"/>
  <c r="G63" i="6"/>
  <c r="G52" i="6"/>
  <c r="G51" i="6"/>
  <c r="G53" i="6"/>
  <c r="G54" i="6"/>
  <c r="G55" i="6"/>
  <c r="G56" i="6"/>
  <c r="G9" i="6"/>
  <c r="G59" i="6"/>
  <c r="G60" i="6"/>
  <c r="G64" i="6"/>
  <c r="G65" i="6"/>
  <c r="G66" i="6"/>
  <c r="G67" i="6"/>
  <c r="G68" i="6"/>
  <c r="G69" i="6"/>
  <c r="G70" i="6"/>
  <c r="G62" i="6"/>
  <c r="G57" i="6"/>
  <c r="G41" i="6"/>
  <c r="G13" i="6"/>
  <c r="G14" i="6"/>
  <c r="G3" i="6"/>
  <c r="G4" i="6"/>
  <c r="G71" i="6"/>
  <c r="G72" i="6"/>
  <c r="G28" i="6"/>
  <c r="G23" i="6"/>
  <c r="G24" i="6"/>
  <c r="G25" i="6"/>
  <c r="G26" i="6"/>
  <c r="G27" i="6"/>
  <c r="G22" i="6"/>
  <c r="G21" i="6"/>
  <c r="G42" i="6"/>
  <c r="I22" i="9"/>
  <c r="E6" i="5"/>
  <c r="D42" i="6"/>
  <c r="D17" i="6"/>
  <c r="D39" i="6"/>
  <c r="D31" i="6"/>
  <c r="D15" i="6"/>
  <c r="D12" i="6"/>
  <c r="D11" i="6"/>
  <c r="D16" i="6"/>
  <c r="D20" i="6"/>
  <c r="D19" i="6"/>
  <c r="D18" i="6"/>
  <c r="D38" i="6"/>
  <c r="D58" i="6"/>
  <c r="D8" i="6"/>
  <c r="D10" i="6"/>
  <c r="D29" i="6"/>
  <c r="D30" i="6"/>
  <c r="D63" i="6"/>
  <c r="D52" i="6"/>
  <c r="D51" i="6"/>
  <c r="D53" i="6"/>
  <c r="D54" i="6"/>
  <c r="D55" i="6"/>
  <c r="D56" i="6"/>
  <c r="D9" i="6"/>
  <c r="D59" i="6"/>
  <c r="D60" i="6"/>
  <c r="D64" i="6"/>
  <c r="D65" i="6"/>
  <c r="D66" i="6"/>
  <c r="D67" i="6"/>
  <c r="D68" i="6"/>
  <c r="D69" i="6"/>
  <c r="D70" i="6"/>
  <c r="D62" i="6"/>
  <c r="D57" i="6"/>
  <c r="D41" i="6"/>
  <c r="D13" i="6"/>
  <c r="D14" i="6"/>
  <c r="D3" i="6"/>
  <c r="D4" i="6"/>
  <c r="D71" i="6"/>
  <c r="D72" i="6"/>
  <c r="D28" i="6"/>
  <c r="D23" i="6"/>
  <c r="D24" i="6"/>
  <c r="D25" i="6"/>
  <c r="D26" i="6"/>
  <c r="D27" i="6"/>
  <c r="D22" i="6"/>
  <c r="D21" i="6"/>
  <c r="D61" i="6"/>
  <c r="E19" i="5"/>
  <c r="F19" i="5"/>
  <c r="I19" i="5"/>
  <c r="E14" i="5"/>
  <c r="F14" i="5"/>
  <c r="G14" i="5" s="1"/>
  <c r="I14" i="5"/>
  <c r="E5" i="5"/>
  <c r="F5" i="5"/>
  <c r="G5" i="5" s="1"/>
  <c r="I5" i="5"/>
  <c r="E15" i="5"/>
  <c r="F15" i="5"/>
  <c r="G15" i="5" s="1"/>
  <c r="I15" i="5"/>
  <c r="E22" i="5"/>
  <c r="F22" i="5"/>
  <c r="I22" i="5"/>
  <c r="E26" i="5"/>
  <c r="F26" i="5"/>
  <c r="G26" i="5" s="1"/>
  <c r="I26" i="5"/>
  <c r="E9" i="5"/>
  <c r="F9" i="5"/>
  <c r="G9" i="5" s="1"/>
  <c r="E8" i="5"/>
  <c r="F8" i="5"/>
  <c r="G8" i="5" s="1"/>
  <c r="I8" i="5"/>
  <c r="E51" i="5"/>
  <c r="F51" i="5"/>
  <c r="G51" i="5" s="1"/>
  <c r="I51" i="5"/>
  <c r="E52" i="5"/>
  <c r="F52" i="5"/>
  <c r="G52" i="5" s="1"/>
  <c r="I52" i="5"/>
  <c r="E54" i="5"/>
  <c r="F54" i="5"/>
  <c r="G54" i="5" s="1"/>
  <c r="E39" i="5"/>
  <c r="F39" i="5"/>
  <c r="G39" i="5" s="1"/>
  <c r="I39" i="5"/>
  <c r="E38" i="5"/>
  <c r="F38" i="5"/>
  <c r="G38" i="5" s="1"/>
  <c r="I38" i="5"/>
  <c r="E21" i="5"/>
  <c r="F21" i="5"/>
  <c r="G21" i="5" s="1"/>
  <c r="I21" i="5"/>
  <c r="E4" i="5"/>
  <c r="F4" i="5"/>
  <c r="I4" i="5"/>
  <c r="E2" i="5"/>
  <c r="F2" i="5"/>
  <c r="I2" i="5"/>
  <c r="F6" i="5"/>
  <c r="I6" i="5"/>
  <c r="E7" i="5"/>
  <c r="F7" i="5"/>
  <c r="I7" i="5"/>
  <c r="E10" i="5"/>
  <c r="F10" i="5"/>
  <c r="I10" i="5"/>
  <c r="E11" i="5"/>
  <c r="F11" i="5"/>
  <c r="I11" i="5"/>
  <c r="E12" i="5"/>
  <c r="F12" i="5"/>
  <c r="G12" i="5" s="1"/>
  <c r="I12" i="5"/>
  <c r="E16" i="5"/>
  <c r="F16" i="5"/>
  <c r="I16" i="5"/>
  <c r="E17" i="5"/>
  <c r="F17" i="5"/>
  <c r="I17" i="5"/>
  <c r="E25" i="5"/>
  <c r="F25" i="5"/>
  <c r="G25" i="5" s="1"/>
  <c r="I25" i="5"/>
  <c r="E27" i="5"/>
  <c r="F27" i="5"/>
  <c r="I27" i="5"/>
  <c r="E28" i="5"/>
  <c r="F28" i="5"/>
  <c r="I28" i="5"/>
  <c r="E33" i="5"/>
  <c r="F33" i="5"/>
  <c r="I33" i="5"/>
  <c r="E34" i="5"/>
  <c r="F34" i="5"/>
  <c r="I34" i="5"/>
  <c r="E35" i="5"/>
  <c r="F35" i="5"/>
  <c r="I35" i="5"/>
  <c r="E36" i="5"/>
  <c r="F36" i="5"/>
  <c r="I36" i="5"/>
  <c r="E37" i="5"/>
  <c r="F37" i="5"/>
  <c r="G37" i="5" s="1"/>
  <c r="I37" i="5"/>
  <c r="E40" i="5"/>
  <c r="F40" i="5"/>
  <c r="I40" i="5"/>
  <c r="E53" i="5"/>
  <c r="F53" i="5"/>
  <c r="G53" i="5" s="1"/>
  <c r="I53" i="5"/>
  <c r="F29" i="5"/>
  <c r="G29" i="5" s="1"/>
  <c r="I29" i="5"/>
  <c r="E32" i="5"/>
  <c r="F32" i="5"/>
  <c r="G32" i="5" s="1"/>
  <c r="I32" i="5"/>
  <c r="E18" i="5"/>
  <c r="F18" i="5"/>
  <c r="G18" i="5" s="1"/>
  <c r="I18" i="5"/>
  <c r="E20" i="5"/>
  <c r="F20" i="5"/>
  <c r="G20" i="5" s="1"/>
  <c r="I20" i="5"/>
  <c r="E13" i="5"/>
  <c r="F13" i="5"/>
  <c r="I13" i="5"/>
  <c r="E3" i="5"/>
  <c r="F3" i="5"/>
  <c r="G3" i="5" s="1"/>
  <c r="I3" i="5"/>
  <c r="E30" i="5"/>
  <c r="F30" i="5"/>
  <c r="G30" i="5" s="1"/>
  <c r="I30" i="5"/>
  <c r="E31" i="5"/>
  <c r="F31" i="5"/>
  <c r="G31" i="5" s="1"/>
  <c r="I31" i="5"/>
  <c r="E23" i="5"/>
  <c r="F23" i="5"/>
  <c r="I23" i="5"/>
  <c r="E24" i="5"/>
  <c r="F24" i="5"/>
  <c r="I24" i="5"/>
  <c r="E48" i="5"/>
  <c r="F48" i="5"/>
  <c r="I48" i="5"/>
  <c r="E49" i="5"/>
  <c r="F49" i="5"/>
  <c r="I49" i="5"/>
  <c r="E50" i="5"/>
  <c r="F50" i="5"/>
  <c r="I50" i="5"/>
  <c r="E43" i="5"/>
  <c r="F43" i="5"/>
  <c r="G43" i="5" s="1"/>
  <c r="I43" i="5"/>
  <c r="E44" i="5"/>
  <c r="F44" i="5"/>
  <c r="G44" i="5" s="1"/>
  <c r="I44" i="5"/>
  <c r="E45" i="5"/>
  <c r="F45" i="5"/>
  <c r="G45" i="5" s="1"/>
  <c r="I45" i="5"/>
  <c r="E46" i="5"/>
  <c r="F46" i="5"/>
  <c r="G46" i="5" s="1"/>
  <c r="I46" i="5"/>
  <c r="E47" i="5"/>
  <c r="F47" i="5"/>
  <c r="G47" i="5" s="1"/>
  <c r="I47" i="5"/>
  <c r="E42" i="5"/>
  <c r="F42" i="5"/>
  <c r="G42" i="5" s="1"/>
  <c r="I42" i="5"/>
  <c r="E41" i="5"/>
  <c r="F41" i="5"/>
  <c r="G41" i="5" s="1"/>
  <c r="I41" i="5"/>
  <c r="F41" i="9"/>
  <c r="G41" i="9" s="1"/>
  <c r="F5" i="9"/>
  <c r="G5" i="9" s="1"/>
  <c r="F15" i="9"/>
  <c r="G15" i="9" s="1"/>
  <c r="F22" i="9"/>
  <c r="F26" i="9"/>
  <c r="G26" i="9" s="1"/>
  <c r="F9" i="9"/>
  <c r="G9" i="9" s="1"/>
  <c r="F8" i="9"/>
  <c r="G8" i="9" s="1"/>
  <c r="F51" i="9"/>
  <c r="G51" i="9" s="1"/>
  <c r="F52" i="9"/>
  <c r="G52" i="9" s="1"/>
  <c r="F54" i="9"/>
  <c r="G54" i="9" s="1"/>
  <c r="F39" i="9"/>
  <c r="G39" i="9" s="1"/>
  <c r="F38" i="9"/>
  <c r="G38" i="9" s="1"/>
  <c r="F21" i="9"/>
  <c r="G21" i="9" s="1"/>
  <c r="F4" i="9"/>
  <c r="F2" i="9"/>
  <c r="F6" i="9"/>
  <c r="F7" i="9"/>
  <c r="F10" i="9"/>
  <c r="F11" i="9"/>
  <c r="F12" i="9"/>
  <c r="G12" i="9" s="1"/>
  <c r="F16" i="9"/>
  <c r="F17" i="9"/>
  <c r="F25" i="9"/>
  <c r="G25" i="9" s="1"/>
  <c r="F27" i="9"/>
  <c r="F28" i="9"/>
  <c r="F33" i="9"/>
  <c r="F34" i="9"/>
  <c r="F35" i="9"/>
  <c r="F36" i="9"/>
  <c r="F37" i="9"/>
  <c r="G37" i="9" s="1"/>
  <c r="F40" i="9"/>
  <c r="F53" i="9"/>
  <c r="F29" i="9"/>
  <c r="F32" i="9"/>
  <c r="F18" i="9"/>
  <c r="F20" i="9"/>
  <c r="F13" i="9"/>
  <c r="F3" i="9"/>
  <c r="G3" i="9" s="1"/>
  <c r="F30" i="9"/>
  <c r="F31" i="9"/>
  <c r="F23" i="9"/>
  <c r="F24" i="9"/>
  <c r="F48" i="9"/>
  <c r="F49" i="9"/>
  <c r="F50" i="9"/>
  <c r="G50" i="9" s="1"/>
  <c r="F43" i="9"/>
  <c r="G43" i="9" s="1"/>
  <c r="F44" i="9"/>
  <c r="G44" i="9" s="1"/>
  <c r="F45" i="9"/>
  <c r="G45" i="9" s="1"/>
  <c r="F46" i="9"/>
  <c r="G46" i="9" s="1"/>
  <c r="F47" i="9"/>
  <c r="G47" i="9" s="1"/>
  <c r="F42" i="9"/>
  <c r="G42" i="9" s="1"/>
  <c r="F19" i="9"/>
  <c r="F14" i="9"/>
  <c r="E14" i="9"/>
  <c r="E5" i="9"/>
  <c r="E15" i="9"/>
  <c r="E22" i="9"/>
  <c r="E26" i="9"/>
  <c r="E9" i="9"/>
  <c r="E8" i="9"/>
  <c r="E51" i="9"/>
  <c r="E52" i="9"/>
  <c r="E54" i="9"/>
  <c r="E39" i="9"/>
  <c r="E38" i="9"/>
  <c r="E21" i="9"/>
  <c r="E4" i="9"/>
  <c r="E2" i="9"/>
  <c r="E6" i="9"/>
  <c r="E7" i="9"/>
  <c r="E10" i="9"/>
  <c r="E11" i="9"/>
  <c r="E12" i="9"/>
  <c r="E16" i="9"/>
  <c r="E17" i="9"/>
  <c r="E25" i="9"/>
  <c r="E27" i="9"/>
  <c r="E28" i="9"/>
  <c r="E33" i="9"/>
  <c r="E34" i="9"/>
  <c r="E35" i="9"/>
  <c r="E36" i="9"/>
  <c r="E37" i="9"/>
  <c r="E40" i="9"/>
  <c r="E53" i="9"/>
  <c r="E29" i="9"/>
  <c r="E32" i="9"/>
  <c r="E18" i="9"/>
  <c r="E20" i="9"/>
  <c r="E13" i="9"/>
  <c r="E30" i="9"/>
  <c r="E31" i="9"/>
  <c r="E23" i="9"/>
  <c r="E24" i="9"/>
  <c r="E48" i="9"/>
  <c r="E49" i="9"/>
  <c r="E50" i="9"/>
  <c r="E43" i="9"/>
  <c r="E44" i="9"/>
  <c r="E45" i="9"/>
  <c r="E46" i="9"/>
  <c r="E47" i="9"/>
  <c r="E42" i="9"/>
  <c r="E41" i="9"/>
  <c r="E19" i="9"/>
  <c r="G50" i="5" l="1"/>
  <c r="H50" i="5"/>
  <c r="H54" i="9"/>
  <c r="H26" i="5"/>
  <c r="H25" i="5"/>
  <c r="H21" i="5"/>
  <c r="H39" i="5"/>
  <c r="H52" i="5"/>
  <c r="H15" i="5"/>
  <c r="H8" i="5"/>
  <c r="H46" i="5"/>
  <c r="H22" i="5"/>
  <c r="H51" i="5"/>
  <c r="H37" i="5"/>
  <c r="H12" i="5"/>
  <c r="H42" i="5"/>
  <c r="H54" i="5"/>
  <c r="H45" i="9"/>
  <c r="H41" i="5"/>
  <c r="H47" i="5"/>
  <c r="H45" i="5"/>
  <c r="H43" i="5"/>
  <c r="H24" i="5"/>
  <c r="H3" i="5"/>
  <c r="H44" i="5"/>
  <c r="H23" i="5"/>
  <c r="H9" i="5"/>
  <c r="H5" i="5"/>
  <c r="H38" i="5"/>
  <c r="H52" i="9"/>
  <c r="H5" i="9"/>
  <c r="H15" i="9"/>
  <c r="H22" i="9"/>
  <c r="H26" i="9"/>
  <c r="H9" i="9"/>
  <c r="H8" i="9"/>
  <c r="H51" i="9"/>
  <c r="H39" i="9"/>
  <c r="H38" i="9"/>
  <c r="H12" i="9"/>
  <c r="H25" i="9"/>
  <c r="H37" i="9"/>
  <c r="H3" i="9"/>
  <c r="H23" i="9"/>
  <c r="H24" i="9"/>
  <c r="H43" i="9"/>
  <c r="H44" i="9"/>
  <c r="H46" i="9"/>
  <c r="H47" i="9"/>
  <c r="H42" i="9"/>
  <c r="H41" i="9"/>
  <c r="I14" i="9"/>
  <c r="I15" i="9"/>
  <c r="I26" i="9"/>
  <c r="I9" i="9"/>
  <c r="I8" i="9"/>
  <c r="I51" i="9"/>
  <c r="I52" i="9"/>
  <c r="I54" i="9"/>
  <c r="I39" i="9"/>
  <c r="I38" i="9"/>
  <c r="I21" i="9"/>
  <c r="I4" i="9"/>
  <c r="I2" i="9"/>
  <c r="I6" i="9"/>
  <c r="I7" i="9"/>
  <c r="I10" i="9"/>
  <c r="I11" i="9"/>
  <c r="I12" i="9"/>
  <c r="I16" i="9"/>
  <c r="I17" i="9"/>
  <c r="I25" i="9"/>
  <c r="I27" i="9"/>
  <c r="I28" i="9"/>
  <c r="I33" i="9"/>
  <c r="I34" i="9"/>
  <c r="I35" i="9"/>
  <c r="I36" i="9"/>
  <c r="I37" i="9"/>
  <c r="I40" i="9"/>
  <c r="I53" i="9"/>
  <c r="I29" i="9"/>
  <c r="I32" i="9"/>
  <c r="I18" i="9"/>
  <c r="I20" i="9"/>
  <c r="I13" i="9"/>
  <c r="I3" i="9"/>
  <c r="I30" i="9"/>
  <c r="I31" i="9"/>
  <c r="I23" i="9"/>
  <c r="I24" i="9"/>
  <c r="I48" i="9"/>
  <c r="I49" i="9"/>
  <c r="I50" i="9"/>
  <c r="I43" i="9"/>
  <c r="I44" i="9"/>
  <c r="I45" i="9"/>
  <c r="I46" i="9"/>
  <c r="I47" i="9"/>
  <c r="I42" i="9"/>
  <c r="I41" i="9"/>
  <c r="I19" i="9"/>
</calcChain>
</file>

<file path=xl/sharedStrings.xml><?xml version="1.0" encoding="utf-8"?>
<sst xmlns="http://schemas.openxmlformats.org/spreadsheetml/2006/main" count="4783" uniqueCount="295">
  <si>
    <t>Geopackage</t>
  </si>
  <si>
    <t>Locatie</t>
  </si>
  <si>
    <t>Datum</t>
  </si>
  <si>
    <t>Frequentie</t>
  </si>
  <si>
    <t>Controle</t>
  </si>
  <si>
    <t>Opmerking</t>
  </si>
  <si>
    <t>Verklaring</t>
  </si>
  <si>
    <t>ATB-nummer</t>
  </si>
  <si>
    <t>Marine Region</t>
  </si>
  <si>
    <t>Gebiedsbeheer, gebieden waar beperkingen gelden, gereguleerde gebieden en rapportage-eenheden</t>
  </si>
  <si>
    <t>krm_marienewateren.gpkg</t>
  </si>
  <si>
    <t>Kaderrichtlijn Mariene Strategie</t>
  </si>
  <si>
    <t>https://downloads.rijkswaterstaatdata.nl/Regios/civ/uitleveren_pdok/krm_marienewateren.gpkg</t>
  </si>
  <si>
    <t>Data kloppend</t>
  </si>
  <si>
    <t>WaterbodyForWFS</t>
  </si>
  <si>
    <t>krm_rapportage_eenheden.gpkg</t>
  </si>
  <si>
    <t>https://downloads.rijkswaterstaatdata.nl/Regios/civ/uitleveren_pdok/krm_rapportage_eenheden.gpkg</t>
  </si>
  <si>
    <t>Verschillen in data</t>
  </si>
  <si>
    <t>hydrographic network</t>
  </si>
  <si>
    <t>Hydrografie</t>
  </si>
  <si>
    <t>nhi.gpkg</t>
  </si>
  <si>
    <t>Nationaal Hydrologisch Instrumentarium (NHI) - netwerkschematisaties</t>
  </si>
  <si>
    <t>https://downloads.rijkswaterstaatdata.nl/Regios/civ/uitleveren_pdok/nhi.gpkg</t>
  </si>
  <si>
    <t>Road Link Default Style</t>
  </si>
  <si>
    <t>Vervoersnetwerken</t>
  </si>
  <si>
    <t>nwb_wegen_wegvakken.gpkg</t>
  </si>
  <si>
    <t>Nationaal Wegen Bestand (NWB) - Wegen</t>
  </si>
  <si>
    <t>https://downloads.rijkswaterstaatdata.nl/Regios/civ/uitleveren_pdok/nwb_wegen_wegvakken.gpkg</t>
  </si>
  <si>
    <t>Waterway Link Default Style</t>
  </si>
  <si>
    <t>nwbvaarwegen.gpkg</t>
  </si>
  <si>
    <t>Nationaal Wegen Bestand (NWB) - Vaarwegen</t>
  </si>
  <si>
    <t>https://downloads.rijkswaterstaatdata.nl/Regios/civ/uitleveren_pdok/nwbvaarwegen.gpkg</t>
  </si>
  <si>
    <t>ObservedEvent</t>
  </si>
  <si>
    <t>Natuurlijke risico zones</t>
  </si>
  <si>
    <t>ror_overstromingen.gpkg</t>
  </si>
  <si>
    <t>Richtlijn Overstromingsrisico</t>
  </si>
  <si>
    <t>https://downloads.rijkswaterstaatdata.nl/Regios/civ/uitleveren_pdok/ror_overstromingen.gpkg</t>
  </si>
  <si>
    <t>Niet aanwezig</t>
  </si>
  <si>
    <t>NZ.FLOOD</t>
  </si>
  <si>
    <t>ror_overstromingsrisico_lijnen.gpkg</t>
  </si>
  <si>
    <t>https://downloads.rijkswaterstaatdata.nl/Regios/civ/uitleveren_pdok/ror_overstromingsrisico_lijnen.gpkg</t>
  </si>
  <si>
    <t>HazardArea</t>
  </si>
  <si>
    <t>ror_overstromingsrisico_vlakken.gpkg</t>
  </si>
  <si>
    <t>https://downloads.rijkswaterstaatdata.nl/Regios/civ/uitleveren_pdok/ror_overstromingsrisico_vlakken.gpkg</t>
  </si>
  <si>
    <t>River Basin District</t>
  </si>
  <si>
    <t>rsa_kwetsbaargebied.gpkg</t>
  </si>
  <si>
    <t>Richtlijn Stedelijk Afvalwater</t>
  </si>
  <si>
    <t>https://downloads.rijkswaterstaatdata.nl/Regios/civ/uitleveren_pdok/rsa_kwetsbaargebied.gpkg</t>
  </si>
  <si>
    <t>marker post</t>
  </si>
  <si>
    <t>vaarwegmarkeringen_nld.gpkg</t>
  </si>
  <si>
    <t>Vaarwegmarkeringen Nederland</t>
  </si>
  <si>
    <t>https://downloads.rijkswaterstaatdata.nl/Regios/civ/uitleveren_pdok/vaarwegmarkeringen_nld.gpkg</t>
  </si>
  <si>
    <t>buoy</t>
  </si>
  <si>
    <t>beacon</t>
  </si>
  <si>
    <t>Road Area Default Style</t>
  </si>
  <si>
    <t>weggeg.gpkg</t>
  </si>
  <si>
    <t>Weggegevens Nederland</t>
  </si>
  <si>
    <t>https://downloads.rijkswaterstaatdata.nl/Regios/civ/uitleveren_pdok/weggeg.gpkg</t>
  </si>
  <si>
    <t>health determinant measure</t>
  </si>
  <si>
    <t>Menselijke gezondheid en veiligheid</t>
  </si>
  <si>
    <t>environmental monitoring facilities</t>
  </si>
  <si>
    <t>Milieubewakingsvoorzieningen</t>
  </si>
  <si>
    <t>Landelijk Meetnet Water (LMW)</t>
  </si>
  <si>
    <t>appurtenance</t>
  </si>
  <si>
    <t>Nutsdiensten en overheidsdiensten</t>
  </si>
  <si>
    <t>rsa_lozingspunten.gpkg</t>
  </si>
  <si>
    <t>https://downloads.rijkswaterstaatdata.nl/Regios/civ/uitleveren_pdok/rsa_lozingspunten.gpkg</t>
  </si>
  <si>
    <t>environmentalManagementFacilities</t>
  </si>
  <si>
    <t>rsa_rwzi.gpkg</t>
  </si>
  <si>
    <t>https://downloads.rijkswaterstaatdata.nl/Regios/civ/uitleveren_pdok/rsa_rwzi.gpkg</t>
  </si>
  <si>
    <t>traffic separation scheme crossing</t>
  </si>
  <si>
    <t>traffic separation scheme separator</t>
  </si>
  <si>
    <t>hoogte_nl_1m</t>
  </si>
  <si>
    <t>Hoogte</t>
  </si>
  <si>
    <t>Actueel Hoogtebestand Nederland</t>
  </si>
  <si>
    <t>Animal Health Restriction Zone</t>
  </si>
  <si>
    <t>Air Quality Management Zone</t>
  </si>
  <si>
    <t>Area For Disposal Of Waste</t>
  </si>
  <si>
    <t>Bathing Waters</t>
  </si>
  <si>
    <t>Coastal Zone Management Area</t>
  </si>
  <si>
    <t>Designated Waters</t>
  </si>
  <si>
    <t>Drinking Water Protectione Area</t>
  </si>
  <si>
    <t>Flood Unit Of Management</t>
  </si>
  <si>
    <t>Forest Management Area</t>
  </si>
  <si>
    <t>Nitrate Vulnerable Zone</t>
  </si>
  <si>
    <t>Noise Restriction Zone</t>
  </si>
  <si>
    <t>Plant Health Protection Zone</t>
  </si>
  <si>
    <t>Prospecting And Mining Permit Area</t>
  </si>
  <si>
    <t>Regulated Fairway at Seo Or large inlandg Water</t>
  </si>
  <si>
    <t>Restricted Zones around Contaminated Sites</t>
  </si>
  <si>
    <t>Sensitive Area</t>
  </si>
  <si>
    <t>hh:EnvHealthDeterminantMeasure</t>
  </si>
  <si>
    <t>ef:EnvironmentalMonitoringFacility</t>
  </si>
  <si>
    <t>am:ManagementRestrictionOrRegulationZone</t>
  </si>
  <si>
    <t>nz-core:HazardArea</t>
  </si>
  <si>
    <t>nz-core:ObserverdEvent</t>
  </si>
  <si>
    <t>hy-n:Hydronode</t>
  </si>
  <si>
    <t>hy-n:Watercourselink</t>
  </si>
  <si>
    <t>tn-w:CEMTClass</t>
  </si>
  <si>
    <t>tn-W:marinewaterway</t>
  </si>
  <si>
    <t>Verkeersscheidingsstelsel Noordzee</t>
  </si>
  <si>
    <t>tn-W:WaterwayNode</t>
  </si>
  <si>
    <t>tn-ro:Road</t>
  </si>
  <si>
    <t>nwb_wegen.gpkg</t>
  </si>
  <si>
    <t>https://downloads.rijkswaterstaatdata.nl/Regios/civ/uitleveren_pdok/nwb_wegen.gpkg</t>
  </si>
  <si>
    <t>tn-ro:RoadName</t>
  </si>
  <si>
    <t>tn-ro:RoadNode</t>
  </si>
  <si>
    <t>tn-ro:RoadSurfaceCategory</t>
  </si>
  <si>
    <t>tn-ro:Speedlimit</t>
  </si>
  <si>
    <t>tn-ro:Numberoflanes</t>
  </si>
  <si>
    <t>tn-ro:FunctionalRoadClass</t>
  </si>
  <si>
    <t>Locatie datum</t>
  </si>
  <si>
    <t xml:space="preserve">Niet kunnen vinden </t>
  </si>
  <si>
    <t>https://www.pdok.nl/introductie/-/article/kaderrichtlijn-stedelijk-afvalwater</t>
  </si>
  <si>
    <t>https://www.nationaalgeoregister.nl/geonetwork/srv/dut/catalog.search#/metadata/07d78f5e-f4c4-4c92-b866-94eb2cb38516?tab=general</t>
  </si>
  <si>
    <t>https://www.pdok.nl/introductie/-/article/nationaal-hydrologisch-instrumentarium-nhi-</t>
  </si>
  <si>
    <t>https://www.nationaalgeoregister.nl/geonetwork/srv/dut/catalog.search#/metadata/8abcd2d1-3beb-43e5-a572-2b2da05a0a98?tab=general</t>
  </si>
  <si>
    <t>https://www.pdok.nl/introductie/-/article/nationaal-wegen-bestand-nwb-</t>
  </si>
  <si>
    <t>https://www.nationaalgeoregister.nl/geonetwork/srv/dut/catalog.search#/metadata/598c4109-21d2-4a6c-b083-9975a6736849?tab=general</t>
  </si>
  <si>
    <t>https://www.nationaalgeoregister.nl/geonetwork/srv/dut/catalog.search#/metadata/f2437a92-ddd3-4777-a1bc-fdf4b4a7fcb8?tab=general</t>
  </si>
  <si>
    <t>Niet kunnen vinden</t>
  </si>
  <si>
    <t>https://www.pdok.nl/introductie/-/article/richtlijn-overstromingsrisico-eu2018</t>
  </si>
  <si>
    <t>https://www.nationaalgeoregister.nl/geonetwork/srv/dut/catalog.search#/metadata/2ca26f5e-0b39-48a4-9e8d-7b9ffde9a5b0?tab=general</t>
  </si>
  <si>
    <t>Link</t>
  </si>
  <si>
    <t>Menselijke gezondheid en veiligheid - Geluidbelasting rijkswegen EU2016 (INSPIRE geharmoniseerd)</t>
  </si>
  <si>
    <t>Milieubewakingsvoorzieningen - Kaderrichtlijn Water - Monitoringslocaties EU2015 (INSPIRE geharmoniseerd)</t>
  </si>
  <si>
    <t>Nutsdiensten en overheidsdiensten - Richtlijn Stedelijk Afvalwater - Lozingspunten EU2020 (INSPIRE geharmoniseerd)</t>
  </si>
  <si>
    <t>Nutsdiensten en overheidsdiensten - Richtlijn Stedelijk Afvalwater - Waterzuiveringsinstallaties EU2020 (INSPIRE geharmoniseerd)</t>
  </si>
  <si>
    <t>Hydrografie - Netwerk - NHI (INSPIRE geharmoniseerd)</t>
  </si>
  <si>
    <t>https://www.nationaalgeoregister.nl/geonetwork/srv/dut/catalog.search#/metadata/710c381c-ab2d-45d5-a45d-af2eba811e5f?tab=general</t>
  </si>
  <si>
    <t>Vervoersnetwerken - Waterwegen (INSPIRE geharmoniseerd)</t>
  </si>
  <si>
    <t>https://www.nationaalgeoregister.nl/geonetwork/srv/dut/catalog.search#/metadata/00d8c7c8-98ff-4b06-8f53-b44216e6e75c?tab=general</t>
  </si>
  <si>
    <t>Vervoersnetwerken - Wegen (INSPIRE geharmoniseerd)</t>
  </si>
  <si>
    <t>Hoogte Nederland: land 1m (INSPIRE)</t>
  </si>
  <si>
    <t>Gebiedsbeheer, gebieden waar beperkingen gelden, gereguleerde gebieden en rapportage-eenheden - Richtlijn Stedelijk Afvalwater - Agglomeraties EU2020 (INSPIRE geharmoniseerd)</t>
  </si>
  <si>
    <t>Natuurlijke risico zones - Overstromings gebieden EU2018 (INSPIRE geharmoniseerd)</t>
  </si>
  <si>
    <t>https://www.nationaalgeoregister.nl/geonetwork/srv/dut/catalog.search#/metadata/504afbe6-0069-411b-b69b-2aae3728f73a?tab=general</t>
  </si>
  <si>
    <t>https://www.nationaalgeoregister.nl/geonetwork/srv/dut/catalog.search#/metadata/917b5ba0-4fdd-4654-8c18-b3ccdadaa55a?tab=general</t>
  </si>
  <si>
    <t>https://www.nationaalgeoregister.nl/geonetwork/srv/dut/catalog.search#/metadata/cefad637-5ffd-4dd0-b475-bc125a11f7ea?tab=general</t>
  </si>
  <si>
    <t>https://www.nationaalgeoregister.nl/geonetwork/srv/dut/catalog.search#/metadata/c3955762-73a3-4c16-a15c-f3869487a1ea?tab=general</t>
  </si>
  <si>
    <t>https://www.nationaalgeoregister.nl/geonetwork/srv/dut/catalog.search#/metadata/cfc800cb-e903-4364-9415-ddd3e0ecf49f?tab=general</t>
  </si>
  <si>
    <t>https://www.nationaalgeoregister.nl/geonetwork/srv/dut/catalog.search#/metadata/f4520ae7-9229-4132-8d42-37b4f962212a?tab=general</t>
  </si>
  <si>
    <t>https://www.nationaalgeoregister.nl/geonetwork/srv/dut/catalog.search#/metadata/2350b86b-3efd-47e4-883e-519bfa8d0abd?tab=general</t>
  </si>
  <si>
    <t>https://www.nationaalgeoregister.nl/geonetwork/srv/dut/catalog.search#/metadata/7c48322f-f9cf-4a08-aa63-c4de080c13aab?tab=general</t>
  </si>
  <si>
    <t>RWS AS-IS</t>
  </si>
  <si>
    <t>PDOK AS-IS</t>
  </si>
  <si>
    <t>Doorlooptijd</t>
  </si>
  <si>
    <t>Verklaring RWS</t>
  </si>
  <si>
    <t>Verklaring PDOK</t>
  </si>
  <si>
    <t>Verklaring NGR</t>
  </si>
  <si>
    <t>Haleconnect</t>
  </si>
  <si>
    <t>Verklaring INSPIRE</t>
  </si>
  <si>
    <t>Maandelijks</t>
  </si>
  <si>
    <t>2-jaarlijks</t>
  </si>
  <si>
    <t xml:space="preserve">3 jaarlijks </t>
  </si>
  <si>
    <t>6-jaarlijks</t>
  </si>
  <si>
    <t>op afroep</t>
  </si>
  <si>
    <t>5-jaarlijks</t>
  </si>
  <si>
    <t>https://www.pdok.nl/introductie/-/article/weggegevens</t>
  </si>
  <si>
    <t>https://www.pdok.nl/introductie/-/article/noordzee-vaarwegmarkeringen-</t>
  </si>
  <si>
    <t>https://www.nationaalgeoregister.nl/geonetwork/srv/dut/catalog.search#/metadata/918388cf-9d8c-4264-b108-3e375bde0d52?tab=general</t>
  </si>
  <si>
    <t>https://www.nationaalgeoregister.nl/geonetwork/srv/dut/catalog.search#/metadata/598c4109-21d2-4a6c-b083-9975a6736853?tab=general</t>
  </si>
  <si>
    <t>https://www.pdok.nl/introductie/-/article/kaderrichtlijn-mariene-strategie</t>
  </si>
  <si>
    <t>https://www.nationaalgeoregister.nl/geonetwork/srv/dut/catalog.search#/metadata/4041f923-6b77-4816-bf46-437e85416c31?tab=general</t>
  </si>
  <si>
    <t>https://www.pdok.nl/introductie/-/article/actueel-hoogtebestand-nederland-ahn3-</t>
  </si>
  <si>
    <t>https://www.nationaalgeoregister.nl/geonetwork/srv/dut/catalog.search#/metadata/94e5b115-bece-4140-99ed-93b8f363948e?tab=general</t>
  </si>
  <si>
    <t>https://www.nationaalgeoregister.nl/geonetwork/srv/dut/catalog.search#/metadata/a9b7026e-0a81-4813-93bd-ba49e6f28502?tab=general</t>
  </si>
  <si>
    <t>https://www.nationaalgeoregister.nl/geonetwork/srv/dut/catalog.search#/metadata/abaf1e22-55aa-4a11-a855-7ac963e4a82b?tab=general</t>
  </si>
  <si>
    <t>https://www.nationaalgeoregister.nl/geonetwork/srv/dut/catalog.search#/metadata/rsa-9d8e-4758-83fa-28b057f185e2?tab=general</t>
  </si>
  <si>
    <t>https://www.nationaalgeoregister.nl/geonetwork/srv/dut/catalog.search#/metadata/353108a0-f0f8-4f8e-9d0e-60f18dfda169?tab=general</t>
  </si>
  <si>
    <t>INSPIRE-thema (Nederlands)</t>
  </si>
  <si>
    <t>INSPIRE - EU_featuretype (geharmoniseerd)</t>
  </si>
  <si>
    <t>Aanmerkingsregister - titel</t>
  </si>
  <si>
    <t/>
  </si>
  <si>
    <t>Geen frequentie</t>
  </si>
  <si>
    <t>https://www.nationaalgeoregister.nl/geonetwork/srv/dut/catalog.search#/metadata/9eefe17b-943f-449f-a359-c790742fe67b?tab=general</t>
  </si>
  <si>
    <t>https://www.nationaalgeoregister.nl/geonetwork/srv/dut/catalog.search#/metadata/d0ee9220-8010-4a6c-8f2c-3e78ad1c7dbf?tab=general</t>
  </si>
  <si>
    <t>Nieuwe link gevonden</t>
  </si>
  <si>
    <t>Data niet zichtbaar</t>
  </si>
  <si>
    <t>Data is aanwezig geweest en was kloppend</t>
  </si>
  <si>
    <t>Data aanwezig</t>
  </si>
  <si>
    <t xml:space="preserve"> </t>
  </si>
  <si>
    <t>Data zichtbaar</t>
  </si>
  <si>
    <t>Link werkt niet meer</t>
  </si>
  <si>
    <t xml:space="preserve">Toelichting Dashboard AS-IS: </t>
  </si>
  <si>
    <t>In dit tabblad wordt er een toelichting gegeven over het dashboard van de AS-IS data. Hierbij wordt per kolom een uitleg gegegeven en een voorbeeld van de mogelijke waarde in de cel.</t>
  </si>
  <si>
    <t>Geeft de benaming weer van de feature zoals die wordt gebruikt in INSPIRE, deze naam is dan ook in het engels</t>
  </si>
  <si>
    <t>In deze kolom is de titel van de datalaag te lezen zoals bekend bij RWS.</t>
  </si>
  <si>
    <t>Deze kolom geeft het thema weer van de INSPIRE service zoals bekend bij RWS.</t>
  </si>
  <si>
    <t>De kolom RWS AS-IS geeft de datum weer wanneer de AS-IS dataset op het download portaal van RWS voor het laatst is geupdate/gewijzigd.</t>
  </si>
  <si>
    <t>De doorlooptijd is de datums van RWS AS-IS en PDOK AS-IS van elkaar afgehaald. Hierdoor is de doorloop tussen de tweede datums zichtbaar. De doorlooptijd staat nu vastgesteld op 2 weken.</t>
  </si>
  <si>
    <t xml:space="preserve">Toelichting Dashboard INSPIRE: </t>
  </si>
  <si>
    <t>In dit tabblad wordt er een toelichting gegeven over het dashboard van de INSPIRE data. Hierbij wordt per kolom een uitleg gegegeven en een voorbeeld van de mogelijke waarde in de cel.</t>
  </si>
  <si>
    <t>De kolom PDOK AS-IS geeft de datum weer van wanneer de dataset is aangemaakt op PDOK.</t>
  </si>
  <si>
    <t>Doorloop frequentie</t>
  </si>
  <si>
    <t>Deze kolom geeft aan of de data aanwezig is/ is geweest op de download portaal van RWS. En ingelezen kan worden in GIS.</t>
  </si>
  <si>
    <t>Deze kolom laat weten of de dataset beschikbaar is op PDOK en of de webservice zichtbaar is in GIS. En of er verschillen zijn tussen de set op PDOK en op de set van RWS.</t>
  </si>
  <si>
    <t>Datums niet compleet</t>
  </si>
  <si>
    <t xml:space="preserve">De kolom frequentie geeft aan binnen welk tijdsbestek een dataset opnieuw aangeleverd dient te worden. </t>
  </si>
  <si>
    <t>Deze kolom geeft aan of de huidige dataset op PDOK binnen de vastgestelde frequentie valt.</t>
  </si>
  <si>
    <t>Hier is zichtbaar of de metadata zichtbaar is op de website van het NGR.</t>
  </si>
  <si>
    <t>De kolom Haleconnect geeft de datum weer van wanneer de dataset is aangemaakt op Haleconnect.</t>
  </si>
  <si>
    <t>Deze kolom geeft aan of de huidige dataset op Haleconnect binnen de vastgestelde frequentie valt.</t>
  </si>
  <si>
    <t>De doorlooptijd is de datums van Haleconnect en PDOK AS-IS van elkaar afgehaald. Hierdoor is de doorloop tussen de tweede datums zichtbaar. De doorlooptijd staat nu vastgesteld op een half jaar.</t>
  </si>
  <si>
    <t>Deze kolom geeft de INSPIRE data weer zoals RWS deze aanleverd aan Haleconnect. Dus hier wordt gekeken of de data aanwizig is en ingeladen kan worden.</t>
  </si>
  <si>
    <t>Deze kolom laat weten of de dataset beschikbaar is op Haleconnect en of de webservice zichtbaar is in GIS. En of er verschillen zijn tussen de set op Haleconnect en PDOK.</t>
  </si>
  <si>
    <t>Verschillen in datums</t>
  </si>
  <si>
    <t>Hier is zichtbaar of de metadata zichtbaar is op de website van het NGR. Metadata in de buurt van de PDOK AS-IS datum</t>
  </si>
  <si>
    <t>Nieuwe link gevonden, maar in ontwikkeling</t>
  </si>
  <si>
    <t>Nieuwe link gevonden, wms werkt niet</t>
  </si>
  <si>
    <t>Datum aanwezig</t>
  </si>
  <si>
    <t>Vaarweg Netwerk Data Service - bevaarbaarheid</t>
  </si>
  <si>
    <t>10m_ocean</t>
  </si>
  <si>
    <t>Hoogte Nederland</t>
  </si>
  <si>
    <t>Bathymetrie Nederlands deel van de Noordzee ondieper dan 10 m LAT</t>
  </si>
  <si>
    <t>Jaarlijks</t>
  </si>
  <si>
    <t>1m_landcover</t>
  </si>
  <si>
    <t>3-jaarlijks</t>
  </si>
  <si>
    <t>1m_terrain</t>
  </si>
  <si>
    <t>1m_water</t>
  </si>
  <si>
    <t>Bathymetrie van de Nederlandse binnenwateren</t>
  </si>
  <si>
    <t>half jaarlijks</t>
  </si>
  <si>
    <t>Andere fysieke beperkingen op de waterweg</t>
  </si>
  <si>
    <t>HVDL</t>
  </si>
  <si>
    <t>Beperkingen door hoogwater en ijsvorming</t>
  </si>
  <si>
    <t>Dieptelijnen in de vaargeul</t>
  </si>
  <si>
    <t>Eroad</t>
  </si>
  <si>
    <t>maandelijks</t>
  </si>
  <si>
    <t>FunctionalRoadClass</t>
  </si>
  <si>
    <t>Huidige en toekomstige waterstand bij meetpunten</t>
  </si>
  <si>
    <t>Hydronode</t>
  </si>
  <si>
    <t>Inland ENC - Contouren van sluizen en dammen</t>
  </si>
  <si>
    <t>Inland ENC</t>
  </si>
  <si>
    <t>Inland ENC - Geïsoleerde gevaarlijke objecten onder en boven water in de vaarweg/-geul</t>
  </si>
  <si>
    <t>Inland ENC - Grenzen van de vaarweg/-geul</t>
  </si>
  <si>
    <t>Inland ENC - Kustlijnconstructie</t>
  </si>
  <si>
    <t>Inland ENC - Links naar de externe XML-bestanden met bedieningstijden van beperkende structuren</t>
  </si>
  <si>
    <t>Inland ENC - Oeverlijn bij gemiddelde waterstand</t>
  </si>
  <si>
    <t>Inland ENC - Officiële navigatiehulpmiddelen (zoals tonnen, bakens, lichtseinen en verkeerstekens)</t>
  </si>
  <si>
    <t>Inland ENC - Plaats van havens en overslaginstallaties</t>
  </si>
  <si>
    <t>Inland ENC - Referentiegegevens voor waterstandmeters die relevant zijn voor de binnenvaart</t>
  </si>
  <si>
    <t>Inland ENC - Waterwegas met kilometeraanduiding</t>
  </si>
  <si>
    <t>Kortstondige wijzigingen in de bedieningstijden van sluizen en bruggen</t>
  </si>
  <si>
    <t>Kortstondige wijzigingen in de vaarwegmarkering</t>
  </si>
  <si>
    <t>Langdurige belemmeringen voor de vaarweg en betrouwbaarheid</t>
  </si>
  <si>
    <t>Lijst van navigatiehulpmiddelen en verkeersborden</t>
  </si>
  <si>
    <t>ManagementRestrictionOrRegulationZone</t>
  </si>
  <si>
    <t>Navigatieregels en aanbevelingen</t>
  </si>
  <si>
    <t>Numberoflanes</t>
  </si>
  <si>
    <t>Plaats en kenmerken van havens en overslaginstallaties</t>
  </si>
  <si>
    <t>points</t>
  </si>
  <si>
    <t>Reguliere bedieningstijden van sluizen en bruggen</t>
  </si>
  <si>
    <t>Road</t>
  </si>
  <si>
    <t>RoadName</t>
  </si>
  <si>
    <t>RoadNode</t>
  </si>
  <si>
    <t>Tarief/heffingen voor gebruik waterweginfrastructuur</t>
  </si>
  <si>
    <t>Tijdelijke obstructies in het vaarwater</t>
  </si>
  <si>
    <t>Toestand van de rivieren, kanalen, sluizen en bruggen</t>
  </si>
  <si>
    <t>Watercourselink</t>
  </si>
  <si>
    <t>WatercourseSeparatedCrossing</t>
  </si>
  <si>
    <t>WaterwayNode</t>
  </si>
  <si>
    <t>Maandlijks</t>
  </si>
  <si>
    <t>Watercourse</t>
  </si>
  <si>
    <t>Digitaal Topografisch Bestand (DTB)</t>
  </si>
  <si>
    <t>Sluice</t>
  </si>
  <si>
    <t>ShorelineConstruction</t>
  </si>
  <si>
    <t>Lock</t>
  </si>
  <si>
    <t>Embankment</t>
  </si>
  <si>
    <t>DamOrWeir</t>
  </si>
  <si>
    <t>Crossing</t>
  </si>
  <si>
    <t>Status</t>
  </si>
  <si>
    <t>Vervallen</t>
  </si>
  <si>
    <t>Actueel</t>
  </si>
  <si>
    <t>04-07-2023/07-08-2023</t>
  </si>
  <si>
    <t>https://www.nationaalgeoregister.nl/geonetwork/srv/dut/catalog.search#/metadata/a33c92d0-e29b-43cb-b681-f942ef597331?tab=general</t>
  </si>
  <si>
    <t>https://www.pdok.nl/introductie/-/article/vaarweg-netwerk-data-service-vnds</t>
  </si>
  <si>
    <t>https://www.nationaalgeoregister.nl/geonetwork/srv/dut/catalog.search#/metadata/e68b46cd-7a42-41d3-89e4-051e56209f35?tab=general</t>
  </si>
  <si>
    <t>https://www.pdok.nl/introductie/-/article/verkeersscheidingsstelsel</t>
  </si>
  <si>
    <t>https://www.nationaalgeoregister.nl/geonetwork/srv/dut/catalog.search#/metadata/3e65fa1b-9bb1-41bd-9760-76962751b839?tab=general</t>
  </si>
  <si>
    <t xml:space="preserve">https://www.pdok.nl/introductie/-/article/actueel-hoogtebestand-nederland-ahn </t>
  </si>
  <si>
    <t xml:space="preserve">https://www.nationaalgeoregister.nl/geonetwork/srv/dut/catalog.search#/metadata/94e5b115-bece-4140-99ed-93b8f363948e?tab=general </t>
  </si>
  <si>
    <t xml:space="preserve">https://www.pdok.nl/introductie/-/article/digitaal-topografisch-bestand-dtb- </t>
  </si>
  <si>
    <t xml:space="preserve">https://www.nationaalgeoregister.nl/geonetwork/srv/dut/catalog.search#/metadata/f917ffa9-1531-48ea-867e-0d413d85b05a?tab=general </t>
  </si>
  <si>
    <t>14 datasets</t>
  </si>
  <si>
    <t>0 datasets</t>
  </si>
  <si>
    <t>https://www.nationaalgeoregister.nl/geonetwork/srv/dut/catalog.search#/metadata/be1b1514-8d1f-48e1-9624-fee9b784138b?tab=general</t>
  </si>
  <si>
    <t xml:space="preserve">https://www.nationaalgeoregister.nl/geonetwork/srv/dut/catalog.search#/metadata/68ebd5c9-0ea1-4f22-9907-ec4c06mcd3e2?tab=general </t>
  </si>
  <si>
    <t>https://www.nationaalgeoregister.nl/geonetwork/srv/dut/catalog.search#/metadata/e022f9fd-6e33-4694-ad73-1c54b34472f8?tab=general</t>
  </si>
  <si>
    <t>https://www.nationaalgeoregister.nl/geonetwork/srv/dut/catalog.search#/metadata/831f7bd7-c2ae-4336-bd2f-47ab20d7cdb7?tab=general</t>
  </si>
  <si>
    <t>https://www.nationaalgeoregister.nl/geonetwork/srv/dut/catalog.search#/metadata/5996e444-f7f3-40d2-b485-8b9af6e8aa89?tab=general</t>
  </si>
  <si>
    <t xml:space="preserve">https://www.nationaalgeoregister.nl/geonetwork/srv/dut/catalog.search#/metadata/9d973c4a-ef03-4785-b7f6-942e86b385f8?tab=general </t>
  </si>
  <si>
    <t xml:space="preserve">https://www.nationaalgeoregister.nl/geonetwork/srv/dut/catalog.search#/metadata/41daef8b-155e-4608-b49c-c87ea45d931c?tab=general </t>
  </si>
  <si>
    <t xml:space="preserve">https://www.nationaalgeoregister.nl/geonetwork/srv/dut/catalog.search#/metadata/c4b137b8-2317-42c2-aced-204c4216d68d?tab=general </t>
  </si>
  <si>
    <t>https://downloads.rijkswaterstaatdata.nl/Regios/civ/uitleveren_pdok/dtb</t>
  </si>
  <si>
    <t>07-08-2023/04-08-2023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</si>
</sst>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theme="1"/>
      <name val="Calibri"/>
      <family val="2"/>
    </font>
    <font>
      <u/>
      <sz val="10"/>
      <color theme="10"/>
      <name val="Calibri"/>
      <family val="2"/>
    </font>
    <font>
      <sz val="10"/>
      <color theme="0"/>
      <name val="Calibri"/>
      <family val="2"/>
    </font>
    <font>
      <sz val="10"/>
      <color theme="0" tint="-0.499984740745262"/>
      <name val="Calibri"/>
      <family val="2"/>
    </font>
    <font>
      <b/>
      <sz val="10"/>
      <color theme="1"/>
      <name val="Calibri"/>
      <family val="2"/>
    </font>
    <font>
      <b/>
      <sz val="12"/>
      <color theme="1"/>
      <name val="Calibri"/>
      <family val="2"/>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14" fontId="0" fillId="0" borderId="0" xfId="0" applyNumberFormat="1"/>
    <xf numFmtId="0" fontId="0" fillId="0" borderId="1" xfId="0" applyBorder="1"/>
    <xf numFmtId="14" fontId="0" fillId="0" borderId="1" xfId="0" applyNumberFormat="1" applyBorder="1"/>
    <xf numFmtId="0" fontId="2" fillId="3" borderId="1" xfId="0" applyFont="1" applyFill="1" applyBorder="1"/>
    <xf numFmtId="14" fontId="2" fillId="3" borderId="1" xfId="0" applyNumberFormat="1" applyFont="1" applyFill="1" applyBorder="1"/>
    <xf numFmtId="0" fontId="1" fillId="0" borderId="1" xfId="1" applyBorder="1"/>
    <xf numFmtId="0" fontId="0" fillId="2" borderId="1" xfId="0" applyFill="1" applyBorder="1"/>
    <xf numFmtId="14" fontId="0" fillId="4" borderId="1" xfId="0" applyNumberFormat="1" applyFill="1" applyBorder="1"/>
    <xf numFmtId="14" fontId="0" fillId="2" borderId="1" xfId="0" applyNumberFormat="1" applyFill="1" applyBorder="1"/>
    <xf numFmtId="0" fontId="0" fillId="0" borderId="2" xfId="0" applyBorder="1"/>
    <xf numFmtId="0" fontId="2" fillId="3" borderId="3" xfId="0" applyFont="1" applyFill="1" applyBorder="1"/>
    <xf numFmtId="0" fontId="0" fillId="0" borderId="0" xfId="0" applyBorder="1"/>
    <xf numFmtId="0" fontId="0" fillId="0" borderId="1" xfId="0" applyFont="1" applyBorder="1"/>
    <xf numFmtId="164" fontId="2" fillId="3" borderId="1" xfId="0" applyNumberFormat="1" applyFont="1" applyFill="1" applyBorder="1"/>
    <xf numFmtId="164" fontId="0" fillId="0" borderId="1" xfId="0" applyNumberFormat="1" applyBorder="1"/>
    <xf numFmtId="164" fontId="0" fillId="0" borderId="0" xfId="0" applyNumberFormat="1"/>
    <xf numFmtId="0" fontId="3" fillId="5" borderId="1" xfId="0" applyFont="1" applyFill="1" applyBorder="1"/>
    <xf numFmtId="14" fontId="0" fillId="0" borderId="0" xfId="0" applyNumberFormat="1" applyBorder="1"/>
    <xf numFmtId="14" fontId="0" fillId="6" borderId="1" xfId="0" applyNumberFormat="1" applyFill="1" applyBorder="1"/>
    <xf numFmtId="14" fontId="0" fillId="7" borderId="1" xfId="0" applyNumberFormat="1" applyFill="1" applyBorder="1"/>
    <xf numFmtId="0" fontId="0" fillId="7" borderId="1" xfId="0" applyFill="1" applyBorder="1"/>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14" fontId="0" fillId="8" borderId="1" xfId="0" applyNumberFormat="1" applyFill="1" applyBorder="1"/>
    <xf numFmtId="17" fontId="0" fillId="4" borderId="1" xfId="0" applyNumberFormat="1" applyFill="1" applyBorder="1"/>
    <xf numFmtId="0" fontId="4" fillId="0" borderId="0" xfId="0" applyFont="1" applyAlignment="1">
      <alignment horizontal="left" vertical="top" wrapText="1"/>
    </xf>
    <xf numFmtId="0" fontId="0" fillId="4" borderId="1" xfId="0" applyFill="1" applyBorder="1"/>
  </cellXfs>
  <cellStyles count="2">
    <cellStyle name="Hyperlink" xfId="1" builtinId="8"/>
    <cellStyle name="Standaard" xfId="0" builtinId="0"/>
  </cellStyles>
  <dxfs count="91">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B050"/>
      </font>
      <fill>
        <patternFill patternType="none">
          <bgColor auto="1"/>
        </patternFill>
      </fill>
    </dxf>
    <dxf>
      <font>
        <color rgb="FFFF0000"/>
      </font>
      <fill>
        <patternFill patternType="none">
          <bgColor auto="1"/>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none">
          <bgColor auto="1"/>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B050"/>
      </font>
      <fill>
        <patternFill patternType="none">
          <bgColor auto="1"/>
        </patternFill>
      </fill>
    </dxf>
    <dxf>
      <font>
        <color rgb="FFFF0000"/>
      </font>
      <fill>
        <patternFill patternType="none">
          <bgColor auto="1"/>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C6EFCE"/>
        </patternFill>
      </fill>
    </dxf>
    <dxf>
      <font>
        <color auto="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wnloads.rijkswaterstaatdata.nl/Regios/civ/uitleveren_pdok/ror_overstromingsrisico_vlakken.gpkg" TargetMode="External"/><Relationship Id="rId13" Type="http://schemas.openxmlformats.org/officeDocument/2006/relationships/hyperlink" Target="https://downloads.rijkswaterstaatdata.nl/Regios/civ/uitleveren_pdok/rsa_rwzi.gpkg" TargetMode="External"/><Relationship Id="rId18" Type="http://schemas.openxmlformats.org/officeDocument/2006/relationships/hyperlink" Target="https://downloads.rijkswaterstaatdata.nl/Regios/civ/uitleveren_pdok/nhi.gpkg" TargetMode="External"/><Relationship Id="rId26" Type="http://schemas.openxmlformats.org/officeDocument/2006/relationships/hyperlink" Target="https://downloads.rijkswaterstaatdata.nl/Regios/civ/uitleveren_pdok/dtb" TargetMode="External"/><Relationship Id="rId3" Type="http://schemas.openxmlformats.org/officeDocument/2006/relationships/hyperlink" Target="https://downloads.rijkswaterstaatdata.nl/Regios/civ/uitleveren_pdok/krm_marienewateren.gpkg" TargetMode="External"/><Relationship Id="rId21" Type="http://schemas.openxmlformats.org/officeDocument/2006/relationships/hyperlink" Target="https://downloads.rijkswaterstaatdata.nl/Regios/civ/uitleveren_pdok/ror_overstromingen.gpkg" TargetMode="External"/><Relationship Id="rId7" Type="http://schemas.openxmlformats.org/officeDocument/2006/relationships/hyperlink" Target="https://downloads.rijkswaterstaatdata.nl/Regios/civ/uitleveren_pdok/ror_overstromingsrisico_lijnen.gpkg" TargetMode="External"/><Relationship Id="rId12" Type="http://schemas.openxmlformats.org/officeDocument/2006/relationships/hyperlink" Target="https://downloads.rijkswaterstaatdata.nl/Regios/civ/uitleveren_pdok/rsa_lozingspunten.gpkg" TargetMode="External"/><Relationship Id="rId17" Type="http://schemas.openxmlformats.org/officeDocument/2006/relationships/hyperlink" Target="https://downloads.rijkswaterstaatdata.nl/Regios/civ/uitleveren_pdok/krm_marienewateren.gpkg" TargetMode="External"/><Relationship Id="rId25" Type="http://schemas.openxmlformats.org/officeDocument/2006/relationships/hyperlink" Target="https://downloads.rijkswaterstaatdata.nl/Regios/civ/uitleveren_pdok/nwbvaarwegen.gpkg" TargetMode="External"/><Relationship Id="rId2" Type="http://schemas.openxmlformats.org/officeDocument/2006/relationships/hyperlink" Target="https://downloads.rijkswaterstaatdata.nl/Regios/civ/uitleveren_pdok/vaarwegmarkeringen_nld.gpkg" TargetMode="External"/><Relationship Id="rId16" Type="http://schemas.openxmlformats.org/officeDocument/2006/relationships/hyperlink" Target="https://downloads.rijkswaterstaatdata.nl/Regios/civ/uitleveren_pdok/nwbvaarwegen.gpkg" TargetMode="External"/><Relationship Id="rId20" Type="http://schemas.openxmlformats.org/officeDocument/2006/relationships/hyperlink" Target="https://downloads.rijkswaterstaatdata.nl/Regios/civ/uitleveren_pdok/ror_overstromingen.gpkg" TargetMode="External"/><Relationship Id="rId1" Type="http://schemas.openxmlformats.org/officeDocument/2006/relationships/hyperlink" Target="https://downloads.rijkswaterstaatdata.nl/Regios/civ/uitleveren_pdok/nhi.gpkg" TargetMode="External"/><Relationship Id="rId6" Type="http://schemas.openxmlformats.org/officeDocument/2006/relationships/hyperlink" Target="https://downloads.rijkswaterstaatdata.nl/Regios/civ/uitleveren_pdok/ror_overstromingen.gpkg" TargetMode="External"/><Relationship Id="rId11" Type="http://schemas.openxmlformats.org/officeDocument/2006/relationships/hyperlink" Target="https://downloads.rijkswaterstaatdata.nl/Regios/civ/uitleveren_pdok/weggeg.gpkg" TargetMode="External"/><Relationship Id="rId24" Type="http://schemas.openxmlformats.org/officeDocument/2006/relationships/hyperlink" Target="https://downloads.rijkswaterstaatdata.nl/Regios/civ/uitleveren_pdok/weggeg.gpkg" TargetMode="External"/><Relationship Id="rId5" Type="http://schemas.openxmlformats.org/officeDocument/2006/relationships/hyperlink" Target="https://downloads.rijkswaterstaatdata.nl/Regios/civ/uitleveren_pdok/nwbvaarwegen.gpkg" TargetMode="External"/><Relationship Id="rId15" Type="http://schemas.openxmlformats.org/officeDocument/2006/relationships/hyperlink" Target="https://downloads.rijkswaterstaatdata.nl/Regios/civ/uitleveren_pdok/nwbvaarwegen.gpkg" TargetMode="External"/><Relationship Id="rId23" Type="http://schemas.openxmlformats.org/officeDocument/2006/relationships/hyperlink" Target="https://downloads.rijkswaterstaatdata.nl/Regios/civ/uitleveren_pdok/nwbvaarwegen.gpkg" TargetMode="External"/><Relationship Id="rId28" Type="http://schemas.openxmlformats.org/officeDocument/2006/relationships/printerSettings" Target="../printerSettings/printerSettings1.bin"/><Relationship Id="rId10" Type="http://schemas.openxmlformats.org/officeDocument/2006/relationships/hyperlink" Target="https://downloads.rijkswaterstaatdata.nl/Regios/civ/uitleveren_pdok/vaarwegmarkeringen_nld.gpkg" TargetMode="External"/><Relationship Id="rId19" Type="http://schemas.openxmlformats.org/officeDocument/2006/relationships/hyperlink" Target="https://downloads.rijkswaterstaatdata.nl/Regios/civ/uitleveren_pdok/nhi.gpkg" TargetMode="External"/><Relationship Id="rId4" Type="http://schemas.openxmlformats.org/officeDocument/2006/relationships/hyperlink" Target="https://downloads.rijkswaterstaatdata.nl/Regios/civ/uitleveren_pdok/krm_rapportage_eenheden.gpkg" TargetMode="External"/><Relationship Id="rId9" Type="http://schemas.openxmlformats.org/officeDocument/2006/relationships/hyperlink" Target="https://downloads.rijkswaterstaatdata.nl/Regios/civ/uitleveren_pdok/rsa_kwetsbaargebied.gpkg" TargetMode="External"/><Relationship Id="rId14" Type="http://schemas.openxmlformats.org/officeDocument/2006/relationships/hyperlink" Target="https://downloads.rijkswaterstaatdata.nl/Regios/civ/uitleveren_pdok/rsa_rwzi.gpkg" TargetMode="External"/><Relationship Id="rId22" Type="http://schemas.openxmlformats.org/officeDocument/2006/relationships/hyperlink" Target="https://downloads.rijkswaterstaatdata.nl/Regios/civ/uitleveren_pdok/rsa_kwetsbaargebied.gpkg" TargetMode="External"/><Relationship Id="rId27" Type="http://schemas.openxmlformats.org/officeDocument/2006/relationships/hyperlink" Target="https://downloads.rijkswaterstaatdata.nl/Regios/civ/uitleveren_pdok/dt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pdok.nl/introductie/-/article/actueel-hoogtebestand-nederland-ahn" TargetMode="External"/><Relationship Id="rId13" Type="http://schemas.openxmlformats.org/officeDocument/2006/relationships/hyperlink" Target="https://www.nationaalgeoregister.nl/geonetwork/srv/dut/catalog.search" TargetMode="External"/><Relationship Id="rId3" Type="http://schemas.openxmlformats.org/officeDocument/2006/relationships/hyperlink" Target="https://www.pdok.nl/introductie/-/article/nationaal-hydrologisch-instrumentarium-nhi-" TargetMode="External"/><Relationship Id="rId7" Type="http://schemas.openxmlformats.org/officeDocument/2006/relationships/hyperlink" Target="https://www.pdok.nl/introductie/-/article/actueel-hoogtebestand-nederland-ahn" TargetMode="External"/><Relationship Id="rId12" Type="http://schemas.openxmlformats.org/officeDocument/2006/relationships/hyperlink" Target="https://www.pdok.nl/introductie/-/article/digitaal-topografisch-bestand-dtb-"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nationaal-hydrologisch-instrumentarium-nhi-" TargetMode="External"/><Relationship Id="rId6" Type="http://schemas.openxmlformats.org/officeDocument/2006/relationships/hyperlink" Target="https://www.pdok.nl/introductie/-/article/noordzee-vaarwegmarkeringen-" TargetMode="External"/><Relationship Id="rId11" Type="http://schemas.openxmlformats.org/officeDocument/2006/relationships/hyperlink" Target="https://www.pdok.nl/introductie/-/article/digitaal-topografisch-bestand-dtb-" TargetMode="External"/><Relationship Id="rId5" Type="http://schemas.openxmlformats.org/officeDocument/2006/relationships/hyperlink" Target="https://www.nationaalgeoregister.nl/geonetwork/srv/dut/catalog.search" TargetMode="External"/><Relationship Id="rId15" Type="http://schemas.openxmlformats.org/officeDocument/2006/relationships/printerSettings" Target="../printerSettings/printerSettings3.bin"/><Relationship Id="rId10"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 Id="rId9" Type="http://schemas.openxmlformats.org/officeDocument/2006/relationships/hyperlink" Target="https://www.nationaalgeoregister.nl/geonetwork/srv/dut/catalog.search" TargetMode="External"/><Relationship Id="rId14" Type="http://schemas.openxmlformats.org/officeDocument/2006/relationships/hyperlink" Target="https://www.nationaalgeoregister.nl/geonetwork/srv/dut/catalog.searc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nationaalgeoregister.nl/geonetwork/srv/dut/catalog.search" TargetMode="External"/><Relationship Id="rId13" Type="http://schemas.openxmlformats.org/officeDocument/2006/relationships/hyperlink" Target="https://www.nationaalgeoregister.nl/geonetwork/srv/dut/catalog.search" TargetMode="External"/><Relationship Id="rId3" Type="http://schemas.openxmlformats.org/officeDocument/2006/relationships/hyperlink" Target="https://www.nationaalgeoregister.nl/geonetwork/srv/dut/catalog.search" TargetMode="External"/><Relationship Id="rId7" Type="http://schemas.openxmlformats.org/officeDocument/2006/relationships/hyperlink" Target="https://www.nationaalgeoregister.nl/geonetwork/srv/dut/catalog.search" TargetMode="External"/><Relationship Id="rId12"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11"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15" Type="http://schemas.openxmlformats.org/officeDocument/2006/relationships/printerSettings" Target="../printerSettings/printerSettings5.bin"/><Relationship Id="rId10"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 Id="rId9" Type="http://schemas.openxmlformats.org/officeDocument/2006/relationships/hyperlink" Target="https://www.nationaalgeoregister.nl/geonetwork/srv/dut/catalog.search" TargetMode="External"/><Relationship Id="rId14" Type="http://schemas.openxmlformats.org/officeDocument/2006/relationships/hyperlink" Target="https://www.nationaalgeoregister.nl/geonetwork/srv/dut/catalog.search"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5" Type="http://schemas.openxmlformats.org/officeDocument/2006/relationships/printerSettings" Target="../printerSettings/printerSettings6.bin"/><Relationship Id="rId4" Type="http://schemas.openxmlformats.org/officeDocument/2006/relationships/hyperlink" Target="https://www.nationaalgeoregister.nl/geonetwork/srv/dut/catalog.search"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printerSettings" Target="../printerSettings/printerSettings7.bin"/><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6B19-F3D1-4801-B360-8ED014E60832}">
  <dimension ref="A1:K101"/>
  <sheetViews>
    <sheetView topLeftCell="A43" zoomScale="70" zoomScaleNormal="70" workbookViewId="0">
      <selection activeCell="D53" sqref="D53"/>
    </sheetView>
  </sheetViews>
  <sheetFormatPr defaultRowHeight="12.75" x14ac:dyDescent="0.2"/>
  <cols>
    <col min="1" max="1" width="82.42578125" bestFit="1" customWidth="1"/>
    <col min="2" max="2" width="87.28515625" bestFit="1" customWidth="1"/>
    <col min="3" max="4" width="80.5703125" customWidth="1"/>
    <col min="5" max="5" width="97.28515625" bestFit="1" customWidth="1"/>
    <col min="6" max="6" width="21.140625" bestFit="1" customWidth="1"/>
    <col min="7" max="7" width="17.42578125" customWidth="1"/>
    <col min="8" max="8" width="14.5703125" customWidth="1"/>
    <col min="9" max="9" width="129.28515625" bestFit="1" customWidth="1"/>
    <col min="10" max="10" width="64.140625" bestFit="1" customWidth="1"/>
    <col min="11" max="11" width="34.85546875" customWidth="1"/>
  </cols>
  <sheetData>
    <row r="1" spans="1:11" x14ac:dyDescent="0.2">
      <c r="A1" s="17" t="s">
        <v>171</v>
      </c>
      <c r="B1" s="17" t="s">
        <v>170</v>
      </c>
      <c r="C1" s="4" t="s">
        <v>0</v>
      </c>
      <c r="D1" s="4" t="s">
        <v>172</v>
      </c>
      <c r="E1" s="4" t="s">
        <v>1</v>
      </c>
      <c r="F1" s="5" t="s">
        <v>2</v>
      </c>
      <c r="G1" s="5" t="s">
        <v>3</v>
      </c>
      <c r="H1" s="4" t="s">
        <v>4</v>
      </c>
      <c r="I1" s="4" t="s">
        <v>5</v>
      </c>
      <c r="J1" s="4" t="s">
        <v>6</v>
      </c>
      <c r="K1" s="4" t="s">
        <v>7</v>
      </c>
    </row>
    <row r="2" spans="1:11" x14ac:dyDescent="0.2">
      <c r="A2" s="17" t="s">
        <v>93</v>
      </c>
      <c r="B2" s="17" t="s">
        <v>9</v>
      </c>
      <c r="C2" s="2" t="s">
        <v>10</v>
      </c>
      <c r="D2" s="2" t="s">
        <v>11</v>
      </c>
      <c r="E2" s="6" t="s">
        <v>12</v>
      </c>
      <c r="F2" s="9">
        <v>44883</v>
      </c>
      <c r="G2" s="10" t="s">
        <v>155</v>
      </c>
      <c r="H2" s="2"/>
      <c r="I2" s="2" t="s">
        <v>179</v>
      </c>
      <c r="J2" s="2" t="s">
        <v>180</v>
      </c>
      <c r="K2" s="2"/>
    </row>
    <row r="3" spans="1:11" x14ac:dyDescent="0.2">
      <c r="A3" s="17" t="s">
        <v>8</v>
      </c>
      <c r="B3" s="17" t="s">
        <v>9</v>
      </c>
      <c r="C3" s="2" t="s">
        <v>10</v>
      </c>
      <c r="D3" s="2" t="s">
        <v>11</v>
      </c>
      <c r="E3" s="6" t="s">
        <v>12</v>
      </c>
      <c r="F3" s="9">
        <v>44883</v>
      </c>
      <c r="G3" s="10" t="s">
        <v>155</v>
      </c>
      <c r="H3" s="2"/>
      <c r="I3" s="2" t="s">
        <v>179</v>
      </c>
      <c r="J3" s="2" t="s">
        <v>180</v>
      </c>
      <c r="K3" s="2"/>
    </row>
    <row r="4" spans="1:11" x14ac:dyDescent="0.2">
      <c r="A4" s="17" t="s">
        <v>14</v>
      </c>
      <c r="B4" s="17" t="s">
        <v>9</v>
      </c>
      <c r="C4" s="2" t="s">
        <v>15</v>
      </c>
      <c r="D4" s="2" t="s">
        <v>11</v>
      </c>
      <c r="E4" s="6" t="s">
        <v>16</v>
      </c>
      <c r="F4" s="9">
        <v>44883</v>
      </c>
      <c r="G4" s="10" t="s">
        <v>155</v>
      </c>
      <c r="H4" s="2"/>
      <c r="I4" s="2" t="s">
        <v>179</v>
      </c>
      <c r="J4" s="2" t="s">
        <v>180</v>
      </c>
      <c r="K4" s="2"/>
    </row>
    <row r="5" spans="1:11" x14ac:dyDescent="0.2">
      <c r="A5" s="17" t="s">
        <v>18</v>
      </c>
      <c r="B5" s="17" t="s">
        <v>19</v>
      </c>
      <c r="C5" s="2" t="s">
        <v>20</v>
      </c>
      <c r="D5" s="2" t="s">
        <v>21</v>
      </c>
      <c r="E5" s="6" t="s">
        <v>22</v>
      </c>
      <c r="F5" s="9">
        <v>44972</v>
      </c>
      <c r="G5" s="10" t="s">
        <v>156</v>
      </c>
      <c r="H5" s="2"/>
      <c r="I5" s="2" t="s">
        <v>179</v>
      </c>
      <c r="J5" s="2" t="s">
        <v>180</v>
      </c>
      <c r="K5" s="2"/>
    </row>
    <row r="6" spans="1:11" x14ac:dyDescent="0.2">
      <c r="A6" s="17" t="s">
        <v>96</v>
      </c>
      <c r="B6" s="17" t="s">
        <v>19</v>
      </c>
      <c r="C6" s="2" t="s">
        <v>20</v>
      </c>
      <c r="D6" s="2" t="s">
        <v>21</v>
      </c>
      <c r="E6" s="6" t="s">
        <v>22</v>
      </c>
      <c r="F6" s="9">
        <v>44972</v>
      </c>
      <c r="G6" s="10" t="s">
        <v>156</v>
      </c>
      <c r="H6" s="2"/>
      <c r="I6" s="2" t="s">
        <v>179</v>
      </c>
      <c r="J6" s="2" t="s">
        <v>180</v>
      </c>
      <c r="K6" s="2"/>
    </row>
    <row r="7" spans="1:11" x14ac:dyDescent="0.2">
      <c r="A7" s="17" t="s">
        <v>97</v>
      </c>
      <c r="B7" s="17" t="s">
        <v>19</v>
      </c>
      <c r="C7" s="2" t="s">
        <v>20</v>
      </c>
      <c r="D7" s="2" t="s">
        <v>21</v>
      </c>
      <c r="E7" s="6" t="s">
        <v>22</v>
      </c>
      <c r="F7" s="9">
        <v>44972</v>
      </c>
      <c r="G7" s="10" t="s">
        <v>156</v>
      </c>
      <c r="H7" s="2"/>
      <c r="I7" s="2" t="s">
        <v>179</v>
      </c>
      <c r="J7" s="2" t="s">
        <v>180</v>
      </c>
      <c r="K7" s="2"/>
    </row>
    <row r="8" spans="1:11" x14ac:dyDescent="0.2">
      <c r="A8" s="17" t="s">
        <v>110</v>
      </c>
      <c r="B8" s="17" t="s">
        <v>24</v>
      </c>
      <c r="C8" s="2" t="s">
        <v>103</v>
      </c>
      <c r="D8" s="2" t="s">
        <v>26</v>
      </c>
      <c r="E8" s="6" t="s">
        <v>104</v>
      </c>
      <c r="F8" s="8">
        <v>45142</v>
      </c>
      <c r="G8" s="10" t="s">
        <v>152</v>
      </c>
      <c r="H8" s="2"/>
      <c r="I8" s="2"/>
      <c r="J8" s="2" t="s">
        <v>180</v>
      </c>
      <c r="K8" s="2"/>
    </row>
    <row r="9" spans="1:11" x14ac:dyDescent="0.2">
      <c r="A9" s="17" t="s">
        <v>109</v>
      </c>
      <c r="B9" s="17" t="s">
        <v>24</v>
      </c>
      <c r="C9" s="2" t="s">
        <v>103</v>
      </c>
      <c r="D9" s="2" t="s">
        <v>26</v>
      </c>
      <c r="E9" s="6" t="s">
        <v>104</v>
      </c>
      <c r="F9" s="8">
        <v>45142</v>
      </c>
      <c r="G9" s="10" t="s">
        <v>152</v>
      </c>
      <c r="H9" s="2"/>
      <c r="I9" s="2"/>
      <c r="J9" s="2" t="s">
        <v>180</v>
      </c>
      <c r="K9" s="2"/>
    </row>
    <row r="10" spans="1:11" x14ac:dyDescent="0.2">
      <c r="A10" s="17" t="s">
        <v>102</v>
      </c>
      <c r="B10" s="17" t="s">
        <v>24</v>
      </c>
      <c r="C10" s="2" t="s">
        <v>103</v>
      </c>
      <c r="D10" s="2" t="s">
        <v>26</v>
      </c>
      <c r="E10" s="6" t="s">
        <v>104</v>
      </c>
      <c r="F10" s="8">
        <v>45142</v>
      </c>
      <c r="G10" s="10" t="s">
        <v>152</v>
      </c>
      <c r="H10" s="2"/>
      <c r="I10" s="2"/>
      <c r="J10" s="2" t="s">
        <v>180</v>
      </c>
      <c r="K10" s="2"/>
    </row>
    <row r="11" spans="1:11" x14ac:dyDescent="0.2">
      <c r="A11" s="17" t="s">
        <v>105</v>
      </c>
      <c r="B11" s="17" t="s">
        <v>24</v>
      </c>
      <c r="C11" s="2" t="s">
        <v>103</v>
      </c>
      <c r="D11" s="2" t="s">
        <v>26</v>
      </c>
      <c r="E11" s="6" t="s">
        <v>104</v>
      </c>
      <c r="F11" s="8">
        <v>45142</v>
      </c>
      <c r="G11" s="10" t="s">
        <v>152</v>
      </c>
      <c r="H11" s="2"/>
      <c r="I11" s="2"/>
      <c r="J11" s="2" t="s">
        <v>180</v>
      </c>
      <c r="K11" s="2"/>
    </row>
    <row r="12" spans="1:11" x14ac:dyDescent="0.2">
      <c r="A12" s="17" t="s">
        <v>106</v>
      </c>
      <c r="B12" s="17" t="s">
        <v>24</v>
      </c>
      <c r="C12" s="2" t="s">
        <v>103</v>
      </c>
      <c r="D12" s="2" t="s">
        <v>26</v>
      </c>
      <c r="E12" s="6" t="s">
        <v>104</v>
      </c>
      <c r="F12" s="8">
        <v>45142</v>
      </c>
      <c r="G12" s="10" t="s">
        <v>152</v>
      </c>
      <c r="H12" s="2"/>
      <c r="I12" s="2"/>
      <c r="J12" s="2" t="s">
        <v>180</v>
      </c>
      <c r="K12" s="2"/>
    </row>
    <row r="13" spans="1:11" x14ac:dyDescent="0.2">
      <c r="A13" s="17" t="s">
        <v>107</v>
      </c>
      <c r="B13" s="17" t="s">
        <v>24</v>
      </c>
      <c r="C13" s="2" t="s">
        <v>103</v>
      </c>
      <c r="D13" s="2" t="s">
        <v>26</v>
      </c>
      <c r="E13" s="6" t="s">
        <v>104</v>
      </c>
      <c r="F13" s="8">
        <v>45142</v>
      </c>
      <c r="G13" s="10" t="s">
        <v>152</v>
      </c>
      <c r="H13" s="2"/>
      <c r="I13" s="2"/>
      <c r="J13" s="2" t="s">
        <v>180</v>
      </c>
      <c r="K13" s="2"/>
    </row>
    <row r="14" spans="1:11" x14ac:dyDescent="0.2">
      <c r="A14" s="17" t="s">
        <v>108</v>
      </c>
      <c r="B14" s="17" t="s">
        <v>24</v>
      </c>
      <c r="C14" s="2" t="s">
        <v>103</v>
      </c>
      <c r="D14" s="10" t="s">
        <v>26</v>
      </c>
      <c r="E14" s="6" t="s">
        <v>104</v>
      </c>
      <c r="F14" s="8">
        <v>45142</v>
      </c>
      <c r="G14" s="10" t="s">
        <v>152</v>
      </c>
      <c r="H14" s="2"/>
      <c r="I14" s="2"/>
      <c r="J14" s="2" t="s">
        <v>180</v>
      </c>
      <c r="K14" s="2"/>
    </row>
    <row r="15" spans="1:11" x14ac:dyDescent="0.2">
      <c r="A15" s="17" t="s">
        <v>23</v>
      </c>
      <c r="B15" s="17" t="s">
        <v>24</v>
      </c>
      <c r="C15" s="2" t="s">
        <v>25</v>
      </c>
      <c r="D15" s="2" t="s">
        <v>26</v>
      </c>
      <c r="E15" s="6" t="s">
        <v>27</v>
      </c>
      <c r="F15" s="9">
        <v>44995</v>
      </c>
      <c r="G15" s="10" t="s">
        <v>152</v>
      </c>
      <c r="H15" s="2"/>
      <c r="I15" s="2" t="s">
        <v>179</v>
      </c>
      <c r="J15" s="2" t="s">
        <v>180</v>
      </c>
      <c r="K15" s="2"/>
    </row>
    <row r="16" spans="1:11" x14ac:dyDescent="0.2">
      <c r="A16" s="17" t="s">
        <v>70</v>
      </c>
      <c r="B16" s="17" t="s">
        <v>24</v>
      </c>
      <c r="C16" s="2" t="s">
        <v>29</v>
      </c>
      <c r="D16" s="10" t="s">
        <v>30</v>
      </c>
      <c r="E16" s="6" t="s">
        <v>31</v>
      </c>
      <c r="F16" s="8">
        <v>45142</v>
      </c>
      <c r="G16" s="2" t="s">
        <v>152</v>
      </c>
      <c r="H16" s="2"/>
      <c r="I16" s="2"/>
      <c r="J16" s="2" t="s">
        <v>180</v>
      </c>
      <c r="K16" s="2"/>
    </row>
    <row r="17" spans="1:11" x14ac:dyDescent="0.2">
      <c r="A17" s="17" t="s">
        <v>71</v>
      </c>
      <c r="B17" s="17" t="s">
        <v>24</v>
      </c>
      <c r="C17" s="2" t="s">
        <v>29</v>
      </c>
      <c r="D17" s="10" t="s">
        <v>30</v>
      </c>
      <c r="E17" s="6" t="s">
        <v>31</v>
      </c>
      <c r="F17" s="8">
        <v>45142</v>
      </c>
      <c r="G17" s="2" t="s">
        <v>152</v>
      </c>
      <c r="H17" s="2"/>
      <c r="I17" s="2"/>
      <c r="J17" s="2" t="s">
        <v>180</v>
      </c>
      <c r="K17" s="2"/>
    </row>
    <row r="18" spans="1:11" x14ac:dyDescent="0.2">
      <c r="A18" s="17" t="s">
        <v>28</v>
      </c>
      <c r="B18" s="17" t="s">
        <v>24</v>
      </c>
      <c r="C18" s="2" t="s">
        <v>29</v>
      </c>
      <c r="D18" s="10" t="s">
        <v>30</v>
      </c>
      <c r="E18" s="6" t="s">
        <v>31</v>
      </c>
      <c r="F18" s="8">
        <v>45142</v>
      </c>
      <c r="G18" s="2" t="s">
        <v>152</v>
      </c>
      <c r="H18" s="2"/>
      <c r="I18" s="2"/>
      <c r="J18" s="2" t="s">
        <v>180</v>
      </c>
      <c r="K18" s="2"/>
    </row>
    <row r="19" spans="1:11" x14ac:dyDescent="0.2">
      <c r="A19" s="17" t="s">
        <v>94</v>
      </c>
      <c r="B19" s="17" t="s">
        <v>33</v>
      </c>
      <c r="C19" s="2" t="s">
        <v>34</v>
      </c>
      <c r="D19" s="10" t="s">
        <v>35</v>
      </c>
      <c r="E19" s="6" t="s">
        <v>36</v>
      </c>
      <c r="F19" s="9">
        <v>44883</v>
      </c>
      <c r="G19" s="10" t="s">
        <v>157</v>
      </c>
      <c r="H19" s="2"/>
      <c r="I19" s="2" t="s">
        <v>179</v>
      </c>
      <c r="J19" s="2" t="s">
        <v>180</v>
      </c>
      <c r="K19" s="2"/>
    </row>
    <row r="20" spans="1:11" x14ac:dyDescent="0.2">
      <c r="A20" s="17" t="s">
        <v>95</v>
      </c>
      <c r="B20" s="17" t="s">
        <v>33</v>
      </c>
      <c r="C20" s="2" t="s">
        <v>34</v>
      </c>
      <c r="D20" s="10" t="s">
        <v>35</v>
      </c>
      <c r="E20" s="6" t="s">
        <v>36</v>
      </c>
      <c r="F20" s="9">
        <v>44883</v>
      </c>
      <c r="G20" s="10" t="s">
        <v>157</v>
      </c>
      <c r="H20" s="2"/>
      <c r="I20" s="2" t="s">
        <v>179</v>
      </c>
      <c r="J20" s="2" t="s">
        <v>180</v>
      </c>
      <c r="K20" s="2"/>
    </row>
    <row r="21" spans="1:11" x14ac:dyDescent="0.2">
      <c r="A21" s="17" t="s">
        <v>32</v>
      </c>
      <c r="B21" s="17" t="s">
        <v>33</v>
      </c>
      <c r="C21" s="2" t="s">
        <v>34</v>
      </c>
      <c r="D21" s="10" t="s">
        <v>35</v>
      </c>
      <c r="E21" s="6" t="s">
        <v>36</v>
      </c>
      <c r="F21" s="9">
        <v>44883</v>
      </c>
      <c r="G21" s="10" t="s">
        <v>157</v>
      </c>
      <c r="H21" s="2"/>
      <c r="I21" s="2" t="s">
        <v>179</v>
      </c>
      <c r="J21" s="2" t="s">
        <v>180</v>
      </c>
      <c r="K21" s="2"/>
    </row>
    <row r="22" spans="1:11" x14ac:dyDescent="0.2">
      <c r="A22" s="17" t="s">
        <v>38</v>
      </c>
      <c r="B22" s="17" t="s">
        <v>33</v>
      </c>
      <c r="C22" s="2" t="s">
        <v>39</v>
      </c>
      <c r="D22" s="2" t="s">
        <v>35</v>
      </c>
      <c r="E22" s="6" t="s">
        <v>40</v>
      </c>
      <c r="F22" s="9">
        <v>44883</v>
      </c>
      <c r="G22" s="10" t="s">
        <v>157</v>
      </c>
      <c r="H22" s="2"/>
      <c r="I22" s="2" t="s">
        <v>179</v>
      </c>
      <c r="J22" s="2" t="s">
        <v>180</v>
      </c>
      <c r="K22" s="2"/>
    </row>
    <row r="23" spans="1:11" x14ac:dyDescent="0.2">
      <c r="A23" s="17" t="s">
        <v>41</v>
      </c>
      <c r="B23" s="17" t="s">
        <v>33</v>
      </c>
      <c r="C23" s="2" t="s">
        <v>42</v>
      </c>
      <c r="D23" s="2" t="s">
        <v>35</v>
      </c>
      <c r="E23" s="6" t="s">
        <v>43</v>
      </c>
      <c r="F23" s="9">
        <v>44883</v>
      </c>
      <c r="G23" s="10" t="s">
        <v>157</v>
      </c>
      <c r="H23" s="2"/>
      <c r="I23" s="2" t="s">
        <v>179</v>
      </c>
      <c r="J23" s="2" t="s">
        <v>180</v>
      </c>
      <c r="K23" s="2"/>
    </row>
    <row r="24" spans="1:11" x14ac:dyDescent="0.2">
      <c r="A24" s="17" t="s">
        <v>81</v>
      </c>
      <c r="B24" s="17" t="s">
        <v>9</v>
      </c>
      <c r="C24" s="2" t="s">
        <v>45</v>
      </c>
      <c r="D24" s="2" t="s">
        <v>46</v>
      </c>
      <c r="E24" s="6" t="s">
        <v>47</v>
      </c>
      <c r="F24" s="9">
        <v>44883</v>
      </c>
      <c r="G24" s="10" t="s">
        <v>153</v>
      </c>
      <c r="H24" s="2"/>
      <c r="I24" s="2" t="s">
        <v>179</v>
      </c>
      <c r="J24" s="2" t="s">
        <v>180</v>
      </c>
      <c r="K24" s="2"/>
    </row>
    <row r="25" spans="1:11" x14ac:dyDescent="0.2">
      <c r="A25" s="17" t="s">
        <v>44</v>
      </c>
      <c r="B25" s="17" t="s">
        <v>9</v>
      </c>
      <c r="C25" s="2" t="s">
        <v>45</v>
      </c>
      <c r="D25" s="2" t="s">
        <v>46</v>
      </c>
      <c r="E25" s="6" t="s">
        <v>47</v>
      </c>
      <c r="F25" s="9">
        <v>44883</v>
      </c>
      <c r="G25" s="10" t="s">
        <v>153</v>
      </c>
      <c r="H25" s="2"/>
      <c r="I25" s="2" t="s">
        <v>179</v>
      </c>
      <c r="J25" s="2" t="s">
        <v>180</v>
      </c>
      <c r="K25" s="2"/>
    </row>
    <row r="26" spans="1:11" x14ac:dyDescent="0.2">
      <c r="A26" s="17" t="s">
        <v>63</v>
      </c>
      <c r="B26" s="17" t="s">
        <v>64</v>
      </c>
      <c r="C26" s="2" t="s">
        <v>65</v>
      </c>
      <c r="D26" s="2" t="s">
        <v>46</v>
      </c>
      <c r="E26" s="6" t="s">
        <v>66</v>
      </c>
      <c r="F26" s="9">
        <v>44883</v>
      </c>
      <c r="G26" s="10" t="s">
        <v>153</v>
      </c>
      <c r="H26" s="2"/>
      <c r="I26" s="2" t="s">
        <v>179</v>
      </c>
      <c r="J26" s="2" t="s">
        <v>180</v>
      </c>
      <c r="K26" s="2"/>
    </row>
    <row r="27" spans="1:11" x14ac:dyDescent="0.2">
      <c r="A27" s="17" t="s">
        <v>67</v>
      </c>
      <c r="B27" s="17" t="s">
        <v>64</v>
      </c>
      <c r="C27" s="2" t="s">
        <v>68</v>
      </c>
      <c r="D27" s="2" t="s">
        <v>46</v>
      </c>
      <c r="E27" s="6" t="s">
        <v>69</v>
      </c>
      <c r="F27" s="9">
        <v>44883</v>
      </c>
      <c r="G27" s="2" t="s">
        <v>153</v>
      </c>
      <c r="H27" s="2"/>
      <c r="I27" s="2" t="s">
        <v>179</v>
      </c>
      <c r="J27" s="2" t="s">
        <v>180</v>
      </c>
      <c r="K27" s="2"/>
    </row>
    <row r="28" spans="1:11" x14ac:dyDescent="0.2">
      <c r="A28" s="17" t="s">
        <v>53</v>
      </c>
      <c r="B28" s="17" t="s">
        <v>24</v>
      </c>
      <c r="C28" s="2" t="s">
        <v>49</v>
      </c>
      <c r="D28" s="10" t="s">
        <v>50</v>
      </c>
      <c r="E28" s="6" t="s">
        <v>51</v>
      </c>
      <c r="F28" s="8">
        <v>45142</v>
      </c>
      <c r="G28" s="2" t="s">
        <v>152</v>
      </c>
      <c r="H28" s="2"/>
      <c r="I28" s="2"/>
      <c r="J28" s="2" t="s">
        <v>180</v>
      </c>
      <c r="K28" s="2"/>
    </row>
    <row r="29" spans="1:11" x14ac:dyDescent="0.2">
      <c r="A29" s="17" t="s">
        <v>52</v>
      </c>
      <c r="B29" s="17" t="s">
        <v>24</v>
      </c>
      <c r="C29" s="2" t="s">
        <v>49</v>
      </c>
      <c r="D29" s="2" t="s">
        <v>50</v>
      </c>
      <c r="E29" s="6" t="s">
        <v>51</v>
      </c>
      <c r="F29" s="8">
        <v>45142</v>
      </c>
      <c r="G29" s="2" t="s">
        <v>152</v>
      </c>
      <c r="H29" s="2"/>
      <c r="I29" s="2"/>
      <c r="J29" s="2" t="s">
        <v>180</v>
      </c>
      <c r="K29" s="2"/>
    </row>
    <row r="30" spans="1:11" x14ac:dyDescent="0.2">
      <c r="A30" s="17" t="s">
        <v>48</v>
      </c>
      <c r="B30" s="17" t="s">
        <v>24</v>
      </c>
      <c r="C30" s="2" t="s">
        <v>49</v>
      </c>
      <c r="D30" s="2" t="s">
        <v>50</v>
      </c>
      <c r="E30" s="6" t="s">
        <v>51</v>
      </c>
      <c r="F30" s="8">
        <v>45142</v>
      </c>
      <c r="G30" s="2" t="s">
        <v>152</v>
      </c>
      <c r="H30" s="2"/>
      <c r="I30" s="2"/>
      <c r="J30" s="2" t="s">
        <v>180</v>
      </c>
      <c r="K30" s="2"/>
    </row>
    <row r="31" spans="1:11" x14ac:dyDescent="0.2">
      <c r="A31" s="17" t="s">
        <v>54</v>
      </c>
      <c r="B31" s="17" t="s">
        <v>24</v>
      </c>
      <c r="C31" s="2" t="s">
        <v>55</v>
      </c>
      <c r="D31" s="2" t="s">
        <v>56</v>
      </c>
      <c r="E31" s="6" t="s">
        <v>57</v>
      </c>
      <c r="F31" s="8">
        <v>45145</v>
      </c>
      <c r="G31" s="2" t="s">
        <v>152</v>
      </c>
      <c r="H31" s="2"/>
      <c r="I31" s="2"/>
      <c r="J31" s="2" t="s">
        <v>180</v>
      </c>
      <c r="K31" s="2"/>
    </row>
    <row r="32" spans="1:11" x14ac:dyDescent="0.2">
      <c r="A32" s="17" t="s">
        <v>72</v>
      </c>
      <c r="B32" s="17" t="s">
        <v>73</v>
      </c>
      <c r="C32" s="2"/>
      <c r="D32" s="2" t="s">
        <v>74</v>
      </c>
      <c r="E32" s="2" t="s">
        <v>181</v>
      </c>
      <c r="F32" s="9"/>
      <c r="G32" s="2" t="s">
        <v>154</v>
      </c>
      <c r="H32" s="2"/>
      <c r="I32" s="2" t="s">
        <v>178</v>
      </c>
      <c r="J32" s="2" t="s">
        <v>37</v>
      </c>
      <c r="K32" s="2"/>
    </row>
    <row r="33" spans="1:11" x14ac:dyDescent="0.2">
      <c r="A33" s="17" t="s">
        <v>60</v>
      </c>
      <c r="B33" s="17" t="s">
        <v>61</v>
      </c>
      <c r="C33" s="2"/>
      <c r="D33" s="10" t="s">
        <v>62</v>
      </c>
      <c r="E33" s="2"/>
      <c r="F33" s="9"/>
      <c r="G33" s="2" t="s">
        <v>155</v>
      </c>
      <c r="H33" s="2"/>
      <c r="I33" s="2" t="s">
        <v>178</v>
      </c>
      <c r="J33" s="2" t="s">
        <v>37</v>
      </c>
      <c r="K33" s="2"/>
    </row>
    <row r="34" spans="1:11" x14ac:dyDescent="0.2">
      <c r="A34" s="17" t="s">
        <v>91</v>
      </c>
      <c r="B34" s="17" t="s">
        <v>59</v>
      </c>
      <c r="C34" s="2"/>
      <c r="D34" s="10" t="s">
        <v>62</v>
      </c>
      <c r="E34" s="2"/>
      <c r="F34" s="9"/>
      <c r="G34" s="10" t="s">
        <v>155</v>
      </c>
      <c r="H34" s="2"/>
      <c r="I34" s="2" t="s">
        <v>178</v>
      </c>
      <c r="J34" s="2" t="s">
        <v>37</v>
      </c>
      <c r="K34" s="2"/>
    </row>
    <row r="35" spans="1:11" x14ac:dyDescent="0.2">
      <c r="A35" s="17" t="s">
        <v>98</v>
      </c>
      <c r="B35" s="17" t="s">
        <v>24</v>
      </c>
      <c r="C35" s="2"/>
      <c r="D35" s="10" t="s">
        <v>211</v>
      </c>
      <c r="E35" s="2"/>
      <c r="F35" s="9"/>
      <c r="G35" s="2" t="s">
        <v>152</v>
      </c>
      <c r="H35" s="2"/>
      <c r="I35" s="2" t="s">
        <v>178</v>
      </c>
      <c r="J35" s="2" t="s">
        <v>37</v>
      </c>
      <c r="K35" s="2"/>
    </row>
    <row r="36" spans="1:11" x14ac:dyDescent="0.2">
      <c r="A36" s="17" t="s">
        <v>99</v>
      </c>
      <c r="B36" s="17" t="s">
        <v>24</v>
      </c>
      <c r="C36" s="2"/>
      <c r="D36" s="10" t="s">
        <v>100</v>
      </c>
      <c r="E36" s="2"/>
      <c r="F36" s="9"/>
      <c r="G36" s="2" t="s">
        <v>156</v>
      </c>
      <c r="H36" s="2"/>
      <c r="I36" s="2" t="s">
        <v>178</v>
      </c>
      <c r="J36" s="2" t="s">
        <v>37</v>
      </c>
      <c r="K36" s="2"/>
    </row>
    <row r="37" spans="1:11" x14ac:dyDescent="0.2">
      <c r="A37" s="17" t="s">
        <v>76</v>
      </c>
      <c r="B37" s="17" t="s">
        <v>9</v>
      </c>
      <c r="C37" s="2"/>
      <c r="D37" s="10"/>
      <c r="E37" s="2"/>
      <c r="F37" s="9"/>
      <c r="G37" s="3"/>
      <c r="H37" s="2"/>
      <c r="I37" s="2" t="s">
        <v>178</v>
      </c>
      <c r="J37" s="2" t="s">
        <v>37</v>
      </c>
      <c r="K37" s="2"/>
    </row>
    <row r="38" spans="1:11" x14ac:dyDescent="0.2">
      <c r="A38" s="17" t="s">
        <v>75</v>
      </c>
      <c r="B38" s="17" t="s">
        <v>9</v>
      </c>
      <c r="C38" s="2"/>
      <c r="D38" s="10"/>
      <c r="E38" s="2"/>
      <c r="F38" s="9"/>
      <c r="G38" s="3"/>
      <c r="H38" s="2"/>
      <c r="I38" s="2" t="s">
        <v>178</v>
      </c>
      <c r="J38" s="2" t="s">
        <v>37</v>
      </c>
      <c r="K38" s="2"/>
    </row>
    <row r="39" spans="1:11" x14ac:dyDescent="0.2">
      <c r="A39" s="17" t="s">
        <v>77</v>
      </c>
      <c r="B39" s="17" t="s">
        <v>9</v>
      </c>
      <c r="C39" s="2"/>
      <c r="D39" s="10"/>
      <c r="E39" s="2"/>
      <c r="F39" s="9"/>
      <c r="G39" s="3"/>
      <c r="H39" s="2"/>
      <c r="I39" s="2" t="s">
        <v>178</v>
      </c>
      <c r="J39" s="2" t="s">
        <v>37</v>
      </c>
      <c r="K39" s="2"/>
    </row>
    <row r="40" spans="1:11" x14ac:dyDescent="0.2">
      <c r="A40" s="17" t="s">
        <v>78</v>
      </c>
      <c r="B40" s="17" t="s">
        <v>9</v>
      </c>
      <c r="C40" s="2"/>
      <c r="D40" s="10"/>
      <c r="E40" s="2"/>
      <c r="F40" s="9"/>
      <c r="G40" s="3"/>
      <c r="H40" s="2"/>
      <c r="I40" s="2" t="s">
        <v>178</v>
      </c>
      <c r="J40" s="2" t="s">
        <v>37</v>
      </c>
      <c r="K40" s="2"/>
    </row>
    <row r="41" spans="1:11" x14ac:dyDescent="0.2">
      <c r="A41" s="17" t="s">
        <v>79</v>
      </c>
      <c r="B41" s="17" t="s">
        <v>9</v>
      </c>
      <c r="C41" s="2"/>
      <c r="D41" s="10"/>
      <c r="E41" s="2"/>
      <c r="F41" s="9"/>
      <c r="G41" s="3"/>
      <c r="H41" s="2"/>
      <c r="I41" s="2" t="s">
        <v>178</v>
      </c>
      <c r="J41" s="2" t="s">
        <v>37</v>
      </c>
      <c r="K41" s="2"/>
    </row>
    <row r="42" spans="1:11" x14ac:dyDescent="0.2">
      <c r="A42" s="17" t="s">
        <v>80</v>
      </c>
      <c r="B42" s="17" t="s">
        <v>9</v>
      </c>
      <c r="C42" s="2"/>
      <c r="D42" s="10"/>
      <c r="E42" s="2"/>
      <c r="F42" s="9"/>
      <c r="G42" s="3"/>
      <c r="H42" s="2"/>
      <c r="I42" s="2" t="s">
        <v>178</v>
      </c>
      <c r="J42" s="2" t="s">
        <v>37</v>
      </c>
      <c r="K42" s="2"/>
    </row>
    <row r="43" spans="1:11" x14ac:dyDescent="0.2">
      <c r="A43" s="17" t="s">
        <v>92</v>
      </c>
      <c r="B43" s="17" t="s">
        <v>61</v>
      </c>
      <c r="C43" s="2"/>
      <c r="D43" s="10"/>
      <c r="E43" s="2"/>
      <c r="F43" s="3"/>
      <c r="G43" s="3"/>
      <c r="H43" s="2"/>
      <c r="I43" s="2" t="s">
        <v>178</v>
      </c>
      <c r="J43" s="2" t="s">
        <v>37</v>
      </c>
      <c r="K43" s="2"/>
    </row>
    <row r="44" spans="1:11" x14ac:dyDescent="0.2">
      <c r="A44" s="17" t="s">
        <v>82</v>
      </c>
      <c r="B44" s="17" t="s">
        <v>9</v>
      </c>
      <c r="C44" s="2"/>
      <c r="D44" s="10"/>
      <c r="E44" s="2"/>
      <c r="F44" s="9"/>
      <c r="G44" s="3"/>
      <c r="H44" s="2"/>
      <c r="I44" s="2" t="s">
        <v>178</v>
      </c>
      <c r="J44" s="2" t="s">
        <v>37</v>
      </c>
      <c r="K44" s="2"/>
    </row>
    <row r="45" spans="1:11" x14ac:dyDescent="0.2">
      <c r="A45" s="17" t="s">
        <v>83</v>
      </c>
      <c r="B45" s="17" t="s">
        <v>9</v>
      </c>
      <c r="C45" s="2"/>
      <c r="D45" s="10"/>
      <c r="E45" s="2"/>
      <c r="F45" s="9"/>
      <c r="G45" s="3"/>
      <c r="H45" s="2"/>
      <c r="I45" s="2" t="s">
        <v>178</v>
      </c>
      <c r="J45" s="2" t="s">
        <v>37</v>
      </c>
      <c r="K45" s="2"/>
    </row>
    <row r="46" spans="1:11" x14ac:dyDescent="0.2">
      <c r="A46" s="17" t="s">
        <v>58</v>
      </c>
      <c r="B46" s="17" t="s">
        <v>59</v>
      </c>
      <c r="C46" s="2"/>
      <c r="D46" s="10"/>
      <c r="E46" s="2"/>
      <c r="F46" s="9"/>
      <c r="G46" s="3"/>
      <c r="H46" s="2"/>
      <c r="I46" s="2" t="s">
        <v>178</v>
      </c>
      <c r="J46" s="2" t="s">
        <v>37</v>
      </c>
      <c r="K46" s="2"/>
    </row>
    <row r="47" spans="1:11" x14ac:dyDescent="0.2">
      <c r="A47" s="17" t="s">
        <v>84</v>
      </c>
      <c r="B47" s="17" t="s">
        <v>9</v>
      </c>
      <c r="C47" s="2"/>
      <c r="D47" s="12"/>
      <c r="E47" s="2"/>
      <c r="F47" s="9"/>
      <c r="G47" s="3"/>
      <c r="H47" s="2"/>
      <c r="I47" s="2" t="s">
        <v>178</v>
      </c>
      <c r="J47" s="2" t="s">
        <v>37</v>
      </c>
      <c r="K47" s="2"/>
    </row>
    <row r="48" spans="1:11" x14ac:dyDescent="0.2">
      <c r="A48" s="17" t="s">
        <v>85</v>
      </c>
      <c r="B48" s="17" t="s">
        <v>9</v>
      </c>
      <c r="C48" s="2"/>
      <c r="D48" s="2"/>
      <c r="E48" s="2"/>
      <c r="F48" s="3"/>
      <c r="G48" s="3"/>
      <c r="H48" s="2"/>
      <c r="I48" s="2" t="s">
        <v>178</v>
      </c>
      <c r="J48" s="2" t="s">
        <v>37</v>
      </c>
      <c r="K48" s="2"/>
    </row>
    <row r="49" spans="1:11" x14ac:dyDescent="0.2">
      <c r="A49" s="17" t="s">
        <v>86</v>
      </c>
      <c r="B49" s="17" t="s">
        <v>9</v>
      </c>
      <c r="C49" s="2"/>
      <c r="D49" s="2"/>
      <c r="E49" s="2"/>
      <c r="F49" s="3"/>
      <c r="G49" s="3"/>
      <c r="H49" s="2"/>
      <c r="I49" s="2" t="s">
        <v>178</v>
      </c>
      <c r="J49" s="2" t="s">
        <v>37</v>
      </c>
      <c r="K49" s="2"/>
    </row>
    <row r="50" spans="1:11" x14ac:dyDescent="0.2">
      <c r="A50" s="17" t="s">
        <v>87</v>
      </c>
      <c r="B50" s="17" t="s">
        <v>9</v>
      </c>
      <c r="C50" s="2"/>
      <c r="D50" s="2"/>
      <c r="E50" s="2"/>
      <c r="F50" s="3"/>
      <c r="G50" s="3"/>
      <c r="H50" s="2"/>
      <c r="I50" s="2" t="s">
        <v>178</v>
      </c>
      <c r="J50" s="2" t="s">
        <v>37</v>
      </c>
      <c r="K50" s="2"/>
    </row>
    <row r="51" spans="1:11" x14ac:dyDescent="0.2">
      <c r="A51" s="17" t="s">
        <v>88</v>
      </c>
      <c r="B51" s="17" t="s">
        <v>9</v>
      </c>
      <c r="C51" s="2"/>
      <c r="D51" s="2"/>
      <c r="E51" s="2"/>
      <c r="F51" s="3"/>
      <c r="G51" s="3"/>
      <c r="H51" s="2"/>
      <c r="I51" s="2" t="s">
        <v>178</v>
      </c>
      <c r="J51" s="2" t="s">
        <v>37</v>
      </c>
      <c r="K51" s="2"/>
    </row>
    <row r="52" spans="1:11" x14ac:dyDescent="0.2">
      <c r="A52" s="17" t="s">
        <v>89</v>
      </c>
      <c r="B52" s="17" t="s">
        <v>9</v>
      </c>
      <c r="C52" s="2"/>
      <c r="D52" s="2"/>
      <c r="E52" s="2"/>
      <c r="F52" s="3"/>
      <c r="G52" s="3"/>
      <c r="H52" s="2"/>
      <c r="I52" s="2" t="s">
        <v>178</v>
      </c>
      <c r="J52" s="2" t="s">
        <v>37</v>
      </c>
      <c r="K52" s="2"/>
    </row>
    <row r="53" spans="1:11" x14ac:dyDescent="0.2">
      <c r="A53" s="17" t="s">
        <v>90</v>
      </c>
      <c r="B53" s="17" t="s">
        <v>9</v>
      </c>
      <c r="C53" s="2"/>
      <c r="D53" s="2"/>
      <c r="E53" s="2"/>
      <c r="F53" s="3"/>
      <c r="G53" s="3"/>
      <c r="H53" s="2"/>
      <c r="I53" s="2" t="s">
        <v>178</v>
      </c>
      <c r="J53" s="2" t="s">
        <v>37</v>
      </c>
      <c r="K53" s="2"/>
    </row>
    <row r="54" spans="1:11" x14ac:dyDescent="0.2">
      <c r="A54" s="17" t="s">
        <v>101</v>
      </c>
      <c r="B54" s="17" t="s">
        <v>24</v>
      </c>
      <c r="C54" s="2"/>
      <c r="D54" s="10" t="s">
        <v>30</v>
      </c>
      <c r="E54" s="6" t="s">
        <v>31</v>
      </c>
      <c r="F54" s="8">
        <v>45142</v>
      </c>
      <c r="G54" s="3" t="s">
        <v>152</v>
      </c>
      <c r="H54" s="2"/>
      <c r="I54" s="2"/>
      <c r="J54" s="2" t="s">
        <v>180</v>
      </c>
      <c r="K54" s="2"/>
    </row>
    <row r="55" spans="1:11" x14ac:dyDescent="0.2">
      <c r="A55" s="17" t="s">
        <v>212</v>
      </c>
      <c r="B55" s="17" t="s">
        <v>213</v>
      </c>
      <c r="C55" s="2"/>
      <c r="D55" s="2" t="s">
        <v>214</v>
      </c>
      <c r="E55" s="6"/>
      <c r="F55" s="6"/>
      <c r="G55" s="2" t="s">
        <v>215</v>
      </c>
      <c r="H55" s="2"/>
      <c r="I55" s="2" t="s">
        <v>178</v>
      </c>
      <c r="J55" s="2" t="s">
        <v>37</v>
      </c>
      <c r="K55" s="2"/>
    </row>
    <row r="56" spans="1:11" x14ac:dyDescent="0.2">
      <c r="A56" s="17" t="s">
        <v>216</v>
      </c>
      <c r="B56" s="17" t="s">
        <v>213</v>
      </c>
      <c r="C56" s="2"/>
      <c r="D56" s="2" t="s">
        <v>74</v>
      </c>
      <c r="E56" s="6"/>
      <c r="F56" s="6"/>
      <c r="G56" s="2" t="s">
        <v>217</v>
      </c>
      <c r="H56" s="2"/>
      <c r="I56" s="2" t="s">
        <v>178</v>
      </c>
      <c r="J56" s="2" t="s">
        <v>37</v>
      </c>
      <c r="K56" s="2"/>
    </row>
    <row r="57" spans="1:11" x14ac:dyDescent="0.2">
      <c r="A57" s="17" t="s">
        <v>218</v>
      </c>
      <c r="B57" s="17" t="s">
        <v>213</v>
      </c>
      <c r="C57" s="2"/>
      <c r="D57" s="2" t="s">
        <v>74</v>
      </c>
      <c r="E57" s="6"/>
      <c r="F57" s="6"/>
      <c r="G57" s="2" t="s">
        <v>217</v>
      </c>
      <c r="H57" s="2"/>
      <c r="I57" s="2" t="s">
        <v>178</v>
      </c>
      <c r="J57" s="2" t="s">
        <v>37</v>
      </c>
      <c r="K57" s="2"/>
    </row>
    <row r="58" spans="1:11" x14ac:dyDescent="0.2">
      <c r="A58" s="17" t="s">
        <v>219</v>
      </c>
      <c r="B58" s="17" t="s">
        <v>213</v>
      </c>
      <c r="C58" s="2"/>
      <c r="D58" s="2" t="s">
        <v>220</v>
      </c>
      <c r="E58" s="6"/>
      <c r="F58" s="6"/>
      <c r="G58" s="2" t="s">
        <v>221</v>
      </c>
      <c r="H58" s="2"/>
      <c r="I58" s="2" t="s">
        <v>178</v>
      </c>
      <c r="J58" s="2" t="s">
        <v>37</v>
      </c>
      <c r="K58" s="2"/>
    </row>
    <row r="59" spans="1:11" x14ac:dyDescent="0.2">
      <c r="A59" s="17" t="s">
        <v>222</v>
      </c>
      <c r="B59" s="17"/>
      <c r="C59" s="2"/>
      <c r="D59" s="2" t="s">
        <v>223</v>
      </c>
      <c r="E59" s="6"/>
      <c r="F59" s="6"/>
      <c r="G59" s="2" t="s">
        <v>156</v>
      </c>
      <c r="H59" s="2"/>
      <c r="I59" s="2" t="s">
        <v>178</v>
      </c>
      <c r="J59" s="2" t="s">
        <v>37</v>
      </c>
      <c r="K59" s="2"/>
    </row>
    <row r="60" spans="1:11" x14ac:dyDescent="0.2">
      <c r="A60" s="17" t="s">
        <v>224</v>
      </c>
      <c r="B60" s="17"/>
      <c r="C60" s="2"/>
      <c r="D60" s="2" t="s">
        <v>223</v>
      </c>
      <c r="E60" s="6"/>
      <c r="F60" s="6"/>
      <c r="G60" s="2" t="s">
        <v>156</v>
      </c>
      <c r="H60" s="2"/>
      <c r="I60" s="2" t="s">
        <v>178</v>
      </c>
      <c r="J60" s="2" t="s">
        <v>37</v>
      </c>
      <c r="K60" s="2"/>
    </row>
    <row r="61" spans="1:11" x14ac:dyDescent="0.2">
      <c r="A61" s="17" t="s">
        <v>225</v>
      </c>
      <c r="B61" s="17"/>
      <c r="C61" s="2"/>
      <c r="D61" s="2" t="s">
        <v>223</v>
      </c>
      <c r="E61" s="6"/>
      <c r="F61" s="6"/>
      <c r="G61" s="2" t="s">
        <v>156</v>
      </c>
      <c r="H61" s="2"/>
      <c r="I61" s="2" t="s">
        <v>178</v>
      </c>
      <c r="J61" s="2" t="s">
        <v>37</v>
      </c>
      <c r="K61" s="2"/>
    </row>
    <row r="62" spans="1:11" x14ac:dyDescent="0.2">
      <c r="A62" s="17" t="s">
        <v>226</v>
      </c>
      <c r="B62" s="17" t="s">
        <v>24</v>
      </c>
      <c r="C62" s="2"/>
      <c r="D62" s="2" t="s">
        <v>26</v>
      </c>
      <c r="E62" s="6" t="s">
        <v>104</v>
      </c>
      <c r="F62" s="8">
        <v>45142</v>
      </c>
      <c r="G62" s="2" t="s">
        <v>227</v>
      </c>
      <c r="H62" s="2"/>
      <c r="I62" s="2"/>
      <c r="J62" s="2" t="s">
        <v>180</v>
      </c>
      <c r="K62" s="2"/>
    </row>
    <row r="63" spans="1:11" x14ac:dyDescent="0.2">
      <c r="A63" s="17" t="s">
        <v>228</v>
      </c>
      <c r="B63" s="17" t="s">
        <v>24</v>
      </c>
      <c r="C63" s="2"/>
      <c r="D63" s="2" t="s">
        <v>26</v>
      </c>
      <c r="E63" s="6" t="s">
        <v>104</v>
      </c>
      <c r="F63" s="8">
        <v>45142</v>
      </c>
      <c r="G63" s="2" t="s">
        <v>227</v>
      </c>
      <c r="H63" s="2"/>
      <c r="I63" s="2"/>
      <c r="J63" s="2" t="s">
        <v>180</v>
      </c>
      <c r="K63" s="2"/>
    </row>
    <row r="64" spans="1:11" x14ac:dyDescent="0.2">
      <c r="A64" s="17" t="s">
        <v>229</v>
      </c>
      <c r="B64" s="17"/>
      <c r="C64" s="2"/>
      <c r="D64" s="2" t="s">
        <v>223</v>
      </c>
      <c r="E64" s="6"/>
      <c r="F64" s="6"/>
      <c r="G64" s="2" t="s">
        <v>156</v>
      </c>
      <c r="H64" s="2"/>
      <c r="I64" s="2" t="s">
        <v>178</v>
      </c>
      <c r="J64" s="2" t="s">
        <v>37</v>
      </c>
      <c r="K64" s="2"/>
    </row>
    <row r="65" spans="1:11" x14ac:dyDescent="0.2">
      <c r="A65" s="17" t="s">
        <v>230</v>
      </c>
      <c r="B65" s="17" t="s">
        <v>19</v>
      </c>
      <c r="C65" s="2"/>
      <c r="D65" s="2" t="s">
        <v>21</v>
      </c>
      <c r="E65" s="6"/>
      <c r="F65" s="6"/>
      <c r="G65" s="2" t="s">
        <v>156</v>
      </c>
      <c r="H65" s="2"/>
      <c r="I65" s="2" t="s">
        <v>178</v>
      </c>
      <c r="J65" s="2" t="s">
        <v>37</v>
      </c>
      <c r="K65" s="2"/>
    </row>
    <row r="66" spans="1:11" x14ac:dyDescent="0.2">
      <c r="A66" s="17" t="s">
        <v>231</v>
      </c>
      <c r="B66" s="17"/>
      <c r="C66" s="2"/>
      <c r="D66" s="2" t="s">
        <v>232</v>
      </c>
      <c r="E66" s="6"/>
      <c r="F66" s="6"/>
      <c r="G66" s="2" t="s">
        <v>156</v>
      </c>
      <c r="H66" s="2"/>
      <c r="I66" s="2" t="s">
        <v>178</v>
      </c>
      <c r="J66" s="2" t="s">
        <v>37</v>
      </c>
      <c r="K66" s="2"/>
    </row>
    <row r="67" spans="1:11" x14ac:dyDescent="0.2">
      <c r="A67" s="17" t="s">
        <v>233</v>
      </c>
      <c r="B67" s="17"/>
      <c r="C67" s="2"/>
      <c r="D67" s="2" t="s">
        <v>232</v>
      </c>
      <c r="E67" s="6"/>
      <c r="F67" s="6"/>
      <c r="G67" s="2" t="s">
        <v>156</v>
      </c>
      <c r="H67" s="2"/>
      <c r="I67" s="2" t="s">
        <v>178</v>
      </c>
      <c r="J67" s="2" t="s">
        <v>37</v>
      </c>
      <c r="K67" s="2"/>
    </row>
    <row r="68" spans="1:11" x14ac:dyDescent="0.2">
      <c r="A68" s="17" t="s">
        <v>234</v>
      </c>
      <c r="B68" s="17"/>
      <c r="C68" s="2"/>
      <c r="D68" s="2" t="s">
        <v>232</v>
      </c>
      <c r="E68" s="6"/>
      <c r="F68" s="6"/>
      <c r="G68" s="2" t="s">
        <v>156</v>
      </c>
      <c r="H68" s="2"/>
      <c r="I68" s="2" t="s">
        <v>178</v>
      </c>
      <c r="J68" s="2" t="s">
        <v>37</v>
      </c>
      <c r="K68" s="2"/>
    </row>
    <row r="69" spans="1:11" x14ac:dyDescent="0.2">
      <c r="A69" s="17" t="s">
        <v>235</v>
      </c>
      <c r="B69" s="17"/>
      <c r="C69" s="2"/>
      <c r="D69" s="2" t="s">
        <v>232</v>
      </c>
      <c r="E69" s="6"/>
      <c r="F69" s="6"/>
      <c r="G69" s="2" t="s">
        <v>156</v>
      </c>
      <c r="H69" s="2"/>
      <c r="I69" s="2" t="s">
        <v>178</v>
      </c>
      <c r="J69" s="2" t="s">
        <v>37</v>
      </c>
      <c r="K69" s="2"/>
    </row>
    <row r="70" spans="1:11" x14ac:dyDescent="0.2">
      <c r="A70" s="17" t="s">
        <v>236</v>
      </c>
      <c r="B70" s="17"/>
      <c r="C70" s="2"/>
      <c r="D70" s="2" t="s">
        <v>232</v>
      </c>
      <c r="E70" s="6"/>
      <c r="F70" s="6"/>
      <c r="G70" s="2" t="s">
        <v>156</v>
      </c>
      <c r="H70" s="2"/>
      <c r="I70" s="2" t="s">
        <v>178</v>
      </c>
      <c r="J70" s="2" t="s">
        <v>37</v>
      </c>
      <c r="K70" s="2"/>
    </row>
    <row r="71" spans="1:11" x14ac:dyDescent="0.2">
      <c r="A71" s="17" t="s">
        <v>237</v>
      </c>
      <c r="B71" s="17"/>
      <c r="C71" s="2"/>
      <c r="D71" s="2" t="s">
        <v>232</v>
      </c>
      <c r="E71" s="6"/>
      <c r="F71" s="6"/>
      <c r="G71" s="2" t="s">
        <v>156</v>
      </c>
      <c r="H71" s="2"/>
      <c r="I71" s="2" t="s">
        <v>178</v>
      </c>
      <c r="J71" s="2" t="s">
        <v>37</v>
      </c>
      <c r="K71" s="2"/>
    </row>
    <row r="72" spans="1:11" x14ac:dyDescent="0.2">
      <c r="A72" s="17" t="s">
        <v>238</v>
      </c>
      <c r="B72" s="17"/>
      <c r="C72" s="2"/>
      <c r="D72" s="2" t="s">
        <v>232</v>
      </c>
      <c r="E72" s="6"/>
      <c r="F72" s="6"/>
      <c r="G72" s="2" t="s">
        <v>156</v>
      </c>
      <c r="H72" s="2"/>
      <c r="I72" s="2" t="s">
        <v>178</v>
      </c>
      <c r="J72" s="2" t="s">
        <v>37</v>
      </c>
      <c r="K72" s="2"/>
    </row>
    <row r="73" spans="1:11" x14ac:dyDescent="0.2">
      <c r="A73" s="17" t="s">
        <v>239</v>
      </c>
      <c r="B73" s="17"/>
      <c r="C73" s="2"/>
      <c r="D73" s="2" t="s">
        <v>232</v>
      </c>
      <c r="E73" s="6"/>
      <c r="F73" s="6"/>
      <c r="G73" s="2" t="s">
        <v>156</v>
      </c>
      <c r="H73" s="2"/>
      <c r="I73" s="2" t="s">
        <v>178</v>
      </c>
      <c r="J73" s="2" t="s">
        <v>37</v>
      </c>
      <c r="K73" s="2"/>
    </row>
    <row r="74" spans="1:11" x14ac:dyDescent="0.2">
      <c r="A74" s="17" t="s">
        <v>240</v>
      </c>
      <c r="B74" s="17"/>
      <c r="C74" s="2"/>
      <c r="D74" s="2" t="s">
        <v>232</v>
      </c>
      <c r="E74" s="6"/>
      <c r="F74" s="6"/>
      <c r="G74" s="2" t="s">
        <v>156</v>
      </c>
      <c r="H74" s="2"/>
      <c r="I74" s="2" t="s">
        <v>178</v>
      </c>
      <c r="J74" s="2" t="s">
        <v>37</v>
      </c>
      <c r="K74" s="2"/>
    </row>
    <row r="75" spans="1:11" x14ac:dyDescent="0.2">
      <c r="A75" s="17" t="s">
        <v>241</v>
      </c>
      <c r="B75" s="17"/>
      <c r="C75" s="2"/>
      <c r="D75" s="2" t="s">
        <v>232</v>
      </c>
      <c r="E75" s="6"/>
      <c r="F75" s="6"/>
      <c r="G75" s="2" t="s">
        <v>156</v>
      </c>
      <c r="H75" s="2"/>
      <c r="I75" s="2" t="s">
        <v>178</v>
      </c>
      <c r="J75" s="2" t="s">
        <v>37</v>
      </c>
      <c r="K75" s="2"/>
    </row>
    <row r="76" spans="1:11" x14ac:dyDescent="0.2">
      <c r="A76" s="17" t="s">
        <v>242</v>
      </c>
      <c r="B76" s="17"/>
      <c r="C76" s="2"/>
      <c r="D76" s="2" t="s">
        <v>223</v>
      </c>
      <c r="E76" s="6"/>
      <c r="F76" s="6"/>
      <c r="G76" s="2" t="s">
        <v>156</v>
      </c>
      <c r="H76" s="2"/>
      <c r="I76" s="2" t="s">
        <v>178</v>
      </c>
      <c r="J76" s="2" t="s">
        <v>37</v>
      </c>
      <c r="K76" s="2"/>
    </row>
    <row r="77" spans="1:11" x14ac:dyDescent="0.2">
      <c r="A77" s="17" t="s">
        <v>243</v>
      </c>
      <c r="B77" s="17"/>
      <c r="C77" s="2"/>
      <c r="D77" s="2" t="s">
        <v>223</v>
      </c>
      <c r="E77" s="6"/>
      <c r="F77" s="6"/>
      <c r="G77" s="2" t="s">
        <v>156</v>
      </c>
      <c r="H77" s="2"/>
      <c r="I77" s="2" t="s">
        <v>178</v>
      </c>
      <c r="J77" s="2" t="s">
        <v>37</v>
      </c>
      <c r="K77" s="2"/>
    </row>
    <row r="78" spans="1:11" x14ac:dyDescent="0.2">
      <c r="A78" s="17" t="s">
        <v>244</v>
      </c>
      <c r="B78" s="17"/>
      <c r="C78" s="2"/>
      <c r="D78" s="2" t="s">
        <v>223</v>
      </c>
      <c r="E78" s="6"/>
      <c r="F78" s="6"/>
      <c r="G78" s="2" t="s">
        <v>156</v>
      </c>
      <c r="H78" s="2"/>
      <c r="I78" s="2" t="s">
        <v>178</v>
      </c>
      <c r="J78" s="2" t="s">
        <v>37</v>
      </c>
      <c r="K78" s="2"/>
    </row>
    <row r="79" spans="1:11" x14ac:dyDescent="0.2">
      <c r="A79" s="17" t="s">
        <v>245</v>
      </c>
      <c r="B79" s="17"/>
      <c r="C79" s="2"/>
      <c r="D79" s="2" t="s">
        <v>223</v>
      </c>
      <c r="E79" s="6"/>
      <c r="F79" s="6"/>
      <c r="G79" s="2" t="s">
        <v>156</v>
      </c>
      <c r="H79" s="2"/>
      <c r="I79" s="2" t="s">
        <v>178</v>
      </c>
      <c r="J79" s="2" t="s">
        <v>37</v>
      </c>
      <c r="K79" s="2"/>
    </row>
    <row r="80" spans="1:11" x14ac:dyDescent="0.2">
      <c r="A80" s="17" t="s">
        <v>246</v>
      </c>
      <c r="B80" s="17" t="s">
        <v>9</v>
      </c>
      <c r="C80" s="2"/>
      <c r="D80" s="2" t="s">
        <v>11</v>
      </c>
      <c r="E80" s="6"/>
      <c r="F80" s="6"/>
      <c r="G80" s="2" t="s">
        <v>155</v>
      </c>
      <c r="H80" s="2"/>
      <c r="I80" s="2" t="s">
        <v>178</v>
      </c>
      <c r="J80" s="2" t="s">
        <v>37</v>
      </c>
      <c r="K80" s="2"/>
    </row>
    <row r="81" spans="1:11" x14ac:dyDescent="0.2">
      <c r="A81" s="17" t="s">
        <v>247</v>
      </c>
      <c r="B81" s="17"/>
      <c r="C81" s="2"/>
      <c r="D81" s="2" t="s">
        <v>223</v>
      </c>
      <c r="E81" s="6"/>
      <c r="F81" s="6"/>
      <c r="G81" s="2" t="s">
        <v>156</v>
      </c>
      <c r="H81" s="2"/>
      <c r="I81" s="2" t="s">
        <v>178</v>
      </c>
      <c r="J81" s="2" t="s">
        <v>37</v>
      </c>
      <c r="K81" s="2"/>
    </row>
    <row r="82" spans="1:11" x14ac:dyDescent="0.2">
      <c r="A82" s="17" t="s">
        <v>248</v>
      </c>
      <c r="B82" s="17" t="s">
        <v>24</v>
      </c>
      <c r="C82" s="2"/>
      <c r="D82" s="2" t="s">
        <v>56</v>
      </c>
      <c r="E82" s="6" t="s">
        <v>57</v>
      </c>
      <c r="F82" s="8">
        <v>45145</v>
      </c>
      <c r="G82" s="2" t="s">
        <v>152</v>
      </c>
      <c r="H82" s="2"/>
      <c r="I82" s="2"/>
      <c r="J82" s="2" t="s">
        <v>180</v>
      </c>
      <c r="K82" s="2"/>
    </row>
    <row r="83" spans="1:11" x14ac:dyDescent="0.2">
      <c r="A83" s="17" t="s">
        <v>249</v>
      </c>
      <c r="B83" s="17"/>
      <c r="C83" s="2"/>
      <c r="D83" s="2" t="s">
        <v>223</v>
      </c>
      <c r="E83" s="6"/>
      <c r="F83" s="6"/>
      <c r="G83" s="2" t="s">
        <v>156</v>
      </c>
      <c r="H83" s="2"/>
      <c r="I83" s="2" t="s">
        <v>178</v>
      </c>
      <c r="J83" s="2" t="s">
        <v>37</v>
      </c>
      <c r="K83" s="2"/>
    </row>
    <row r="84" spans="1:11" x14ac:dyDescent="0.2">
      <c r="A84" s="17" t="s">
        <v>250</v>
      </c>
      <c r="B84" s="17" t="s">
        <v>24</v>
      </c>
      <c r="C84" s="2"/>
      <c r="D84" s="2"/>
      <c r="E84" s="6"/>
      <c r="F84" s="6"/>
      <c r="G84" s="2"/>
      <c r="H84" s="2"/>
      <c r="I84" s="2" t="s">
        <v>178</v>
      </c>
      <c r="J84" s="2" t="s">
        <v>37</v>
      </c>
      <c r="K84" s="2"/>
    </row>
    <row r="85" spans="1:11" x14ac:dyDescent="0.2">
      <c r="A85" s="17" t="s">
        <v>251</v>
      </c>
      <c r="B85" s="17"/>
      <c r="C85" s="2"/>
      <c r="D85" s="2" t="s">
        <v>223</v>
      </c>
      <c r="E85" s="6"/>
      <c r="F85" s="6"/>
      <c r="G85" s="2" t="s">
        <v>156</v>
      </c>
      <c r="H85" s="2"/>
      <c r="I85" s="2" t="s">
        <v>178</v>
      </c>
      <c r="J85" s="2" t="s">
        <v>37</v>
      </c>
      <c r="K85" s="2"/>
    </row>
    <row r="86" spans="1:11" x14ac:dyDescent="0.2">
      <c r="A86" s="17" t="s">
        <v>252</v>
      </c>
      <c r="B86" s="17" t="s">
        <v>24</v>
      </c>
      <c r="C86" s="2"/>
      <c r="D86" s="2" t="s">
        <v>26</v>
      </c>
      <c r="E86" s="6" t="s">
        <v>104</v>
      </c>
      <c r="F86" s="8">
        <v>45142</v>
      </c>
      <c r="G86" s="2" t="s">
        <v>152</v>
      </c>
      <c r="H86" s="2"/>
      <c r="I86" s="2"/>
      <c r="J86" s="2" t="s">
        <v>180</v>
      </c>
      <c r="K86" s="2"/>
    </row>
    <row r="87" spans="1:11" x14ac:dyDescent="0.2">
      <c r="A87" s="17" t="s">
        <v>253</v>
      </c>
      <c r="B87" s="17" t="s">
        <v>24</v>
      </c>
      <c r="C87" s="2"/>
      <c r="D87" s="2" t="s">
        <v>26</v>
      </c>
      <c r="E87" s="6" t="s">
        <v>104</v>
      </c>
      <c r="F87" s="8">
        <v>45142</v>
      </c>
      <c r="G87" s="2" t="s">
        <v>152</v>
      </c>
      <c r="H87" s="2"/>
      <c r="I87" s="2"/>
      <c r="J87" s="2" t="s">
        <v>180</v>
      </c>
      <c r="K87" s="2"/>
    </row>
    <row r="88" spans="1:11" x14ac:dyDescent="0.2">
      <c r="A88" s="17" t="s">
        <v>254</v>
      </c>
      <c r="B88" s="17" t="s">
        <v>24</v>
      </c>
      <c r="C88" s="2"/>
      <c r="D88" s="2" t="s">
        <v>26</v>
      </c>
      <c r="E88" s="6" t="s">
        <v>104</v>
      </c>
      <c r="F88" s="8">
        <v>45142</v>
      </c>
      <c r="G88" s="2" t="s">
        <v>152</v>
      </c>
      <c r="H88" s="2"/>
      <c r="I88" s="2"/>
      <c r="J88" s="2" t="s">
        <v>180</v>
      </c>
      <c r="K88" s="2"/>
    </row>
    <row r="89" spans="1:11" x14ac:dyDescent="0.2">
      <c r="A89" s="17" t="s">
        <v>255</v>
      </c>
      <c r="B89" s="17"/>
      <c r="C89" s="2"/>
      <c r="D89" s="2" t="s">
        <v>223</v>
      </c>
      <c r="E89" s="6"/>
      <c r="F89" s="6"/>
      <c r="G89" s="2" t="s">
        <v>156</v>
      </c>
      <c r="H89" s="2"/>
      <c r="I89" s="2" t="s">
        <v>178</v>
      </c>
      <c r="J89" s="2" t="s">
        <v>37</v>
      </c>
      <c r="K89" s="2"/>
    </row>
    <row r="90" spans="1:11" x14ac:dyDescent="0.2">
      <c r="A90" s="17" t="s">
        <v>256</v>
      </c>
      <c r="B90" s="17"/>
      <c r="C90" s="2"/>
      <c r="D90" s="2" t="s">
        <v>223</v>
      </c>
      <c r="E90" s="6"/>
      <c r="F90" s="6"/>
      <c r="G90" s="2" t="s">
        <v>156</v>
      </c>
      <c r="H90" s="2"/>
      <c r="I90" s="2" t="s">
        <v>178</v>
      </c>
      <c r="J90" s="2" t="s">
        <v>37</v>
      </c>
      <c r="K90" s="2"/>
    </row>
    <row r="91" spans="1:11" x14ac:dyDescent="0.2">
      <c r="A91" s="17" t="s">
        <v>257</v>
      </c>
      <c r="B91" s="17"/>
      <c r="C91" s="2"/>
      <c r="D91" s="2" t="s">
        <v>223</v>
      </c>
      <c r="E91" s="6"/>
      <c r="F91" s="6"/>
      <c r="G91" s="2" t="s">
        <v>156</v>
      </c>
      <c r="H91" s="2"/>
      <c r="I91" s="2" t="s">
        <v>178</v>
      </c>
      <c r="J91" s="2" t="s">
        <v>37</v>
      </c>
      <c r="K91" s="2"/>
    </row>
    <row r="92" spans="1:11" x14ac:dyDescent="0.2">
      <c r="A92" s="17" t="s">
        <v>258</v>
      </c>
      <c r="B92" s="17" t="s">
        <v>19</v>
      </c>
      <c r="C92" s="2"/>
      <c r="D92" s="2" t="s">
        <v>21</v>
      </c>
      <c r="E92" s="6"/>
      <c r="F92" s="6"/>
      <c r="G92" s="2" t="s">
        <v>156</v>
      </c>
      <c r="H92" s="2"/>
      <c r="I92" s="2" t="s">
        <v>178</v>
      </c>
      <c r="J92" s="2" t="s">
        <v>37</v>
      </c>
      <c r="K92" s="2"/>
    </row>
    <row r="93" spans="1:11" x14ac:dyDescent="0.2">
      <c r="A93" s="17" t="s">
        <v>259</v>
      </c>
      <c r="B93" s="17" t="s">
        <v>19</v>
      </c>
      <c r="C93" s="2"/>
      <c r="D93" s="2" t="s">
        <v>21</v>
      </c>
      <c r="E93" s="6"/>
      <c r="F93" s="6"/>
      <c r="G93" s="2" t="s">
        <v>156</v>
      </c>
      <c r="H93" s="2"/>
      <c r="I93" s="2" t="s">
        <v>178</v>
      </c>
      <c r="J93" s="2" t="s">
        <v>37</v>
      </c>
      <c r="K93" s="2"/>
    </row>
    <row r="94" spans="1:11" x14ac:dyDescent="0.2">
      <c r="A94" s="17" t="s">
        <v>260</v>
      </c>
      <c r="B94" s="17" t="s">
        <v>24</v>
      </c>
      <c r="C94" s="2"/>
      <c r="D94" s="2" t="s">
        <v>30</v>
      </c>
      <c r="E94" s="6" t="s">
        <v>31</v>
      </c>
      <c r="F94" s="8">
        <v>45142</v>
      </c>
      <c r="G94" s="2" t="s">
        <v>261</v>
      </c>
      <c r="H94" s="2"/>
      <c r="I94" s="2"/>
      <c r="J94" s="2" t="s">
        <v>180</v>
      </c>
      <c r="K94" s="2"/>
    </row>
    <row r="95" spans="1:11" x14ac:dyDescent="0.2">
      <c r="A95" s="17" t="s">
        <v>262</v>
      </c>
      <c r="B95" s="17" t="s">
        <v>19</v>
      </c>
      <c r="C95" s="2"/>
      <c r="D95" s="2" t="s">
        <v>263</v>
      </c>
      <c r="E95" s="6" t="s">
        <v>293</v>
      </c>
      <c r="F95" s="2" t="s">
        <v>294</v>
      </c>
      <c r="G95" s="2" t="s">
        <v>261</v>
      </c>
      <c r="H95" s="2"/>
      <c r="I95" s="2"/>
      <c r="J95" s="2" t="s">
        <v>180</v>
      </c>
      <c r="K95" s="2"/>
    </row>
    <row r="96" spans="1:11" x14ac:dyDescent="0.2">
      <c r="A96" s="17" t="s">
        <v>264</v>
      </c>
      <c r="B96" s="17" t="s">
        <v>19</v>
      </c>
      <c r="C96" s="2"/>
      <c r="D96" s="2" t="s">
        <v>263</v>
      </c>
      <c r="E96" s="6" t="s">
        <v>293</v>
      </c>
      <c r="F96" s="2" t="s">
        <v>294</v>
      </c>
      <c r="G96" s="2" t="s">
        <v>261</v>
      </c>
      <c r="H96" s="2"/>
      <c r="I96" s="2"/>
      <c r="J96" s="2" t="s">
        <v>180</v>
      </c>
      <c r="K96" s="2"/>
    </row>
    <row r="97" spans="1:11" x14ac:dyDescent="0.2">
      <c r="A97" s="17" t="s">
        <v>265</v>
      </c>
      <c r="B97" s="17" t="s">
        <v>19</v>
      </c>
      <c r="C97" s="2"/>
      <c r="D97" s="2" t="s">
        <v>263</v>
      </c>
      <c r="E97" s="6" t="s">
        <v>293</v>
      </c>
      <c r="F97" s="2" t="s">
        <v>294</v>
      </c>
      <c r="G97" s="2" t="s">
        <v>261</v>
      </c>
      <c r="H97" s="2"/>
      <c r="I97" s="2"/>
      <c r="J97" s="2" t="s">
        <v>180</v>
      </c>
      <c r="K97" s="2"/>
    </row>
    <row r="98" spans="1:11" x14ac:dyDescent="0.2">
      <c r="A98" s="17" t="s">
        <v>266</v>
      </c>
      <c r="B98" s="17" t="s">
        <v>19</v>
      </c>
      <c r="C98" s="2"/>
      <c r="D98" s="2" t="s">
        <v>263</v>
      </c>
      <c r="E98" s="6" t="s">
        <v>293</v>
      </c>
      <c r="F98" s="2" t="s">
        <v>294</v>
      </c>
      <c r="G98" s="2" t="s">
        <v>261</v>
      </c>
      <c r="H98" s="2"/>
      <c r="I98" s="2"/>
      <c r="J98" s="2" t="s">
        <v>180</v>
      </c>
      <c r="K98" s="2"/>
    </row>
    <row r="99" spans="1:11" x14ac:dyDescent="0.2">
      <c r="A99" s="17" t="s">
        <v>267</v>
      </c>
      <c r="B99" s="17" t="s">
        <v>19</v>
      </c>
      <c r="C99" s="2"/>
      <c r="D99" s="2" t="s">
        <v>263</v>
      </c>
      <c r="E99" s="6" t="s">
        <v>293</v>
      </c>
      <c r="F99" s="2" t="s">
        <v>294</v>
      </c>
      <c r="G99" s="2" t="s">
        <v>261</v>
      </c>
      <c r="H99" s="2"/>
      <c r="I99" s="2"/>
      <c r="J99" s="2" t="s">
        <v>180</v>
      </c>
      <c r="K99" s="2"/>
    </row>
    <row r="100" spans="1:11" x14ac:dyDescent="0.2">
      <c r="A100" s="17" t="s">
        <v>268</v>
      </c>
      <c r="B100" s="17" t="s">
        <v>19</v>
      </c>
      <c r="C100" s="2"/>
      <c r="D100" s="2" t="s">
        <v>263</v>
      </c>
      <c r="E100" s="6" t="s">
        <v>293</v>
      </c>
      <c r="F100" s="2" t="s">
        <v>294</v>
      </c>
      <c r="G100" s="2" t="s">
        <v>261</v>
      </c>
      <c r="H100" s="2"/>
      <c r="I100" s="2"/>
      <c r="J100" s="2" t="s">
        <v>180</v>
      </c>
      <c r="K100" s="2"/>
    </row>
    <row r="101" spans="1:11" x14ac:dyDescent="0.2">
      <c r="A101" s="17" t="s">
        <v>269</v>
      </c>
      <c r="B101" s="17" t="s">
        <v>19</v>
      </c>
      <c r="C101" s="2"/>
      <c r="D101" s="2" t="s">
        <v>263</v>
      </c>
      <c r="E101" s="6" t="s">
        <v>293</v>
      </c>
      <c r="F101" s="2" t="s">
        <v>294</v>
      </c>
      <c r="G101" s="2" t="s">
        <v>261</v>
      </c>
      <c r="H101" s="2"/>
      <c r="I101" s="2"/>
      <c r="J101" s="2" t="s">
        <v>180</v>
      </c>
      <c r="K101" s="2"/>
    </row>
  </sheetData>
  <autoFilter ref="A1:K54" xr:uid="{FB866B19-F3D1-4801-B360-8ED014E60832}">
    <sortState xmlns:xlrd2="http://schemas.microsoft.com/office/spreadsheetml/2017/richdata2" ref="A2:K54">
      <sortCondition ref="E1:E54"/>
    </sortState>
  </autoFilter>
  <conditionalFormatting sqref="C55:C101">
    <cfRule type="cellIs" dxfId="90" priority="10" operator="equal">
      <formula>"Verschillen in data"</formula>
    </cfRule>
    <cfRule type="cellIs" dxfId="89" priority="11" operator="equal">
      <formula>"Niet aanwezig"</formula>
    </cfRule>
    <cfRule type="cellIs" dxfId="88" priority="12" operator="equal">
      <formula>"Data kloppend"</formula>
    </cfRule>
  </conditionalFormatting>
  <conditionalFormatting sqref="G55:G101">
    <cfRule type="cellIs" dxfId="87" priority="7" operator="equal">
      <formula>"Verschillen in data"</formula>
    </cfRule>
    <cfRule type="cellIs" dxfId="86" priority="8" operator="equal">
      <formula>"Niet aanwezig"</formula>
    </cfRule>
    <cfRule type="cellIs" dxfId="85" priority="9" operator="equal">
      <formula>"Data kloppend"</formula>
    </cfRule>
  </conditionalFormatting>
  <conditionalFormatting sqref="D55:D101">
    <cfRule type="cellIs" dxfId="84" priority="4" operator="equal">
      <formula>"Verschillen in data"</formula>
    </cfRule>
    <cfRule type="cellIs" dxfId="83" priority="5" operator="equal">
      <formula>"Niet aanwezig"</formula>
    </cfRule>
    <cfRule type="cellIs" dxfId="82" priority="6" operator="equal">
      <formula>"Data kloppend"</formula>
    </cfRule>
  </conditionalFormatting>
  <conditionalFormatting sqref="F95:F101">
    <cfRule type="cellIs" dxfId="2" priority="1" operator="equal">
      <formula>"Verschillen in data"</formula>
    </cfRule>
    <cfRule type="cellIs" dxfId="1" priority="2" operator="equal">
      <formula>"Niet aanwezig"</formula>
    </cfRule>
    <cfRule type="cellIs" dxfId="0" priority="3" operator="equal">
      <formula>"Data kloppend"</formula>
    </cfRule>
  </conditionalFormatting>
  <hyperlinks>
    <hyperlink ref="E5" r:id="rId1" xr:uid="{B28054A4-2FD8-44D9-BE3E-F093B6AFA3DF}"/>
    <hyperlink ref="E29" r:id="rId2" xr:uid="{B7598664-EABC-489D-90C7-4FE6FC78CB67}"/>
    <hyperlink ref="E3" r:id="rId3" xr:uid="{8F96ADCE-A838-45D9-9773-DDAC9CB11E03}"/>
    <hyperlink ref="E4" r:id="rId4" xr:uid="{09AA4C91-F138-4C03-B51D-05F3190DC979}"/>
    <hyperlink ref="E18" r:id="rId5" xr:uid="{4386C3FD-2708-4598-ACB1-9E5D11A7690D}"/>
    <hyperlink ref="E21" r:id="rId6" xr:uid="{73FD3F3E-004E-4575-AD42-F39E2329F68C}"/>
    <hyperlink ref="E22" r:id="rId7" xr:uid="{0D7EDAA8-3276-4B51-8EE8-7566C30CD906}"/>
    <hyperlink ref="E23" r:id="rId8" xr:uid="{6BDC035F-4023-45AD-91D3-B49C9451067A}"/>
    <hyperlink ref="E25" r:id="rId9" xr:uid="{D0651895-3603-4244-AA75-9338E996E0B6}"/>
    <hyperlink ref="E30" r:id="rId10" xr:uid="{4F2C6682-718F-4B1C-9574-418894A6D2FD}"/>
    <hyperlink ref="E31" r:id="rId11" xr:uid="{7DF2BE05-F66F-4FE6-97A2-8E0D41F845BD}"/>
    <hyperlink ref="C26" r:id="rId12" display="https://downloads.rijkswaterstaatdata.nl/Regios/civ/uitleveren_pdok/rsa_lozingspunten.gpkg" xr:uid="{88CC959B-5210-4705-A417-03908FD501B6}"/>
    <hyperlink ref="C27" r:id="rId13" display="https://downloads.rijkswaterstaatdata.nl/Regios/civ/uitleveren_pdok/rsa_rwzi.gpkg" xr:uid="{29D6B073-8E15-4399-8A2A-164EFFE3F8B5}"/>
    <hyperlink ref="E27" r:id="rId14" xr:uid="{9CDB4126-4149-4C29-9094-3E895F82B755}"/>
    <hyperlink ref="E16" r:id="rId15" xr:uid="{2510C146-DB9E-4C2C-B561-EBA61D9117A5}"/>
    <hyperlink ref="E17" r:id="rId16" xr:uid="{6EDFF202-EDCC-48C9-9DF8-3B7264AB61A6}"/>
    <hyperlink ref="E2" r:id="rId17" xr:uid="{BCB25E1C-9861-41E3-919A-40C621D7B466}"/>
    <hyperlink ref="E6" r:id="rId18" xr:uid="{4B03637D-A095-4E93-B806-C6618E56335D}"/>
    <hyperlink ref="E7" r:id="rId19" xr:uid="{E22D0FB9-BE2B-4E19-A919-FDF59246A632}"/>
    <hyperlink ref="E19" r:id="rId20" xr:uid="{4DD7F1C1-BBB5-467B-B9EB-33762EE61F4D}"/>
    <hyperlink ref="E20" r:id="rId21" xr:uid="{3C514407-AC12-4A9E-BA69-5A842BCC8179}"/>
    <hyperlink ref="E24" r:id="rId22" xr:uid="{616D66CB-59D0-4160-9A5F-F723A7FF29E1}"/>
    <hyperlink ref="E54" r:id="rId23" xr:uid="{6B5E20F3-449B-4742-801C-C12B173104A7}"/>
    <hyperlink ref="E82" r:id="rId24" xr:uid="{619F1164-1332-4933-B3A4-527ADB779EA5}"/>
    <hyperlink ref="E94" r:id="rId25" xr:uid="{5ADCF321-6ABF-4224-AFF2-571BE1589A30}"/>
    <hyperlink ref="E95" r:id="rId26" xr:uid="{0949E7D9-9B88-46FE-ACB0-D3EA7F002541}"/>
    <hyperlink ref="E96:E101" r:id="rId27" display="https://downloads.rijkswaterstaatdata.nl/Regios/civ/uitleveren_pdok/dtb" xr:uid="{E8325FDD-EE86-4B48-8198-905FE262BEC5}"/>
  </hyperlinks>
  <pageMargins left="0.7" right="0.7" top="0.75" bottom="0.75" header="0.3" footer="0.3"/>
  <pageSetup paperSize="9" orientation="portrait" r:id="rId28"/>
  <extLst>
    <ext xmlns:x14="http://schemas.microsoft.com/office/spreadsheetml/2009/9/main" uri="{CCE6A557-97BC-4b89-ADB6-D9C93CAAB3DF}">
      <x14:dataValidations xmlns:xm="http://schemas.microsoft.com/office/excel/2006/main" count="1">
        <x14:dataValidation type="list" allowBlank="1" showInputMessage="1" showErrorMessage="1" xr:uid="{DCFC627C-C2E1-49E5-BB53-E63EDDB1E022}">
          <x14:formula1>
            <xm:f>'Dashboard INSPIRE'!$A$2:$A$3</xm:f>
          </x14:formula1>
          <xm:sqref>H2:H54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E54-4496-45EC-8EB7-314D580C8CA4}">
  <dimension ref="A1:M101"/>
  <sheetViews>
    <sheetView showZeros="0" topLeftCell="B1" zoomScale="70" zoomScaleNormal="70" workbookViewId="0">
      <selection activeCell="H50" sqref="H50"/>
    </sheetView>
  </sheetViews>
  <sheetFormatPr defaultRowHeight="12.75" x14ac:dyDescent="0.2"/>
  <cols>
    <col min="1" max="1" width="89.140625" bestFit="1" customWidth="1"/>
    <col min="2" max="2" width="87.28515625" bestFit="1" customWidth="1"/>
    <col min="3" max="3" width="63.42578125" bestFit="1" customWidth="1"/>
    <col min="4" max="4" width="13.5703125" bestFit="1" customWidth="1"/>
    <col min="5" max="5" width="20.5703125" style="1" bestFit="1" customWidth="1"/>
    <col min="6" max="6" width="15.42578125" bestFit="1" customWidth="1"/>
    <col min="7" max="7" width="22.85546875" bestFit="1" customWidth="1"/>
    <col min="8" max="8" width="29.140625" customWidth="1"/>
    <col min="9" max="9" width="29.5703125" customWidth="1"/>
    <col min="10" max="10" width="39" customWidth="1"/>
    <col min="11" max="11" width="31.140625" customWidth="1"/>
    <col min="12" max="12" width="41.5703125" customWidth="1"/>
    <col min="13" max="13" width="19.28515625" customWidth="1"/>
  </cols>
  <sheetData>
    <row r="1" spans="1:13" x14ac:dyDescent="0.2">
      <c r="A1" s="4" t="s">
        <v>171</v>
      </c>
      <c r="B1" s="4" t="s">
        <v>170</v>
      </c>
      <c r="C1" s="4" t="s">
        <v>172</v>
      </c>
      <c r="D1" s="4" t="s">
        <v>3</v>
      </c>
      <c r="E1" s="5" t="s">
        <v>145</v>
      </c>
      <c r="F1" s="4" t="s">
        <v>150</v>
      </c>
      <c r="G1" s="4" t="s">
        <v>194</v>
      </c>
      <c r="H1" s="4" t="s">
        <v>146</v>
      </c>
      <c r="I1" s="4" t="s">
        <v>147</v>
      </c>
      <c r="J1" s="5" t="s">
        <v>148</v>
      </c>
      <c r="K1" s="4" t="s">
        <v>149</v>
      </c>
      <c r="L1" s="4" t="s">
        <v>151</v>
      </c>
      <c r="M1" s="4" t="s">
        <v>270</v>
      </c>
    </row>
    <row r="2" spans="1:13" x14ac:dyDescent="0.2">
      <c r="A2" s="2" t="s">
        <v>76</v>
      </c>
      <c r="B2" s="2" t="s">
        <v>9</v>
      </c>
      <c r="C2" s="2" t="s">
        <v>173</v>
      </c>
      <c r="D2" s="2" t="str">
        <f>IF(ISBLANK(VLOOKUP(A:A,'RWS AS-IS'!A:K,7,FALSE)),"",VLOOKUP(A:A,'RWS AS-IS'!A:K,7,FALSE))</f>
        <v/>
      </c>
      <c r="E2" s="3" t="str">
        <f>IF(ISBLANK(VLOOKUP('Dashboard INSPIRE'!A:A,'PDOK AS-IS'!A:K,6,FALSE)),"",VLOOKUP('Dashboard INSPIRE'!A:A,'PDOK AS-IS'!A:K,6,FALSE))</f>
        <v/>
      </c>
      <c r="F2" s="3">
        <f>IF(ISBLANK(VLOOKUP('Dashboard INSPIRE'!A:A,'HALE-connect'!A:J,5,FALSE)),"",VLOOKUP('Dashboard INSPIRE'!A:A,'HALE-connect'!A:J,5,FALSE))</f>
        <v>44652</v>
      </c>
      <c r="G2" s="3" t="s">
        <v>174</v>
      </c>
      <c r="H2" s="3" t="s">
        <v>197</v>
      </c>
      <c r="I2" s="2" t="str">
        <f>VLOOKUP(A:A,'RWS INSPIRE'!A:K,10,FALSE)</f>
        <v>Niet aanwezig</v>
      </c>
      <c r="J2" s="2" t="str">
        <f>VLOOKUP(A:A,'PDOK INSPIRE'!A:K,10,FALSE)</f>
        <v>Niet aanwezig</v>
      </c>
      <c r="K2" s="2" t="str">
        <f>VLOOKUP(A:A,'NGR INSPIRE'!A:I,8,FALSE)</f>
        <v>Datum aanwezig</v>
      </c>
      <c r="L2" s="2" t="str">
        <f>VLOOKUP(A:A,'HALE-connect'!A:I,8,FALSE)</f>
        <v>Verschillen in data</v>
      </c>
      <c r="M2" s="28" t="s">
        <v>272</v>
      </c>
    </row>
    <row r="3" spans="1:13" x14ac:dyDescent="0.2">
      <c r="A3" s="2" t="s">
        <v>93</v>
      </c>
      <c r="B3" s="2" t="s">
        <v>9</v>
      </c>
      <c r="C3" s="2" t="s">
        <v>11</v>
      </c>
      <c r="D3" s="2" t="str">
        <f>IF(ISBLANK(VLOOKUP(A:A,'RWS AS-IS'!A:K,7,FALSE)),"",VLOOKUP(A:A,'RWS AS-IS'!A:K,7,FALSE))</f>
        <v>6-jaarlijks</v>
      </c>
      <c r="E3" s="3">
        <f>IF(ISBLANK(VLOOKUP('Dashboard INSPIRE'!A:A,'PDOK AS-IS'!A:K,6,FALSE)),"",VLOOKUP('Dashboard INSPIRE'!A:A,'PDOK AS-IS'!A:K,6,FALSE))</f>
        <v>44966</v>
      </c>
      <c r="F3" s="3">
        <f>IF(ISBLANK(VLOOKUP('Dashboard INSPIRE'!A:A,'HALE-connect'!A:J,5,FALSE)),"",VLOOKUP('Dashboard INSPIRE'!A:A,'HALE-connect'!A:J,5,FALSE))</f>
        <v>44652</v>
      </c>
      <c r="G3" s="15" t="b">
        <f ca="1">_xlfn.DAYS(F3,TODAY())&gt;-2190</f>
        <v>1</v>
      </c>
      <c r="H3" s="2">
        <f>_xlfn.DAYS(E3,F3)</f>
        <v>314</v>
      </c>
      <c r="I3" s="2" t="str">
        <f>VLOOKUP(A:A,'RWS INSPIRE'!A:K,10,FALSE)</f>
        <v>Data aanwezig</v>
      </c>
      <c r="J3" s="2" t="str">
        <f>VLOOKUP(A:A,'PDOK INSPIRE'!A:K,10,FALSE)</f>
        <v>Niet aanwezig</v>
      </c>
      <c r="K3" s="2" t="str">
        <f>VLOOKUP(A:A,'NGR INSPIRE'!A:I,8,FALSE)</f>
        <v>Datum aanwezig</v>
      </c>
      <c r="L3" s="2" t="str">
        <f>VLOOKUP(A:A,'HALE-connect'!A:I,8,FALSE)</f>
        <v>Data kloppend</v>
      </c>
      <c r="M3" s="28" t="s">
        <v>272</v>
      </c>
    </row>
    <row r="4" spans="1:13" x14ac:dyDescent="0.2">
      <c r="A4" s="2" t="s">
        <v>75</v>
      </c>
      <c r="B4" s="2" t="s">
        <v>9</v>
      </c>
      <c r="C4" s="2" t="s">
        <v>173</v>
      </c>
      <c r="D4" s="2" t="str">
        <f>IF(ISBLANK(VLOOKUP(A:A,'RWS AS-IS'!A:K,7,FALSE)),"",VLOOKUP(A:A,'RWS AS-IS'!A:K,7,FALSE))</f>
        <v/>
      </c>
      <c r="E4" s="3" t="str">
        <f>IF(ISBLANK(VLOOKUP('Dashboard INSPIRE'!A:A,'PDOK AS-IS'!A:K,6,FALSE)),"",VLOOKUP('Dashboard INSPIRE'!A:A,'PDOK AS-IS'!A:K,6,FALSE))</f>
        <v/>
      </c>
      <c r="F4" s="3">
        <f>IF(ISBLANK(VLOOKUP('Dashboard INSPIRE'!A:A,'HALE-connect'!A:J,5,FALSE)),"",VLOOKUP('Dashboard INSPIRE'!A:A,'HALE-connect'!A:J,5,FALSE))</f>
        <v>44652</v>
      </c>
      <c r="G4" s="3" t="s">
        <v>174</v>
      </c>
      <c r="H4" s="3" t="s">
        <v>197</v>
      </c>
      <c r="I4" s="2" t="str">
        <f>VLOOKUP(A:A,'RWS INSPIRE'!A:K,10,FALSE)</f>
        <v>Niet aanwezig</v>
      </c>
      <c r="J4" s="2" t="str">
        <f>VLOOKUP(A:A,'PDOK INSPIRE'!A:K,10,FALSE)</f>
        <v>Niet aanwezig</v>
      </c>
      <c r="K4" s="2" t="str">
        <f>VLOOKUP(A:A,'NGR INSPIRE'!A:I,8,FALSE)</f>
        <v>Datum aanwezig</v>
      </c>
      <c r="L4" s="2" t="str">
        <f>VLOOKUP(A:A,'HALE-connect'!A:I,8,FALSE)</f>
        <v>Verschillen in data</v>
      </c>
      <c r="M4" s="28" t="s">
        <v>272</v>
      </c>
    </row>
    <row r="5" spans="1:13" x14ac:dyDescent="0.2">
      <c r="A5" s="2" t="s">
        <v>63</v>
      </c>
      <c r="B5" s="2" t="s">
        <v>64</v>
      </c>
      <c r="C5" s="2" t="s">
        <v>46</v>
      </c>
      <c r="D5" s="2" t="str">
        <f>IF(ISBLANK(VLOOKUP(A:A,'RWS AS-IS'!A:K,7,FALSE)),"",VLOOKUP(A:A,'RWS AS-IS'!A:K,7,FALSE))</f>
        <v>2-jaarlijks</v>
      </c>
      <c r="E5" s="3">
        <f>IF(ISBLANK(VLOOKUP('Dashboard INSPIRE'!A:A,'PDOK AS-IS'!A:K,6,FALSE)),"",VLOOKUP('Dashboard INSPIRE'!A:A,'PDOK AS-IS'!A:K,6,FALSE))</f>
        <v>44196</v>
      </c>
      <c r="F5" s="3">
        <f>IF(ISBLANK(VLOOKUP('Dashboard INSPIRE'!A:A,'HALE-connect'!A:J,5,FALSE)),"",VLOOKUP('Dashboard INSPIRE'!A:A,'HALE-connect'!A:J,5,FALSE))</f>
        <v>44497</v>
      </c>
      <c r="G5" s="15" t="b">
        <f ca="1">_xlfn.DAYS(F5,TODAY())&gt;-730</f>
        <v>1</v>
      </c>
      <c r="H5" s="2">
        <f>_xlfn.DAYS(E5,F5)</f>
        <v>-301</v>
      </c>
      <c r="I5" s="2" t="str">
        <f>VLOOKUP(A:A,'RWS INSPIRE'!A:K,10,FALSE)</f>
        <v>Data aanwezig</v>
      </c>
      <c r="J5" s="2" t="str">
        <f>VLOOKUP(A:A,'PDOK INSPIRE'!A:K,10,FALSE)</f>
        <v>Niet aanwezig</v>
      </c>
      <c r="K5" s="2" t="str">
        <f>VLOOKUP(A:A,'NGR INSPIRE'!A:I,8,FALSE)</f>
        <v>Datum aanwezig</v>
      </c>
      <c r="L5" s="2" t="str">
        <f>VLOOKUP(A:A,'HALE-connect'!A:I,8,FALSE)</f>
        <v>Data kloppend</v>
      </c>
      <c r="M5" s="28" t="s">
        <v>272</v>
      </c>
    </row>
    <row r="6" spans="1:13" x14ac:dyDescent="0.2">
      <c r="A6" s="2" t="s">
        <v>77</v>
      </c>
      <c r="B6" s="2" t="s">
        <v>9</v>
      </c>
      <c r="C6" s="2" t="s">
        <v>173</v>
      </c>
      <c r="D6" s="2" t="str">
        <f>IF(ISBLANK(VLOOKUP(A:A,'RWS AS-IS'!A:K,7,FALSE)),"",VLOOKUP(A:A,'RWS AS-IS'!A:K,7,FALSE))</f>
        <v/>
      </c>
      <c r="E6" s="3" t="str">
        <f>IF(ISBLANK(VLOOKUP('Dashboard INSPIRE'!A:A,'PDOK AS-IS'!A:K,6,FALSE)),"",VLOOKUP('Dashboard INSPIRE'!A:A,'PDOK AS-IS'!A:K,6,FALSE))</f>
        <v/>
      </c>
      <c r="F6" s="3">
        <f>IF(ISBLANK(VLOOKUP('Dashboard INSPIRE'!A:A,'HALE-connect'!A:J,5,FALSE)),"",VLOOKUP('Dashboard INSPIRE'!A:A,'HALE-connect'!A:J,5,FALSE))</f>
        <v>44652</v>
      </c>
      <c r="G6" s="3" t="s">
        <v>174</v>
      </c>
      <c r="H6" s="3" t="s">
        <v>197</v>
      </c>
      <c r="I6" s="2" t="str">
        <f>VLOOKUP(A:A,'RWS INSPIRE'!A:K,10,FALSE)</f>
        <v>Niet aanwezig</v>
      </c>
      <c r="J6" s="2" t="str">
        <f>VLOOKUP(A:A,'PDOK INSPIRE'!A:K,10,FALSE)</f>
        <v>Niet aanwezig</v>
      </c>
      <c r="K6" s="2" t="str">
        <f>VLOOKUP(A:A,'NGR INSPIRE'!A:I,8,FALSE)</f>
        <v>Datum aanwezig</v>
      </c>
      <c r="L6" s="2" t="str">
        <f>VLOOKUP(A:A,'HALE-connect'!A:I,8,FALSE)</f>
        <v>Verschillen in data</v>
      </c>
      <c r="M6" s="28" t="s">
        <v>272</v>
      </c>
    </row>
    <row r="7" spans="1:13" x14ac:dyDescent="0.2">
      <c r="A7" s="2" t="s">
        <v>78</v>
      </c>
      <c r="B7" s="2" t="s">
        <v>9</v>
      </c>
      <c r="C7" s="2" t="s">
        <v>173</v>
      </c>
      <c r="D7" s="2" t="str">
        <f>IF(ISBLANK(VLOOKUP(A:A,'RWS AS-IS'!A:K,7,FALSE)),"",VLOOKUP(A:A,'RWS AS-IS'!A:K,7,FALSE))</f>
        <v/>
      </c>
      <c r="E7" s="3" t="str">
        <f>IF(ISBLANK(VLOOKUP('Dashboard INSPIRE'!A:A,'PDOK AS-IS'!A:K,6,FALSE)),"",VLOOKUP('Dashboard INSPIRE'!A:A,'PDOK AS-IS'!A:K,6,FALSE))</f>
        <v/>
      </c>
      <c r="F7" s="3">
        <f>IF(ISBLANK(VLOOKUP('Dashboard INSPIRE'!A:A,'HALE-connect'!A:J,5,FALSE)),"",VLOOKUP('Dashboard INSPIRE'!A:A,'HALE-connect'!A:J,5,FALSE))</f>
        <v>44652</v>
      </c>
      <c r="G7" s="3" t="s">
        <v>174</v>
      </c>
      <c r="H7" s="3" t="s">
        <v>197</v>
      </c>
      <c r="I7" s="2" t="str">
        <f>VLOOKUP(A:A,'RWS INSPIRE'!A:K,10,FALSE)</f>
        <v>Niet aanwezig</v>
      </c>
      <c r="J7" s="2" t="str">
        <f>VLOOKUP(A:A,'PDOK INSPIRE'!A:K,10,FALSE)</f>
        <v>Niet aanwezig</v>
      </c>
      <c r="K7" s="2" t="str">
        <f>VLOOKUP(A:A,'NGR INSPIRE'!A:I,8,FALSE)</f>
        <v>Datum aanwezig</v>
      </c>
      <c r="L7" s="2" t="str">
        <f>VLOOKUP(A:A,'HALE-connect'!A:I,8,FALSE)</f>
        <v>Verschillen in data</v>
      </c>
      <c r="M7" s="28" t="s">
        <v>272</v>
      </c>
    </row>
    <row r="8" spans="1:13" x14ac:dyDescent="0.2">
      <c r="A8" s="2" t="s">
        <v>53</v>
      </c>
      <c r="B8" s="2" t="s">
        <v>24</v>
      </c>
      <c r="C8" s="2" t="s">
        <v>50</v>
      </c>
      <c r="D8" s="2" t="str">
        <f>IF(ISBLANK(VLOOKUP(A:A,'RWS AS-IS'!A:K,7,FALSE)),"",VLOOKUP(A:A,'RWS AS-IS'!A:K,7,FALSE))</f>
        <v>Maandelijks</v>
      </c>
      <c r="E8" s="3">
        <f>IF(ISBLANK(VLOOKUP('Dashboard INSPIRE'!A:A,'PDOK AS-IS'!A:K,6,FALSE)),"",VLOOKUP('Dashboard INSPIRE'!A:A,'PDOK AS-IS'!A:K,6,FALSE))</f>
        <v>45126</v>
      </c>
      <c r="F8" s="3">
        <f>IF(ISBLANK(VLOOKUP('Dashboard INSPIRE'!A:A,'HALE-connect'!A:J,5,FALSE)),"",VLOOKUP('Dashboard INSPIRE'!A:A,'HALE-connect'!A:J,5,FALSE))</f>
        <v>44469</v>
      </c>
      <c r="G8" s="15" t="b">
        <f ca="1">_xlfn.DAYS(F8,TODAY())&gt;-31</f>
        <v>0</v>
      </c>
      <c r="H8" s="2">
        <f>_xlfn.DAYS(E8,F8)</f>
        <v>657</v>
      </c>
      <c r="I8" s="2" t="str">
        <f>VLOOKUP(A:A,'RWS INSPIRE'!A:K,10,FALSE)</f>
        <v>Data aanwezig</v>
      </c>
      <c r="J8" s="2" t="str">
        <f>VLOOKUP(A:A,'PDOK INSPIRE'!A:K,10,FALSE)</f>
        <v>Niet aanwezig</v>
      </c>
      <c r="K8" s="2" t="str">
        <f>VLOOKUP(A:A,'NGR INSPIRE'!A:I,8,FALSE)</f>
        <v>Datum aanwezig</v>
      </c>
      <c r="L8" s="2" t="str">
        <f>VLOOKUP(A:A,'HALE-connect'!A:I,8,FALSE)</f>
        <v>Data kloppend</v>
      </c>
      <c r="M8" s="28" t="s">
        <v>272</v>
      </c>
    </row>
    <row r="9" spans="1:13" x14ac:dyDescent="0.2">
      <c r="A9" s="2" t="s">
        <v>52</v>
      </c>
      <c r="B9" s="2" t="s">
        <v>24</v>
      </c>
      <c r="C9" s="2" t="s">
        <v>50</v>
      </c>
      <c r="D9" s="2" t="str">
        <f>IF(ISBLANK(VLOOKUP(A:A,'RWS AS-IS'!A:K,7,FALSE)),"",VLOOKUP(A:A,'RWS AS-IS'!A:K,7,FALSE))</f>
        <v>Maandelijks</v>
      </c>
      <c r="E9" s="3">
        <f>IF(ISBLANK(VLOOKUP('Dashboard INSPIRE'!A:A,'PDOK AS-IS'!A:K,6,FALSE)),"",VLOOKUP('Dashboard INSPIRE'!A:A,'PDOK AS-IS'!A:K,6,FALSE))</f>
        <v>45126</v>
      </c>
      <c r="F9" s="3">
        <f>IF(ISBLANK(VLOOKUP('Dashboard INSPIRE'!A:A,'HALE-connect'!A:J,5,FALSE)),"",VLOOKUP('Dashboard INSPIRE'!A:A,'HALE-connect'!A:J,5,FALSE))</f>
        <v>44469</v>
      </c>
      <c r="G9" s="15" t="b">
        <f ca="1">_xlfn.DAYS(F9,TODAY())&gt;-31</f>
        <v>0</v>
      </c>
      <c r="H9" s="2">
        <f>_xlfn.DAYS(E9,F9)</f>
        <v>657</v>
      </c>
      <c r="I9" s="2" t="str">
        <f>VLOOKUP(A:A,'RWS INSPIRE'!A:K,10,FALSE)</f>
        <v>Data aanwezig</v>
      </c>
      <c r="J9" s="2" t="str">
        <f>VLOOKUP(A:A,'PDOK INSPIRE'!A:K,10,FALSE)</f>
        <v>Niet aanwezig</v>
      </c>
      <c r="K9" s="2" t="str">
        <f>VLOOKUP(A:A,'NGR INSPIRE'!A:I,8,FALSE)</f>
        <v>Datum aanwezig</v>
      </c>
      <c r="L9" s="2" t="str">
        <f>VLOOKUP(A:A,'HALE-connect'!A:I,8,FALSE)</f>
        <v>Data kloppend</v>
      </c>
      <c r="M9" s="28" t="s">
        <v>272</v>
      </c>
    </row>
    <row r="10" spans="1:13" x14ac:dyDescent="0.2">
      <c r="A10" s="2" t="s">
        <v>79</v>
      </c>
      <c r="B10" s="2" t="s">
        <v>9</v>
      </c>
      <c r="C10" s="2" t="s">
        <v>173</v>
      </c>
      <c r="D10" s="2" t="str">
        <f>IF(ISBLANK(VLOOKUP(A:A,'RWS AS-IS'!A:K,7,FALSE)),"",VLOOKUP(A:A,'RWS AS-IS'!A:K,7,FALSE))</f>
        <v/>
      </c>
      <c r="E10" s="3" t="str">
        <f>IF(ISBLANK(VLOOKUP('Dashboard INSPIRE'!A:A,'PDOK AS-IS'!A:K,6,FALSE)),"",VLOOKUP('Dashboard INSPIRE'!A:A,'PDOK AS-IS'!A:K,6,FALSE))</f>
        <v/>
      </c>
      <c r="F10" s="3">
        <f>IF(ISBLANK(VLOOKUP('Dashboard INSPIRE'!A:A,'HALE-connect'!A:J,5,FALSE)),"",VLOOKUP('Dashboard INSPIRE'!A:A,'HALE-connect'!A:J,5,FALSE))</f>
        <v>44652</v>
      </c>
      <c r="G10" s="3" t="s">
        <v>174</v>
      </c>
      <c r="H10" s="3" t="s">
        <v>197</v>
      </c>
      <c r="I10" s="2" t="str">
        <f>VLOOKUP(A:A,'RWS INSPIRE'!A:K,10,FALSE)</f>
        <v>Niet aanwezig</v>
      </c>
      <c r="J10" s="2" t="str">
        <f>VLOOKUP(A:A,'PDOK INSPIRE'!A:K,10,FALSE)</f>
        <v>Niet aanwezig</v>
      </c>
      <c r="K10" s="2" t="str">
        <f>VLOOKUP(A:A,'NGR INSPIRE'!A:I,8,FALSE)</f>
        <v>Datum aanwezig</v>
      </c>
      <c r="L10" s="2" t="str">
        <f>VLOOKUP(A:A,'HALE-connect'!A:I,8,FALSE)</f>
        <v>Verschillen in data</v>
      </c>
      <c r="M10" s="28" t="s">
        <v>272</v>
      </c>
    </row>
    <row r="11" spans="1:13" x14ac:dyDescent="0.2">
      <c r="A11" s="2" t="s">
        <v>80</v>
      </c>
      <c r="B11" s="2" t="s">
        <v>9</v>
      </c>
      <c r="C11" s="2" t="s">
        <v>173</v>
      </c>
      <c r="D11" s="2" t="str">
        <f>IF(ISBLANK(VLOOKUP(A:A,'RWS AS-IS'!A:K,7,FALSE)),"",VLOOKUP(A:A,'RWS AS-IS'!A:K,7,FALSE))</f>
        <v/>
      </c>
      <c r="E11" s="3" t="str">
        <f>IF(ISBLANK(VLOOKUP('Dashboard INSPIRE'!A:A,'PDOK AS-IS'!A:K,6,FALSE)),"",VLOOKUP('Dashboard INSPIRE'!A:A,'PDOK AS-IS'!A:K,6,FALSE))</f>
        <v/>
      </c>
      <c r="F11" s="3">
        <f>IF(ISBLANK(VLOOKUP('Dashboard INSPIRE'!A:A,'HALE-connect'!A:J,5,FALSE)),"",VLOOKUP('Dashboard INSPIRE'!A:A,'HALE-connect'!A:J,5,FALSE))</f>
        <v>44652</v>
      </c>
      <c r="G11" s="3" t="s">
        <v>174</v>
      </c>
      <c r="H11" s="3" t="s">
        <v>197</v>
      </c>
      <c r="I11" s="2" t="str">
        <f>VLOOKUP(A:A,'RWS INSPIRE'!A:K,10,FALSE)</f>
        <v>Niet aanwezig</v>
      </c>
      <c r="J11" s="2" t="str">
        <f>VLOOKUP(A:A,'PDOK INSPIRE'!A:K,10,FALSE)</f>
        <v>Niet aanwezig</v>
      </c>
      <c r="K11" s="2" t="str">
        <f>VLOOKUP(A:A,'NGR INSPIRE'!A:I,8,FALSE)</f>
        <v>Datum aanwezig</v>
      </c>
      <c r="L11" s="2" t="str">
        <f>VLOOKUP(A:A,'HALE-connect'!A:I,8,FALSE)</f>
        <v>Verschillen in data</v>
      </c>
      <c r="M11" s="28" t="s">
        <v>272</v>
      </c>
    </row>
    <row r="12" spans="1:13" x14ac:dyDescent="0.2">
      <c r="A12" s="2" t="s">
        <v>81</v>
      </c>
      <c r="B12" s="2" t="s">
        <v>9</v>
      </c>
      <c r="C12" s="2" t="s">
        <v>46</v>
      </c>
      <c r="D12" s="2" t="str">
        <f>IF(ISBLANK(VLOOKUP(A:A,'RWS AS-IS'!A:K,7,FALSE)),"",VLOOKUP(A:A,'RWS AS-IS'!A:K,7,FALSE))</f>
        <v>2-jaarlijks</v>
      </c>
      <c r="E12" s="3">
        <f>IF(ISBLANK(VLOOKUP('Dashboard INSPIRE'!A:A,'PDOK AS-IS'!A:K,6,FALSE)),"",VLOOKUP('Dashboard INSPIRE'!A:A,'PDOK AS-IS'!A:K,6,FALSE))</f>
        <v>44196</v>
      </c>
      <c r="F12" s="3">
        <f>IF(ISBLANK(VLOOKUP('Dashboard INSPIRE'!A:A,'HALE-connect'!A:J,5,FALSE)),"",VLOOKUP('Dashboard INSPIRE'!A:A,'HALE-connect'!A:J,5,FALSE))</f>
        <v>44652</v>
      </c>
      <c r="G12" s="15" t="b">
        <f ca="1">_xlfn.DAYS(F12,TODAY())&gt;-730</f>
        <v>1</v>
      </c>
      <c r="H12" s="2">
        <f>_xlfn.DAYS(E12,F12)</f>
        <v>-456</v>
      </c>
      <c r="I12" s="2" t="str">
        <f>VLOOKUP(A:A,'RWS INSPIRE'!A:K,10,FALSE)</f>
        <v>Data aanwezig</v>
      </c>
      <c r="J12" s="2" t="str">
        <f>VLOOKUP(A:A,'PDOK INSPIRE'!A:K,10,FALSE)</f>
        <v>Niet aanwezig</v>
      </c>
      <c r="K12" s="2" t="str">
        <f>VLOOKUP(A:A,'NGR INSPIRE'!A:I,8,FALSE)</f>
        <v>Datum aanwezig</v>
      </c>
      <c r="L12" s="2" t="str">
        <f>VLOOKUP(A:A,'HALE-connect'!A:I,8,FALSE)</f>
        <v>Verschillen in data</v>
      </c>
      <c r="M12" s="28" t="s">
        <v>272</v>
      </c>
    </row>
    <row r="13" spans="1:13" x14ac:dyDescent="0.2">
      <c r="A13" s="2" t="s">
        <v>92</v>
      </c>
      <c r="B13" s="2" t="s">
        <v>61</v>
      </c>
      <c r="C13" s="2" t="s">
        <v>173</v>
      </c>
      <c r="D13" s="2" t="str">
        <f>IF(ISBLANK(VLOOKUP(A:A,'RWS AS-IS'!A:K,7,FALSE)),"",VLOOKUP(A:A,'RWS AS-IS'!A:K,7,FALSE))</f>
        <v/>
      </c>
      <c r="E13" s="3" t="str">
        <f>IF(ISBLANK(VLOOKUP('Dashboard INSPIRE'!A:A,'PDOK AS-IS'!A:K,6,FALSE)),"",VLOOKUP('Dashboard INSPIRE'!A:A,'PDOK AS-IS'!A:K,6,FALSE))</f>
        <v/>
      </c>
      <c r="F13" s="3">
        <f>IF(ISBLANK(VLOOKUP('Dashboard INSPIRE'!A:A,'HALE-connect'!A:J,5,FALSE)),"",VLOOKUP('Dashboard INSPIRE'!A:A,'HALE-connect'!A:J,5,FALSE))</f>
        <v>44455</v>
      </c>
      <c r="G13" s="3" t="s">
        <v>174</v>
      </c>
      <c r="H13" s="3" t="s">
        <v>197</v>
      </c>
      <c r="I13" s="2" t="str">
        <f>VLOOKUP(A:A,'RWS INSPIRE'!A:K,10,FALSE)</f>
        <v>Niet aanwezig</v>
      </c>
      <c r="J13" s="2" t="str">
        <f>VLOOKUP(A:A,'PDOK INSPIRE'!A:K,10,FALSE)</f>
        <v>Niet aanwezig</v>
      </c>
      <c r="K13" s="2" t="str">
        <f>VLOOKUP(A:A,'NGR INSPIRE'!A:I,8,FALSE)</f>
        <v>Niet aanwezig</v>
      </c>
      <c r="L13" s="2" t="str">
        <f>VLOOKUP(A:A,'HALE-connect'!A:I,8,FALSE)</f>
        <v>Data kloppend</v>
      </c>
      <c r="M13" s="28" t="s">
        <v>271</v>
      </c>
    </row>
    <row r="14" spans="1:13" x14ac:dyDescent="0.2">
      <c r="A14" s="2" t="s">
        <v>60</v>
      </c>
      <c r="B14" s="2" t="s">
        <v>61</v>
      </c>
      <c r="C14" s="2" t="s">
        <v>62</v>
      </c>
      <c r="D14" s="2" t="str">
        <f>IF(ISBLANK(VLOOKUP(A:A,'RWS AS-IS'!A:K,7,FALSE)),"",VLOOKUP(A:A,'RWS AS-IS'!A:K,7,FALSE))</f>
        <v>6-jaarlijks</v>
      </c>
      <c r="E14" s="3" t="str">
        <f>IF(ISBLANK(VLOOKUP('Dashboard INSPIRE'!A:A,'PDOK AS-IS'!A:K,6,FALSE)),"",VLOOKUP('Dashboard INSPIRE'!A:A,'PDOK AS-IS'!A:K,6,FALSE))</f>
        <v/>
      </c>
      <c r="F14" s="3">
        <f>IF(ISBLANK(VLOOKUP('Dashboard INSPIRE'!A:A,'HALE-connect'!A:J,5,FALSE)),"",VLOOKUP('Dashboard INSPIRE'!A:A,'HALE-connect'!A:J,5,FALSE))</f>
        <v>44777</v>
      </c>
      <c r="G14" s="15" t="b">
        <f ca="1">_xlfn.DAYS(F14,TODAY())&gt;-2190</f>
        <v>1</v>
      </c>
      <c r="H14" s="3" t="s">
        <v>197</v>
      </c>
      <c r="I14" s="2" t="str">
        <f>VLOOKUP(A:A,'RWS INSPIRE'!A:K,10,FALSE)</f>
        <v>Niet aanwezig</v>
      </c>
      <c r="J14" s="2" t="str">
        <f>VLOOKUP(A:A,'PDOK INSPIRE'!A:K,10,FALSE)</f>
        <v>Niet aanwezig</v>
      </c>
      <c r="K14" s="2" t="str">
        <f>VLOOKUP(A:A,'NGR INSPIRE'!A:I,8,FALSE)</f>
        <v>Datum aanwezig</v>
      </c>
      <c r="L14" s="2" t="str">
        <f>VLOOKUP(A:A,'HALE-connect'!A:I,8,FALSE)</f>
        <v>Verschillen in data</v>
      </c>
      <c r="M14" s="28" t="s">
        <v>272</v>
      </c>
    </row>
    <row r="15" spans="1:13" x14ac:dyDescent="0.2">
      <c r="A15" s="2" t="s">
        <v>67</v>
      </c>
      <c r="B15" s="2" t="s">
        <v>64</v>
      </c>
      <c r="C15" s="2" t="s">
        <v>46</v>
      </c>
      <c r="D15" s="2" t="str">
        <f>IF(ISBLANK(VLOOKUP(A:A,'RWS AS-IS'!A:K,7,FALSE)),"",VLOOKUP(A:A,'RWS AS-IS'!A:K,7,FALSE))</f>
        <v>2-jaarlijks</v>
      </c>
      <c r="E15" s="3">
        <f>IF(ISBLANK(VLOOKUP('Dashboard INSPIRE'!A:A,'PDOK AS-IS'!A:K,6,FALSE)),"",VLOOKUP('Dashboard INSPIRE'!A:A,'PDOK AS-IS'!A:K,6,FALSE))</f>
        <v>44196</v>
      </c>
      <c r="F15" s="3">
        <f>IF(ISBLANK(VLOOKUP('Dashboard INSPIRE'!A:A,'HALE-connect'!A:J,5,FALSE)),"",VLOOKUP('Dashboard INSPIRE'!A:A,'HALE-connect'!A:J,5,FALSE))</f>
        <v>44497</v>
      </c>
      <c r="G15" s="15" t="b">
        <f ca="1">_xlfn.DAYS(F15,TODAY())&gt;-730</f>
        <v>1</v>
      </c>
      <c r="H15" s="2">
        <f>_xlfn.DAYS(E15,F15)</f>
        <v>-301</v>
      </c>
      <c r="I15" s="2" t="str">
        <f>VLOOKUP(A:A,'RWS INSPIRE'!A:K,10,FALSE)</f>
        <v>Data aanwezig</v>
      </c>
      <c r="J15" s="2" t="str">
        <f>VLOOKUP(A:A,'PDOK INSPIRE'!A:K,10,FALSE)</f>
        <v>Niet aanwezig</v>
      </c>
      <c r="K15" s="2" t="str">
        <f>VLOOKUP(A:A,'NGR INSPIRE'!A:I,8,FALSE)</f>
        <v>Datum aanwezig</v>
      </c>
      <c r="L15" s="2" t="str">
        <f>VLOOKUP(A:A,'HALE-connect'!A:I,8,FALSE)</f>
        <v>Data kloppend</v>
      </c>
      <c r="M15" s="28" t="s">
        <v>272</v>
      </c>
    </row>
    <row r="16" spans="1:13" x14ac:dyDescent="0.2">
      <c r="A16" s="2" t="s">
        <v>82</v>
      </c>
      <c r="B16" s="2" t="s">
        <v>9</v>
      </c>
      <c r="C16" s="2" t="s">
        <v>173</v>
      </c>
      <c r="D16" s="2" t="str">
        <f>IF(ISBLANK(VLOOKUP(A:A,'RWS AS-IS'!A:K,7,FALSE)),"",VLOOKUP(A:A,'RWS AS-IS'!A:K,7,FALSE))</f>
        <v/>
      </c>
      <c r="E16" s="3" t="str">
        <f>IF(ISBLANK(VLOOKUP('Dashboard INSPIRE'!A:A,'PDOK AS-IS'!A:K,6,FALSE)),"",VLOOKUP('Dashboard INSPIRE'!A:A,'PDOK AS-IS'!A:K,6,FALSE))</f>
        <v/>
      </c>
      <c r="F16" s="3">
        <f>IF(ISBLANK(VLOOKUP('Dashboard INSPIRE'!A:A,'HALE-connect'!A:J,5,FALSE)),"",VLOOKUP('Dashboard INSPIRE'!A:A,'HALE-connect'!A:J,5,FALSE))</f>
        <v>44652</v>
      </c>
      <c r="G16" s="3" t="s">
        <v>174</v>
      </c>
      <c r="H16" s="3" t="s">
        <v>197</v>
      </c>
      <c r="I16" s="2" t="str">
        <f>VLOOKUP(A:A,'RWS INSPIRE'!A:K,10,FALSE)</f>
        <v>Niet aanwezig</v>
      </c>
      <c r="J16" s="2" t="str">
        <f>VLOOKUP(A:A,'PDOK INSPIRE'!A:K,10,FALSE)</f>
        <v>Niet aanwezig</v>
      </c>
      <c r="K16" s="2" t="str">
        <f>VLOOKUP(A:A,'NGR INSPIRE'!A:I,8,FALSE)</f>
        <v>Datum aanwezig</v>
      </c>
      <c r="L16" s="2" t="str">
        <f>VLOOKUP(A:A,'HALE-connect'!A:I,8,FALSE)</f>
        <v>Verschillen in data</v>
      </c>
      <c r="M16" s="28" t="s">
        <v>272</v>
      </c>
    </row>
    <row r="17" spans="1:13" x14ac:dyDescent="0.2">
      <c r="A17" s="2" t="s">
        <v>83</v>
      </c>
      <c r="B17" s="2" t="s">
        <v>9</v>
      </c>
      <c r="C17" s="2" t="s">
        <v>173</v>
      </c>
      <c r="D17" s="2" t="str">
        <f>IF(ISBLANK(VLOOKUP(A:A,'RWS AS-IS'!A:K,7,FALSE)),"",VLOOKUP(A:A,'RWS AS-IS'!A:K,7,FALSE))</f>
        <v/>
      </c>
      <c r="E17" s="3" t="str">
        <f>IF(ISBLANK(VLOOKUP('Dashboard INSPIRE'!A:A,'PDOK AS-IS'!A:K,6,FALSE)),"",VLOOKUP('Dashboard INSPIRE'!A:A,'PDOK AS-IS'!A:K,6,FALSE))</f>
        <v/>
      </c>
      <c r="F17" s="3">
        <f>IF(ISBLANK(VLOOKUP('Dashboard INSPIRE'!A:A,'HALE-connect'!A:J,5,FALSE)),"",VLOOKUP('Dashboard INSPIRE'!A:A,'HALE-connect'!A:J,5,FALSE))</f>
        <v>44652</v>
      </c>
      <c r="G17" s="3" t="s">
        <v>174</v>
      </c>
      <c r="H17" s="3" t="s">
        <v>197</v>
      </c>
      <c r="I17" s="2" t="str">
        <f>VLOOKUP(A:A,'RWS INSPIRE'!A:K,10,FALSE)</f>
        <v>Niet aanwezig</v>
      </c>
      <c r="J17" s="2" t="str">
        <f>VLOOKUP(A:A,'PDOK INSPIRE'!A:K,10,FALSE)</f>
        <v>Niet aanwezig</v>
      </c>
      <c r="K17" s="2" t="str">
        <f>VLOOKUP(A:A,'NGR INSPIRE'!A:I,8,FALSE)</f>
        <v>Datum aanwezig</v>
      </c>
      <c r="L17" s="2" t="str">
        <f>VLOOKUP(A:A,'HALE-connect'!A:I,8,FALSE)</f>
        <v>Verschillen in data</v>
      </c>
      <c r="M17" s="28" t="s">
        <v>272</v>
      </c>
    </row>
    <row r="18" spans="1:13" x14ac:dyDescent="0.2">
      <c r="A18" s="2" t="s">
        <v>41</v>
      </c>
      <c r="B18" s="2" t="s">
        <v>33</v>
      </c>
      <c r="C18" s="2" t="s">
        <v>35</v>
      </c>
      <c r="D18" s="2" t="str">
        <f>IF(ISBLANK(VLOOKUP(A:A,'RWS AS-IS'!A:K,7,FALSE)),"",VLOOKUP(A:A,'RWS AS-IS'!A:K,7,FALSE))</f>
        <v>5-jaarlijks</v>
      </c>
      <c r="E18" s="3">
        <f>IF(ISBLANK(VLOOKUP('Dashboard INSPIRE'!A:A,'PDOK AS-IS'!A:K,6,FALSE)),"",VLOOKUP('Dashboard INSPIRE'!A:A,'PDOK AS-IS'!A:K,6,FALSE))</f>
        <v>45016</v>
      </c>
      <c r="F18" s="3">
        <f>IF(ISBLANK(VLOOKUP('Dashboard INSPIRE'!A:A,'HALE-connect'!A:J,5,FALSE)),"",VLOOKUP('Dashboard INSPIRE'!A:A,'HALE-connect'!A:J,5,FALSE))</f>
        <v>44503</v>
      </c>
      <c r="G18" s="15" t="b">
        <f ca="1">_xlfn.DAYS(F18,TODAY())&gt;-1825</f>
        <v>1</v>
      </c>
      <c r="H18" s="3" t="s">
        <v>197</v>
      </c>
      <c r="I18" s="2" t="str">
        <f>VLOOKUP(A:A,'RWS INSPIRE'!A:K,10,FALSE)</f>
        <v>Data aanwezig</v>
      </c>
      <c r="J18" s="2" t="str">
        <f>VLOOKUP(A:A,'PDOK INSPIRE'!A:K,10,FALSE)</f>
        <v>Niet aanwezig</v>
      </c>
      <c r="K18" s="2" t="str">
        <f>VLOOKUP(A:A,'NGR INSPIRE'!A:I,8,FALSE)</f>
        <v>Datum aanwezig</v>
      </c>
      <c r="L18" s="2" t="str">
        <f>VLOOKUP(A:A,'HALE-connect'!A:I,8,FALSE)</f>
        <v>Data kloppend</v>
      </c>
      <c r="M18" s="28" t="s">
        <v>272</v>
      </c>
    </row>
    <row r="19" spans="1:13" x14ac:dyDescent="0.2">
      <c r="A19" s="2" t="s">
        <v>58</v>
      </c>
      <c r="B19" s="2" t="s">
        <v>59</v>
      </c>
      <c r="C19" s="2" t="s">
        <v>173</v>
      </c>
      <c r="D19" s="2" t="str">
        <f>IF(ISBLANK(VLOOKUP(A:A,'RWS AS-IS'!A:K,7,FALSE)),"",VLOOKUP(A:A,'RWS AS-IS'!A:K,7,FALSE))</f>
        <v/>
      </c>
      <c r="E19" s="3" t="str">
        <f>IF(ISBLANK(VLOOKUP('Dashboard INSPIRE'!A:A,'PDOK AS-IS'!A:K,6,FALSE)),"",VLOOKUP('Dashboard INSPIRE'!A:A,'PDOK AS-IS'!A:K,6,FALSE))</f>
        <v/>
      </c>
      <c r="F19" s="3">
        <f>IF(ISBLANK(VLOOKUP('Dashboard INSPIRE'!A:A,'HALE-connect'!A:J,5,FALSE)),"",VLOOKUP('Dashboard INSPIRE'!A:A,'HALE-connect'!A:J,5,FALSE))</f>
        <v>44455</v>
      </c>
      <c r="G19" s="3" t="s">
        <v>174</v>
      </c>
      <c r="H19" s="3" t="s">
        <v>197</v>
      </c>
      <c r="I19" s="2" t="str">
        <f>VLOOKUP(A:A,'RWS INSPIRE'!A:K,10,FALSE)</f>
        <v>Niet aanwezig</v>
      </c>
      <c r="J19" s="2" t="str">
        <f>VLOOKUP(A:A,'PDOK INSPIRE'!A:K,10,FALSE)</f>
        <v>Niet aanwezig</v>
      </c>
      <c r="K19" s="2" t="str">
        <f>VLOOKUP(A:A,'NGR INSPIRE'!A:I,8,FALSE)</f>
        <v>Niet aanwezig</v>
      </c>
      <c r="L19" s="2" t="str">
        <f>VLOOKUP(A:A,'HALE-connect'!A:I,8,FALSE)</f>
        <v>Data kloppend</v>
      </c>
      <c r="M19" s="28" t="s">
        <v>271</v>
      </c>
    </row>
    <row r="20" spans="1:13" x14ac:dyDescent="0.2">
      <c r="A20" s="2" t="s">
        <v>91</v>
      </c>
      <c r="B20" s="2" t="s">
        <v>59</v>
      </c>
      <c r="C20" s="2" t="s">
        <v>62</v>
      </c>
      <c r="D20" s="2" t="str">
        <f>IF(ISBLANK(VLOOKUP(A:A,'RWS AS-IS'!A:K,7,FALSE)),"",VLOOKUP(A:A,'RWS AS-IS'!A:K,7,FALSE))</f>
        <v>6-jaarlijks</v>
      </c>
      <c r="E20" s="3" t="str">
        <f>IF(ISBLANK(VLOOKUP('Dashboard INSPIRE'!A:A,'PDOK AS-IS'!A:K,6,FALSE)),"",VLOOKUP('Dashboard INSPIRE'!A:A,'PDOK AS-IS'!A:K,6,FALSE))</f>
        <v/>
      </c>
      <c r="F20" s="3">
        <f>IF(ISBLANK(VLOOKUP('Dashboard INSPIRE'!A:A,'HALE-connect'!A:J,5,FALSE)),"",VLOOKUP('Dashboard INSPIRE'!A:A,'HALE-connect'!A:J,5,FALSE))</f>
        <v>44455</v>
      </c>
      <c r="G20" s="15" t="b">
        <f ca="1">_xlfn.DAYS(F20,TODAY())&gt;-2190</f>
        <v>1</v>
      </c>
      <c r="H20" s="3" t="s">
        <v>197</v>
      </c>
      <c r="I20" s="2" t="str">
        <f>VLOOKUP(A:A,'RWS INSPIRE'!A:K,10,FALSE)</f>
        <v>Niet aanwezig</v>
      </c>
      <c r="J20" s="2" t="str">
        <f>VLOOKUP(A:A,'PDOK INSPIRE'!A:K,10,FALSE)</f>
        <v>Niet aanwezig</v>
      </c>
      <c r="K20" s="2" t="str">
        <f>VLOOKUP(A:A,'NGR INSPIRE'!A:I,8,FALSE)</f>
        <v>Niet aanwezig</v>
      </c>
      <c r="L20" s="2" t="str">
        <f>VLOOKUP(A:A,'HALE-connect'!A:I,8,FALSE)</f>
        <v>Data kloppend</v>
      </c>
      <c r="M20" s="28" t="s">
        <v>271</v>
      </c>
    </row>
    <row r="21" spans="1:13" x14ac:dyDescent="0.2">
      <c r="A21" s="2" t="s">
        <v>72</v>
      </c>
      <c r="B21" s="2" t="s">
        <v>73</v>
      </c>
      <c r="C21" s="2" t="s">
        <v>74</v>
      </c>
      <c r="D21" s="2" t="str">
        <f>IF(ISBLANK(VLOOKUP(A:A,'RWS AS-IS'!A:K,7,FALSE)),"",VLOOKUP(A:A,'RWS AS-IS'!A:K,7,FALSE))</f>
        <v xml:space="preserve">3 jaarlijks </v>
      </c>
      <c r="E21" s="3">
        <f>IF(ISBLANK(VLOOKUP('Dashboard INSPIRE'!A:A,'PDOK AS-IS'!A:K,6,FALSE)),"",VLOOKUP('Dashboard INSPIRE'!A:A,'PDOK AS-IS'!A:K,6,FALSE))</f>
        <v>45035</v>
      </c>
      <c r="F21" s="3">
        <f>IF(ISBLANK(VLOOKUP('Dashboard INSPIRE'!A:A,'HALE-connect'!A:J,5,FALSE)),"",VLOOKUP('Dashboard INSPIRE'!A:A,'HALE-connect'!A:J,5,FALSE))</f>
        <v>44927</v>
      </c>
      <c r="G21" s="15" t="b">
        <f ca="1">_xlfn.DAYS(F21,TODAY())&gt;-1095</f>
        <v>1</v>
      </c>
      <c r="H21" s="2">
        <f t="shared" ref="H21:H26" si="0">_xlfn.DAYS(E21,F21)</f>
        <v>108</v>
      </c>
      <c r="I21" s="2" t="str">
        <f>VLOOKUP(A:A,'RWS INSPIRE'!A:K,10,FALSE)</f>
        <v>Niet aanwezig</v>
      </c>
      <c r="J21" s="2" t="str">
        <f>VLOOKUP(A:A,'PDOK INSPIRE'!A:K,10,FALSE)</f>
        <v>Niet aanwezig</v>
      </c>
      <c r="K21" s="2" t="str">
        <f>VLOOKUP(A:A,'NGR INSPIRE'!A:I,8,FALSE)</f>
        <v>Datum aanwezig</v>
      </c>
      <c r="L21" s="2" t="str">
        <f>VLOOKUP(A:A,'HALE-connect'!A:I,8,FALSE)</f>
        <v>Verschillen in data</v>
      </c>
      <c r="M21" s="28" t="s">
        <v>272</v>
      </c>
    </row>
    <row r="22" spans="1:13" x14ac:dyDescent="0.2">
      <c r="A22" s="2" t="s">
        <v>18</v>
      </c>
      <c r="B22" s="2" t="s">
        <v>19</v>
      </c>
      <c r="C22" s="2" t="s">
        <v>21</v>
      </c>
      <c r="D22" s="2" t="str">
        <f>IF(ISBLANK(VLOOKUP(A:A,'RWS AS-IS'!A:K,7,FALSE)),"",VLOOKUP(A:A,'RWS AS-IS'!A:K,7,FALSE))</f>
        <v>op afroep</v>
      </c>
      <c r="E22" s="3">
        <f>IF(ISBLANK(VLOOKUP('Dashboard INSPIRE'!A:A,'PDOK AS-IS'!A:K,6,FALSE)),"",VLOOKUP('Dashboard INSPIRE'!A:A,'PDOK AS-IS'!A:K,6,FALSE))</f>
        <v>44917</v>
      </c>
      <c r="F22" s="3">
        <f>IF(ISBLANK(VLOOKUP('Dashboard INSPIRE'!A:A,'HALE-connect'!A:J,5,FALSE)),"",VLOOKUP('Dashboard INSPIRE'!A:A,'HALE-connect'!A:J,5,FALSE))</f>
        <v>44378</v>
      </c>
      <c r="G22" s="3" t="s">
        <v>174</v>
      </c>
      <c r="H22" s="2">
        <f t="shared" si="0"/>
        <v>539</v>
      </c>
      <c r="I22" s="2" t="str">
        <f>VLOOKUP(A:A,'RWS INSPIRE'!A:K,10,FALSE)</f>
        <v>Data aanwezig</v>
      </c>
      <c r="J22" s="2" t="str">
        <f>VLOOKUP(A:A,'PDOK INSPIRE'!A:K,10,FALSE)</f>
        <v>Niet aanwezig</v>
      </c>
      <c r="K22" s="2" t="str">
        <f>VLOOKUP(A:A,'NGR INSPIRE'!A:I,8,FALSE)</f>
        <v>Datum aanwezig</v>
      </c>
      <c r="L22" s="2" t="str">
        <f>VLOOKUP(A:A,'HALE-connect'!A:I,8,FALSE)</f>
        <v>Data kloppend</v>
      </c>
      <c r="M22" s="28" t="s">
        <v>272</v>
      </c>
    </row>
    <row r="23" spans="1:13" x14ac:dyDescent="0.2">
      <c r="A23" s="2" t="s">
        <v>96</v>
      </c>
      <c r="B23" s="2" t="s">
        <v>19</v>
      </c>
      <c r="C23" s="2" t="s">
        <v>21</v>
      </c>
      <c r="D23" s="2" t="str">
        <f>IF(ISBLANK(VLOOKUP(A:A,'RWS AS-IS'!A:K,7,FALSE)),"",VLOOKUP(A:A,'RWS AS-IS'!A:K,7,FALSE))</f>
        <v>op afroep</v>
      </c>
      <c r="E23" s="3">
        <f>IF(ISBLANK(VLOOKUP('Dashboard INSPIRE'!A:A,'PDOK AS-IS'!A:K,6,FALSE)),"",VLOOKUP('Dashboard INSPIRE'!A:A,'PDOK AS-IS'!A:K,6,FALSE))</f>
        <v>44917</v>
      </c>
      <c r="F23" s="3">
        <f>IF(ISBLANK(VLOOKUP('Dashboard INSPIRE'!A:A,'HALE-connect'!A:J,5,FALSE)),"",VLOOKUP('Dashboard INSPIRE'!A:A,'HALE-connect'!A:J,5,FALSE))</f>
        <v>44378</v>
      </c>
      <c r="G23" s="3" t="s">
        <v>174</v>
      </c>
      <c r="H23" s="2">
        <f t="shared" si="0"/>
        <v>539</v>
      </c>
      <c r="I23" s="2" t="str">
        <f>VLOOKUP(A:A,'RWS INSPIRE'!A:K,10,FALSE)</f>
        <v>Data aanwezig</v>
      </c>
      <c r="J23" s="2" t="str">
        <f>VLOOKUP(A:A,'PDOK INSPIRE'!A:K,10,FALSE)</f>
        <v>Niet aanwezig</v>
      </c>
      <c r="K23" s="2" t="str">
        <f>VLOOKUP(A:A,'NGR INSPIRE'!A:I,8,FALSE)</f>
        <v>Datum aanwezig</v>
      </c>
      <c r="L23" s="2" t="str">
        <f>VLOOKUP(A:A,'HALE-connect'!A:I,8,FALSE)</f>
        <v>Verschillen in data</v>
      </c>
      <c r="M23" s="28" t="s">
        <v>272</v>
      </c>
    </row>
    <row r="24" spans="1:13" x14ac:dyDescent="0.2">
      <c r="A24" s="2" t="s">
        <v>97</v>
      </c>
      <c r="B24" s="2" t="s">
        <v>19</v>
      </c>
      <c r="C24" s="2" t="s">
        <v>21</v>
      </c>
      <c r="D24" s="2" t="str">
        <f>IF(ISBLANK(VLOOKUP(A:A,'RWS AS-IS'!A:K,7,FALSE)),"",VLOOKUP(A:A,'RWS AS-IS'!A:K,7,FALSE))</f>
        <v>op afroep</v>
      </c>
      <c r="E24" s="3">
        <f>IF(ISBLANK(VLOOKUP('Dashboard INSPIRE'!A:A,'PDOK AS-IS'!A:K,6,FALSE)),"",VLOOKUP('Dashboard INSPIRE'!A:A,'PDOK AS-IS'!A:K,6,FALSE))</f>
        <v>44917</v>
      </c>
      <c r="F24" s="3">
        <f>IF(ISBLANK(VLOOKUP('Dashboard INSPIRE'!A:A,'HALE-connect'!A:J,5,FALSE)),"",VLOOKUP('Dashboard INSPIRE'!A:A,'HALE-connect'!A:J,5,FALSE))</f>
        <v>44378</v>
      </c>
      <c r="G24" s="3" t="s">
        <v>174</v>
      </c>
      <c r="H24" s="2">
        <f t="shared" si="0"/>
        <v>539</v>
      </c>
      <c r="I24" s="2" t="str">
        <f>VLOOKUP(A:A,'RWS INSPIRE'!A:K,10,FALSE)</f>
        <v>Data aanwezig</v>
      </c>
      <c r="J24" s="2" t="str">
        <f>VLOOKUP(A:A,'PDOK INSPIRE'!A:K,10,FALSE)</f>
        <v>Niet aanwezig</v>
      </c>
      <c r="K24" s="2" t="str">
        <f>VLOOKUP(A:A,'NGR INSPIRE'!A:I,8,FALSE)</f>
        <v>Datum aanwezig</v>
      </c>
      <c r="L24" s="2" t="str">
        <f>VLOOKUP(A:A,'HALE-connect'!A:I,8,FALSE)</f>
        <v>Verschillen in data</v>
      </c>
      <c r="M24" s="28" t="s">
        <v>272</v>
      </c>
    </row>
    <row r="25" spans="1:13" x14ac:dyDescent="0.2">
      <c r="A25" s="2" t="s">
        <v>8</v>
      </c>
      <c r="B25" s="2" t="s">
        <v>9</v>
      </c>
      <c r="C25" s="2" t="s">
        <v>11</v>
      </c>
      <c r="D25" s="2" t="str">
        <f>IF(ISBLANK(VLOOKUP(A:A,'RWS AS-IS'!A:K,7,FALSE)),"",VLOOKUP(A:A,'RWS AS-IS'!A:K,7,FALSE))</f>
        <v>6-jaarlijks</v>
      </c>
      <c r="E25" s="3">
        <f>IF(ISBLANK(VLOOKUP('Dashboard INSPIRE'!A:A,'PDOK AS-IS'!A:K,6,FALSE)),"",VLOOKUP('Dashboard INSPIRE'!A:A,'PDOK AS-IS'!A:K,6,FALSE))</f>
        <v>44966</v>
      </c>
      <c r="F25" s="3">
        <f>IF(ISBLANK(VLOOKUP('Dashboard INSPIRE'!A:A,'HALE-connect'!A:J,5,FALSE)),"",VLOOKUP('Dashboard INSPIRE'!A:A,'HALE-connect'!A:J,5,FALSE))</f>
        <v>44652</v>
      </c>
      <c r="G25" s="15" t="b">
        <f ca="1">_xlfn.DAYS(F25,TODAY())&gt;-2190</f>
        <v>1</v>
      </c>
      <c r="H25" s="2">
        <f t="shared" si="0"/>
        <v>314</v>
      </c>
      <c r="I25" s="2" t="str">
        <f>VLOOKUP(A:A,'RWS INSPIRE'!A:K,10,FALSE)</f>
        <v>Data aanwezig</v>
      </c>
      <c r="J25" s="2" t="str">
        <f>VLOOKUP(A:A,'PDOK INSPIRE'!A:K,10,FALSE)</f>
        <v>Niet aanwezig</v>
      </c>
      <c r="K25" s="2" t="str">
        <f>VLOOKUP(A:A,'NGR INSPIRE'!A:I,8,FALSE)</f>
        <v>Datum aanwezig</v>
      </c>
      <c r="L25" s="2" t="str">
        <f>VLOOKUP(A:A,'HALE-connect'!A:I,8,FALSE)</f>
        <v>Verschillen in data</v>
      </c>
      <c r="M25" s="28" t="s">
        <v>272</v>
      </c>
    </row>
    <row r="26" spans="1:13" x14ac:dyDescent="0.2">
      <c r="A26" s="2" t="s">
        <v>48</v>
      </c>
      <c r="B26" s="2" t="s">
        <v>24</v>
      </c>
      <c r="C26" s="2" t="s">
        <v>50</v>
      </c>
      <c r="D26" s="2" t="str">
        <f>IF(ISBLANK(VLOOKUP(A:A,'RWS AS-IS'!A:K,7,FALSE)),"",VLOOKUP(A:A,'RWS AS-IS'!A:K,7,FALSE))</f>
        <v>Maandelijks</v>
      </c>
      <c r="E26" s="3">
        <f>IF(ISBLANK(VLOOKUP('Dashboard INSPIRE'!A:A,'PDOK AS-IS'!A:K,6,FALSE)),"",VLOOKUP('Dashboard INSPIRE'!A:A,'PDOK AS-IS'!A:K,6,FALSE))</f>
        <v>45126</v>
      </c>
      <c r="F26" s="3">
        <f>IF(ISBLANK(VLOOKUP('Dashboard INSPIRE'!A:A,'HALE-connect'!A:J,5,FALSE)),"",VLOOKUP('Dashboard INSPIRE'!A:A,'HALE-connect'!A:J,5,FALSE))</f>
        <v>44469</v>
      </c>
      <c r="G26" s="15" t="b">
        <f ca="1">_xlfn.DAYS(F26,TODAY())&gt;-31</f>
        <v>0</v>
      </c>
      <c r="H26" s="2">
        <f t="shared" si="0"/>
        <v>657</v>
      </c>
      <c r="I26" s="2" t="str">
        <f>VLOOKUP(A:A,'RWS INSPIRE'!A:K,10,FALSE)</f>
        <v>Data aanwezig</v>
      </c>
      <c r="J26" s="2" t="str">
        <f>VLOOKUP(A:A,'PDOK INSPIRE'!A:K,10,FALSE)</f>
        <v>Niet aanwezig</v>
      </c>
      <c r="K26" s="2" t="str">
        <f>VLOOKUP(A:A,'NGR INSPIRE'!A:I,8,FALSE)</f>
        <v>Datum aanwezig</v>
      </c>
      <c r="L26" s="2" t="str">
        <f>VLOOKUP(A:A,'HALE-connect'!A:I,8,FALSE)</f>
        <v>Data kloppend</v>
      </c>
      <c r="M26" s="28" t="s">
        <v>272</v>
      </c>
    </row>
    <row r="27" spans="1:13" x14ac:dyDescent="0.2">
      <c r="A27" s="2" t="s">
        <v>84</v>
      </c>
      <c r="B27" s="2" t="s">
        <v>9</v>
      </c>
      <c r="C27" s="2" t="s">
        <v>173</v>
      </c>
      <c r="D27" s="2" t="str">
        <f>IF(ISBLANK(VLOOKUP(A:A,'RWS AS-IS'!A:K,7,FALSE)),"",VLOOKUP(A:A,'RWS AS-IS'!A:K,7,FALSE))</f>
        <v/>
      </c>
      <c r="E27" s="3" t="str">
        <f>IF(ISBLANK(VLOOKUP('Dashboard INSPIRE'!A:A,'PDOK AS-IS'!A:K,6,FALSE)),"",VLOOKUP('Dashboard INSPIRE'!A:A,'PDOK AS-IS'!A:K,6,FALSE))</f>
        <v/>
      </c>
      <c r="F27" s="3">
        <f>IF(ISBLANK(VLOOKUP('Dashboard INSPIRE'!A:A,'HALE-connect'!A:J,5,FALSE)),"",VLOOKUP('Dashboard INSPIRE'!A:A,'HALE-connect'!A:J,5,FALSE))</f>
        <v>44652</v>
      </c>
      <c r="G27" s="3" t="s">
        <v>174</v>
      </c>
      <c r="H27" s="3" t="s">
        <v>197</v>
      </c>
      <c r="I27" s="2" t="str">
        <f>VLOOKUP(A:A,'RWS INSPIRE'!A:K,10,FALSE)</f>
        <v>Niet aanwezig</v>
      </c>
      <c r="J27" s="2" t="str">
        <f>VLOOKUP(A:A,'PDOK INSPIRE'!A:K,10,FALSE)</f>
        <v>Niet aanwezig</v>
      </c>
      <c r="K27" s="2" t="str">
        <f>VLOOKUP(A:A,'NGR INSPIRE'!A:I,8,FALSE)</f>
        <v>Datum aanwezig</v>
      </c>
      <c r="L27" s="2" t="str">
        <f>VLOOKUP(A:A,'HALE-connect'!A:I,8,FALSE)</f>
        <v>Verschillen in data</v>
      </c>
      <c r="M27" s="28" t="s">
        <v>272</v>
      </c>
    </row>
    <row r="28" spans="1:13" x14ac:dyDescent="0.2">
      <c r="A28" s="2" t="s">
        <v>85</v>
      </c>
      <c r="B28" s="2" t="s">
        <v>9</v>
      </c>
      <c r="C28" s="2" t="s">
        <v>173</v>
      </c>
      <c r="D28" s="2" t="str">
        <f>IF(ISBLANK(VLOOKUP(A:A,'RWS AS-IS'!A:K,7,FALSE)),"",VLOOKUP(A:A,'RWS AS-IS'!A:K,7,FALSE))</f>
        <v/>
      </c>
      <c r="E28" s="3" t="str">
        <f>IF(ISBLANK(VLOOKUP('Dashboard INSPIRE'!A:A,'PDOK AS-IS'!A:K,6,FALSE)),"",VLOOKUP('Dashboard INSPIRE'!A:A,'PDOK AS-IS'!A:K,6,FALSE))</f>
        <v/>
      </c>
      <c r="F28" s="3">
        <f>IF(ISBLANK(VLOOKUP('Dashboard INSPIRE'!A:A,'HALE-connect'!A:J,5,FALSE)),"",VLOOKUP('Dashboard INSPIRE'!A:A,'HALE-connect'!A:J,5,FALSE))</f>
        <v>44652</v>
      </c>
      <c r="G28" s="3" t="s">
        <v>174</v>
      </c>
      <c r="H28" s="3" t="s">
        <v>197</v>
      </c>
      <c r="I28" s="2" t="str">
        <f>VLOOKUP(A:A,'RWS INSPIRE'!A:K,10,FALSE)</f>
        <v>Niet aanwezig</v>
      </c>
      <c r="J28" s="2" t="str">
        <f>VLOOKUP(A:A,'PDOK INSPIRE'!A:K,10,FALSE)</f>
        <v>Niet aanwezig</v>
      </c>
      <c r="K28" s="2" t="str">
        <f>VLOOKUP(A:A,'NGR INSPIRE'!A:I,8,FALSE)</f>
        <v>Datum aanwezig</v>
      </c>
      <c r="L28" s="2" t="str">
        <f>VLOOKUP(A:A,'HALE-connect'!A:I,8,FALSE)</f>
        <v>Verschillen in data</v>
      </c>
      <c r="M28" s="28" t="s">
        <v>272</v>
      </c>
    </row>
    <row r="29" spans="1:13" x14ac:dyDescent="0.2">
      <c r="A29" s="2" t="s">
        <v>38</v>
      </c>
      <c r="B29" s="2" t="s">
        <v>33</v>
      </c>
      <c r="C29" s="2" t="s">
        <v>35</v>
      </c>
      <c r="D29" s="2" t="str">
        <f>IF(ISBLANK(VLOOKUP(A:A,'RWS AS-IS'!A:K,7,FALSE)),"",VLOOKUP(A:A,'RWS AS-IS'!A:K,7,FALSE))</f>
        <v>5-jaarlijks</v>
      </c>
      <c r="E29" s="3">
        <f>IF(ISBLANK(VLOOKUP('Dashboard INSPIRE'!A:A,'PDOK AS-IS'!A:K,6,FALSE)),"",VLOOKUP('Dashboard INSPIRE'!A:A,'PDOK AS-IS'!A:K,6,FALSE))</f>
        <v>45016</v>
      </c>
      <c r="F29" s="3">
        <f>IF(ISBLANK(VLOOKUP('Dashboard INSPIRE'!A:A,'HALE-connect'!A:J,5,FALSE)),"",VLOOKUP('Dashboard INSPIRE'!A:A,'HALE-connect'!A:J,5,FALSE))</f>
        <v>44503</v>
      </c>
      <c r="G29" s="15" t="b">
        <f ca="1">_xlfn.DAYS(F29,TODAY())&gt;-1825</f>
        <v>1</v>
      </c>
      <c r="H29" s="3" t="s">
        <v>197</v>
      </c>
      <c r="I29" s="2" t="str">
        <f>VLOOKUP(A:A,'RWS INSPIRE'!A:K,10,FALSE)</f>
        <v>Data aanwezig</v>
      </c>
      <c r="J29" s="2" t="str">
        <f>VLOOKUP(A:A,'PDOK INSPIRE'!A:K,10,FALSE)</f>
        <v>Niet aanwezig</v>
      </c>
      <c r="K29" s="2" t="str">
        <f>VLOOKUP(A:A,'NGR INSPIRE'!A:I,8,FALSE)</f>
        <v>Datum aanwezig</v>
      </c>
      <c r="L29" s="2" t="str">
        <f>VLOOKUP(A:A,'HALE-connect'!A:I,8,FALSE)</f>
        <v>Data kloppend</v>
      </c>
      <c r="M29" s="28" t="s">
        <v>272</v>
      </c>
    </row>
    <row r="30" spans="1:13" x14ac:dyDescent="0.2">
      <c r="A30" s="2" t="s">
        <v>94</v>
      </c>
      <c r="B30" s="2" t="s">
        <v>33</v>
      </c>
      <c r="C30" s="2" t="s">
        <v>35</v>
      </c>
      <c r="D30" s="2" t="str">
        <f>IF(ISBLANK(VLOOKUP(A:A,'RWS AS-IS'!A:K,7,FALSE)),"",VLOOKUP(A:A,'RWS AS-IS'!A:K,7,FALSE))</f>
        <v>5-jaarlijks</v>
      </c>
      <c r="E30" s="3">
        <f>IF(ISBLANK(VLOOKUP('Dashboard INSPIRE'!A:A,'PDOK AS-IS'!A:K,6,FALSE)),"",VLOOKUP('Dashboard INSPIRE'!A:A,'PDOK AS-IS'!A:K,6,FALSE))</f>
        <v>45016</v>
      </c>
      <c r="F30" s="3">
        <f>IF(ISBLANK(VLOOKUP('Dashboard INSPIRE'!A:A,'HALE-connect'!A:J,5,FALSE)),"",VLOOKUP('Dashboard INSPIRE'!A:A,'HALE-connect'!A:J,5,FALSE))</f>
        <v>44503</v>
      </c>
      <c r="G30" s="15" t="b">
        <f ca="1">_xlfn.DAYS(F30,TODAY())&gt;-1825</f>
        <v>1</v>
      </c>
      <c r="H30" s="3" t="s">
        <v>197</v>
      </c>
      <c r="I30" s="2" t="str">
        <f>VLOOKUP(A:A,'RWS INSPIRE'!A:K,10,FALSE)</f>
        <v>Data aanwezig</v>
      </c>
      <c r="J30" s="2" t="str">
        <f>VLOOKUP(A:A,'PDOK INSPIRE'!A:K,10,FALSE)</f>
        <v>Niet aanwezig</v>
      </c>
      <c r="K30" s="2" t="str">
        <f>VLOOKUP(A:A,'NGR INSPIRE'!A:I,8,FALSE)</f>
        <v>Datum aanwezig</v>
      </c>
      <c r="L30" s="2" t="str">
        <f>VLOOKUP(A:A,'HALE-connect'!A:I,8,FALSE)</f>
        <v>Data kloppend</v>
      </c>
      <c r="M30" s="28" t="s">
        <v>272</v>
      </c>
    </row>
    <row r="31" spans="1:13" x14ac:dyDescent="0.2">
      <c r="A31" s="2" t="s">
        <v>95</v>
      </c>
      <c r="B31" s="2" t="s">
        <v>33</v>
      </c>
      <c r="C31" s="2" t="s">
        <v>35</v>
      </c>
      <c r="D31" s="2" t="str">
        <f>IF(ISBLANK(VLOOKUP(A:A,'RWS AS-IS'!A:K,7,FALSE)),"",VLOOKUP(A:A,'RWS AS-IS'!A:K,7,FALSE))</f>
        <v>5-jaarlijks</v>
      </c>
      <c r="E31" s="3">
        <f>IF(ISBLANK(VLOOKUP('Dashboard INSPIRE'!A:A,'PDOK AS-IS'!A:K,6,FALSE)),"",VLOOKUP('Dashboard INSPIRE'!A:A,'PDOK AS-IS'!A:K,6,FALSE))</f>
        <v>45016</v>
      </c>
      <c r="F31" s="3">
        <f>IF(ISBLANK(VLOOKUP('Dashboard INSPIRE'!A:A,'HALE-connect'!A:J,5,FALSE)),"",VLOOKUP('Dashboard INSPIRE'!A:A,'HALE-connect'!A:J,5,FALSE))</f>
        <v>44503</v>
      </c>
      <c r="G31" s="15" t="b">
        <f ca="1">_xlfn.DAYS(F31,TODAY())&gt;-1825</f>
        <v>1</v>
      </c>
      <c r="H31" s="3" t="s">
        <v>197</v>
      </c>
      <c r="I31" s="2" t="str">
        <f>VLOOKUP(A:A,'RWS INSPIRE'!A:K,10,FALSE)</f>
        <v>Data aanwezig</v>
      </c>
      <c r="J31" s="2" t="str">
        <f>VLOOKUP(A:A,'PDOK INSPIRE'!A:K,10,FALSE)</f>
        <v>Niet aanwezig</v>
      </c>
      <c r="K31" s="2" t="str">
        <f>VLOOKUP(A:A,'NGR INSPIRE'!A:I,8,FALSE)</f>
        <v>Datum aanwezig</v>
      </c>
      <c r="L31" s="2" t="str">
        <f>VLOOKUP(A:A,'HALE-connect'!A:I,8,FALSE)</f>
        <v>Data kloppend</v>
      </c>
      <c r="M31" s="28" t="s">
        <v>272</v>
      </c>
    </row>
    <row r="32" spans="1:13" x14ac:dyDescent="0.2">
      <c r="A32" s="2" t="s">
        <v>32</v>
      </c>
      <c r="B32" s="2" t="s">
        <v>33</v>
      </c>
      <c r="C32" s="2" t="s">
        <v>35</v>
      </c>
      <c r="D32" s="2" t="str">
        <f>IF(ISBLANK(VLOOKUP(A:A,'RWS AS-IS'!A:K,7,FALSE)),"",VLOOKUP(A:A,'RWS AS-IS'!A:K,7,FALSE))</f>
        <v>5-jaarlijks</v>
      </c>
      <c r="E32" s="3">
        <f>IF(ISBLANK(VLOOKUP('Dashboard INSPIRE'!A:A,'PDOK AS-IS'!A:K,6,FALSE)),"",VLOOKUP('Dashboard INSPIRE'!A:A,'PDOK AS-IS'!A:K,6,FALSE))</f>
        <v>45016</v>
      </c>
      <c r="F32" s="3">
        <f>IF(ISBLANK(VLOOKUP('Dashboard INSPIRE'!A:A,'HALE-connect'!A:J,5,FALSE)),"",VLOOKUP('Dashboard INSPIRE'!A:A,'HALE-connect'!A:J,5,FALSE))</f>
        <v>44503</v>
      </c>
      <c r="G32" s="15" t="b">
        <f ca="1">_xlfn.DAYS(F32,TODAY())&gt;-1825</f>
        <v>1</v>
      </c>
      <c r="H32" s="3" t="s">
        <v>197</v>
      </c>
      <c r="I32" s="2" t="str">
        <f>VLOOKUP(A:A,'RWS INSPIRE'!A:K,10,FALSE)</f>
        <v>Data aanwezig</v>
      </c>
      <c r="J32" s="2" t="str">
        <f>VLOOKUP(A:A,'PDOK INSPIRE'!A:K,10,FALSE)</f>
        <v>Niet aanwezig</v>
      </c>
      <c r="K32" s="2" t="str">
        <f>VLOOKUP(A:A,'NGR INSPIRE'!A:I,8,FALSE)</f>
        <v>Datum aanwezig</v>
      </c>
      <c r="L32" s="2" t="str">
        <f>VLOOKUP(A:A,'HALE-connect'!A:I,8,FALSE)</f>
        <v>Data kloppend</v>
      </c>
      <c r="M32" s="28" t="s">
        <v>272</v>
      </c>
    </row>
    <row r="33" spans="1:13" x14ac:dyDescent="0.2">
      <c r="A33" s="2" t="s">
        <v>86</v>
      </c>
      <c r="B33" s="2" t="s">
        <v>9</v>
      </c>
      <c r="C33" s="2" t="s">
        <v>173</v>
      </c>
      <c r="D33" s="2" t="str">
        <f>IF(ISBLANK(VLOOKUP(A:A,'RWS AS-IS'!A:K,7,FALSE)),"",VLOOKUP(A:A,'RWS AS-IS'!A:K,7,FALSE))</f>
        <v/>
      </c>
      <c r="E33" s="3" t="str">
        <f>IF(ISBLANK(VLOOKUP('Dashboard INSPIRE'!A:A,'PDOK AS-IS'!A:K,6,FALSE)),"",VLOOKUP('Dashboard INSPIRE'!A:A,'PDOK AS-IS'!A:K,6,FALSE))</f>
        <v/>
      </c>
      <c r="F33" s="3">
        <f>IF(ISBLANK(VLOOKUP('Dashboard INSPIRE'!A:A,'HALE-connect'!A:J,5,FALSE)),"",VLOOKUP('Dashboard INSPIRE'!A:A,'HALE-connect'!A:J,5,FALSE))</f>
        <v>44652</v>
      </c>
      <c r="G33" s="3" t="s">
        <v>174</v>
      </c>
      <c r="H33" s="3" t="s">
        <v>197</v>
      </c>
      <c r="I33" s="2" t="str">
        <f>VLOOKUP(A:A,'RWS INSPIRE'!A:K,10,FALSE)</f>
        <v>Niet aanwezig</v>
      </c>
      <c r="J33" s="2" t="str">
        <f>VLOOKUP(A:A,'PDOK INSPIRE'!A:K,10,FALSE)</f>
        <v>Niet aanwezig</v>
      </c>
      <c r="K33" s="2" t="str">
        <f>VLOOKUP(A:A,'NGR INSPIRE'!A:I,8,FALSE)</f>
        <v>Datum aanwezig</v>
      </c>
      <c r="L33" s="2" t="str">
        <f>VLOOKUP(A:A,'HALE-connect'!A:I,8,FALSE)</f>
        <v>Verschillen in data</v>
      </c>
      <c r="M33" s="28" t="s">
        <v>272</v>
      </c>
    </row>
    <row r="34" spans="1:13" x14ac:dyDescent="0.2">
      <c r="A34" s="2" t="s">
        <v>87</v>
      </c>
      <c r="B34" s="2" t="s">
        <v>9</v>
      </c>
      <c r="C34" s="2" t="s">
        <v>173</v>
      </c>
      <c r="D34" s="2" t="str">
        <f>IF(ISBLANK(VLOOKUP(A:A,'RWS AS-IS'!A:K,7,FALSE)),"",VLOOKUP(A:A,'RWS AS-IS'!A:K,7,FALSE))</f>
        <v/>
      </c>
      <c r="E34" s="3" t="str">
        <f>IF(ISBLANK(VLOOKUP('Dashboard INSPIRE'!A:A,'PDOK AS-IS'!A:K,6,FALSE)),"",VLOOKUP('Dashboard INSPIRE'!A:A,'PDOK AS-IS'!A:K,6,FALSE))</f>
        <v/>
      </c>
      <c r="F34" s="3">
        <f>IF(ISBLANK(VLOOKUP('Dashboard INSPIRE'!A:A,'HALE-connect'!A:J,5,FALSE)),"",VLOOKUP('Dashboard INSPIRE'!A:A,'HALE-connect'!A:J,5,FALSE))</f>
        <v>44652</v>
      </c>
      <c r="G34" s="3" t="s">
        <v>174</v>
      </c>
      <c r="H34" s="3" t="s">
        <v>197</v>
      </c>
      <c r="I34" s="2" t="str">
        <f>VLOOKUP(A:A,'RWS INSPIRE'!A:K,10,FALSE)</f>
        <v>Niet aanwezig</v>
      </c>
      <c r="J34" s="2" t="str">
        <f>VLOOKUP(A:A,'PDOK INSPIRE'!A:K,10,FALSE)</f>
        <v>Niet aanwezig</v>
      </c>
      <c r="K34" s="2" t="str">
        <f>VLOOKUP(A:A,'NGR INSPIRE'!A:I,8,FALSE)</f>
        <v>Datum aanwezig</v>
      </c>
      <c r="L34" s="2" t="str">
        <f>VLOOKUP(A:A,'HALE-connect'!A:I,8,FALSE)</f>
        <v>Verschillen in data</v>
      </c>
      <c r="M34" s="28" t="s">
        <v>272</v>
      </c>
    </row>
    <row r="35" spans="1:13" x14ac:dyDescent="0.2">
      <c r="A35" s="2" t="s">
        <v>88</v>
      </c>
      <c r="B35" s="2" t="s">
        <v>9</v>
      </c>
      <c r="C35" s="2" t="s">
        <v>173</v>
      </c>
      <c r="D35" s="2" t="str">
        <f>IF(ISBLANK(VLOOKUP(A:A,'RWS AS-IS'!A:K,7,FALSE)),"",VLOOKUP(A:A,'RWS AS-IS'!A:K,7,FALSE))</f>
        <v/>
      </c>
      <c r="E35" s="3" t="str">
        <f>IF(ISBLANK(VLOOKUP('Dashboard INSPIRE'!A:A,'PDOK AS-IS'!A:K,6,FALSE)),"",VLOOKUP('Dashboard INSPIRE'!A:A,'PDOK AS-IS'!A:K,6,FALSE))</f>
        <v/>
      </c>
      <c r="F35" s="3">
        <f>IF(ISBLANK(VLOOKUP('Dashboard INSPIRE'!A:A,'HALE-connect'!A:J,5,FALSE)),"",VLOOKUP('Dashboard INSPIRE'!A:A,'HALE-connect'!A:J,5,FALSE))</f>
        <v>44652</v>
      </c>
      <c r="G35" s="3" t="s">
        <v>174</v>
      </c>
      <c r="H35" s="3" t="s">
        <v>197</v>
      </c>
      <c r="I35" s="2" t="str">
        <f>VLOOKUP(A:A,'RWS INSPIRE'!A:K,10,FALSE)</f>
        <v>Niet aanwezig</v>
      </c>
      <c r="J35" s="2" t="str">
        <f>VLOOKUP(A:A,'PDOK INSPIRE'!A:K,10,FALSE)</f>
        <v>Niet aanwezig</v>
      </c>
      <c r="K35" s="2" t="str">
        <f>VLOOKUP(A:A,'NGR INSPIRE'!A:I,8,FALSE)</f>
        <v>Datum aanwezig</v>
      </c>
      <c r="L35" s="2" t="str">
        <f>VLOOKUP(A:A,'HALE-connect'!A:I,8,FALSE)</f>
        <v>Verschillen in data</v>
      </c>
      <c r="M35" s="28" t="s">
        <v>272</v>
      </c>
    </row>
    <row r="36" spans="1:13" x14ac:dyDescent="0.2">
      <c r="A36" s="2" t="s">
        <v>89</v>
      </c>
      <c r="B36" s="2" t="s">
        <v>9</v>
      </c>
      <c r="C36" s="2" t="s">
        <v>173</v>
      </c>
      <c r="D36" s="2" t="str">
        <f>IF(ISBLANK(VLOOKUP(A:A,'RWS AS-IS'!A:K,7,FALSE)),"",VLOOKUP(A:A,'RWS AS-IS'!A:K,7,FALSE))</f>
        <v/>
      </c>
      <c r="E36" s="3" t="str">
        <f>IF(ISBLANK(VLOOKUP('Dashboard INSPIRE'!A:A,'PDOK AS-IS'!A:K,6,FALSE)),"",VLOOKUP('Dashboard INSPIRE'!A:A,'PDOK AS-IS'!A:K,6,FALSE))</f>
        <v/>
      </c>
      <c r="F36" s="3">
        <f>IF(ISBLANK(VLOOKUP('Dashboard INSPIRE'!A:A,'HALE-connect'!A:J,5,FALSE)),"",VLOOKUP('Dashboard INSPIRE'!A:A,'HALE-connect'!A:J,5,FALSE))</f>
        <v>44652</v>
      </c>
      <c r="G36" s="3" t="s">
        <v>174</v>
      </c>
      <c r="H36" s="3" t="s">
        <v>197</v>
      </c>
      <c r="I36" s="2" t="str">
        <f>VLOOKUP(A:A,'RWS INSPIRE'!A:K,10,FALSE)</f>
        <v>Niet aanwezig</v>
      </c>
      <c r="J36" s="2" t="str">
        <f>VLOOKUP(A:A,'PDOK INSPIRE'!A:K,10,FALSE)</f>
        <v>Niet aanwezig</v>
      </c>
      <c r="K36" s="2" t="str">
        <f>VLOOKUP(A:A,'NGR INSPIRE'!A:I,8,FALSE)</f>
        <v>Datum aanwezig</v>
      </c>
      <c r="L36" s="2" t="str">
        <f>VLOOKUP(A:A,'HALE-connect'!A:I,8,FALSE)</f>
        <v>Verschillen in data</v>
      </c>
      <c r="M36" s="28" t="s">
        <v>272</v>
      </c>
    </row>
    <row r="37" spans="1:13" x14ac:dyDescent="0.2">
      <c r="A37" s="2" t="s">
        <v>44</v>
      </c>
      <c r="B37" s="2" t="s">
        <v>9</v>
      </c>
      <c r="C37" s="2" t="s">
        <v>46</v>
      </c>
      <c r="D37" s="2" t="str">
        <f>IF(ISBLANK(VLOOKUP(A:A,'RWS AS-IS'!A:K,7,FALSE)),"",VLOOKUP(A:A,'RWS AS-IS'!A:K,7,FALSE))</f>
        <v>2-jaarlijks</v>
      </c>
      <c r="E37" s="3">
        <f>IF(ISBLANK(VLOOKUP('Dashboard INSPIRE'!A:A,'PDOK AS-IS'!A:K,6,FALSE)),"",VLOOKUP('Dashboard INSPIRE'!A:A,'PDOK AS-IS'!A:K,6,FALSE))</f>
        <v>44196</v>
      </c>
      <c r="F37" s="3">
        <f>IF(ISBLANK(VLOOKUP('Dashboard INSPIRE'!A:A,'HALE-connect'!A:J,5,FALSE)),"",VLOOKUP('Dashboard INSPIRE'!A:A,'HALE-connect'!A:J,5,FALSE))</f>
        <v>44652</v>
      </c>
      <c r="G37" s="15" t="b">
        <f ca="1">_xlfn.DAYS(F37,TODAY())&gt;-730</f>
        <v>1</v>
      </c>
      <c r="H37" s="2">
        <f>_xlfn.DAYS(E37,F37)</f>
        <v>-456</v>
      </c>
      <c r="I37" s="2" t="str">
        <f>VLOOKUP(A:A,'RWS INSPIRE'!A:K,10,FALSE)</f>
        <v>Data aanwezig</v>
      </c>
      <c r="J37" s="2" t="str">
        <f>VLOOKUP(A:A,'PDOK INSPIRE'!A:K,10,FALSE)</f>
        <v>Niet aanwezig</v>
      </c>
      <c r="K37" s="2" t="str">
        <f>VLOOKUP(A:A,'NGR INSPIRE'!A:I,8,FALSE)</f>
        <v>Datum aanwezig</v>
      </c>
      <c r="L37" s="2" t="str">
        <f>VLOOKUP(A:A,'HALE-connect'!A:I,8,FALSE)</f>
        <v>Verschillen in data</v>
      </c>
      <c r="M37" s="28" t="s">
        <v>272</v>
      </c>
    </row>
    <row r="38" spans="1:13" x14ac:dyDescent="0.2">
      <c r="A38" s="2" t="s">
        <v>54</v>
      </c>
      <c r="B38" s="2" t="s">
        <v>24</v>
      </c>
      <c r="C38" s="2" t="s">
        <v>56</v>
      </c>
      <c r="D38" s="2" t="str">
        <f>IF(ISBLANK(VLOOKUP(A:A,'RWS AS-IS'!A:K,7,FALSE)),"",VLOOKUP(A:A,'RWS AS-IS'!A:K,7,FALSE))</f>
        <v>Maandelijks</v>
      </c>
      <c r="E38" s="3">
        <f>IF(ISBLANK(VLOOKUP('Dashboard INSPIRE'!A:A,'PDOK AS-IS'!A:K,6,FALSE)),"",VLOOKUP('Dashboard INSPIRE'!A:A,'PDOK AS-IS'!A:K,6,FALSE))</f>
        <v>45120</v>
      </c>
      <c r="F38" s="3">
        <f>IF(ISBLANK(VLOOKUP('Dashboard INSPIRE'!A:A,'HALE-connect'!A:J,5,FALSE)),"",VLOOKUP('Dashboard INSPIRE'!A:A,'HALE-connect'!A:J,5,FALSE))</f>
        <v>44469</v>
      </c>
      <c r="G38" s="15" t="b">
        <f ca="1">_xlfn.DAYS(F38,TODAY())&gt;-31</f>
        <v>0</v>
      </c>
      <c r="H38" s="2">
        <f>_xlfn.DAYS(E38,F38)</f>
        <v>651</v>
      </c>
      <c r="I38" s="2" t="str">
        <f>VLOOKUP(A:A,'RWS INSPIRE'!A:K,10,FALSE)</f>
        <v>Data aanwezig</v>
      </c>
      <c r="J38" s="2" t="str">
        <f>VLOOKUP(A:A,'PDOK INSPIRE'!A:K,10,FALSE)</f>
        <v>Niet aanwezig</v>
      </c>
      <c r="K38" s="2" t="str">
        <f>VLOOKUP(A:A,'NGR INSPIRE'!A:I,8,FALSE)</f>
        <v>Datum aanwezig</v>
      </c>
      <c r="L38" s="2" t="str">
        <f>VLOOKUP(A:A,'HALE-connect'!A:I,8,FALSE)</f>
        <v>Data kloppend</v>
      </c>
      <c r="M38" s="28" t="s">
        <v>272</v>
      </c>
    </row>
    <row r="39" spans="1:13" x14ac:dyDescent="0.2">
      <c r="A39" s="2" t="s">
        <v>23</v>
      </c>
      <c r="B39" s="2" t="s">
        <v>24</v>
      </c>
      <c r="C39" s="2" t="s">
        <v>26</v>
      </c>
      <c r="D39" s="2" t="str">
        <f>IF(ISBLANK(VLOOKUP(A:A,'RWS AS-IS'!A:K,7,FALSE)),"",VLOOKUP(A:A,'RWS AS-IS'!A:K,7,FALSE))</f>
        <v>Maandelijks</v>
      </c>
      <c r="E39" s="3">
        <f>IF(ISBLANK(VLOOKUP('Dashboard INSPIRE'!A:A,'PDOK AS-IS'!A:K,6,FALSE)),"",VLOOKUP('Dashboard INSPIRE'!A:A,'PDOK AS-IS'!A:K,6,FALSE))</f>
        <v>45120</v>
      </c>
      <c r="F39" s="3">
        <f>IF(ISBLANK(VLOOKUP('Dashboard INSPIRE'!A:A,'HALE-connect'!A:J,5,FALSE)),"",VLOOKUP('Dashboard INSPIRE'!A:A,'HALE-connect'!A:J,5,FALSE))</f>
        <v>44469</v>
      </c>
      <c r="G39" s="15" t="b">
        <f ca="1">_xlfn.DAYS(F39,TODAY())&gt;-31</f>
        <v>0</v>
      </c>
      <c r="H39" s="2">
        <f>_xlfn.DAYS(E39,F39)</f>
        <v>651</v>
      </c>
      <c r="I39" s="2" t="str">
        <f>VLOOKUP(A:A,'RWS INSPIRE'!A:K,10,FALSE)</f>
        <v>Data aanwezig</v>
      </c>
      <c r="J39" s="2" t="str">
        <f>VLOOKUP(A:A,'PDOK INSPIRE'!A:K,10,FALSE)</f>
        <v>Niet aanwezig</v>
      </c>
      <c r="K39" s="2" t="str">
        <f>VLOOKUP(A:A,'NGR INSPIRE'!A:I,8,FALSE)</f>
        <v>Datum aanwezig</v>
      </c>
      <c r="L39" s="2" t="str">
        <f>VLOOKUP(A:A,'HALE-connect'!A:I,8,FALSE)</f>
        <v>Data kloppend</v>
      </c>
      <c r="M39" s="28" t="s">
        <v>272</v>
      </c>
    </row>
    <row r="40" spans="1:13" x14ac:dyDescent="0.2">
      <c r="A40" s="2" t="s">
        <v>90</v>
      </c>
      <c r="B40" s="2" t="s">
        <v>9</v>
      </c>
      <c r="C40" s="2" t="s">
        <v>173</v>
      </c>
      <c r="D40" s="2" t="str">
        <f>IF(ISBLANK(VLOOKUP(A:A,'RWS AS-IS'!A:K,7,FALSE)),"",VLOOKUP(A:A,'RWS AS-IS'!A:K,7,FALSE))</f>
        <v/>
      </c>
      <c r="E40" s="3" t="str">
        <f>IF(ISBLANK(VLOOKUP('Dashboard INSPIRE'!A:A,'PDOK AS-IS'!A:K,6,FALSE)),"",VLOOKUP('Dashboard INSPIRE'!A:A,'PDOK AS-IS'!A:K,6,FALSE))</f>
        <v/>
      </c>
      <c r="F40" s="3">
        <f>IF(ISBLANK(VLOOKUP('Dashboard INSPIRE'!A:A,'HALE-connect'!A:J,5,FALSE)),"",VLOOKUP('Dashboard INSPIRE'!A:A,'HALE-connect'!A:J,5,FALSE))</f>
        <v>44652</v>
      </c>
      <c r="G40" s="3" t="s">
        <v>174</v>
      </c>
      <c r="H40" s="3" t="s">
        <v>197</v>
      </c>
      <c r="I40" s="2" t="str">
        <f>VLOOKUP(A:A,'RWS INSPIRE'!A:K,10,FALSE)</f>
        <v>Niet aanwezig</v>
      </c>
      <c r="J40" s="2" t="str">
        <f>VLOOKUP(A:A,'PDOK INSPIRE'!A:K,10,FALSE)</f>
        <v>Niet aanwezig</v>
      </c>
      <c r="K40" s="2" t="str">
        <f>VLOOKUP(A:A,'NGR INSPIRE'!A:I,8,FALSE)</f>
        <v>Datum aanwezig</v>
      </c>
      <c r="L40" s="2" t="str">
        <f>VLOOKUP(A:A,'HALE-connect'!A:I,8,FALSE)</f>
        <v>Verschillen in data</v>
      </c>
      <c r="M40" s="28" t="s">
        <v>272</v>
      </c>
    </row>
    <row r="41" spans="1:13" x14ac:dyDescent="0.2">
      <c r="A41" s="2" t="s">
        <v>110</v>
      </c>
      <c r="B41" s="2" t="s">
        <v>24</v>
      </c>
      <c r="C41" s="2" t="s">
        <v>26</v>
      </c>
      <c r="D41" s="2" t="str">
        <f>IF(ISBLANK(VLOOKUP(A:A,'RWS AS-IS'!A:K,7,FALSE)),"",VLOOKUP(A:A,'RWS AS-IS'!A:K,7,FALSE))</f>
        <v>Maandelijks</v>
      </c>
      <c r="E41" s="3">
        <f>IF(ISBLANK(VLOOKUP('Dashboard INSPIRE'!A:A,'PDOK AS-IS'!A:K,6,FALSE)),"",VLOOKUP('Dashboard INSPIRE'!A:A,'PDOK AS-IS'!A:K,6,FALSE))</f>
        <v>45120</v>
      </c>
      <c r="F41" s="3">
        <f>IF(ISBLANK(VLOOKUP('Dashboard INSPIRE'!A:A,'HALE-connect'!A:J,5,FALSE)),"",VLOOKUP('Dashboard INSPIRE'!A:A,'HALE-connect'!A:J,5,FALSE))</f>
        <v>44469</v>
      </c>
      <c r="G41" s="15" t="b">
        <f t="shared" ref="G41:G47" ca="1" si="1">_xlfn.DAYS(F41,TODAY())&gt;-31</f>
        <v>0</v>
      </c>
      <c r="H41" s="2">
        <f t="shared" ref="H41:H47" si="2">_xlfn.DAYS(E41,F41)</f>
        <v>651</v>
      </c>
      <c r="I41" s="2" t="str">
        <f>VLOOKUP(A:A,'RWS INSPIRE'!A:K,10,FALSE)</f>
        <v>Data aanwezig</v>
      </c>
      <c r="J41" s="2" t="str">
        <f>VLOOKUP(A:A,'PDOK INSPIRE'!A:K,10,FALSE)</f>
        <v>Niet aanwezig</v>
      </c>
      <c r="K41" s="2" t="str">
        <f>VLOOKUP(A:A,'NGR INSPIRE'!A:I,8,FALSE)</f>
        <v>Datum aanwezig</v>
      </c>
      <c r="L41" s="2" t="str">
        <f>VLOOKUP(A:A,'HALE-connect'!A:I,8,FALSE)</f>
        <v>Verschillen in data</v>
      </c>
      <c r="M41" s="28" t="s">
        <v>272</v>
      </c>
    </row>
    <row r="42" spans="1:13" x14ac:dyDescent="0.2">
      <c r="A42" s="2" t="s">
        <v>109</v>
      </c>
      <c r="B42" s="2" t="s">
        <v>24</v>
      </c>
      <c r="C42" s="2" t="s">
        <v>26</v>
      </c>
      <c r="D42" s="2" t="str">
        <f>IF(ISBLANK(VLOOKUP(A:A,'RWS AS-IS'!A:K,7,FALSE)),"",VLOOKUP(A:A,'RWS AS-IS'!A:K,7,FALSE))</f>
        <v>Maandelijks</v>
      </c>
      <c r="E42" s="3">
        <f>IF(ISBLANK(VLOOKUP('Dashboard INSPIRE'!A:A,'PDOK AS-IS'!A:K,6,FALSE)),"",VLOOKUP('Dashboard INSPIRE'!A:A,'PDOK AS-IS'!A:K,6,FALSE))</f>
        <v>45120</v>
      </c>
      <c r="F42" s="3">
        <f>IF(ISBLANK(VLOOKUP('Dashboard INSPIRE'!A:A,'HALE-connect'!A:J,5,FALSE)),"",VLOOKUP('Dashboard INSPIRE'!A:A,'HALE-connect'!A:J,5,FALSE))</f>
        <v>44469</v>
      </c>
      <c r="G42" s="15" t="b">
        <f t="shared" ca="1" si="1"/>
        <v>0</v>
      </c>
      <c r="H42" s="2">
        <f t="shared" si="2"/>
        <v>651</v>
      </c>
      <c r="I42" s="2" t="str">
        <f>VLOOKUP(A:A,'RWS INSPIRE'!A:K,10,FALSE)</f>
        <v>Data aanwezig</v>
      </c>
      <c r="J42" s="2" t="str">
        <f>VLOOKUP(A:A,'PDOK INSPIRE'!A:K,10,FALSE)</f>
        <v>Niet aanwezig</v>
      </c>
      <c r="K42" s="2" t="str">
        <f>VLOOKUP(A:A,'NGR INSPIRE'!A:I,8,FALSE)</f>
        <v>Datum aanwezig</v>
      </c>
      <c r="L42" s="2" t="str">
        <f>VLOOKUP(A:A,'HALE-connect'!A:I,8,FALSE)</f>
        <v>Verschillen in data</v>
      </c>
      <c r="M42" s="28" t="s">
        <v>272</v>
      </c>
    </row>
    <row r="43" spans="1:13" x14ac:dyDescent="0.2">
      <c r="A43" s="2" t="s">
        <v>102</v>
      </c>
      <c r="B43" s="2" t="s">
        <v>24</v>
      </c>
      <c r="C43" s="2" t="s">
        <v>26</v>
      </c>
      <c r="D43" s="2" t="str">
        <f>IF(ISBLANK(VLOOKUP(A:A,'RWS AS-IS'!A:K,7,FALSE)),"",VLOOKUP(A:A,'RWS AS-IS'!A:K,7,FALSE))</f>
        <v>Maandelijks</v>
      </c>
      <c r="E43" s="3">
        <f>IF(ISBLANK(VLOOKUP('Dashboard INSPIRE'!A:A,'PDOK AS-IS'!A:K,6,FALSE)),"",VLOOKUP('Dashboard INSPIRE'!A:A,'PDOK AS-IS'!A:K,6,FALSE))</f>
        <v>45120</v>
      </c>
      <c r="F43" s="3">
        <f>IF(ISBLANK(VLOOKUP('Dashboard INSPIRE'!A:A,'HALE-connect'!A:J,5,FALSE)),"",VLOOKUP('Dashboard INSPIRE'!A:A,'HALE-connect'!A:J,5,FALSE))</f>
        <v>44469</v>
      </c>
      <c r="G43" s="15" t="b">
        <f t="shared" ca="1" si="1"/>
        <v>0</v>
      </c>
      <c r="H43" s="2">
        <f t="shared" si="2"/>
        <v>651</v>
      </c>
      <c r="I43" s="2" t="str">
        <f>VLOOKUP(A:A,'RWS INSPIRE'!A:K,10,FALSE)</f>
        <v>Data aanwezig</v>
      </c>
      <c r="J43" s="2" t="str">
        <f>VLOOKUP(A:A,'PDOK INSPIRE'!A:K,10,FALSE)</f>
        <v>Niet aanwezig</v>
      </c>
      <c r="K43" s="2" t="str">
        <f>VLOOKUP(A:A,'NGR INSPIRE'!A:I,8,FALSE)</f>
        <v>Datum aanwezig</v>
      </c>
      <c r="L43" s="2" t="str">
        <f>VLOOKUP(A:A,'HALE-connect'!A:I,8,FALSE)</f>
        <v>Verschillen in data</v>
      </c>
      <c r="M43" s="28" t="s">
        <v>272</v>
      </c>
    </row>
    <row r="44" spans="1:13" x14ac:dyDescent="0.2">
      <c r="A44" s="2" t="s">
        <v>105</v>
      </c>
      <c r="B44" s="2" t="s">
        <v>24</v>
      </c>
      <c r="C44" s="2" t="s">
        <v>26</v>
      </c>
      <c r="D44" s="2" t="str">
        <f>IF(ISBLANK(VLOOKUP(A:A,'RWS AS-IS'!A:K,7,FALSE)),"",VLOOKUP(A:A,'RWS AS-IS'!A:K,7,FALSE))</f>
        <v>Maandelijks</v>
      </c>
      <c r="E44" s="3">
        <f>IF(ISBLANK(VLOOKUP('Dashboard INSPIRE'!A:A,'PDOK AS-IS'!A:K,6,FALSE)),"",VLOOKUP('Dashboard INSPIRE'!A:A,'PDOK AS-IS'!A:K,6,FALSE))</f>
        <v>45120</v>
      </c>
      <c r="F44" s="3">
        <f>IF(ISBLANK(VLOOKUP('Dashboard INSPIRE'!A:A,'HALE-connect'!A:J,5,FALSE)),"",VLOOKUP('Dashboard INSPIRE'!A:A,'HALE-connect'!A:J,5,FALSE))</f>
        <v>44469</v>
      </c>
      <c r="G44" s="15" t="b">
        <f t="shared" ca="1" si="1"/>
        <v>0</v>
      </c>
      <c r="H44" s="2">
        <f t="shared" si="2"/>
        <v>651</v>
      </c>
      <c r="I44" s="2" t="str">
        <f>VLOOKUP(A:A,'RWS INSPIRE'!A:K,10,FALSE)</f>
        <v>Data aanwezig</v>
      </c>
      <c r="J44" s="2" t="str">
        <f>VLOOKUP(A:A,'PDOK INSPIRE'!A:K,10,FALSE)</f>
        <v>Niet aanwezig</v>
      </c>
      <c r="K44" s="2" t="str">
        <f>VLOOKUP(A:A,'NGR INSPIRE'!A:I,8,FALSE)</f>
        <v>Datum aanwezig</v>
      </c>
      <c r="L44" s="2" t="str">
        <f>VLOOKUP(A:A,'HALE-connect'!A:I,8,FALSE)</f>
        <v>Verschillen in data</v>
      </c>
      <c r="M44" s="28" t="s">
        <v>272</v>
      </c>
    </row>
    <row r="45" spans="1:13" x14ac:dyDescent="0.2">
      <c r="A45" s="2" t="s">
        <v>106</v>
      </c>
      <c r="B45" s="2" t="s">
        <v>24</v>
      </c>
      <c r="C45" s="2" t="s">
        <v>26</v>
      </c>
      <c r="D45" s="2" t="str">
        <f>IF(ISBLANK(VLOOKUP(A:A,'RWS AS-IS'!A:K,7,FALSE)),"",VLOOKUP(A:A,'RWS AS-IS'!A:K,7,FALSE))</f>
        <v>Maandelijks</v>
      </c>
      <c r="E45" s="3">
        <f>IF(ISBLANK(VLOOKUP('Dashboard INSPIRE'!A:A,'PDOK AS-IS'!A:K,6,FALSE)),"",VLOOKUP('Dashboard INSPIRE'!A:A,'PDOK AS-IS'!A:K,6,FALSE))</f>
        <v>45120</v>
      </c>
      <c r="F45" s="3">
        <f>IF(ISBLANK(VLOOKUP('Dashboard INSPIRE'!A:A,'HALE-connect'!A:J,5,FALSE)),"",VLOOKUP('Dashboard INSPIRE'!A:A,'HALE-connect'!A:J,5,FALSE))</f>
        <v>44469</v>
      </c>
      <c r="G45" s="15" t="b">
        <f t="shared" ca="1" si="1"/>
        <v>0</v>
      </c>
      <c r="H45" s="2">
        <f t="shared" si="2"/>
        <v>651</v>
      </c>
      <c r="I45" s="2" t="str">
        <f>VLOOKUP(A:A,'RWS INSPIRE'!A:K,10,FALSE)</f>
        <v>Data aanwezig</v>
      </c>
      <c r="J45" s="2" t="str">
        <f>VLOOKUP(A:A,'PDOK INSPIRE'!A:K,10,FALSE)</f>
        <v>Niet aanwezig</v>
      </c>
      <c r="K45" s="2" t="str">
        <f>VLOOKUP(A:A,'NGR INSPIRE'!A:I,8,FALSE)</f>
        <v>Datum aanwezig</v>
      </c>
      <c r="L45" s="2" t="str">
        <f>VLOOKUP(A:A,'HALE-connect'!A:I,8,FALSE)</f>
        <v>Verschillen in data</v>
      </c>
      <c r="M45" s="28" t="s">
        <v>272</v>
      </c>
    </row>
    <row r="46" spans="1:13" x14ac:dyDescent="0.2">
      <c r="A46" s="2" t="s">
        <v>107</v>
      </c>
      <c r="B46" s="2" t="s">
        <v>24</v>
      </c>
      <c r="C46" s="2" t="s">
        <v>26</v>
      </c>
      <c r="D46" s="2" t="str">
        <f>IF(ISBLANK(VLOOKUP(A:A,'RWS AS-IS'!A:K,7,FALSE)),"",VLOOKUP(A:A,'RWS AS-IS'!A:K,7,FALSE))</f>
        <v>Maandelijks</v>
      </c>
      <c r="E46" s="3">
        <f>IF(ISBLANK(VLOOKUP('Dashboard INSPIRE'!A:A,'PDOK AS-IS'!A:K,6,FALSE)),"",VLOOKUP('Dashboard INSPIRE'!A:A,'PDOK AS-IS'!A:K,6,FALSE))</f>
        <v>45120</v>
      </c>
      <c r="F46" s="3">
        <f>IF(ISBLANK(VLOOKUP('Dashboard INSPIRE'!A:A,'HALE-connect'!A:J,5,FALSE)),"",VLOOKUP('Dashboard INSPIRE'!A:A,'HALE-connect'!A:J,5,FALSE))</f>
        <v>44469</v>
      </c>
      <c r="G46" s="15" t="b">
        <f t="shared" ca="1" si="1"/>
        <v>0</v>
      </c>
      <c r="H46" s="2">
        <f t="shared" si="2"/>
        <v>651</v>
      </c>
      <c r="I46" s="2" t="str">
        <f>VLOOKUP(A:A,'RWS INSPIRE'!A:K,10,FALSE)</f>
        <v>Data aanwezig</v>
      </c>
      <c r="J46" s="2" t="str">
        <f>VLOOKUP(A:A,'PDOK INSPIRE'!A:K,10,FALSE)</f>
        <v>Niet aanwezig</v>
      </c>
      <c r="K46" s="2" t="str">
        <f>VLOOKUP(A:A,'NGR INSPIRE'!A:I,8,FALSE)</f>
        <v>Datum aanwezig</v>
      </c>
      <c r="L46" s="2" t="str">
        <f>VLOOKUP(A:A,'HALE-connect'!A:I,8,FALSE)</f>
        <v>Verschillen in data</v>
      </c>
      <c r="M46" s="28" t="s">
        <v>272</v>
      </c>
    </row>
    <row r="47" spans="1:13" x14ac:dyDescent="0.2">
      <c r="A47" s="2" t="s">
        <v>108</v>
      </c>
      <c r="B47" s="2" t="s">
        <v>24</v>
      </c>
      <c r="C47" s="2" t="s">
        <v>26</v>
      </c>
      <c r="D47" s="2" t="str">
        <f>IF(ISBLANK(VLOOKUP(A:A,'RWS AS-IS'!A:K,7,FALSE)),"",VLOOKUP(A:A,'RWS AS-IS'!A:K,7,FALSE))</f>
        <v>Maandelijks</v>
      </c>
      <c r="E47" s="3">
        <f>IF(ISBLANK(VLOOKUP('Dashboard INSPIRE'!A:A,'PDOK AS-IS'!A:K,6,FALSE)),"",VLOOKUP('Dashboard INSPIRE'!A:A,'PDOK AS-IS'!A:K,6,FALSE))</f>
        <v>45120</v>
      </c>
      <c r="F47" s="3">
        <f>IF(ISBLANK(VLOOKUP('Dashboard INSPIRE'!A:A,'HALE-connect'!A:J,5,FALSE)),"",VLOOKUP('Dashboard INSPIRE'!A:A,'HALE-connect'!A:J,5,FALSE))</f>
        <v>44469</v>
      </c>
      <c r="G47" s="15" t="b">
        <f t="shared" ca="1" si="1"/>
        <v>0</v>
      </c>
      <c r="H47" s="2">
        <f t="shared" si="2"/>
        <v>651</v>
      </c>
      <c r="I47" s="2" t="str">
        <f>VLOOKUP(A:A,'RWS INSPIRE'!A:K,10,FALSE)</f>
        <v>Data aanwezig</v>
      </c>
      <c r="J47" s="2" t="str">
        <f>VLOOKUP(A:A,'PDOK INSPIRE'!A:K,10,FALSE)</f>
        <v>Niet aanwezig</v>
      </c>
      <c r="K47" s="2" t="str">
        <f>VLOOKUP(A:A,'NGR INSPIRE'!A:I,8,FALSE)</f>
        <v>Datum aanwezig</v>
      </c>
      <c r="L47" s="2" t="str">
        <f>VLOOKUP(A:A,'HALE-connect'!A:I,8,FALSE)</f>
        <v>Verschillen in data</v>
      </c>
      <c r="M47" s="28" t="s">
        <v>272</v>
      </c>
    </row>
    <row r="48" spans="1:13" x14ac:dyDescent="0.2">
      <c r="A48" s="2" t="s">
        <v>98</v>
      </c>
      <c r="B48" s="2" t="s">
        <v>24</v>
      </c>
      <c r="C48" s="2" t="s">
        <v>211</v>
      </c>
      <c r="D48" s="2" t="str">
        <f>IF(ISBLANK(VLOOKUP(A:A,'RWS AS-IS'!A:K,7,FALSE)),"",VLOOKUP(A:A,'RWS AS-IS'!A:K,7,FALSE))</f>
        <v>Maandelijks</v>
      </c>
      <c r="E48" s="3">
        <f>IF(ISBLANK(VLOOKUP('Dashboard INSPIRE'!A:A,'PDOK AS-IS'!A:K,6,FALSE)),"",VLOOKUP('Dashboard INSPIRE'!A:A,'PDOK AS-IS'!A:K,6,FALSE))</f>
        <v>45124</v>
      </c>
      <c r="F48" s="3">
        <f>IF(ISBLANK(VLOOKUP('Dashboard INSPIRE'!A:A,'HALE-connect'!A:J,5,FALSE)),"",VLOOKUP('Dashboard INSPIRE'!A:A,'HALE-connect'!A:J,5,FALSE))</f>
        <v>44469</v>
      </c>
      <c r="G48" s="3" t="s">
        <v>174</v>
      </c>
      <c r="H48" s="3" t="s">
        <v>197</v>
      </c>
      <c r="I48" s="2" t="str">
        <f>VLOOKUP(A:A,'RWS INSPIRE'!A:K,10,FALSE)</f>
        <v>Niet aanwezig</v>
      </c>
      <c r="J48" s="2" t="str">
        <f>VLOOKUP(A:A,'PDOK INSPIRE'!A:K,10,FALSE)</f>
        <v>Niet aanwezig</v>
      </c>
      <c r="K48" s="2" t="str">
        <f>VLOOKUP(A:A,'NGR INSPIRE'!A:I,8,FALSE)</f>
        <v>Datum aanwezig</v>
      </c>
      <c r="L48" s="2" t="str">
        <f>VLOOKUP(A:A,'HALE-connect'!A:I,8,FALSE)</f>
        <v>Verschillen in data</v>
      </c>
      <c r="M48" s="28" t="s">
        <v>272</v>
      </c>
    </row>
    <row r="49" spans="1:13" x14ac:dyDescent="0.2">
      <c r="A49" s="2" t="s">
        <v>99</v>
      </c>
      <c r="B49" s="2" t="s">
        <v>24</v>
      </c>
      <c r="C49" s="2" t="s">
        <v>100</v>
      </c>
      <c r="D49" s="2" t="str">
        <f>IF(ISBLANK(VLOOKUP(A:A,'RWS AS-IS'!A:K,7,FALSE)),"",VLOOKUP(A:A,'RWS AS-IS'!A:K,7,FALSE))</f>
        <v>op afroep</v>
      </c>
      <c r="E49" s="3">
        <f>IF(ISBLANK(VLOOKUP('Dashboard INSPIRE'!A:A,'PDOK AS-IS'!A:K,6,FALSE)),"",VLOOKUP('Dashboard INSPIRE'!A:A,'PDOK AS-IS'!A:K,6,FALSE))</f>
        <v>44859</v>
      </c>
      <c r="F49" s="3">
        <f>IF(ISBLANK(VLOOKUP('Dashboard INSPIRE'!A:A,'HALE-connect'!A:J,5,FALSE)),"",VLOOKUP('Dashboard INSPIRE'!A:A,'HALE-connect'!A:J,5,FALSE))</f>
        <v>44469</v>
      </c>
      <c r="G49" s="3" t="s">
        <v>174</v>
      </c>
      <c r="H49" s="3" t="s">
        <v>197</v>
      </c>
      <c r="I49" s="2" t="str">
        <f>VLOOKUP(A:A,'RWS INSPIRE'!A:K,10,FALSE)</f>
        <v>Niet aanwezig</v>
      </c>
      <c r="J49" s="2" t="str">
        <f>VLOOKUP(A:A,'PDOK INSPIRE'!A:K,10,FALSE)</f>
        <v>Niet aanwezig</v>
      </c>
      <c r="K49" s="2" t="str">
        <f>VLOOKUP(A:A,'NGR INSPIRE'!A:I,8,FALSE)</f>
        <v>Datum aanwezig</v>
      </c>
      <c r="L49" s="2" t="str">
        <f>VLOOKUP(A:A,'HALE-connect'!A:I,8,FALSE)</f>
        <v>Verschillen in data</v>
      </c>
      <c r="M49" s="28" t="s">
        <v>272</v>
      </c>
    </row>
    <row r="50" spans="1:13" x14ac:dyDescent="0.2">
      <c r="A50" s="2" t="s">
        <v>101</v>
      </c>
      <c r="B50" s="2" t="s">
        <v>24</v>
      </c>
      <c r="C50" s="2" t="s">
        <v>30</v>
      </c>
      <c r="D50" s="2" t="str">
        <f>IF(ISBLANK(VLOOKUP(A:A,'RWS AS-IS'!A:K,7,FALSE)),"",VLOOKUP(A:A,'RWS AS-IS'!A:K,7,FALSE))</f>
        <v>Maandelijks</v>
      </c>
      <c r="E50" s="3">
        <f>IF(ISBLANK(VLOOKUP('Dashboard INSPIRE'!A:A,'PDOK AS-IS'!A:K,6,FALSE)),"",VLOOKUP('Dashboard INSPIRE'!A:A,'PDOK AS-IS'!A:K,6,FALSE))</f>
        <v>45120</v>
      </c>
      <c r="F50" s="3">
        <f>IF(ISBLANK(VLOOKUP('Dashboard INSPIRE'!A:A,'HALE-connect'!A:J,5,FALSE)),"",VLOOKUP('Dashboard INSPIRE'!A:A,'HALE-connect'!A:J,5,FALSE))</f>
        <v>44469</v>
      </c>
      <c r="G50" s="15" t="b">
        <f ca="1">_xlfn.DAYS(F50,TODAY())&gt;-31</f>
        <v>0</v>
      </c>
      <c r="H50" s="2">
        <f>_xlfn.DAYS(E50,F50)</f>
        <v>651</v>
      </c>
      <c r="I50" s="2" t="str">
        <f>VLOOKUP(A:A,'RWS INSPIRE'!A:K,10,FALSE)</f>
        <v>Data aanwezig</v>
      </c>
      <c r="J50" s="2" t="str">
        <f>VLOOKUP(A:A,'PDOK INSPIRE'!A:K,10,FALSE)</f>
        <v>Niet aanwezig</v>
      </c>
      <c r="K50" s="2" t="str">
        <f>VLOOKUP(A:A,'NGR INSPIRE'!A:I,8,FALSE)</f>
        <v>Datum aanwezig</v>
      </c>
      <c r="L50" s="2" t="str">
        <f>VLOOKUP(A:A,'HALE-connect'!A:I,8,FALSE)</f>
        <v>Verschillen in data</v>
      </c>
      <c r="M50" s="28" t="s">
        <v>272</v>
      </c>
    </row>
    <row r="51" spans="1:13" x14ac:dyDescent="0.2">
      <c r="A51" s="2" t="s">
        <v>70</v>
      </c>
      <c r="B51" s="2" t="s">
        <v>24</v>
      </c>
      <c r="C51" s="2" t="s">
        <v>30</v>
      </c>
      <c r="D51" s="2" t="str">
        <f>IF(ISBLANK(VLOOKUP(A:A,'RWS AS-IS'!A:K,7,FALSE)),"",VLOOKUP(A:A,'RWS AS-IS'!A:K,7,FALSE))</f>
        <v>Maandelijks</v>
      </c>
      <c r="E51" s="3">
        <f>IF(ISBLANK(VLOOKUP('Dashboard INSPIRE'!A:A,'PDOK AS-IS'!A:K,6,FALSE)),"",VLOOKUP('Dashboard INSPIRE'!A:A,'PDOK AS-IS'!A:K,6,FALSE))</f>
        <v>45120</v>
      </c>
      <c r="F51" s="3">
        <f>IF(ISBLANK(VLOOKUP('Dashboard INSPIRE'!A:A,'HALE-connect'!A:J,5,FALSE)),"",VLOOKUP('Dashboard INSPIRE'!A:A,'HALE-connect'!A:J,5,FALSE))</f>
        <v>44469</v>
      </c>
      <c r="G51" s="15" t="b">
        <f ca="1">_xlfn.DAYS(F51,TODAY())&gt;-31</f>
        <v>0</v>
      </c>
      <c r="H51" s="2">
        <f>_xlfn.DAYS(E51,F51)</f>
        <v>651</v>
      </c>
      <c r="I51" s="2" t="str">
        <f>VLOOKUP(A:A,'RWS INSPIRE'!A:K,10,FALSE)</f>
        <v>Data aanwezig</v>
      </c>
      <c r="J51" s="2" t="str">
        <f>VLOOKUP(A:A,'PDOK INSPIRE'!A:K,10,FALSE)</f>
        <v>Niet aanwezig</v>
      </c>
      <c r="K51" s="2" t="str">
        <f>VLOOKUP(A:A,'NGR INSPIRE'!A:I,8,FALSE)</f>
        <v>Datum aanwezig</v>
      </c>
      <c r="L51" s="2" t="str">
        <f>VLOOKUP(A:A,'HALE-connect'!A:I,8,FALSE)</f>
        <v>Data kloppend</v>
      </c>
      <c r="M51" s="28" t="s">
        <v>272</v>
      </c>
    </row>
    <row r="52" spans="1:13" x14ac:dyDescent="0.2">
      <c r="A52" s="2" t="s">
        <v>71</v>
      </c>
      <c r="B52" s="2" t="s">
        <v>24</v>
      </c>
      <c r="C52" s="2" t="s">
        <v>30</v>
      </c>
      <c r="D52" s="2" t="str">
        <f>IF(ISBLANK(VLOOKUP(A:A,'RWS AS-IS'!A:K,7,FALSE)),"",VLOOKUP(A:A,'RWS AS-IS'!A:K,7,FALSE))</f>
        <v>Maandelijks</v>
      </c>
      <c r="E52" s="3">
        <f>IF(ISBLANK(VLOOKUP('Dashboard INSPIRE'!A:A,'PDOK AS-IS'!A:K,6,FALSE)),"",VLOOKUP('Dashboard INSPIRE'!A:A,'PDOK AS-IS'!A:K,6,FALSE))</f>
        <v>45120</v>
      </c>
      <c r="F52" s="3">
        <f>IF(ISBLANK(VLOOKUP('Dashboard INSPIRE'!A:A,'HALE-connect'!A:J,5,FALSE)),"",VLOOKUP('Dashboard INSPIRE'!A:A,'HALE-connect'!A:J,5,FALSE))</f>
        <v>44469</v>
      </c>
      <c r="G52" s="15" t="b">
        <f ca="1">_xlfn.DAYS(F52,TODAY())&gt;-31</f>
        <v>0</v>
      </c>
      <c r="H52" s="2">
        <f>_xlfn.DAYS(E52,F52)</f>
        <v>651</v>
      </c>
      <c r="I52" s="2" t="str">
        <f>VLOOKUP(A:A,'RWS INSPIRE'!A:K,10,FALSE)</f>
        <v>Data aanwezig</v>
      </c>
      <c r="J52" s="2" t="str">
        <f>VLOOKUP(A:A,'PDOK INSPIRE'!A:K,10,FALSE)</f>
        <v>Niet aanwezig</v>
      </c>
      <c r="K52" s="2" t="str">
        <f>VLOOKUP(A:A,'NGR INSPIRE'!A:I,8,FALSE)</f>
        <v>Datum aanwezig</v>
      </c>
      <c r="L52" s="2" t="str">
        <f>VLOOKUP(A:A,'HALE-connect'!A:I,8,FALSE)</f>
        <v>Data kloppend</v>
      </c>
      <c r="M52" s="28" t="s">
        <v>272</v>
      </c>
    </row>
    <row r="53" spans="1:13" x14ac:dyDescent="0.2">
      <c r="A53" s="2" t="s">
        <v>14</v>
      </c>
      <c r="B53" s="2" t="s">
        <v>9</v>
      </c>
      <c r="C53" s="2" t="s">
        <v>11</v>
      </c>
      <c r="D53" s="2" t="str">
        <f>IF(ISBLANK(VLOOKUP(A:A,'RWS AS-IS'!A:K,7,FALSE)),"",VLOOKUP(A:A,'RWS AS-IS'!A:K,7,FALSE))</f>
        <v>6-jaarlijks</v>
      </c>
      <c r="E53" s="3">
        <f>IF(ISBLANK(VLOOKUP('Dashboard INSPIRE'!A:A,'PDOK AS-IS'!A:K,6,FALSE)),"",VLOOKUP('Dashboard INSPIRE'!A:A,'PDOK AS-IS'!A:K,6,FALSE))</f>
        <v>44966</v>
      </c>
      <c r="F53" s="3">
        <f>IF(ISBLANK(VLOOKUP('Dashboard INSPIRE'!A:A,'HALE-connect'!A:J,5,FALSE)),"",VLOOKUP('Dashboard INSPIRE'!A:A,'HALE-connect'!A:J,5,FALSE))</f>
        <v>44652</v>
      </c>
      <c r="G53" s="15" t="b">
        <f ca="1">_xlfn.DAYS(F53,TODAY())&gt;-2190</f>
        <v>1</v>
      </c>
      <c r="H53" s="3" t="s">
        <v>197</v>
      </c>
      <c r="I53" s="2" t="str">
        <f>VLOOKUP(A:A,'RWS INSPIRE'!A:K,10,FALSE)</f>
        <v>Data aanwezig</v>
      </c>
      <c r="J53" s="2" t="str">
        <f>VLOOKUP(A:A,'PDOK INSPIRE'!A:K,10,FALSE)</f>
        <v>Niet aanwezig</v>
      </c>
      <c r="K53" s="2" t="str">
        <f>VLOOKUP(A:A,'NGR INSPIRE'!A:I,8,FALSE)</f>
        <v>Datum aanwezig</v>
      </c>
      <c r="L53" s="2" t="str">
        <f>VLOOKUP(A:A,'HALE-connect'!A:I,8,FALSE)</f>
        <v>Verschillen in data</v>
      </c>
      <c r="M53" s="28" t="s">
        <v>272</v>
      </c>
    </row>
    <row r="54" spans="1:13" x14ac:dyDescent="0.2">
      <c r="A54" s="2" t="s">
        <v>28</v>
      </c>
      <c r="B54" s="2" t="s">
        <v>24</v>
      </c>
      <c r="C54" s="2" t="s">
        <v>30</v>
      </c>
      <c r="D54" s="2" t="str">
        <f>IF(ISBLANK(VLOOKUP(A:A,'RWS AS-IS'!A:K,7,FALSE)),"",VLOOKUP(A:A,'RWS AS-IS'!A:K,7,FALSE))</f>
        <v>Maandelijks</v>
      </c>
      <c r="E54" s="3">
        <f>IF(ISBLANK(VLOOKUP('Dashboard INSPIRE'!A:A,'PDOK AS-IS'!A:K,6,FALSE)),"",VLOOKUP('Dashboard INSPIRE'!A:A,'PDOK AS-IS'!A:K,6,FALSE))</f>
        <v>45120</v>
      </c>
      <c r="F54" s="3">
        <f>IF(ISBLANK(VLOOKUP('Dashboard INSPIRE'!A:A,'HALE-connect'!A:J,5,FALSE)),"",VLOOKUP('Dashboard INSPIRE'!A:A,'HALE-connect'!A:J,5,FALSE))</f>
        <v>44469</v>
      </c>
      <c r="G54" s="15" t="b">
        <f ca="1">_xlfn.DAYS(F54,TODAY())&gt;-31</f>
        <v>0</v>
      </c>
      <c r="H54" s="2">
        <f>_xlfn.DAYS(E54,F54)</f>
        <v>651</v>
      </c>
      <c r="I54" s="2" t="str">
        <f>VLOOKUP(A:A,'RWS INSPIRE'!A:K,10,FALSE)</f>
        <v>Data aanwezig</v>
      </c>
      <c r="J54" s="2" t="str">
        <f>VLOOKUP(A:A,'PDOK INSPIRE'!A:K,10,FALSE)</f>
        <v>Niet aanwezig</v>
      </c>
      <c r="K54" s="2" t="str">
        <f>VLOOKUP(A:A,'NGR INSPIRE'!A:I,8,FALSE)</f>
        <v>Datum aanwezig</v>
      </c>
      <c r="L54" s="2" t="str">
        <f>VLOOKUP(A:A,'HALE-connect'!A:I,8,FALSE)</f>
        <v>Data kloppend</v>
      </c>
      <c r="M54" s="28" t="s">
        <v>272</v>
      </c>
    </row>
    <row r="55" spans="1:13" x14ac:dyDescent="0.2">
      <c r="A55" s="2" t="s">
        <v>212</v>
      </c>
      <c r="B55" s="2" t="s">
        <v>213</v>
      </c>
      <c r="C55" s="2" t="s">
        <v>214</v>
      </c>
      <c r="D55" s="2" t="s">
        <v>215</v>
      </c>
      <c r="E55" s="2"/>
      <c r="F55" s="3" t="str">
        <f>IF(ISBLANK(VLOOKUP('Dashboard INSPIRE'!A:A,'HALE-connect'!A:J,5,FALSE)),"",VLOOKUP('Dashboard INSPIRE'!A:A,'HALE-connect'!A:J,5,FALSE))</f>
        <v/>
      </c>
      <c r="G55" s="3" t="s">
        <v>174</v>
      </c>
      <c r="H55" s="3" t="s">
        <v>197</v>
      </c>
      <c r="I55" s="2" t="str">
        <f>VLOOKUP(A:A,'RWS INSPIRE'!A:K,10,FALSE)</f>
        <v>Niet aanwezig</v>
      </c>
      <c r="J55" s="2" t="str">
        <f>VLOOKUP(A:A,'PDOK INSPIRE'!A:K,10,FALSE)</f>
        <v>Niet aanwezig</v>
      </c>
      <c r="K55" s="2" t="str">
        <f>VLOOKUP(A:A,'NGR INSPIRE'!A:I,8,FALSE)</f>
        <v>Niet aanwezig</v>
      </c>
      <c r="L55" s="2" t="str">
        <f>VLOOKUP(A:A,'HALE-connect'!A:I,8,FALSE)</f>
        <v>Niet aanwezig</v>
      </c>
      <c r="M55" s="28" t="s">
        <v>272</v>
      </c>
    </row>
    <row r="56" spans="1:13" x14ac:dyDescent="0.2">
      <c r="A56" s="2" t="s">
        <v>216</v>
      </c>
      <c r="B56" s="2" t="s">
        <v>213</v>
      </c>
      <c r="C56" s="2" t="s">
        <v>74</v>
      </c>
      <c r="D56" s="2" t="s">
        <v>217</v>
      </c>
      <c r="E56" s="2"/>
      <c r="F56" s="3" t="str">
        <f>IF(ISBLANK(VLOOKUP('Dashboard INSPIRE'!A:A,'HALE-connect'!A:J,5,FALSE)),"",VLOOKUP('Dashboard INSPIRE'!A:A,'HALE-connect'!A:J,5,FALSE))</f>
        <v/>
      </c>
      <c r="G56" s="3" t="s">
        <v>174</v>
      </c>
      <c r="H56" s="3" t="s">
        <v>197</v>
      </c>
      <c r="I56" s="2" t="str">
        <f>VLOOKUP(A:A,'RWS INSPIRE'!A:K,10,FALSE)</f>
        <v>Niet aanwezig</v>
      </c>
      <c r="J56" s="2" t="str">
        <f>VLOOKUP(A:A,'PDOK INSPIRE'!A:K,10,FALSE)</f>
        <v>Niet aanwezig</v>
      </c>
      <c r="K56" s="2" t="str">
        <f>VLOOKUP(A:A,'NGR INSPIRE'!A:I,8,FALSE)</f>
        <v>Niet aanwezig</v>
      </c>
      <c r="L56" s="2" t="str">
        <f>VLOOKUP(A:A,'HALE-connect'!A:I,8,FALSE)</f>
        <v>Niet aanwezig</v>
      </c>
      <c r="M56" s="28" t="s">
        <v>272</v>
      </c>
    </row>
    <row r="57" spans="1:13" x14ac:dyDescent="0.2">
      <c r="A57" s="2" t="s">
        <v>218</v>
      </c>
      <c r="B57" s="2" t="s">
        <v>213</v>
      </c>
      <c r="C57" s="2" t="s">
        <v>74</v>
      </c>
      <c r="D57" s="2" t="s">
        <v>217</v>
      </c>
      <c r="E57" s="2"/>
      <c r="F57" s="3" t="str">
        <f>IF(ISBLANK(VLOOKUP('Dashboard INSPIRE'!A:A,'HALE-connect'!A:J,5,FALSE)),"",VLOOKUP('Dashboard INSPIRE'!A:A,'HALE-connect'!A:J,5,FALSE))</f>
        <v/>
      </c>
      <c r="G57" s="3" t="s">
        <v>174</v>
      </c>
      <c r="H57" s="3" t="s">
        <v>197</v>
      </c>
      <c r="I57" s="2" t="str">
        <f>VLOOKUP(A:A,'RWS INSPIRE'!A:K,10,FALSE)</f>
        <v>Niet aanwezig</v>
      </c>
      <c r="J57" s="2" t="str">
        <f>VLOOKUP(A:A,'PDOK INSPIRE'!A:K,10,FALSE)</f>
        <v>Niet aanwezig</v>
      </c>
      <c r="K57" s="2" t="str">
        <f>VLOOKUP(A:A,'NGR INSPIRE'!A:I,8,FALSE)</f>
        <v>Niet aanwezig</v>
      </c>
      <c r="L57" s="2" t="str">
        <f>VLOOKUP(A:A,'HALE-connect'!A:I,8,FALSE)</f>
        <v>Niet aanwezig</v>
      </c>
      <c r="M57" s="28" t="s">
        <v>272</v>
      </c>
    </row>
    <row r="58" spans="1:13" x14ac:dyDescent="0.2">
      <c r="A58" s="2" t="s">
        <v>219</v>
      </c>
      <c r="B58" s="2" t="s">
        <v>213</v>
      </c>
      <c r="C58" s="2" t="s">
        <v>220</v>
      </c>
      <c r="D58" s="2" t="s">
        <v>221</v>
      </c>
      <c r="E58" s="2"/>
      <c r="F58" s="3" t="str">
        <f>IF(ISBLANK(VLOOKUP('Dashboard INSPIRE'!A:A,'HALE-connect'!A:J,5,FALSE)),"",VLOOKUP('Dashboard INSPIRE'!A:A,'HALE-connect'!A:J,5,FALSE))</f>
        <v/>
      </c>
      <c r="G58" s="3" t="s">
        <v>174</v>
      </c>
      <c r="H58" s="3" t="s">
        <v>197</v>
      </c>
      <c r="I58" s="2" t="str">
        <f>VLOOKUP(A:A,'RWS INSPIRE'!A:K,10,FALSE)</f>
        <v>Niet aanwezig</v>
      </c>
      <c r="J58" s="2" t="str">
        <f>VLOOKUP(A:A,'PDOK INSPIRE'!A:K,10,FALSE)</f>
        <v>Niet aanwezig</v>
      </c>
      <c r="K58" s="2" t="str">
        <f>VLOOKUP(A:A,'NGR INSPIRE'!A:I,8,FALSE)</f>
        <v>Niet aanwezig</v>
      </c>
      <c r="L58" s="2" t="str">
        <f>VLOOKUP(A:A,'HALE-connect'!A:I,8,FALSE)</f>
        <v>Niet aanwezig</v>
      </c>
      <c r="M58" s="28" t="s">
        <v>272</v>
      </c>
    </row>
    <row r="59" spans="1:13" x14ac:dyDescent="0.2">
      <c r="A59" s="2" t="s">
        <v>222</v>
      </c>
      <c r="B59" s="2"/>
      <c r="C59" s="2" t="s">
        <v>223</v>
      </c>
      <c r="D59" s="2" t="s">
        <v>156</v>
      </c>
      <c r="E59" s="2"/>
      <c r="F59" s="3" t="str">
        <f>IF(ISBLANK(VLOOKUP('Dashboard INSPIRE'!A:A,'HALE-connect'!A:J,5,FALSE)),"",VLOOKUP('Dashboard INSPIRE'!A:A,'HALE-connect'!A:J,5,FALSE))</f>
        <v/>
      </c>
      <c r="G59" s="3" t="s">
        <v>174</v>
      </c>
      <c r="H59" s="3" t="s">
        <v>197</v>
      </c>
      <c r="I59" s="2" t="str">
        <f>VLOOKUP(A:A,'RWS INSPIRE'!A:K,10,FALSE)</f>
        <v>Niet aanwezig</v>
      </c>
      <c r="J59" s="2" t="str">
        <f>VLOOKUP(A:A,'PDOK INSPIRE'!A:K,10,FALSE)</f>
        <v>Niet aanwezig</v>
      </c>
      <c r="K59" s="2" t="str">
        <f>VLOOKUP(A:A,'NGR INSPIRE'!A:I,8,FALSE)</f>
        <v>Niet aanwezig</v>
      </c>
      <c r="L59" s="2" t="str">
        <f>VLOOKUP(A:A,'HALE-connect'!A:I,8,FALSE)</f>
        <v>Niet aanwezig</v>
      </c>
      <c r="M59" s="28" t="s">
        <v>272</v>
      </c>
    </row>
    <row r="60" spans="1:13" x14ac:dyDescent="0.2">
      <c r="A60" s="2" t="s">
        <v>224</v>
      </c>
      <c r="B60" s="2"/>
      <c r="C60" s="2" t="s">
        <v>223</v>
      </c>
      <c r="D60" s="2" t="s">
        <v>156</v>
      </c>
      <c r="E60" s="2"/>
      <c r="F60" s="3" t="str">
        <f>IF(ISBLANK(VLOOKUP('Dashboard INSPIRE'!A:A,'HALE-connect'!A:J,5,FALSE)),"",VLOOKUP('Dashboard INSPIRE'!A:A,'HALE-connect'!A:J,5,FALSE))</f>
        <v/>
      </c>
      <c r="G60" s="3" t="s">
        <v>174</v>
      </c>
      <c r="H60" s="3" t="s">
        <v>197</v>
      </c>
      <c r="I60" s="2" t="str">
        <f>VLOOKUP(A:A,'RWS INSPIRE'!A:K,10,FALSE)</f>
        <v>Niet aanwezig</v>
      </c>
      <c r="J60" s="2" t="str">
        <f>VLOOKUP(A:A,'PDOK INSPIRE'!A:K,10,FALSE)</f>
        <v>Niet aanwezig</v>
      </c>
      <c r="K60" s="2" t="str">
        <f>VLOOKUP(A:A,'NGR INSPIRE'!A:I,8,FALSE)</f>
        <v>Niet aanwezig</v>
      </c>
      <c r="L60" s="2" t="str">
        <f>VLOOKUP(A:A,'HALE-connect'!A:I,8,FALSE)</f>
        <v>Niet aanwezig</v>
      </c>
      <c r="M60" s="28" t="s">
        <v>272</v>
      </c>
    </row>
    <row r="61" spans="1:13" x14ac:dyDescent="0.2">
      <c r="A61" s="2" t="s">
        <v>225</v>
      </c>
      <c r="B61" s="2"/>
      <c r="C61" s="2" t="s">
        <v>223</v>
      </c>
      <c r="D61" s="2" t="s">
        <v>156</v>
      </c>
      <c r="E61" s="2"/>
      <c r="F61" s="3" t="str">
        <f>IF(ISBLANK(VLOOKUP('Dashboard INSPIRE'!A:A,'HALE-connect'!A:J,5,FALSE)),"",VLOOKUP('Dashboard INSPIRE'!A:A,'HALE-connect'!A:J,5,FALSE))</f>
        <v/>
      </c>
      <c r="G61" s="3" t="s">
        <v>174</v>
      </c>
      <c r="H61" s="3" t="s">
        <v>197</v>
      </c>
      <c r="I61" s="2" t="str">
        <f>VLOOKUP(A:A,'RWS INSPIRE'!A:K,10,FALSE)</f>
        <v>Niet aanwezig</v>
      </c>
      <c r="J61" s="2" t="str">
        <f>VLOOKUP(A:A,'PDOK INSPIRE'!A:K,10,FALSE)</f>
        <v>Niet aanwezig</v>
      </c>
      <c r="K61" s="2" t="str">
        <f>VLOOKUP(A:A,'NGR INSPIRE'!A:I,8,FALSE)</f>
        <v>Niet aanwezig</v>
      </c>
      <c r="L61" s="2" t="str">
        <f>VLOOKUP(A:A,'HALE-connect'!A:I,8,FALSE)</f>
        <v>Niet aanwezig</v>
      </c>
      <c r="M61" s="28" t="s">
        <v>272</v>
      </c>
    </row>
    <row r="62" spans="1:13" x14ac:dyDescent="0.2">
      <c r="A62" s="2" t="s">
        <v>226</v>
      </c>
      <c r="B62" s="2" t="s">
        <v>24</v>
      </c>
      <c r="C62" s="2" t="s">
        <v>26</v>
      </c>
      <c r="D62" s="2" t="s">
        <v>227</v>
      </c>
      <c r="E62" s="2"/>
      <c r="F62" s="3">
        <f>IF(ISBLANK(VLOOKUP('Dashboard INSPIRE'!A:A,'HALE-connect'!A:J,5,FALSE)),"",VLOOKUP('Dashboard INSPIRE'!A:A,'HALE-connect'!A:J,5,FALSE))</f>
        <v>44469</v>
      </c>
      <c r="G62" s="15" t="b">
        <f ca="1">_xlfn.DAYS(F62,TODAY())&gt;-31</f>
        <v>0</v>
      </c>
      <c r="H62" s="3" t="s">
        <v>197</v>
      </c>
      <c r="I62" s="2" t="str">
        <f>VLOOKUP(A:A,'RWS INSPIRE'!A:K,10,FALSE)</f>
        <v>Data aanwezig</v>
      </c>
      <c r="J62" s="2" t="str">
        <f>VLOOKUP(A:A,'PDOK INSPIRE'!A:K,10,FALSE)</f>
        <v>Niet aanwezig</v>
      </c>
      <c r="K62" s="2" t="str">
        <f>VLOOKUP(A:A,'NGR INSPIRE'!A:I,8,FALSE)</f>
        <v>Datum aanwezig</v>
      </c>
      <c r="L62" s="2" t="str">
        <f>VLOOKUP(A:A,'HALE-connect'!A:I,8,FALSE)</f>
        <v>Verschillen in data</v>
      </c>
      <c r="M62" s="28" t="s">
        <v>272</v>
      </c>
    </row>
    <row r="63" spans="1:13" x14ac:dyDescent="0.2">
      <c r="A63" s="2" t="s">
        <v>228</v>
      </c>
      <c r="B63" s="2" t="s">
        <v>24</v>
      </c>
      <c r="C63" s="2" t="s">
        <v>26</v>
      </c>
      <c r="D63" s="2" t="s">
        <v>227</v>
      </c>
      <c r="E63" s="2"/>
      <c r="F63" s="3">
        <f>IF(ISBLANK(VLOOKUP('Dashboard INSPIRE'!A:A,'HALE-connect'!A:J,5,FALSE)),"",VLOOKUP('Dashboard INSPIRE'!A:A,'HALE-connect'!A:J,5,FALSE))</f>
        <v>44469</v>
      </c>
      <c r="G63" s="15" t="b">
        <f ca="1">_xlfn.DAYS(F63,TODAY())&gt;-31</f>
        <v>0</v>
      </c>
      <c r="H63" s="3" t="s">
        <v>197</v>
      </c>
      <c r="I63" s="2" t="str">
        <f>VLOOKUP(A:A,'RWS INSPIRE'!A:K,10,FALSE)</f>
        <v>Data aanwezig</v>
      </c>
      <c r="J63" s="2" t="str">
        <f>VLOOKUP(A:A,'PDOK INSPIRE'!A:K,10,FALSE)</f>
        <v>Niet aanwezig</v>
      </c>
      <c r="K63" s="2" t="str">
        <f>VLOOKUP(A:A,'NGR INSPIRE'!A:I,8,FALSE)</f>
        <v>Datum aanwezig</v>
      </c>
      <c r="L63" s="2" t="str">
        <f>VLOOKUP(A:A,'HALE-connect'!A:I,8,FALSE)</f>
        <v>Verschillen in data</v>
      </c>
      <c r="M63" s="28" t="s">
        <v>272</v>
      </c>
    </row>
    <row r="64" spans="1:13" x14ac:dyDescent="0.2">
      <c r="A64" s="2" t="s">
        <v>229</v>
      </c>
      <c r="B64" s="2"/>
      <c r="C64" s="2" t="s">
        <v>223</v>
      </c>
      <c r="D64" s="2" t="s">
        <v>156</v>
      </c>
      <c r="E64" s="2"/>
      <c r="F64" s="3" t="str">
        <f>IF(ISBLANK(VLOOKUP('Dashboard INSPIRE'!A:A,'HALE-connect'!A:J,5,FALSE)),"",VLOOKUP('Dashboard INSPIRE'!A:A,'HALE-connect'!A:J,5,FALSE))</f>
        <v/>
      </c>
      <c r="G64" s="3" t="s">
        <v>174</v>
      </c>
      <c r="H64" s="3" t="s">
        <v>197</v>
      </c>
      <c r="I64" s="2" t="str">
        <f>VLOOKUP(A:A,'RWS INSPIRE'!A:K,10,FALSE)</f>
        <v>Niet aanwezig</v>
      </c>
      <c r="J64" s="2" t="str">
        <f>VLOOKUP(A:A,'PDOK INSPIRE'!A:K,10,FALSE)</f>
        <v>Niet aanwezig</v>
      </c>
      <c r="K64" s="2" t="str">
        <f>VLOOKUP(A:A,'NGR INSPIRE'!A:I,8,FALSE)</f>
        <v>Niet aanwezig</v>
      </c>
      <c r="L64" s="2" t="str">
        <f>VLOOKUP(A:A,'HALE-connect'!A:I,8,FALSE)</f>
        <v>Niet aanwezig</v>
      </c>
      <c r="M64" s="28" t="s">
        <v>272</v>
      </c>
    </row>
    <row r="65" spans="1:13" x14ac:dyDescent="0.2">
      <c r="A65" s="2" t="s">
        <v>230</v>
      </c>
      <c r="B65" s="2" t="s">
        <v>19</v>
      </c>
      <c r="C65" s="2" t="s">
        <v>21</v>
      </c>
      <c r="D65" s="2" t="s">
        <v>156</v>
      </c>
      <c r="E65" s="2"/>
      <c r="F65" s="3">
        <f>IF(ISBLANK(VLOOKUP('Dashboard INSPIRE'!A:A,'HALE-connect'!A:J,5,FALSE)),"",VLOOKUP('Dashboard INSPIRE'!A:A,'HALE-connect'!A:J,5,FALSE))</f>
        <v>44378</v>
      </c>
      <c r="G65" s="3" t="s">
        <v>174</v>
      </c>
      <c r="H65" s="3" t="s">
        <v>197</v>
      </c>
      <c r="I65" s="2" t="str">
        <f>VLOOKUP(A:A,'RWS INSPIRE'!A:K,10,FALSE)</f>
        <v>Data aanwezig</v>
      </c>
      <c r="J65" s="2" t="str">
        <f>VLOOKUP(A:A,'PDOK INSPIRE'!A:K,10,FALSE)</f>
        <v>Niet aanwezig</v>
      </c>
      <c r="K65" s="2" t="str">
        <f>VLOOKUP(A:A,'NGR INSPIRE'!A:I,8,FALSE)</f>
        <v>Datum aanwezig</v>
      </c>
      <c r="L65" s="2" t="str">
        <f>VLOOKUP(A:A,'HALE-connect'!A:I,8,FALSE)</f>
        <v>Verschillen in data</v>
      </c>
      <c r="M65" s="28" t="s">
        <v>272</v>
      </c>
    </row>
    <row r="66" spans="1:13" x14ac:dyDescent="0.2">
      <c r="A66" s="2" t="s">
        <v>231</v>
      </c>
      <c r="B66" s="2"/>
      <c r="C66" s="2" t="s">
        <v>232</v>
      </c>
      <c r="D66" s="2" t="s">
        <v>156</v>
      </c>
      <c r="E66" s="2"/>
      <c r="F66" s="3" t="str">
        <f>IF(ISBLANK(VLOOKUP('Dashboard INSPIRE'!A:A,'HALE-connect'!A:J,5,FALSE)),"",VLOOKUP('Dashboard INSPIRE'!A:A,'HALE-connect'!A:J,5,FALSE))</f>
        <v/>
      </c>
      <c r="G66" s="3" t="s">
        <v>174</v>
      </c>
      <c r="H66" s="3" t="s">
        <v>197</v>
      </c>
      <c r="I66" s="2" t="str">
        <f>VLOOKUP(A:A,'RWS INSPIRE'!A:K,10,FALSE)</f>
        <v>Niet aanwezig</v>
      </c>
      <c r="J66" s="2" t="str">
        <f>VLOOKUP(A:A,'PDOK INSPIRE'!A:K,10,FALSE)</f>
        <v>Niet aanwezig</v>
      </c>
      <c r="K66" s="2" t="str">
        <f>VLOOKUP(A:A,'NGR INSPIRE'!A:I,8,FALSE)</f>
        <v>Niet aanwezig</v>
      </c>
      <c r="L66" s="2" t="str">
        <f>VLOOKUP(A:A,'HALE-connect'!A:I,8,FALSE)</f>
        <v>Niet aanwezig</v>
      </c>
      <c r="M66" s="28" t="s">
        <v>272</v>
      </c>
    </row>
    <row r="67" spans="1:13" x14ac:dyDescent="0.2">
      <c r="A67" s="2" t="s">
        <v>233</v>
      </c>
      <c r="B67" s="2"/>
      <c r="C67" s="2" t="s">
        <v>232</v>
      </c>
      <c r="D67" s="2" t="s">
        <v>156</v>
      </c>
      <c r="E67" s="2"/>
      <c r="F67" s="3" t="str">
        <f>IF(ISBLANK(VLOOKUP('Dashboard INSPIRE'!A:A,'HALE-connect'!A:J,5,FALSE)),"",VLOOKUP('Dashboard INSPIRE'!A:A,'HALE-connect'!A:J,5,FALSE))</f>
        <v/>
      </c>
      <c r="G67" s="3" t="s">
        <v>174</v>
      </c>
      <c r="H67" s="3" t="s">
        <v>197</v>
      </c>
      <c r="I67" s="2" t="str">
        <f>VLOOKUP(A:A,'RWS INSPIRE'!A:K,10,FALSE)</f>
        <v>Niet aanwezig</v>
      </c>
      <c r="J67" s="2" t="str">
        <f>VLOOKUP(A:A,'PDOK INSPIRE'!A:K,10,FALSE)</f>
        <v>Niet aanwezig</v>
      </c>
      <c r="K67" s="2" t="str">
        <f>VLOOKUP(A:A,'NGR INSPIRE'!A:I,8,FALSE)</f>
        <v>Niet aanwezig</v>
      </c>
      <c r="L67" s="2" t="str">
        <f>VLOOKUP(A:A,'HALE-connect'!A:I,8,FALSE)</f>
        <v>Niet aanwezig</v>
      </c>
      <c r="M67" s="28" t="s">
        <v>272</v>
      </c>
    </row>
    <row r="68" spans="1:13" x14ac:dyDescent="0.2">
      <c r="A68" s="2" t="s">
        <v>234</v>
      </c>
      <c r="B68" s="2"/>
      <c r="C68" s="2" t="s">
        <v>232</v>
      </c>
      <c r="D68" s="2" t="s">
        <v>156</v>
      </c>
      <c r="E68" s="2"/>
      <c r="F68" s="3" t="str">
        <f>IF(ISBLANK(VLOOKUP('Dashboard INSPIRE'!A:A,'HALE-connect'!A:J,5,FALSE)),"",VLOOKUP('Dashboard INSPIRE'!A:A,'HALE-connect'!A:J,5,FALSE))</f>
        <v/>
      </c>
      <c r="G68" s="3" t="s">
        <v>174</v>
      </c>
      <c r="H68" s="3" t="s">
        <v>197</v>
      </c>
      <c r="I68" s="2" t="str">
        <f>VLOOKUP(A:A,'RWS INSPIRE'!A:K,10,FALSE)</f>
        <v>Niet aanwezig</v>
      </c>
      <c r="J68" s="2" t="str">
        <f>VLOOKUP(A:A,'PDOK INSPIRE'!A:K,10,FALSE)</f>
        <v>Niet aanwezig</v>
      </c>
      <c r="K68" s="2" t="str">
        <f>VLOOKUP(A:A,'NGR INSPIRE'!A:I,8,FALSE)</f>
        <v>Niet aanwezig</v>
      </c>
      <c r="L68" s="2" t="str">
        <f>VLOOKUP(A:A,'HALE-connect'!A:I,8,FALSE)</f>
        <v>Niet aanwezig</v>
      </c>
      <c r="M68" s="28" t="s">
        <v>272</v>
      </c>
    </row>
    <row r="69" spans="1:13" x14ac:dyDescent="0.2">
      <c r="A69" s="2" t="s">
        <v>235</v>
      </c>
      <c r="B69" s="2"/>
      <c r="C69" s="2" t="s">
        <v>232</v>
      </c>
      <c r="D69" s="2" t="s">
        <v>156</v>
      </c>
      <c r="E69" s="2"/>
      <c r="F69" s="3" t="str">
        <f>IF(ISBLANK(VLOOKUP('Dashboard INSPIRE'!A:A,'HALE-connect'!A:J,5,FALSE)),"",VLOOKUP('Dashboard INSPIRE'!A:A,'HALE-connect'!A:J,5,FALSE))</f>
        <v/>
      </c>
      <c r="G69" s="3" t="s">
        <v>174</v>
      </c>
      <c r="H69" s="3" t="s">
        <v>197</v>
      </c>
      <c r="I69" s="2" t="str">
        <f>VLOOKUP(A:A,'RWS INSPIRE'!A:K,10,FALSE)</f>
        <v>Niet aanwezig</v>
      </c>
      <c r="J69" s="2" t="str">
        <f>VLOOKUP(A:A,'PDOK INSPIRE'!A:K,10,FALSE)</f>
        <v>Niet aanwezig</v>
      </c>
      <c r="K69" s="2" t="str">
        <f>VLOOKUP(A:A,'NGR INSPIRE'!A:I,8,FALSE)</f>
        <v>Niet aanwezig</v>
      </c>
      <c r="L69" s="2" t="str">
        <f>VLOOKUP(A:A,'HALE-connect'!A:I,8,FALSE)</f>
        <v>Niet aanwezig</v>
      </c>
      <c r="M69" s="28" t="s">
        <v>272</v>
      </c>
    </row>
    <row r="70" spans="1:13" x14ac:dyDescent="0.2">
      <c r="A70" s="2" t="s">
        <v>236</v>
      </c>
      <c r="B70" s="2"/>
      <c r="C70" s="2" t="s">
        <v>232</v>
      </c>
      <c r="D70" s="2" t="s">
        <v>156</v>
      </c>
      <c r="E70" s="2"/>
      <c r="F70" s="3" t="str">
        <f>IF(ISBLANK(VLOOKUP('Dashboard INSPIRE'!A:A,'HALE-connect'!A:J,5,FALSE)),"",VLOOKUP('Dashboard INSPIRE'!A:A,'HALE-connect'!A:J,5,FALSE))</f>
        <v/>
      </c>
      <c r="G70" s="3" t="s">
        <v>174</v>
      </c>
      <c r="H70" s="3" t="s">
        <v>197</v>
      </c>
      <c r="I70" s="2" t="str">
        <f>VLOOKUP(A:A,'RWS INSPIRE'!A:K,10,FALSE)</f>
        <v>Niet aanwezig</v>
      </c>
      <c r="J70" s="2" t="str">
        <f>VLOOKUP(A:A,'PDOK INSPIRE'!A:K,10,FALSE)</f>
        <v>Niet aanwezig</v>
      </c>
      <c r="K70" s="2" t="str">
        <f>VLOOKUP(A:A,'NGR INSPIRE'!A:I,8,FALSE)</f>
        <v>Niet aanwezig</v>
      </c>
      <c r="L70" s="2" t="str">
        <f>VLOOKUP(A:A,'HALE-connect'!A:I,8,FALSE)</f>
        <v>Niet aanwezig</v>
      </c>
      <c r="M70" s="28" t="s">
        <v>272</v>
      </c>
    </row>
    <row r="71" spans="1:13" x14ac:dyDescent="0.2">
      <c r="A71" s="2" t="s">
        <v>237</v>
      </c>
      <c r="B71" s="2"/>
      <c r="C71" s="2" t="s">
        <v>232</v>
      </c>
      <c r="D71" s="2" t="s">
        <v>156</v>
      </c>
      <c r="E71" s="2"/>
      <c r="F71" s="3" t="str">
        <f>IF(ISBLANK(VLOOKUP('Dashboard INSPIRE'!A:A,'HALE-connect'!A:J,5,FALSE)),"",VLOOKUP('Dashboard INSPIRE'!A:A,'HALE-connect'!A:J,5,FALSE))</f>
        <v/>
      </c>
      <c r="G71" s="3" t="s">
        <v>174</v>
      </c>
      <c r="H71" s="3" t="s">
        <v>197</v>
      </c>
      <c r="I71" s="2" t="str">
        <f>VLOOKUP(A:A,'RWS INSPIRE'!A:K,10,FALSE)</f>
        <v>Niet aanwezig</v>
      </c>
      <c r="J71" s="2" t="str">
        <f>VLOOKUP(A:A,'PDOK INSPIRE'!A:K,10,FALSE)</f>
        <v>Niet aanwezig</v>
      </c>
      <c r="K71" s="2" t="str">
        <f>VLOOKUP(A:A,'NGR INSPIRE'!A:I,8,FALSE)</f>
        <v>Niet aanwezig</v>
      </c>
      <c r="L71" s="2" t="str">
        <f>VLOOKUP(A:A,'HALE-connect'!A:I,8,FALSE)</f>
        <v>Niet aanwezig</v>
      </c>
      <c r="M71" s="28" t="s">
        <v>272</v>
      </c>
    </row>
    <row r="72" spans="1:13" x14ac:dyDescent="0.2">
      <c r="A72" s="2" t="s">
        <v>238</v>
      </c>
      <c r="B72" s="2"/>
      <c r="C72" s="2" t="s">
        <v>232</v>
      </c>
      <c r="D72" s="2" t="s">
        <v>156</v>
      </c>
      <c r="E72" s="2"/>
      <c r="F72" s="3" t="str">
        <f>IF(ISBLANK(VLOOKUP('Dashboard INSPIRE'!A:A,'HALE-connect'!A:J,5,FALSE)),"",VLOOKUP('Dashboard INSPIRE'!A:A,'HALE-connect'!A:J,5,FALSE))</f>
        <v/>
      </c>
      <c r="G72" s="3" t="s">
        <v>174</v>
      </c>
      <c r="H72" s="3" t="s">
        <v>197</v>
      </c>
      <c r="I72" s="2" t="str">
        <f>VLOOKUP(A:A,'RWS INSPIRE'!A:K,10,FALSE)</f>
        <v>Niet aanwezig</v>
      </c>
      <c r="J72" s="2" t="str">
        <f>VLOOKUP(A:A,'PDOK INSPIRE'!A:K,10,FALSE)</f>
        <v>Niet aanwezig</v>
      </c>
      <c r="K72" s="2" t="str">
        <f>VLOOKUP(A:A,'NGR INSPIRE'!A:I,8,FALSE)</f>
        <v>Niet aanwezig</v>
      </c>
      <c r="L72" s="2" t="str">
        <f>VLOOKUP(A:A,'HALE-connect'!A:I,8,FALSE)</f>
        <v>Niet aanwezig</v>
      </c>
      <c r="M72" s="28" t="s">
        <v>272</v>
      </c>
    </row>
    <row r="73" spans="1:13" x14ac:dyDescent="0.2">
      <c r="A73" s="2" t="s">
        <v>239</v>
      </c>
      <c r="B73" s="2"/>
      <c r="C73" s="2" t="s">
        <v>232</v>
      </c>
      <c r="D73" s="2" t="s">
        <v>156</v>
      </c>
      <c r="E73" s="2"/>
      <c r="F73" s="3" t="str">
        <f>IF(ISBLANK(VLOOKUP('Dashboard INSPIRE'!A:A,'HALE-connect'!A:J,5,FALSE)),"",VLOOKUP('Dashboard INSPIRE'!A:A,'HALE-connect'!A:J,5,FALSE))</f>
        <v/>
      </c>
      <c r="G73" s="3" t="s">
        <v>174</v>
      </c>
      <c r="H73" s="3" t="s">
        <v>197</v>
      </c>
      <c r="I73" s="2" t="str">
        <f>VLOOKUP(A:A,'RWS INSPIRE'!A:K,10,FALSE)</f>
        <v>Niet aanwezig</v>
      </c>
      <c r="J73" s="2" t="str">
        <f>VLOOKUP(A:A,'PDOK INSPIRE'!A:K,10,FALSE)</f>
        <v>Niet aanwezig</v>
      </c>
      <c r="K73" s="2" t="str">
        <f>VLOOKUP(A:A,'NGR INSPIRE'!A:I,8,FALSE)</f>
        <v>Niet aanwezig</v>
      </c>
      <c r="L73" s="2" t="str">
        <f>VLOOKUP(A:A,'HALE-connect'!A:I,8,FALSE)</f>
        <v>Niet aanwezig</v>
      </c>
      <c r="M73" s="28" t="s">
        <v>272</v>
      </c>
    </row>
    <row r="74" spans="1:13" x14ac:dyDescent="0.2">
      <c r="A74" s="2" t="s">
        <v>240</v>
      </c>
      <c r="B74" s="2"/>
      <c r="C74" s="2" t="s">
        <v>232</v>
      </c>
      <c r="D74" s="2" t="s">
        <v>156</v>
      </c>
      <c r="E74" s="2"/>
      <c r="F74" s="3" t="str">
        <f>IF(ISBLANK(VLOOKUP('Dashboard INSPIRE'!A:A,'HALE-connect'!A:J,5,FALSE)),"",VLOOKUP('Dashboard INSPIRE'!A:A,'HALE-connect'!A:J,5,FALSE))</f>
        <v/>
      </c>
      <c r="G74" s="3" t="s">
        <v>174</v>
      </c>
      <c r="H74" s="3" t="s">
        <v>197</v>
      </c>
      <c r="I74" s="2" t="str">
        <f>VLOOKUP(A:A,'RWS INSPIRE'!A:K,10,FALSE)</f>
        <v>Niet aanwezig</v>
      </c>
      <c r="J74" s="2" t="str">
        <f>VLOOKUP(A:A,'PDOK INSPIRE'!A:K,10,FALSE)</f>
        <v>Niet aanwezig</v>
      </c>
      <c r="K74" s="2" t="str">
        <f>VLOOKUP(A:A,'NGR INSPIRE'!A:I,8,FALSE)</f>
        <v>Niet aanwezig</v>
      </c>
      <c r="L74" s="2" t="str">
        <f>VLOOKUP(A:A,'HALE-connect'!A:I,8,FALSE)</f>
        <v>Niet aanwezig</v>
      </c>
      <c r="M74" s="28" t="s">
        <v>272</v>
      </c>
    </row>
    <row r="75" spans="1:13" x14ac:dyDescent="0.2">
      <c r="A75" s="2" t="s">
        <v>241</v>
      </c>
      <c r="B75" s="2"/>
      <c r="C75" s="2" t="s">
        <v>232</v>
      </c>
      <c r="D75" s="2" t="s">
        <v>156</v>
      </c>
      <c r="E75" s="2"/>
      <c r="F75" s="3" t="str">
        <f>IF(ISBLANK(VLOOKUP('Dashboard INSPIRE'!A:A,'HALE-connect'!A:J,5,FALSE)),"",VLOOKUP('Dashboard INSPIRE'!A:A,'HALE-connect'!A:J,5,FALSE))</f>
        <v/>
      </c>
      <c r="G75" s="3" t="s">
        <v>174</v>
      </c>
      <c r="H75" s="3" t="s">
        <v>197</v>
      </c>
      <c r="I75" s="2" t="str">
        <f>VLOOKUP(A:A,'RWS INSPIRE'!A:K,10,FALSE)</f>
        <v>Niet aanwezig</v>
      </c>
      <c r="J75" s="2" t="str">
        <f>VLOOKUP(A:A,'PDOK INSPIRE'!A:K,10,FALSE)</f>
        <v>Niet aanwezig</v>
      </c>
      <c r="K75" s="2" t="str">
        <f>VLOOKUP(A:A,'NGR INSPIRE'!A:I,8,FALSE)</f>
        <v>Niet aanwezig</v>
      </c>
      <c r="L75" s="2" t="str">
        <f>VLOOKUP(A:A,'HALE-connect'!A:I,8,FALSE)</f>
        <v>Niet aanwezig</v>
      </c>
      <c r="M75" s="28" t="s">
        <v>272</v>
      </c>
    </row>
    <row r="76" spans="1:13" x14ac:dyDescent="0.2">
      <c r="A76" s="2" t="s">
        <v>242</v>
      </c>
      <c r="B76" s="2"/>
      <c r="C76" s="2" t="s">
        <v>223</v>
      </c>
      <c r="D76" s="2" t="s">
        <v>156</v>
      </c>
      <c r="E76" s="2"/>
      <c r="F76" s="3" t="str">
        <f>IF(ISBLANK(VLOOKUP('Dashboard INSPIRE'!A:A,'HALE-connect'!A:J,5,FALSE)),"",VLOOKUP('Dashboard INSPIRE'!A:A,'HALE-connect'!A:J,5,FALSE))</f>
        <v/>
      </c>
      <c r="G76" s="3" t="s">
        <v>174</v>
      </c>
      <c r="H76" s="3" t="s">
        <v>197</v>
      </c>
      <c r="I76" s="2" t="str">
        <f>VLOOKUP(A:A,'RWS INSPIRE'!A:K,10,FALSE)</f>
        <v>Niet aanwezig</v>
      </c>
      <c r="J76" s="2" t="str">
        <f>VLOOKUP(A:A,'PDOK INSPIRE'!A:K,10,FALSE)</f>
        <v>Niet aanwezig</v>
      </c>
      <c r="K76" s="2" t="str">
        <f>VLOOKUP(A:A,'NGR INSPIRE'!A:I,8,FALSE)</f>
        <v>Niet aanwezig</v>
      </c>
      <c r="L76" s="2" t="str">
        <f>VLOOKUP(A:A,'HALE-connect'!A:I,8,FALSE)</f>
        <v>Niet aanwezig</v>
      </c>
      <c r="M76" s="28" t="s">
        <v>272</v>
      </c>
    </row>
    <row r="77" spans="1:13" x14ac:dyDescent="0.2">
      <c r="A77" s="2" t="s">
        <v>243</v>
      </c>
      <c r="B77" s="2"/>
      <c r="C77" s="2" t="s">
        <v>223</v>
      </c>
      <c r="D77" s="2" t="s">
        <v>156</v>
      </c>
      <c r="E77" s="2"/>
      <c r="F77" s="3" t="str">
        <f>IF(ISBLANK(VLOOKUP('Dashboard INSPIRE'!A:A,'HALE-connect'!A:J,5,FALSE)),"",VLOOKUP('Dashboard INSPIRE'!A:A,'HALE-connect'!A:J,5,FALSE))</f>
        <v/>
      </c>
      <c r="G77" s="3" t="s">
        <v>174</v>
      </c>
      <c r="H77" s="3" t="s">
        <v>197</v>
      </c>
      <c r="I77" s="2" t="str">
        <f>VLOOKUP(A:A,'RWS INSPIRE'!A:K,10,FALSE)</f>
        <v>Niet aanwezig</v>
      </c>
      <c r="J77" s="2" t="str">
        <f>VLOOKUP(A:A,'PDOK INSPIRE'!A:K,10,FALSE)</f>
        <v>Niet aanwezig</v>
      </c>
      <c r="K77" s="2" t="str">
        <f>VLOOKUP(A:A,'NGR INSPIRE'!A:I,8,FALSE)</f>
        <v>Niet aanwezig</v>
      </c>
      <c r="L77" s="2" t="str">
        <f>VLOOKUP(A:A,'HALE-connect'!A:I,8,FALSE)</f>
        <v>Niet aanwezig</v>
      </c>
      <c r="M77" s="28" t="s">
        <v>272</v>
      </c>
    </row>
    <row r="78" spans="1:13" x14ac:dyDescent="0.2">
      <c r="A78" s="2" t="s">
        <v>244</v>
      </c>
      <c r="B78" s="2"/>
      <c r="C78" s="2" t="s">
        <v>223</v>
      </c>
      <c r="D78" s="2" t="s">
        <v>156</v>
      </c>
      <c r="E78" s="2"/>
      <c r="F78" s="3" t="str">
        <f>IF(ISBLANK(VLOOKUP('Dashboard INSPIRE'!A:A,'HALE-connect'!A:J,5,FALSE)),"",VLOOKUP('Dashboard INSPIRE'!A:A,'HALE-connect'!A:J,5,FALSE))</f>
        <v/>
      </c>
      <c r="G78" s="3" t="s">
        <v>174</v>
      </c>
      <c r="H78" s="3" t="s">
        <v>197</v>
      </c>
      <c r="I78" s="2" t="str">
        <f>VLOOKUP(A:A,'RWS INSPIRE'!A:K,10,FALSE)</f>
        <v>Niet aanwezig</v>
      </c>
      <c r="J78" s="2" t="str">
        <f>VLOOKUP(A:A,'PDOK INSPIRE'!A:K,10,FALSE)</f>
        <v>Niet aanwezig</v>
      </c>
      <c r="K78" s="2" t="str">
        <f>VLOOKUP(A:A,'NGR INSPIRE'!A:I,8,FALSE)</f>
        <v>Niet aanwezig</v>
      </c>
      <c r="L78" s="2" t="str">
        <f>VLOOKUP(A:A,'HALE-connect'!A:I,8,FALSE)</f>
        <v>Niet aanwezig</v>
      </c>
      <c r="M78" s="28" t="s">
        <v>272</v>
      </c>
    </row>
    <row r="79" spans="1:13" x14ac:dyDescent="0.2">
      <c r="A79" s="2" t="s">
        <v>245</v>
      </c>
      <c r="B79" s="2"/>
      <c r="C79" s="2" t="s">
        <v>223</v>
      </c>
      <c r="D79" s="2" t="s">
        <v>156</v>
      </c>
      <c r="E79" s="2"/>
      <c r="F79" s="3" t="str">
        <f>IF(ISBLANK(VLOOKUP('Dashboard INSPIRE'!A:A,'HALE-connect'!A:J,5,FALSE)),"",VLOOKUP('Dashboard INSPIRE'!A:A,'HALE-connect'!A:J,5,FALSE))</f>
        <v/>
      </c>
      <c r="G79" s="3" t="s">
        <v>174</v>
      </c>
      <c r="H79" s="3" t="s">
        <v>197</v>
      </c>
      <c r="I79" s="2" t="str">
        <f>VLOOKUP(A:A,'RWS INSPIRE'!A:K,10,FALSE)</f>
        <v>Niet aanwezig</v>
      </c>
      <c r="J79" s="2" t="str">
        <f>VLOOKUP(A:A,'PDOK INSPIRE'!A:K,10,FALSE)</f>
        <v>Niet aanwezig</v>
      </c>
      <c r="K79" s="2" t="str">
        <f>VLOOKUP(A:A,'NGR INSPIRE'!A:I,8,FALSE)</f>
        <v>Niet aanwezig</v>
      </c>
      <c r="L79" s="2" t="str">
        <f>VLOOKUP(A:A,'HALE-connect'!A:I,8,FALSE)</f>
        <v>Niet aanwezig</v>
      </c>
      <c r="M79" s="28" t="s">
        <v>272</v>
      </c>
    </row>
    <row r="80" spans="1:13" x14ac:dyDescent="0.2">
      <c r="A80" s="2" t="s">
        <v>246</v>
      </c>
      <c r="B80" s="2" t="s">
        <v>9</v>
      </c>
      <c r="C80" s="2" t="s">
        <v>11</v>
      </c>
      <c r="D80" s="2" t="s">
        <v>155</v>
      </c>
      <c r="E80" s="2"/>
      <c r="F80" s="3">
        <f>IF(ISBLANK(VLOOKUP('Dashboard INSPIRE'!A:A,'HALE-connect'!A:J,5,FALSE)),"",VLOOKUP('Dashboard INSPIRE'!A:A,'HALE-connect'!A:J,5,FALSE))</f>
        <v>44652</v>
      </c>
      <c r="G80" s="15" t="b">
        <f ca="1">_xlfn.DAYS(F80,TODAY())&gt;-2190</f>
        <v>1</v>
      </c>
      <c r="H80" s="3" t="s">
        <v>197</v>
      </c>
      <c r="I80" s="2" t="str">
        <f>VLOOKUP(A:A,'RWS INSPIRE'!A:K,10,FALSE)</f>
        <v>Data aanwezig</v>
      </c>
      <c r="J80" s="2" t="str">
        <f>VLOOKUP(A:A,'PDOK INSPIRE'!A:K,10,FALSE)</f>
        <v>Niet aanwezig</v>
      </c>
      <c r="K80" s="2" t="str">
        <f>VLOOKUP(A:A,'NGR INSPIRE'!A:I,8,FALSE)</f>
        <v>Datum aanwezig</v>
      </c>
      <c r="L80" s="2" t="str">
        <f>VLOOKUP(A:A,'HALE-connect'!A:I,8,FALSE)</f>
        <v>Verschillen in data</v>
      </c>
      <c r="M80" s="28" t="s">
        <v>272</v>
      </c>
    </row>
    <row r="81" spans="1:13" x14ac:dyDescent="0.2">
      <c r="A81" s="2" t="s">
        <v>247</v>
      </c>
      <c r="B81" s="2"/>
      <c r="C81" s="2" t="s">
        <v>223</v>
      </c>
      <c r="D81" s="2" t="s">
        <v>156</v>
      </c>
      <c r="E81" s="2"/>
      <c r="F81" s="3" t="str">
        <f>IF(ISBLANK(VLOOKUP('Dashboard INSPIRE'!A:A,'HALE-connect'!A:J,5,FALSE)),"",VLOOKUP('Dashboard INSPIRE'!A:A,'HALE-connect'!A:J,5,FALSE))</f>
        <v/>
      </c>
      <c r="G81" s="3" t="s">
        <v>174</v>
      </c>
      <c r="H81" s="3" t="s">
        <v>197</v>
      </c>
      <c r="I81" s="2" t="str">
        <f>VLOOKUP(A:A,'RWS INSPIRE'!A:K,10,FALSE)</f>
        <v>Niet aanwezig</v>
      </c>
      <c r="J81" s="2" t="str">
        <f>VLOOKUP(A:A,'PDOK INSPIRE'!A:K,10,FALSE)</f>
        <v>Niet aanwezig</v>
      </c>
      <c r="K81" s="2" t="str">
        <f>VLOOKUP(A:A,'NGR INSPIRE'!A:I,8,FALSE)</f>
        <v>Niet aanwezig</v>
      </c>
      <c r="L81" s="2" t="str">
        <f>VLOOKUP(A:A,'HALE-connect'!A:I,8,FALSE)</f>
        <v>Niet aanwezig</v>
      </c>
      <c r="M81" s="28" t="s">
        <v>272</v>
      </c>
    </row>
    <row r="82" spans="1:13" x14ac:dyDescent="0.2">
      <c r="A82" s="2" t="s">
        <v>248</v>
      </c>
      <c r="B82" s="2" t="s">
        <v>24</v>
      </c>
      <c r="C82" s="2" t="s">
        <v>56</v>
      </c>
      <c r="D82" s="2" t="s">
        <v>152</v>
      </c>
      <c r="E82" s="2"/>
      <c r="F82" s="3">
        <f>IF(ISBLANK(VLOOKUP('Dashboard INSPIRE'!A:A,'HALE-connect'!A:J,5,FALSE)),"",VLOOKUP('Dashboard INSPIRE'!A:A,'HALE-connect'!A:J,5,FALSE))</f>
        <v>44469</v>
      </c>
      <c r="G82" s="15" t="b">
        <f ca="1">_xlfn.DAYS(F82,TODAY())&gt;-31</f>
        <v>0</v>
      </c>
      <c r="H82" s="3" t="s">
        <v>197</v>
      </c>
      <c r="I82" s="2" t="str">
        <f>VLOOKUP(A:A,'RWS INSPIRE'!A:K,10,FALSE)</f>
        <v>Data aanwezig</v>
      </c>
      <c r="J82" s="2" t="str">
        <f>VLOOKUP(A:A,'PDOK INSPIRE'!A:K,10,FALSE)</f>
        <v>Niet aanwezig</v>
      </c>
      <c r="K82" s="2" t="str">
        <f>VLOOKUP(A:A,'NGR INSPIRE'!A:I,8,FALSE)</f>
        <v>Datum aanwezig</v>
      </c>
      <c r="L82" s="2" t="str">
        <f>VLOOKUP(A:A,'HALE-connect'!A:I,8,FALSE)</f>
        <v>Verschillen in data</v>
      </c>
      <c r="M82" s="28" t="s">
        <v>272</v>
      </c>
    </row>
    <row r="83" spans="1:13" x14ac:dyDescent="0.2">
      <c r="A83" s="2" t="s">
        <v>249</v>
      </c>
      <c r="B83" s="2"/>
      <c r="C83" s="2" t="s">
        <v>223</v>
      </c>
      <c r="D83" s="2" t="s">
        <v>156</v>
      </c>
      <c r="E83" s="2"/>
      <c r="F83" s="3" t="str">
        <f>IF(ISBLANK(VLOOKUP('Dashboard INSPIRE'!A:A,'HALE-connect'!A:J,5,FALSE)),"",VLOOKUP('Dashboard INSPIRE'!A:A,'HALE-connect'!A:J,5,FALSE))</f>
        <v/>
      </c>
      <c r="G83" s="3" t="s">
        <v>174</v>
      </c>
      <c r="H83" s="3" t="s">
        <v>197</v>
      </c>
      <c r="I83" s="2" t="str">
        <f>VLOOKUP(A:A,'RWS INSPIRE'!A:K,10,FALSE)</f>
        <v>Niet aanwezig</v>
      </c>
      <c r="J83" s="2" t="str">
        <f>VLOOKUP(A:A,'PDOK INSPIRE'!A:K,10,FALSE)</f>
        <v>Niet aanwezig</v>
      </c>
      <c r="K83" s="2" t="str">
        <f>VLOOKUP(A:A,'NGR INSPIRE'!A:I,8,FALSE)</f>
        <v>Niet aanwezig</v>
      </c>
      <c r="L83" s="2" t="str">
        <f>VLOOKUP(A:A,'HALE-connect'!A:I,8,FALSE)</f>
        <v>Niet aanwezig</v>
      </c>
      <c r="M83" s="28" t="s">
        <v>272</v>
      </c>
    </row>
    <row r="84" spans="1:13" x14ac:dyDescent="0.2">
      <c r="A84" s="2" t="s">
        <v>250</v>
      </c>
      <c r="B84" s="2" t="s">
        <v>24</v>
      </c>
      <c r="C84" s="2"/>
      <c r="D84" s="2"/>
      <c r="E84" s="2"/>
      <c r="F84" s="3" t="str">
        <f>IF(ISBLANK(VLOOKUP('Dashboard INSPIRE'!A:A,'HALE-connect'!A:J,5,FALSE)),"",VLOOKUP('Dashboard INSPIRE'!A:A,'HALE-connect'!A:J,5,FALSE))</f>
        <v/>
      </c>
      <c r="G84" s="3" t="s">
        <v>174</v>
      </c>
      <c r="H84" s="3" t="s">
        <v>197</v>
      </c>
      <c r="I84" s="2" t="str">
        <f>VLOOKUP(A:A,'RWS INSPIRE'!A:K,10,FALSE)</f>
        <v>Niet aanwezig</v>
      </c>
      <c r="J84" s="2" t="str">
        <f>VLOOKUP(A:A,'PDOK INSPIRE'!A:K,10,FALSE)</f>
        <v>Niet aanwezig</v>
      </c>
      <c r="K84" s="2" t="str">
        <f>VLOOKUP(A:A,'NGR INSPIRE'!A:I,8,FALSE)</f>
        <v>Niet aanwezig</v>
      </c>
      <c r="L84" s="2" t="str">
        <f>VLOOKUP(A:A,'HALE-connect'!A:I,8,FALSE)</f>
        <v>Niet aanwezig</v>
      </c>
      <c r="M84" s="28" t="s">
        <v>272</v>
      </c>
    </row>
    <row r="85" spans="1:13" x14ac:dyDescent="0.2">
      <c r="A85" s="2" t="s">
        <v>251</v>
      </c>
      <c r="B85" s="2"/>
      <c r="C85" s="2" t="s">
        <v>223</v>
      </c>
      <c r="D85" s="2" t="s">
        <v>156</v>
      </c>
      <c r="E85" s="2"/>
      <c r="F85" s="3" t="str">
        <f>IF(ISBLANK(VLOOKUP('Dashboard INSPIRE'!A:A,'HALE-connect'!A:J,5,FALSE)),"",VLOOKUP('Dashboard INSPIRE'!A:A,'HALE-connect'!A:J,5,FALSE))</f>
        <v/>
      </c>
      <c r="G85" s="3" t="s">
        <v>174</v>
      </c>
      <c r="H85" s="3" t="s">
        <v>197</v>
      </c>
      <c r="I85" s="2" t="str">
        <f>VLOOKUP(A:A,'RWS INSPIRE'!A:K,10,FALSE)</f>
        <v>Niet aanwezig</v>
      </c>
      <c r="J85" s="2" t="str">
        <f>VLOOKUP(A:A,'PDOK INSPIRE'!A:K,10,FALSE)</f>
        <v>Niet aanwezig</v>
      </c>
      <c r="K85" s="2" t="str">
        <f>VLOOKUP(A:A,'NGR INSPIRE'!A:I,8,FALSE)</f>
        <v>Niet aanwezig</v>
      </c>
      <c r="L85" s="2" t="str">
        <f>VLOOKUP(A:A,'HALE-connect'!A:I,8,FALSE)</f>
        <v>Niet aanwezig</v>
      </c>
      <c r="M85" s="28" t="s">
        <v>272</v>
      </c>
    </row>
    <row r="86" spans="1:13" x14ac:dyDescent="0.2">
      <c r="A86" s="2" t="s">
        <v>252</v>
      </c>
      <c r="B86" s="2" t="s">
        <v>24</v>
      </c>
      <c r="C86" s="2" t="s">
        <v>26</v>
      </c>
      <c r="D86" s="2" t="s">
        <v>152</v>
      </c>
      <c r="E86" s="2"/>
      <c r="F86" s="3">
        <f>IF(ISBLANK(VLOOKUP('Dashboard INSPIRE'!A:A,'HALE-connect'!A:J,5,FALSE)),"",VLOOKUP('Dashboard INSPIRE'!A:A,'HALE-connect'!A:J,5,FALSE))</f>
        <v>44469</v>
      </c>
      <c r="G86" s="15" t="b">
        <f ca="1">_xlfn.DAYS(F86,TODAY())&gt;-31</f>
        <v>0</v>
      </c>
      <c r="H86" s="3" t="s">
        <v>197</v>
      </c>
      <c r="I86" s="2" t="str">
        <f>VLOOKUP(A:A,'RWS INSPIRE'!A:K,10,FALSE)</f>
        <v>Data aanwezig</v>
      </c>
      <c r="J86" s="2" t="str">
        <f>VLOOKUP(A:A,'PDOK INSPIRE'!A:K,10,FALSE)</f>
        <v>Niet aanwezig</v>
      </c>
      <c r="K86" s="2" t="str">
        <f>VLOOKUP(A:A,'NGR INSPIRE'!A:I,8,FALSE)</f>
        <v>Datum aanwezig</v>
      </c>
      <c r="L86" s="2" t="str">
        <f>VLOOKUP(A:A,'HALE-connect'!A:I,8,FALSE)</f>
        <v>Verschillen in data</v>
      </c>
      <c r="M86" s="28" t="s">
        <v>272</v>
      </c>
    </row>
    <row r="87" spans="1:13" x14ac:dyDescent="0.2">
      <c r="A87" s="2" t="s">
        <v>253</v>
      </c>
      <c r="B87" s="2" t="s">
        <v>24</v>
      </c>
      <c r="C87" s="2" t="s">
        <v>26</v>
      </c>
      <c r="D87" s="2" t="s">
        <v>152</v>
      </c>
      <c r="E87" s="2"/>
      <c r="F87" s="3">
        <f>IF(ISBLANK(VLOOKUP('Dashboard INSPIRE'!A:A,'HALE-connect'!A:J,5,FALSE)),"",VLOOKUP('Dashboard INSPIRE'!A:A,'HALE-connect'!A:J,5,FALSE))</f>
        <v>44469</v>
      </c>
      <c r="G87" s="15" t="b">
        <f ca="1">_xlfn.DAYS(F87,TODAY())&gt;-31</f>
        <v>0</v>
      </c>
      <c r="H87" s="3" t="s">
        <v>197</v>
      </c>
      <c r="I87" s="2" t="str">
        <f>VLOOKUP(A:A,'RWS INSPIRE'!A:K,10,FALSE)</f>
        <v>Data aanwezig</v>
      </c>
      <c r="J87" s="2" t="str">
        <f>VLOOKUP(A:A,'PDOK INSPIRE'!A:K,10,FALSE)</f>
        <v>Niet aanwezig</v>
      </c>
      <c r="K87" s="2" t="str">
        <f>VLOOKUP(A:A,'NGR INSPIRE'!A:I,8,FALSE)</f>
        <v>Datum aanwezig</v>
      </c>
      <c r="L87" s="2" t="str">
        <f>VLOOKUP(A:A,'HALE-connect'!A:I,8,FALSE)</f>
        <v>Verschillen in data</v>
      </c>
      <c r="M87" s="28" t="s">
        <v>272</v>
      </c>
    </row>
    <row r="88" spans="1:13" x14ac:dyDescent="0.2">
      <c r="A88" s="2" t="s">
        <v>254</v>
      </c>
      <c r="B88" s="2" t="s">
        <v>24</v>
      </c>
      <c r="C88" s="2" t="s">
        <v>26</v>
      </c>
      <c r="D88" s="2" t="s">
        <v>152</v>
      </c>
      <c r="E88" s="2"/>
      <c r="F88" s="3">
        <f>IF(ISBLANK(VLOOKUP('Dashboard INSPIRE'!A:A,'HALE-connect'!A:J,5,FALSE)),"",VLOOKUP('Dashboard INSPIRE'!A:A,'HALE-connect'!A:J,5,FALSE))</f>
        <v>44469</v>
      </c>
      <c r="G88" s="15" t="b">
        <f ca="1">_xlfn.DAYS(F88,TODAY())&gt;-31</f>
        <v>0</v>
      </c>
      <c r="H88" s="3" t="s">
        <v>197</v>
      </c>
      <c r="I88" s="2" t="str">
        <f>VLOOKUP(A:A,'RWS INSPIRE'!A:K,10,FALSE)</f>
        <v>Data aanwezig</v>
      </c>
      <c r="J88" s="2" t="str">
        <f>VLOOKUP(A:A,'PDOK INSPIRE'!A:K,10,FALSE)</f>
        <v>Niet aanwezig</v>
      </c>
      <c r="K88" s="2" t="str">
        <f>VLOOKUP(A:A,'NGR INSPIRE'!A:I,8,FALSE)</f>
        <v>Datum aanwezig</v>
      </c>
      <c r="L88" s="2" t="str">
        <f>VLOOKUP(A:A,'HALE-connect'!A:I,8,FALSE)</f>
        <v>Verschillen in data</v>
      </c>
      <c r="M88" s="28" t="s">
        <v>272</v>
      </c>
    </row>
    <row r="89" spans="1:13" x14ac:dyDescent="0.2">
      <c r="A89" s="2" t="s">
        <v>255</v>
      </c>
      <c r="B89" s="2"/>
      <c r="C89" s="2" t="s">
        <v>223</v>
      </c>
      <c r="D89" s="2" t="s">
        <v>156</v>
      </c>
      <c r="E89" s="2"/>
      <c r="F89" s="3" t="str">
        <f>IF(ISBLANK(VLOOKUP('Dashboard INSPIRE'!A:A,'HALE-connect'!A:J,5,FALSE)),"",VLOOKUP('Dashboard INSPIRE'!A:A,'HALE-connect'!A:J,5,FALSE))</f>
        <v/>
      </c>
      <c r="G89" s="3" t="s">
        <v>174</v>
      </c>
      <c r="H89" s="3" t="s">
        <v>197</v>
      </c>
      <c r="I89" s="2" t="str">
        <f>VLOOKUP(A:A,'RWS INSPIRE'!A:K,10,FALSE)</f>
        <v>Niet aanwezig</v>
      </c>
      <c r="J89" s="2" t="str">
        <f>VLOOKUP(A:A,'PDOK INSPIRE'!A:K,10,FALSE)</f>
        <v>Niet aanwezig</v>
      </c>
      <c r="K89" s="2" t="str">
        <f>VLOOKUP(A:A,'NGR INSPIRE'!A:I,8,FALSE)</f>
        <v>Niet aanwezig</v>
      </c>
      <c r="L89" s="2" t="str">
        <f>VLOOKUP(A:A,'HALE-connect'!A:I,8,FALSE)</f>
        <v>Niet aanwezig</v>
      </c>
      <c r="M89" s="28" t="s">
        <v>272</v>
      </c>
    </row>
    <row r="90" spans="1:13" x14ac:dyDescent="0.2">
      <c r="A90" s="2" t="s">
        <v>256</v>
      </c>
      <c r="B90" s="2"/>
      <c r="C90" s="2" t="s">
        <v>223</v>
      </c>
      <c r="D90" s="2" t="s">
        <v>156</v>
      </c>
      <c r="E90" s="2"/>
      <c r="F90" s="3" t="str">
        <f>IF(ISBLANK(VLOOKUP('Dashboard INSPIRE'!A:A,'HALE-connect'!A:J,5,FALSE)),"",VLOOKUP('Dashboard INSPIRE'!A:A,'HALE-connect'!A:J,5,FALSE))</f>
        <v/>
      </c>
      <c r="G90" s="3" t="s">
        <v>174</v>
      </c>
      <c r="H90" s="3" t="s">
        <v>197</v>
      </c>
      <c r="I90" s="2" t="str">
        <f>VLOOKUP(A:A,'RWS INSPIRE'!A:K,10,FALSE)</f>
        <v>Niet aanwezig</v>
      </c>
      <c r="J90" s="2" t="str">
        <f>VLOOKUP(A:A,'PDOK INSPIRE'!A:K,10,FALSE)</f>
        <v>Niet aanwezig</v>
      </c>
      <c r="K90" s="2" t="str">
        <f>VLOOKUP(A:A,'NGR INSPIRE'!A:I,8,FALSE)</f>
        <v>Niet aanwezig</v>
      </c>
      <c r="L90" s="2" t="str">
        <f>VLOOKUP(A:A,'HALE-connect'!A:I,8,FALSE)</f>
        <v>Niet aanwezig</v>
      </c>
      <c r="M90" s="28" t="s">
        <v>272</v>
      </c>
    </row>
    <row r="91" spans="1:13" x14ac:dyDescent="0.2">
      <c r="A91" s="2" t="s">
        <v>257</v>
      </c>
      <c r="B91" s="2"/>
      <c r="C91" s="2" t="s">
        <v>223</v>
      </c>
      <c r="D91" s="2" t="s">
        <v>156</v>
      </c>
      <c r="E91" s="2"/>
      <c r="F91" s="3" t="str">
        <f>IF(ISBLANK(VLOOKUP('Dashboard INSPIRE'!A:A,'HALE-connect'!A:J,5,FALSE)),"",VLOOKUP('Dashboard INSPIRE'!A:A,'HALE-connect'!A:J,5,FALSE))</f>
        <v/>
      </c>
      <c r="G91" s="3" t="s">
        <v>174</v>
      </c>
      <c r="H91" s="3" t="s">
        <v>197</v>
      </c>
      <c r="I91" s="2" t="str">
        <f>VLOOKUP(A:A,'RWS INSPIRE'!A:K,10,FALSE)</f>
        <v>Niet aanwezig</v>
      </c>
      <c r="J91" s="2" t="str">
        <f>VLOOKUP(A:A,'PDOK INSPIRE'!A:K,10,FALSE)</f>
        <v>Niet aanwezig</v>
      </c>
      <c r="K91" s="2" t="str">
        <f>VLOOKUP(A:A,'NGR INSPIRE'!A:I,8,FALSE)</f>
        <v>Niet aanwezig</v>
      </c>
      <c r="L91" s="2" t="str">
        <f>VLOOKUP(A:A,'HALE-connect'!A:I,8,FALSE)</f>
        <v>Niet aanwezig</v>
      </c>
      <c r="M91" s="28" t="s">
        <v>272</v>
      </c>
    </row>
    <row r="92" spans="1:13" x14ac:dyDescent="0.2">
      <c r="A92" s="2" t="s">
        <v>258</v>
      </c>
      <c r="B92" s="2" t="s">
        <v>19</v>
      </c>
      <c r="C92" s="2" t="s">
        <v>21</v>
      </c>
      <c r="D92" s="2" t="s">
        <v>156</v>
      </c>
      <c r="E92" s="2"/>
      <c r="F92" s="3">
        <f>IF(ISBLANK(VLOOKUP('Dashboard INSPIRE'!A:A,'HALE-connect'!A:J,5,FALSE)),"",VLOOKUP('Dashboard INSPIRE'!A:A,'HALE-connect'!A:J,5,FALSE))</f>
        <v>44378</v>
      </c>
      <c r="G92" s="3" t="s">
        <v>174</v>
      </c>
      <c r="H92" s="3" t="s">
        <v>197</v>
      </c>
      <c r="I92" s="2" t="str">
        <f>VLOOKUP(A:A,'RWS INSPIRE'!A:K,10,FALSE)</f>
        <v>Data aanwezig</v>
      </c>
      <c r="J92" s="2" t="str">
        <f>VLOOKUP(A:A,'PDOK INSPIRE'!A:K,10,FALSE)</f>
        <v>Niet aanwezig</v>
      </c>
      <c r="K92" s="2" t="str">
        <f>VLOOKUP(A:A,'NGR INSPIRE'!A:I,8,FALSE)</f>
        <v>Datum aanwezig</v>
      </c>
      <c r="L92" s="2" t="str">
        <f>VLOOKUP(A:A,'HALE-connect'!A:I,8,FALSE)</f>
        <v>Verschillen in data</v>
      </c>
      <c r="M92" s="28" t="s">
        <v>272</v>
      </c>
    </row>
    <row r="93" spans="1:13" x14ac:dyDescent="0.2">
      <c r="A93" s="2" t="s">
        <v>259</v>
      </c>
      <c r="B93" s="2" t="s">
        <v>19</v>
      </c>
      <c r="C93" s="2" t="s">
        <v>21</v>
      </c>
      <c r="D93" s="2" t="s">
        <v>156</v>
      </c>
      <c r="E93" s="2"/>
      <c r="F93" s="3">
        <f>IF(ISBLANK(VLOOKUP('Dashboard INSPIRE'!A:A,'HALE-connect'!A:J,5,FALSE)),"",VLOOKUP('Dashboard INSPIRE'!A:A,'HALE-connect'!A:J,5,FALSE))</f>
        <v>44378</v>
      </c>
      <c r="G93" s="3" t="s">
        <v>174</v>
      </c>
      <c r="H93" s="3" t="s">
        <v>197</v>
      </c>
      <c r="I93" s="2" t="str">
        <f>VLOOKUP(A:A,'RWS INSPIRE'!A:K,10,FALSE)</f>
        <v>Data aanwezig</v>
      </c>
      <c r="J93" s="2" t="str">
        <f>VLOOKUP(A:A,'PDOK INSPIRE'!A:K,10,FALSE)</f>
        <v>Niet aanwezig</v>
      </c>
      <c r="K93" s="2" t="str">
        <f>VLOOKUP(A:A,'NGR INSPIRE'!A:I,8,FALSE)</f>
        <v>Datum aanwezig</v>
      </c>
      <c r="L93" s="2" t="str">
        <f>VLOOKUP(A:A,'HALE-connect'!A:I,8,FALSE)</f>
        <v>Verschillen in data</v>
      </c>
      <c r="M93" s="28" t="s">
        <v>272</v>
      </c>
    </row>
    <row r="94" spans="1:13" x14ac:dyDescent="0.2">
      <c r="A94" s="2" t="s">
        <v>260</v>
      </c>
      <c r="B94" s="2" t="s">
        <v>24</v>
      </c>
      <c r="C94" s="2" t="s">
        <v>30</v>
      </c>
      <c r="D94" s="2" t="s">
        <v>261</v>
      </c>
      <c r="E94" s="2"/>
      <c r="F94" s="3">
        <f>IF(ISBLANK(VLOOKUP('Dashboard INSPIRE'!A:A,'HALE-connect'!A:J,5,FALSE)),"",VLOOKUP('Dashboard INSPIRE'!A:A,'HALE-connect'!A:J,5,FALSE))</f>
        <v>44378</v>
      </c>
      <c r="G94" s="15" t="b">
        <f t="shared" ref="G94:G101" ca="1" si="3">_xlfn.DAYS(F94,TODAY())&gt;-31</f>
        <v>0</v>
      </c>
      <c r="H94" s="3" t="s">
        <v>197</v>
      </c>
      <c r="I94" s="2" t="str">
        <f>VLOOKUP(A:A,'RWS INSPIRE'!A:K,10,FALSE)</f>
        <v>Data aanwezig</v>
      </c>
      <c r="J94" s="2" t="str">
        <f>VLOOKUP(A:A,'PDOK INSPIRE'!A:K,10,FALSE)</f>
        <v>Niet aanwezig</v>
      </c>
      <c r="K94" s="2" t="str">
        <f>VLOOKUP(A:A,'NGR INSPIRE'!A:I,8,FALSE)</f>
        <v>Datum aanwezig</v>
      </c>
      <c r="L94" s="2" t="str">
        <f>VLOOKUP(A:A,'HALE-connect'!A:I,8,FALSE)</f>
        <v>Verschillen in data</v>
      </c>
      <c r="M94" s="28" t="s">
        <v>272</v>
      </c>
    </row>
    <row r="95" spans="1:13" x14ac:dyDescent="0.2">
      <c r="A95" s="2" t="s">
        <v>262</v>
      </c>
      <c r="B95" s="2" t="s">
        <v>19</v>
      </c>
      <c r="C95" s="2" t="s">
        <v>263</v>
      </c>
      <c r="D95" s="2" t="s">
        <v>261</v>
      </c>
      <c r="E95" s="2"/>
      <c r="F95" s="3" t="str">
        <f>IF(ISBLANK(VLOOKUP('Dashboard INSPIRE'!A:A,'HALE-connect'!A:J,5,FALSE)),"",VLOOKUP('Dashboard INSPIRE'!A:A,'HALE-connect'!A:J,5,FALSE))</f>
        <v/>
      </c>
      <c r="G95" s="3" t="s">
        <v>174</v>
      </c>
      <c r="H95" s="3" t="s">
        <v>197</v>
      </c>
      <c r="I95" s="2" t="str">
        <f>VLOOKUP(A:A,'RWS INSPIRE'!A:K,10,FALSE)</f>
        <v>Data aanwezig</v>
      </c>
      <c r="J95" s="2" t="str">
        <f>VLOOKUP(A:A,'PDOK INSPIRE'!A:K,10,FALSE)</f>
        <v>Niet aanwezig</v>
      </c>
      <c r="K95" s="2" t="str">
        <f>VLOOKUP(A:A,'NGR INSPIRE'!A:I,8,FALSE)</f>
        <v>Niet aanwezig</v>
      </c>
      <c r="L95" s="2" t="str">
        <f>VLOOKUP(A:A,'HALE-connect'!A:I,8,FALSE)</f>
        <v>Niet aanwezig</v>
      </c>
      <c r="M95" s="28" t="s">
        <v>272</v>
      </c>
    </row>
    <row r="96" spans="1:13" x14ac:dyDescent="0.2">
      <c r="A96" s="2" t="s">
        <v>264</v>
      </c>
      <c r="B96" s="2" t="s">
        <v>19</v>
      </c>
      <c r="C96" s="2" t="s">
        <v>263</v>
      </c>
      <c r="D96" s="2" t="s">
        <v>261</v>
      </c>
      <c r="E96" s="2"/>
      <c r="F96" s="3" t="str">
        <f>IF(ISBLANK(VLOOKUP('Dashboard INSPIRE'!A:A,'HALE-connect'!A:J,5,FALSE)),"",VLOOKUP('Dashboard INSPIRE'!A:A,'HALE-connect'!A:J,5,FALSE))</f>
        <v/>
      </c>
      <c r="G96" s="3" t="s">
        <v>174</v>
      </c>
      <c r="H96" s="3" t="s">
        <v>197</v>
      </c>
      <c r="I96" s="2" t="str">
        <f>VLOOKUP(A:A,'RWS INSPIRE'!A:K,10,FALSE)</f>
        <v>Data aanwezig</v>
      </c>
      <c r="J96" s="2" t="str">
        <f>VLOOKUP(A:A,'PDOK INSPIRE'!A:K,10,FALSE)</f>
        <v>Niet aanwezig</v>
      </c>
      <c r="K96" s="2" t="str">
        <f>VLOOKUP(A:A,'NGR INSPIRE'!A:I,8,FALSE)</f>
        <v>Niet aanwezig</v>
      </c>
      <c r="L96" s="2" t="str">
        <f>VLOOKUP(A:A,'HALE-connect'!A:I,8,FALSE)</f>
        <v>Niet aanwezig</v>
      </c>
      <c r="M96" s="28" t="s">
        <v>272</v>
      </c>
    </row>
    <row r="97" spans="1:13" x14ac:dyDescent="0.2">
      <c r="A97" s="2" t="s">
        <v>265</v>
      </c>
      <c r="B97" s="2" t="s">
        <v>19</v>
      </c>
      <c r="C97" s="2" t="s">
        <v>263</v>
      </c>
      <c r="D97" s="2" t="s">
        <v>261</v>
      </c>
      <c r="E97" s="2"/>
      <c r="F97" s="3" t="str">
        <f>IF(ISBLANK(VLOOKUP('Dashboard INSPIRE'!A:A,'HALE-connect'!A:J,5,FALSE)),"",VLOOKUP('Dashboard INSPIRE'!A:A,'HALE-connect'!A:J,5,FALSE))</f>
        <v/>
      </c>
      <c r="G97" s="3" t="s">
        <v>174</v>
      </c>
      <c r="H97" s="3" t="s">
        <v>197</v>
      </c>
      <c r="I97" s="2" t="str">
        <f>VLOOKUP(A:A,'RWS INSPIRE'!A:K,10,FALSE)</f>
        <v>Data aanwezig</v>
      </c>
      <c r="J97" s="2" t="str">
        <f>VLOOKUP(A:A,'PDOK INSPIRE'!A:K,10,FALSE)</f>
        <v>Niet aanwezig</v>
      </c>
      <c r="K97" s="2" t="str">
        <f>VLOOKUP(A:A,'NGR INSPIRE'!A:I,8,FALSE)</f>
        <v>Niet aanwezig</v>
      </c>
      <c r="L97" s="2" t="str">
        <f>VLOOKUP(A:A,'HALE-connect'!A:I,8,FALSE)</f>
        <v>Niet aanwezig</v>
      </c>
      <c r="M97" s="28" t="s">
        <v>272</v>
      </c>
    </row>
    <row r="98" spans="1:13" x14ac:dyDescent="0.2">
      <c r="A98" s="2" t="s">
        <v>266</v>
      </c>
      <c r="B98" s="2" t="s">
        <v>19</v>
      </c>
      <c r="C98" s="2" t="s">
        <v>263</v>
      </c>
      <c r="D98" s="2" t="s">
        <v>261</v>
      </c>
      <c r="E98" s="2"/>
      <c r="F98" s="3" t="str">
        <f>IF(ISBLANK(VLOOKUP('Dashboard INSPIRE'!A:A,'HALE-connect'!A:J,5,FALSE)),"",VLOOKUP('Dashboard INSPIRE'!A:A,'HALE-connect'!A:J,5,FALSE))</f>
        <v/>
      </c>
      <c r="G98" s="3" t="s">
        <v>174</v>
      </c>
      <c r="H98" s="3" t="s">
        <v>197</v>
      </c>
      <c r="I98" s="2" t="str">
        <f>VLOOKUP(A:A,'RWS INSPIRE'!A:K,10,FALSE)</f>
        <v>Data aanwezig</v>
      </c>
      <c r="J98" s="2" t="str">
        <f>VLOOKUP(A:A,'PDOK INSPIRE'!A:K,10,FALSE)</f>
        <v>Niet aanwezig</v>
      </c>
      <c r="K98" s="2" t="str">
        <f>VLOOKUP(A:A,'NGR INSPIRE'!A:I,8,FALSE)</f>
        <v>Niet aanwezig</v>
      </c>
      <c r="L98" s="2" t="str">
        <f>VLOOKUP(A:A,'HALE-connect'!A:I,8,FALSE)</f>
        <v>Niet aanwezig</v>
      </c>
      <c r="M98" s="28" t="s">
        <v>272</v>
      </c>
    </row>
    <row r="99" spans="1:13" x14ac:dyDescent="0.2">
      <c r="A99" s="2" t="s">
        <v>267</v>
      </c>
      <c r="B99" s="2" t="s">
        <v>19</v>
      </c>
      <c r="C99" s="2" t="s">
        <v>263</v>
      </c>
      <c r="D99" s="2" t="s">
        <v>261</v>
      </c>
      <c r="E99" s="2"/>
      <c r="F99" s="3" t="str">
        <f>IF(ISBLANK(VLOOKUP('Dashboard INSPIRE'!A:A,'HALE-connect'!A:J,5,FALSE)),"",VLOOKUP('Dashboard INSPIRE'!A:A,'HALE-connect'!A:J,5,FALSE))</f>
        <v/>
      </c>
      <c r="G99" s="3" t="s">
        <v>174</v>
      </c>
      <c r="H99" s="3" t="s">
        <v>197</v>
      </c>
      <c r="I99" s="2" t="str">
        <f>VLOOKUP(A:A,'RWS INSPIRE'!A:K,10,FALSE)</f>
        <v>Data aanwezig</v>
      </c>
      <c r="J99" s="2" t="str">
        <f>VLOOKUP(A:A,'PDOK INSPIRE'!A:K,10,FALSE)</f>
        <v>Niet aanwezig</v>
      </c>
      <c r="K99" s="2" t="str">
        <f>VLOOKUP(A:A,'NGR INSPIRE'!A:I,8,FALSE)</f>
        <v>Niet aanwezig</v>
      </c>
      <c r="L99" s="2" t="str">
        <f>VLOOKUP(A:A,'HALE-connect'!A:I,8,FALSE)</f>
        <v>Niet aanwezig</v>
      </c>
      <c r="M99" s="28" t="s">
        <v>272</v>
      </c>
    </row>
    <row r="100" spans="1:13" x14ac:dyDescent="0.2">
      <c r="A100" s="2" t="s">
        <v>268</v>
      </c>
      <c r="B100" s="2" t="s">
        <v>19</v>
      </c>
      <c r="C100" s="2" t="s">
        <v>263</v>
      </c>
      <c r="D100" s="2" t="s">
        <v>261</v>
      </c>
      <c r="E100" s="2"/>
      <c r="F100" s="3" t="str">
        <f>IF(ISBLANK(VLOOKUP('Dashboard INSPIRE'!A:A,'HALE-connect'!A:J,5,FALSE)),"",VLOOKUP('Dashboard INSPIRE'!A:A,'HALE-connect'!A:J,5,FALSE))</f>
        <v/>
      </c>
      <c r="G100" s="3" t="s">
        <v>174</v>
      </c>
      <c r="H100" s="3" t="s">
        <v>197</v>
      </c>
      <c r="I100" s="2" t="str">
        <f>VLOOKUP(A:A,'RWS INSPIRE'!A:K,10,FALSE)</f>
        <v>Data aanwezig</v>
      </c>
      <c r="J100" s="2" t="str">
        <f>VLOOKUP(A:A,'PDOK INSPIRE'!A:K,10,FALSE)</f>
        <v>Niet aanwezig</v>
      </c>
      <c r="K100" s="2" t="str">
        <f>VLOOKUP(A:A,'NGR INSPIRE'!A:I,8,FALSE)</f>
        <v>Niet aanwezig</v>
      </c>
      <c r="L100" s="2" t="str">
        <f>VLOOKUP(A:A,'HALE-connect'!A:I,8,FALSE)</f>
        <v>Niet aanwezig</v>
      </c>
      <c r="M100" s="28" t="s">
        <v>272</v>
      </c>
    </row>
    <row r="101" spans="1:13" x14ac:dyDescent="0.2">
      <c r="A101" s="2" t="s">
        <v>269</v>
      </c>
      <c r="B101" s="2" t="s">
        <v>19</v>
      </c>
      <c r="C101" s="2" t="s">
        <v>263</v>
      </c>
      <c r="D101" s="2" t="s">
        <v>261</v>
      </c>
      <c r="E101" s="2"/>
      <c r="F101" s="3" t="str">
        <f>IF(ISBLANK(VLOOKUP('Dashboard INSPIRE'!A:A,'HALE-connect'!A:J,5,FALSE)),"",VLOOKUP('Dashboard INSPIRE'!A:A,'HALE-connect'!A:J,5,FALSE))</f>
        <v/>
      </c>
      <c r="G101" s="3" t="s">
        <v>174</v>
      </c>
      <c r="H101" s="3" t="s">
        <v>197</v>
      </c>
      <c r="I101" s="2" t="str">
        <f>VLOOKUP(A:A,'RWS INSPIRE'!A:K,10,FALSE)</f>
        <v>Data aanwezig</v>
      </c>
      <c r="J101" s="2" t="str">
        <f>VLOOKUP(A:A,'PDOK INSPIRE'!A:K,10,FALSE)</f>
        <v>Niet aanwezig</v>
      </c>
      <c r="K101" s="2" t="str">
        <f>VLOOKUP(A:A,'NGR INSPIRE'!A:I,8,FALSE)</f>
        <v>Niet aanwezig</v>
      </c>
      <c r="L101" s="2" t="str">
        <f>VLOOKUP(A:A,'HALE-connect'!A:I,8,FALSE)</f>
        <v>Niet aanwezig</v>
      </c>
      <c r="M101" s="28" t="s">
        <v>272</v>
      </c>
    </row>
  </sheetData>
  <autoFilter ref="A1:M101" xr:uid="{34A30E54-4496-45EC-8EB7-314D580C8CA4}">
    <sortState xmlns:xlrd2="http://schemas.microsoft.com/office/spreadsheetml/2017/richdata2" ref="A2:M54">
      <sortCondition ref="A1"/>
    </sortState>
  </autoFilter>
  <conditionalFormatting sqref="D1:F1 I1:L1 A2:F54 I2:K101 F55:F101">
    <cfRule type="cellIs" dxfId="5" priority="367" operator="equal">
      <formula>"Verschillen in data"</formula>
    </cfRule>
    <cfRule type="cellIs" dxfId="4" priority="368" operator="equal">
      <formula>"Data kloppend"</formula>
    </cfRule>
    <cfRule type="cellIs" dxfId="3" priority="369" operator="equal">
      <formula>"Niet aanwezig"</formula>
    </cfRule>
  </conditionalFormatting>
  <conditionalFormatting sqref="A1 C1">
    <cfRule type="cellIs" dxfId="31" priority="344" operator="equal">
      <formula>$L$20</formula>
    </cfRule>
    <cfRule type="cellIs" dxfId="30" priority="345" operator="equal">
      <formula>$J$36</formula>
    </cfRule>
    <cfRule type="cellIs" dxfId="29" priority="346" operator="equal">
      <formula>$I$12</formula>
    </cfRule>
  </conditionalFormatting>
  <conditionalFormatting sqref="H2:H101">
    <cfRule type="cellIs" dxfId="28" priority="60" operator="equal">
      <formula>"Datums niet compleet"</formula>
    </cfRule>
    <cfRule type="cellIs" dxfId="27" priority="61" operator="greaterThan">
      <formula>180</formula>
    </cfRule>
    <cfRule type="cellIs" dxfId="26" priority="62" operator="between">
      <formula>0</formula>
      <formula>180</formula>
    </cfRule>
    <cfRule type="cellIs" dxfId="25" priority="63" operator="lessThan">
      <formula>0</formula>
    </cfRule>
  </conditionalFormatting>
  <conditionalFormatting sqref="G2:G101">
    <cfRule type="cellIs" dxfId="24" priority="68" operator="equal">
      <formula>FALSE</formula>
    </cfRule>
    <cfRule type="cellIs" dxfId="23" priority="69" operator="equal">
      <formula>TRUE</formula>
    </cfRule>
  </conditionalFormatting>
  <conditionalFormatting sqref="L2:L101">
    <cfRule type="cellIs" dxfId="22" priority="57" operator="equal">
      <formula>"Niet aanwezig"</formula>
    </cfRule>
    <cfRule type="cellIs" dxfId="21" priority="58" operator="equal">
      <formula>"Verschillen in data"</formula>
    </cfRule>
    <cfRule type="cellIs" dxfId="20" priority="59" operator="equal">
      <formula>"Data kloppend"</formula>
    </cfRule>
  </conditionalFormatting>
  <conditionalFormatting sqref="K2:K101">
    <cfRule type="cellIs" dxfId="19" priority="56" operator="equal">
      <formula>"Datum aanwezig"</formula>
    </cfRule>
  </conditionalFormatting>
  <conditionalFormatting sqref="B1">
    <cfRule type="cellIs" dxfId="18" priority="52" operator="equal">
      <formula>$J$12</formula>
    </cfRule>
    <cfRule type="cellIs" dxfId="17" priority="53" operator="equal">
      <formula>$J$13</formula>
    </cfRule>
    <cfRule type="cellIs" dxfId="16" priority="54" operator="equal">
      <formula>$I$16</formula>
    </cfRule>
    <cfRule type="cellIs" dxfId="15" priority="55" operator="equal">
      <formula>$I$13</formula>
    </cfRule>
  </conditionalFormatting>
  <conditionalFormatting sqref="A55:E101">
    <cfRule type="cellIs" dxfId="14" priority="28" operator="equal">
      <formula>"Verschillen in data"</formula>
    </cfRule>
    <cfRule type="cellIs" dxfId="13" priority="29" operator="equal">
      <formula>"Data kloppend"</formula>
    </cfRule>
    <cfRule type="cellIs" dxfId="12" priority="30" operator="equal">
      <formula>"Niet aanwezig"</formula>
    </cfRule>
  </conditionalFormatting>
  <conditionalFormatting sqref="M1:M101">
    <cfRule type="cellIs" dxfId="11" priority="4" operator="equal">
      <formula>"Verschillen in data"</formula>
    </cfRule>
    <cfRule type="cellIs" dxfId="10" priority="5" operator="equal">
      <formula>"Niet aanwezig"</formula>
    </cfRule>
    <cfRule type="cellIs" dxfId="9" priority="6" operator="equal">
      <formula>"Data kloppend"</formula>
    </cfRule>
  </conditionalFormatting>
  <conditionalFormatting sqref="M2:M101">
    <cfRule type="cellIs" dxfId="8" priority="2" operator="equal">
      <formula>"Vervallen"</formula>
    </cfRule>
    <cfRule type="cellIs" dxfId="7" priority="3" operator="equal">
      <formula>"Actueel"</formula>
    </cfRule>
  </conditionalFormatting>
  <conditionalFormatting sqref="I2:I101">
    <cfRule type="cellIs" dxfId="6" priority="1" operator="equal">
      <formula>"Data aanwezig"</formula>
    </cfRule>
  </conditionalFormatting>
  <pageMargins left="0.70866141732283472" right="0.70866141732283472" top="0.74803149606299213" bottom="0.74803149606299213" header="0.31496062992125984" footer="0.31496062992125984"/>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D70-634B-479F-B489-B11F46809708}">
  <dimension ref="A1:K33"/>
  <sheetViews>
    <sheetView tabSelected="1" workbookViewId="0">
      <selection activeCell="A23" sqref="A23"/>
    </sheetView>
  </sheetViews>
  <sheetFormatPr defaultRowHeight="12.75" x14ac:dyDescent="0.2"/>
  <cols>
    <col min="1" max="1" width="38" customWidth="1"/>
    <col min="2" max="2" width="66.28515625" style="26" customWidth="1"/>
  </cols>
  <sheetData>
    <row r="1" spans="1:11" ht="15.75" x14ac:dyDescent="0.2">
      <c r="A1" s="23" t="s">
        <v>191</v>
      </c>
      <c r="B1" s="24"/>
      <c r="C1" s="22"/>
      <c r="D1" s="22"/>
      <c r="E1" s="22"/>
      <c r="F1" s="22"/>
      <c r="G1" s="22"/>
      <c r="H1" s="22"/>
      <c r="I1" s="22"/>
      <c r="J1" s="22"/>
      <c r="K1" s="22"/>
    </row>
    <row r="2" spans="1:11" x14ac:dyDescent="0.2">
      <c r="A2" s="22"/>
      <c r="B2" s="24"/>
      <c r="C2" s="22"/>
      <c r="D2" s="22"/>
      <c r="E2" s="22"/>
      <c r="F2" s="22"/>
      <c r="G2" s="22"/>
      <c r="H2" s="22"/>
      <c r="I2" s="22"/>
      <c r="J2" s="22"/>
      <c r="K2" s="22"/>
    </row>
    <row r="3" spans="1:11" ht="30" customHeight="1" x14ac:dyDescent="0.2">
      <c r="A3" s="31" t="s">
        <v>192</v>
      </c>
      <c r="B3" s="31"/>
      <c r="C3" s="24"/>
      <c r="D3" s="22"/>
      <c r="E3" s="22"/>
      <c r="F3" s="22"/>
      <c r="G3" s="22"/>
      <c r="H3" s="22"/>
      <c r="I3" s="22"/>
      <c r="J3" s="22"/>
      <c r="K3" s="22"/>
    </row>
    <row r="4" spans="1:11" x14ac:dyDescent="0.2">
      <c r="A4" s="22"/>
      <c r="B4" s="24"/>
      <c r="C4" s="22"/>
      <c r="D4" s="22"/>
      <c r="E4" s="22"/>
      <c r="F4" s="22"/>
      <c r="G4" s="22"/>
      <c r="H4" s="22"/>
      <c r="I4" s="22"/>
      <c r="J4" s="22"/>
      <c r="K4" s="22"/>
    </row>
    <row r="5" spans="1:11" ht="25.5" x14ac:dyDescent="0.2">
      <c r="A5" s="22" t="s">
        <v>171</v>
      </c>
      <c r="B5" s="27" t="s">
        <v>186</v>
      </c>
      <c r="C5" s="22"/>
      <c r="D5" s="22"/>
      <c r="E5" s="22"/>
      <c r="F5" s="22"/>
      <c r="G5" s="22"/>
      <c r="H5" s="22"/>
      <c r="I5" s="22"/>
      <c r="J5" s="22"/>
      <c r="K5" s="22"/>
    </row>
    <row r="6" spans="1:11" x14ac:dyDescent="0.2">
      <c r="A6" s="22"/>
      <c r="B6" s="24"/>
      <c r="C6" s="22"/>
      <c r="D6" s="22"/>
      <c r="E6" s="22"/>
      <c r="F6" s="22"/>
      <c r="G6" s="22"/>
      <c r="H6" s="22"/>
      <c r="I6" s="22"/>
      <c r="J6" s="22"/>
      <c r="K6" s="22"/>
    </row>
    <row r="7" spans="1:11" x14ac:dyDescent="0.2">
      <c r="A7" s="22" t="s">
        <v>170</v>
      </c>
      <c r="B7" s="27" t="s">
        <v>188</v>
      </c>
      <c r="C7" s="22"/>
      <c r="D7" s="22"/>
      <c r="E7" s="22"/>
      <c r="F7" s="22"/>
      <c r="G7" s="22"/>
      <c r="H7" s="22"/>
      <c r="I7" s="22"/>
      <c r="J7" s="22"/>
      <c r="K7" s="22"/>
    </row>
    <row r="8" spans="1:11" x14ac:dyDescent="0.2">
      <c r="C8" s="22"/>
      <c r="D8" s="22"/>
      <c r="E8" s="22"/>
      <c r="F8" s="22"/>
      <c r="G8" s="22"/>
      <c r="H8" s="22"/>
      <c r="I8" s="22"/>
      <c r="J8" s="22"/>
      <c r="K8" s="22"/>
    </row>
    <row r="9" spans="1:11" x14ac:dyDescent="0.2">
      <c r="A9" s="22" t="s">
        <v>172</v>
      </c>
      <c r="B9" s="27" t="s">
        <v>187</v>
      </c>
      <c r="C9" s="22"/>
      <c r="D9" s="22"/>
      <c r="E9" s="22"/>
      <c r="F9" s="22"/>
      <c r="G9" s="22"/>
      <c r="H9" s="22"/>
      <c r="I9" s="22"/>
      <c r="J9" s="22"/>
      <c r="K9" s="22"/>
    </row>
    <row r="10" spans="1:11" x14ac:dyDescent="0.2">
      <c r="A10" s="22"/>
      <c r="B10" s="24"/>
      <c r="C10" s="22"/>
      <c r="D10" s="22"/>
      <c r="E10" s="22"/>
      <c r="F10" s="22"/>
      <c r="G10" s="22"/>
      <c r="H10" s="22"/>
      <c r="I10" s="22"/>
      <c r="J10" s="22"/>
      <c r="K10" s="22"/>
    </row>
    <row r="11" spans="1:11" ht="25.5" x14ac:dyDescent="0.2">
      <c r="A11" s="22" t="s">
        <v>3</v>
      </c>
      <c r="B11" s="27" t="s">
        <v>198</v>
      </c>
      <c r="C11" s="22"/>
      <c r="D11" s="22"/>
      <c r="E11" s="22"/>
      <c r="F11" s="22"/>
      <c r="G11" s="22"/>
      <c r="H11" s="22"/>
      <c r="I11" s="22"/>
      <c r="J11" s="22"/>
      <c r="K11" s="22"/>
    </row>
    <row r="12" spans="1:11" x14ac:dyDescent="0.2">
      <c r="A12" s="22"/>
      <c r="B12" s="24"/>
      <c r="C12" s="22"/>
      <c r="D12" s="22"/>
      <c r="E12" s="22"/>
      <c r="F12" s="22"/>
      <c r="G12" s="22"/>
      <c r="H12" s="22"/>
      <c r="I12" s="22"/>
      <c r="J12" s="22"/>
      <c r="K12" s="22"/>
    </row>
    <row r="13" spans="1:11" ht="25.5" x14ac:dyDescent="0.2">
      <c r="A13" s="22" t="s">
        <v>145</v>
      </c>
      <c r="B13" s="27" t="s">
        <v>193</v>
      </c>
      <c r="C13" s="22"/>
      <c r="D13" s="22"/>
      <c r="E13" s="22"/>
      <c r="F13" s="22"/>
      <c r="G13" s="22"/>
      <c r="H13" s="22"/>
      <c r="I13" s="22"/>
      <c r="J13" s="22"/>
      <c r="K13" s="22"/>
    </row>
    <row r="14" spans="1:11" x14ac:dyDescent="0.2">
      <c r="A14" s="22"/>
      <c r="B14" s="24"/>
      <c r="C14" s="22"/>
      <c r="D14" s="22"/>
      <c r="E14" s="22"/>
      <c r="F14" s="22"/>
      <c r="G14" s="22"/>
      <c r="H14" s="22"/>
      <c r="I14" s="22"/>
      <c r="J14" s="22"/>
      <c r="K14" s="22"/>
    </row>
    <row r="15" spans="1:11" ht="25.5" x14ac:dyDescent="0.2">
      <c r="A15" s="22" t="s">
        <v>150</v>
      </c>
      <c r="B15" s="27" t="s">
        <v>201</v>
      </c>
      <c r="C15" s="22"/>
      <c r="D15" s="22"/>
      <c r="E15" s="22"/>
      <c r="F15" s="22"/>
      <c r="G15" s="22"/>
      <c r="H15" s="22"/>
      <c r="I15" s="22"/>
      <c r="J15" s="22"/>
      <c r="K15" s="22"/>
    </row>
    <row r="16" spans="1:11" x14ac:dyDescent="0.2">
      <c r="A16" s="22"/>
      <c r="B16" s="24"/>
      <c r="C16" s="22"/>
      <c r="D16" s="22"/>
      <c r="E16" s="22"/>
      <c r="F16" s="22"/>
      <c r="G16" s="22"/>
      <c r="H16" s="22"/>
      <c r="I16" s="22"/>
      <c r="J16" s="22"/>
      <c r="K16" s="22"/>
    </row>
    <row r="17" spans="1:11" ht="25.5" x14ac:dyDescent="0.2">
      <c r="A17" s="22" t="s">
        <v>194</v>
      </c>
      <c r="B17" s="27" t="s">
        <v>202</v>
      </c>
      <c r="C17" s="22"/>
      <c r="D17" s="22"/>
      <c r="E17" s="22"/>
      <c r="F17" s="22"/>
      <c r="G17" s="22"/>
      <c r="H17" s="22"/>
      <c r="I17" s="22"/>
      <c r="J17" s="22"/>
      <c r="K17" s="22"/>
    </row>
    <row r="18" spans="1:11" x14ac:dyDescent="0.2">
      <c r="A18" s="22"/>
      <c r="B18" s="24"/>
      <c r="C18" s="22"/>
      <c r="D18" s="22"/>
      <c r="E18" s="22"/>
      <c r="F18" s="22"/>
      <c r="G18" s="22"/>
      <c r="H18" s="22"/>
      <c r="I18" s="22"/>
      <c r="J18" s="22"/>
      <c r="K18" s="22"/>
    </row>
    <row r="19" spans="1:11" ht="38.25" x14ac:dyDescent="0.2">
      <c r="A19" s="22" t="s">
        <v>146</v>
      </c>
      <c r="B19" s="27" t="s">
        <v>203</v>
      </c>
      <c r="C19" s="22"/>
      <c r="D19" s="22"/>
      <c r="E19" s="22"/>
      <c r="F19" s="22"/>
      <c r="G19" s="22"/>
      <c r="H19" s="22"/>
      <c r="I19" s="22"/>
      <c r="J19" s="22"/>
      <c r="K19" s="22"/>
    </row>
    <row r="20" spans="1:11" x14ac:dyDescent="0.2">
      <c r="A20" s="22"/>
      <c r="B20" s="24"/>
      <c r="C20" s="22"/>
      <c r="D20" s="22"/>
      <c r="E20" s="22"/>
      <c r="F20" s="22"/>
      <c r="G20" s="22"/>
      <c r="H20" s="22"/>
      <c r="I20" s="22"/>
      <c r="J20" s="22"/>
      <c r="K20" s="22"/>
    </row>
    <row r="21" spans="1:11" ht="38.25" x14ac:dyDescent="0.2">
      <c r="A21" s="22" t="s">
        <v>147</v>
      </c>
      <c r="B21" s="27" t="s">
        <v>204</v>
      </c>
      <c r="C21" s="22"/>
      <c r="D21" s="22"/>
      <c r="E21" s="22"/>
      <c r="F21" s="22"/>
      <c r="G21" s="22"/>
      <c r="H21" s="22"/>
      <c r="I21" s="22"/>
      <c r="J21" s="22"/>
      <c r="K21" s="22"/>
    </row>
    <row r="22" spans="1:11" x14ac:dyDescent="0.2">
      <c r="A22" s="22"/>
      <c r="B22" s="24"/>
      <c r="C22" s="22"/>
      <c r="D22" s="22"/>
      <c r="E22" s="22"/>
      <c r="F22" s="22"/>
      <c r="G22" s="22"/>
      <c r="H22" s="22"/>
      <c r="I22" s="22"/>
      <c r="J22" s="22"/>
      <c r="K22" s="22"/>
    </row>
    <row r="23" spans="1:11" ht="38.25" x14ac:dyDescent="0.2">
      <c r="A23" s="22" t="s">
        <v>148</v>
      </c>
      <c r="B23" s="27" t="s">
        <v>196</v>
      </c>
      <c r="C23" s="22"/>
      <c r="D23" s="22"/>
      <c r="E23" s="22"/>
      <c r="F23" s="22"/>
      <c r="G23" s="22"/>
      <c r="H23" s="22"/>
      <c r="I23" s="22"/>
      <c r="J23" s="22"/>
      <c r="K23" s="22"/>
    </row>
    <row r="24" spans="1:11" x14ac:dyDescent="0.2">
      <c r="A24" s="22"/>
      <c r="B24" s="24"/>
      <c r="C24" s="22"/>
      <c r="D24" s="22"/>
      <c r="E24" s="22"/>
      <c r="F24" s="22"/>
      <c r="G24" s="22"/>
      <c r="H24" s="22"/>
      <c r="I24" s="22"/>
      <c r="J24" s="22"/>
      <c r="K24" s="22"/>
    </row>
    <row r="25" spans="1:11" x14ac:dyDescent="0.2">
      <c r="A25" s="22" t="s">
        <v>149</v>
      </c>
      <c r="B25" s="27" t="s">
        <v>200</v>
      </c>
      <c r="C25" s="22"/>
      <c r="D25" s="22"/>
      <c r="E25" s="22"/>
      <c r="F25" s="22"/>
      <c r="G25" s="22"/>
      <c r="H25" s="22"/>
      <c r="I25" s="22"/>
      <c r="J25" s="22"/>
      <c r="K25" s="22"/>
    </row>
    <row r="26" spans="1:11" x14ac:dyDescent="0.2">
      <c r="A26" s="22"/>
      <c r="B26" s="24"/>
      <c r="C26" s="22"/>
      <c r="D26" s="22"/>
      <c r="E26" s="22"/>
      <c r="F26" s="22"/>
      <c r="G26" s="22"/>
      <c r="H26" s="22"/>
      <c r="I26" s="22"/>
      <c r="J26" s="22"/>
      <c r="K26" s="22"/>
    </row>
    <row r="27" spans="1:11" ht="38.25" x14ac:dyDescent="0.2">
      <c r="A27" s="22" t="s">
        <v>151</v>
      </c>
      <c r="B27" s="27" t="s">
        <v>205</v>
      </c>
      <c r="C27" s="22"/>
      <c r="D27" s="22"/>
      <c r="E27" s="22"/>
      <c r="F27" s="22"/>
      <c r="G27" s="22"/>
      <c r="H27" s="22"/>
      <c r="I27" s="22"/>
      <c r="J27" s="22"/>
      <c r="K27" s="22"/>
    </row>
    <row r="28" spans="1:11" x14ac:dyDescent="0.2">
      <c r="A28" s="22"/>
      <c r="B28" s="24"/>
      <c r="C28" s="22"/>
      <c r="D28" s="22"/>
      <c r="E28" s="22"/>
      <c r="F28" s="22"/>
      <c r="G28" s="22"/>
      <c r="H28" s="22"/>
      <c r="I28" s="22"/>
      <c r="J28" s="22"/>
      <c r="K28" s="22"/>
    </row>
    <row r="29" spans="1:11" x14ac:dyDescent="0.2">
      <c r="A29" s="22"/>
      <c r="B29" s="24"/>
      <c r="C29" s="22"/>
      <c r="D29" s="22"/>
      <c r="E29" s="22"/>
      <c r="F29" s="22"/>
      <c r="G29" s="22"/>
      <c r="H29" s="22"/>
      <c r="I29" s="22"/>
      <c r="J29" s="22"/>
      <c r="K29" s="22"/>
    </row>
    <row r="30" spans="1:11" x14ac:dyDescent="0.2">
      <c r="A30" s="22"/>
      <c r="B30" s="24"/>
      <c r="C30" s="22"/>
      <c r="D30" s="22"/>
      <c r="E30" s="22"/>
      <c r="F30" s="22"/>
      <c r="G30" s="22"/>
      <c r="H30" s="22"/>
      <c r="I30" s="22"/>
      <c r="J30" s="22"/>
      <c r="K30" s="22"/>
    </row>
    <row r="31" spans="1:11" x14ac:dyDescent="0.2">
      <c r="A31" s="22"/>
      <c r="B31" s="24"/>
      <c r="C31" s="22"/>
      <c r="D31" s="22"/>
      <c r="E31" s="22"/>
      <c r="F31" s="22"/>
      <c r="G31" s="22"/>
      <c r="H31" s="22"/>
      <c r="I31" s="22"/>
      <c r="J31" s="22"/>
      <c r="K31" s="22"/>
    </row>
    <row r="32" spans="1:11" x14ac:dyDescent="0.2">
      <c r="A32" s="22"/>
      <c r="B32" s="24"/>
      <c r="C32" s="22"/>
      <c r="D32" s="22"/>
      <c r="E32" s="22"/>
      <c r="F32" s="22"/>
      <c r="G32" s="22"/>
      <c r="H32" s="22"/>
      <c r="I32" s="22"/>
      <c r="J32" s="22"/>
      <c r="K32" s="22"/>
    </row>
    <row r="33" spans="1:11" x14ac:dyDescent="0.2">
      <c r="A33" s="22"/>
      <c r="B33" s="24"/>
      <c r="C33" s="22"/>
      <c r="D33" s="22"/>
      <c r="E33" s="22"/>
      <c r="F33" s="22"/>
      <c r="G33" s="22"/>
      <c r="H33" s="22"/>
      <c r="I33" s="22"/>
      <c r="J33" s="22"/>
      <c r="K33" s="22"/>
    </row>
  </sheetData>
  <mergeCells count="1">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2122-3DAF-48AF-A757-CFE778E429A1}">
  <dimension ref="A1:K101"/>
  <sheetViews>
    <sheetView topLeftCell="A4" zoomScale="70" zoomScaleNormal="70" workbookViewId="0">
      <selection activeCell="E40" sqref="E40"/>
    </sheetView>
  </sheetViews>
  <sheetFormatPr defaultRowHeight="12.75" x14ac:dyDescent="0.2"/>
  <cols>
    <col min="1" max="1" width="87.42578125" bestFit="1" customWidth="1"/>
    <col min="2" max="2" width="87.28515625" bestFit="1" customWidth="1"/>
    <col min="3" max="3" width="63.42578125" bestFit="1" customWidth="1"/>
    <col min="4" max="4" width="80.5703125" customWidth="1"/>
    <col min="5" max="5" width="89.140625" bestFit="1" customWidth="1"/>
    <col min="6" max="6" width="17.42578125" bestFit="1" customWidth="1"/>
    <col min="7" max="7" width="17.42578125" customWidth="1"/>
    <col min="8" max="8" width="14.5703125" customWidth="1"/>
    <col min="9" max="9" width="130.85546875" bestFit="1" customWidth="1"/>
    <col min="10" max="10" width="35.5703125" customWidth="1"/>
    <col min="11" max="11" width="19.7109375" customWidth="1"/>
  </cols>
  <sheetData>
    <row r="1" spans="1:11" x14ac:dyDescent="0.2">
      <c r="A1" s="4" t="s">
        <v>171</v>
      </c>
      <c r="B1" s="4" t="s">
        <v>170</v>
      </c>
      <c r="C1" s="4" t="s">
        <v>0</v>
      </c>
      <c r="D1" s="17" t="s">
        <v>172</v>
      </c>
      <c r="E1" s="4" t="s">
        <v>1</v>
      </c>
      <c r="F1" s="5" t="s">
        <v>2</v>
      </c>
      <c r="G1" s="5" t="s">
        <v>3</v>
      </c>
      <c r="H1" s="4" t="s">
        <v>4</v>
      </c>
      <c r="I1" s="4" t="s">
        <v>5</v>
      </c>
      <c r="J1" s="4" t="s">
        <v>6</v>
      </c>
      <c r="K1" s="4" t="s">
        <v>7</v>
      </c>
    </row>
    <row r="2" spans="1:11" x14ac:dyDescent="0.2">
      <c r="A2" s="2" t="s">
        <v>18</v>
      </c>
      <c r="B2" s="2" t="s">
        <v>19</v>
      </c>
      <c r="C2" s="29">
        <v>44425</v>
      </c>
      <c r="D2" s="17" t="str">
        <f>IF(ISBLANK(VLOOKUP(A:A,'RWS AS-IS'!A:K,4,FALSE)),"",VLOOKUP(A:A,'RWS AS-IS'!A:K,4,FALSE))</f>
        <v>Nationaal Hydrologisch Instrumentarium (NHI) - netwerkschematisaties</v>
      </c>
      <c r="E2" s="6"/>
      <c r="F2" s="3"/>
      <c r="G2" s="3" t="str">
        <f>IF(ISBLANK(VLOOKUP(A:A,'RWS AS-IS'!A:K,7,FALSE)),"",VLOOKUP(A:A,'RWS AS-IS'!A:K,7,FALSE))</f>
        <v>op afroep</v>
      </c>
      <c r="H2" s="2"/>
      <c r="I2" s="2"/>
      <c r="J2" s="2" t="s">
        <v>180</v>
      </c>
      <c r="K2" s="2"/>
    </row>
    <row r="3" spans="1:11" x14ac:dyDescent="0.2">
      <c r="A3" s="2" t="s">
        <v>96</v>
      </c>
      <c r="B3" s="2" t="s">
        <v>19</v>
      </c>
      <c r="C3" s="29">
        <v>44425</v>
      </c>
      <c r="D3" s="17" t="str">
        <f>IF(ISBLANK(VLOOKUP(A:A,'RWS AS-IS'!A:K,4,FALSE)),"",VLOOKUP(A:A,'RWS AS-IS'!A:K,4,FALSE))</f>
        <v>Nationaal Hydrologisch Instrumentarium (NHI) - netwerkschematisaties</v>
      </c>
      <c r="E3" s="2"/>
      <c r="F3" s="3"/>
      <c r="G3" s="3" t="str">
        <f>IF(ISBLANK(VLOOKUP(A:A,'RWS AS-IS'!A:K,7,FALSE)),"",VLOOKUP(A:A,'RWS AS-IS'!A:K,7,FALSE))</f>
        <v>op afroep</v>
      </c>
      <c r="H3" s="2"/>
      <c r="I3" s="2"/>
      <c r="J3" s="2" t="s">
        <v>180</v>
      </c>
      <c r="K3" s="2"/>
    </row>
    <row r="4" spans="1:11" x14ac:dyDescent="0.2">
      <c r="A4" s="2" t="s">
        <v>97</v>
      </c>
      <c r="B4" s="2" t="s">
        <v>19</v>
      </c>
      <c r="C4" s="29">
        <v>44425</v>
      </c>
      <c r="D4" s="17" t="str">
        <f>IF(ISBLANK(VLOOKUP(A:A,'RWS AS-IS'!A:K,4,FALSE)),"",VLOOKUP(A:A,'RWS AS-IS'!A:K,4,FALSE))</f>
        <v>Nationaal Hydrologisch Instrumentarium (NHI) - netwerkschematisaties</v>
      </c>
      <c r="E4" s="2"/>
      <c r="F4" s="3"/>
      <c r="G4" s="3" t="str">
        <f>IF(ISBLANK(VLOOKUP(A:A,'RWS AS-IS'!A:K,7,FALSE)),"",VLOOKUP(A:A,'RWS AS-IS'!A:K,7,FALSE))</f>
        <v>op afroep</v>
      </c>
      <c r="H4" s="2"/>
      <c r="I4" s="2"/>
      <c r="J4" s="2" t="s">
        <v>180</v>
      </c>
      <c r="K4" s="2"/>
    </row>
    <row r="5" spans="1:11" x14ac:dyDescent="0.2">
      <c r="A5" s="2" t="s">
        <v>230</v>
      </c>
      <c r="B5" s="2" t="s">
        <v>19</v>
      </c>
      <c r="C5" s="29">
        <v>44425</v>
      </c>
      <c r="D5" s="17" t="s">
        <v>21</v>
      </c>
      <c r="E5" s="2"/>
      <c r="F5" s="2"/>
      <c r="G5" s="2" t="s">
        <v>156</v>
      </c>
      <c r="H5" s="2"/>
      <c r="I5" s="2"/>
      <c r="J5" s="2" t="s">
        <v>180</v>
      </c>
      <c r="K5" s="2"/>
    </row>
    <row r="6" spans="1:11" x14ac:dyDescent="0.2">
      <c r="A6" s="2" t="s">
        <v>258</v>
      </c>
      <c r="B6" s="2" t="s">
        <v>19</v>
      </c>
      <c r="C6" s="29">
        <v>44425</v>
      </c>
      <c r="D6" s="17" t="s">
        <v>21</v>
      </c>
      <c r="E6" s="2"/>
      <c r="F6" s="2"/>
      <c r="G6" s="2" t="s">
        <v>156</v>
      </c>
      <c r="H6" s="2"/>
      <c r="I6" s="2"/>
      <c r="J6" s="2" t="s">
        <v>180</v>
      </c>
      <c r="K6" s="2"/>
    </row>
    <row r="7" spans="1:11" x14ac:dyDescent="0.2">
      <c r="A7" s="2" t="s">
        <v>259</v>
      </c>
      <c r="B7" s="2" t="s">
        <v>19</v>
      </c>
      <c r="C7" s="29">
        <v>44425</v>
      </c>
      <c r="D7" s="17" t="s">
        <v>21</v>
      </c>
      <c r="E7" s="2"/>
      <c r="F7" s="2"/>
      <c r="G7" s="2" t="s">
        <v>156</v>
      </c>
      <c r="H7" s="2"/>
      <c r="I7" s="2"/>
      <c r="J7" s="2" t="s">
        <v>180</v>
      </c>
      <c r="K7" s="2"/>
    </row>
    <row r="8" spans="1:11" x14ac:dyDescent="0.2">
      <c r="A8" s="2" t="s">
        <v>63</v>
      </c>
      <c r="B8" s="2" t="s">
        <v>64</v>
      </c>
      <c r="C8" s="8">
        <v>44883</v>
      </c>
      <c r="D8" s="17" t="str">
        <f>IF(ISBLANK(VLOOKUP(A:A,'RWS AS-IS'!A:K,4,FALSE)),"",VLOOKUP(A:A,'RWS AS-IS'!A:K,4,FALSE))</f>
        <v>Richtlijn Stedelijk Afvalwater</v>
      </c>
      <c r="E8" s="2"/>
      <c r="F8" s="3"/>
      <c r="G8" s="3" t="str">
        <f>IF(ISBLANK(VLOOKUP(A:A,'RWS AS-IS'!A:K,7,FALSE)),"",VLOOKUP(A:A,'RWS AS-IS'!A:K,7,FALSE))</f>
        <v>2-jaarlijks</v>
      </c>
      <c r="H8" s="2"/>
      <c r="I8" s="2"/>
      <c r="J8" s="2" t="s">
        <v>180</v>
      </c>
      <c r="K8" s="2"/>
    </row>
    <row r="9" spans="1:11" x14ac:dyDescent="0.2">
      <c r="A9" s="2" t="s">
        <v>81</v>
      </c>
      <c r="B9" s="2" t="s">
        <v>9</v>
      </c>
      <c r="C9" s="8">
        <v>44883</v>
      </c>
      <c r="D9" s="17" t="str">
        <f>IF(ISBLANK(VLOOKUP(A:A,'RWS AS-IS'!A:K,4,FALSE)),"",VLOOKUP(A:A,'RWS AS-IS'!A:K,4,FALSE))</f>
        <v>Richtlijn Stedelijk Afvalwater</v>
      </c>
      <c r="E9" s="2"/>
      <c r="F9" s="3"/>
      <c r="G9" s="3" t="str">
        <f>IF(ISBLANK(VLOOKUP(A:A,'RWS AS-IS'!A:K,7,FALSE)),"",VLOOKUP(A:A,'RWS AS-IS'!A:K,7,FALSE))</f>
        <v>2-jaarlijks</v>
      </c>
      <c r="H9" s="2"/>
      <c r="I9" s="2"/>
      <c r="J9" s="2" t="s">
        <v>180</v>
      </c>
      <c r="K9" s="2"/>
    </row>
    <row r="10" spans="1:11" x14ac:dyDescent="0.2">
      <c r="A10" s="2" t="s">
        <v>67</v>
      </c>
      <c r="B10" s="2" t="s">
        <v>64</v>
      </c>
      <c r="C10" s="8">
        <v>44883</v>
      </c>
      <c r="D10" s="17" t="str">
        <f>IF(ISBLANK(VLOOKUP(A:A,'RWS AS-IS'!A:K,4,FALSE)),"",VLOOKUP(A:A,'RWS AS-IS'!A:K,4,FALSE))</f>
        <v>Richtlijn Stedelijk Afvalwater</v>
      </c>
      <c r="E10" s="2"/>
      <c r="F10" s="3"/>
      <c r="G10" s="3" t="str">
        <f>IF(ISBLANK(VLOOKUP(A:A,'RWS AS-IS'!A:K,7,FALSE)),"",VLOOKUP(A:A,'RWS AS-IS'!A:K,7,FALSE))</f>
        <v>2-jaarlijks</v>
      </c>
      <c r="H10" s="2"/>
      <c r="I10" s="2"/>
      <c r="J10" s="2" t="s">
        <v>180</v>
      </c>
      <c r="K10" s="2"/>
    </row>
    <row r="11" spans="1:11" x14ac:dyDescent="0.2">
      <c r="A11" s="2" t="s">
        <v>41</v>
      </c>
      <c r="B11" s="2" t="s">
        <v>33</v>
      </c>
      <c r="C11" s="8">
        <v>44883</v>
      </c>
      <c r="D11" s="17" t="str">
        <f>IF(ISBLANK(VLOOKUP(A:A,'RWS AS-IS'!A:K,4,FALSE)),"",VLOOKUP(A:A,'RWS AS-IS'!A:K,4,FALSE))</f>
        <v>Richtlijn Overstromingsrisico</v>
      </c>
      <c r="E11" s="6"/>
      <c r="F11" s="3"/>
      <c r="G11" s="3" t="str">
        <f>IF(ISBLANK(VLOOKUP(A:A,'RWS AS-IS'!A:K,7,FALSE)),"",VLOOKUP(A:A,'RWS AS-IS'!A:K,7,FALSE))</f>
        <v>5-jaarlijks</v>
      </c>
      <c r="H11" s="2"/>
      <c r="I11" s="2"/>
      <c r="J11" s="2" t="s">
        <v>180</v>
      </c>
      <c r="K11" s="2"/>
    </row>
    <row r="12" spans="1:11" x14ac:dyDescent="0.2">
      <c r="A12" s="2" t="s">
        <v>38</v>
      </c>
      <c r="B12" s="2" t="s">
        <v>33</v>
      </c>
      <c r="C12" s="8">
        <v>44883</v>
      </c>
      <c r="D12" s="17" t="str">
        <f>IF(ISBLANK(VLOOKUP(A:A,'RWS AS-IS'!A:K,4,FALSE)),"",VLOOKUP(A:A,'RWS AS-IS'!A:K,4,FALSE))</f>
        <v>Richtlijn Overstromingsrisico</v>
      </c>
      <c r="E12" s="6"/>
      <c r="F12" s="3"/>
      <c r="G12" s="3" t="str">
        <f>IF(ISBLANK(VLOOKUP(A:A,'RWS AS-IS'!A:K,7,FALSE)),"",VLOOKUP(A:A,'RWS AS-IS'!A:K,7,FALSE))</f>
        <v>5-jaarlijks</v>
      </c>
      <c r="H12" s="2"/>
      <c r="I12" s="2"/>
      <c r="J12" s="2" t="s">
        <v>180</v>
      </c>
      <c r="K12" s="2"/>
    </row>
    <row r="13" spans="1:11" x14ac:dyDescent="0.2">
      <c r="A13" s="2" t="s">
        <v>94</v>
      </c>
      <c r="B13" s="2" t="s">
        <v>33</v>
      </c>
      <c r="C13" s="8">
        <v>44883</v>
      </c>
      <c r="D13" s="17" t="str">
        <f>IF(ISBLANK(VLOOKUP(A:A,'RWS AS-IS'!A:K,4,FALSE)),"",VLOOKUP(A:A,'RWS AS-IS'!A:K,4,FALSE))</f>
        <v>Richtlijn Overstromingsrisico</v>
      </c>
      <c r="E13" s="2"/>
      <c r="F13" s="3"/>
      <c r="G13" s="3" t="str">
        <f>IF(ISBLANK(VLOOKUP(A:A,'RWS AS-IS'!A:K,7,FALSE)),"",VLOOKUP(A:A,'RWS AS-IS'!A:K,7,FALSE))</f>
        <v>5-jaarlijks</v>
      </c>
      <c r="H13" s="2"/>
      <c r="I13" s="2"/>
      <c r="J13" s="2" t="s">
        <v>180</v>
      </c>
      <c r="K13" s="2"/>
    </row>
    <row r="14" spans="1:11" x14ac:dyDescent="0.2">
      <c r="A14" s="2" t="s">
        <v>95</v>
      </c>
      <c r="B14" s="2" t="s">
        <v>33</v>
      </c>
      <c r="C14" s="8">
        <v>44883</v>
      </c>
      <c r="D14" s="17" t="str">
        <f>IF(ISBLANK(VLOOKUP(A:A,'RWS AS-IS'!A:K,4,FALSE)),"",VLOOKUP(A:A,'RWS AS-IS'!A:K,4,FALSE))</f>
        <v>Richtlijn Overstromingsrisico</v>
      </c>
      <c r="E14" s="2"/>
      <c r="F14" s="3"/>
      <c r="G14" s="3" t="str">
        <f>IF(ISBLANK(VLOOKUP(A:A,'RWS AS-IS'!A:K,7,FALSE)),"",VLOOKUP(A:A,'RWS AS-IS'!A:K,7,FALSE))</f>
        <v>5-jaarlijks</v>
      </c>
      <c r="H14" s="2"/>
      <c r="I14" s="2"/>
      <c r="J14" s="2" t="s">
        <v>180</v>
      </c>
      <c r="K14" s="2"/>
    </row>
    <row r="15" spans="1:11" x14ac:dyDescent="0.2">
      <c r="A15" s="2" t="s">
        <v>32</v>
      </c>
      <c r="B15" s="2" t="s">
        <v>33</v>
      </c>
      <c r="C15" s="8">
        <v>44883</v>
      </c>
      <c r="D15" s="17" t="str">
        <f>IF(ISBLANK(VLOOKUP(A:A,'RWS AS-IS'!A:K,4,FALSE)),"",VLOOKUP(A:A,'RWS AS-IS'!A:K,4,FALSE))</f>
        <v>Richtlijn Overstromingsrisico</v>
      </c>
      <c r="E15" s="6"/>
      <c r="F15" s="3"/>
      <c r="G15" s="3" t="str">
        <f>IF(ISBLANK(VLOOKUP(A:A,'RWS AS-IS'!A:K,7,FALSE)),"",VLOOKUP(A:A,'RWS AS-IS'!A:K,7,FALSE))</f>
        <v>5-jaarlijks</v>
      </c>
      <c r="H15" s="2"/>
      <c r="I15" s="2"/>
      <c r="J15" s="2" t="s">
        <v>180</v>
      </c>
      <c r="K15" s="2"/>
    </row>
    <row r="16" spans="1:11" x14ac:dyDescent="0.2">
      <c r="A16" s="2" t="s">
        <v>44</v>
      </c>
      <c r="B16" s="2" t="s">
        <v>9</v>
      </c>
      <c r="C16" s="8">
        <v>44883</v>
      </c>
      <c r="D16" s="17" t="str">
        <f>IF(ISBLANK(VLOOKUP(A:A,'RWS AS-IS'!A:K,4,FALSE)),"",VLOOKUP(A:A,'RWS AS-IS'!A:K,4,FALSE))</f>
        <v>Richtlijn Stedelijk Afvalwater</v>
      </c>
      <c r="E16" s="6"/>
      <c r="F16" s="3"/>
      <c r="G16" s="3" t="str">
        <f>IF(ISBLANK(VLOOKUP(A:A,'RWS AS-IS'!A:K,7,FALSE)),"",VLOOKUP(A:A,'RWS AS-IS'!A:K,7,FALSE))</f>
        <v>2-jaarlijks</v>
      </c>
      <c r="H16" s="2"/>
      <c r="I16" s="2"/>
      <c r="J16" s="2" t="s">
        <v>180</v>
      </c>
      <c r="K16" s="2"/>
    </row>
    <row r="17" spans="1:11" x14ac:dyDescent="0.2">
      <c r="A17" s="2" t="s">
        <v>14</v>
      </c>
      <c r="B17" s="2" t="s">
        <v>9</v>
      </c>
      <c r="C17" s="8">
        <v>44883</v>
      </c>
      <c r="D17" s="17" t="str">
        <f>IF(ISBLANK(VLOOKUP(A:A,'RWS AS-IS'!A:K,4,FALSE)),"",VLOOKUP(A:A,'RWS AS-IS'!A:K,4,FALSE))</f>
        <v>Kaderrichtlijn Mariene Strategie</v>
      </c>
      <c r="E17" s="6"/>
      <c r="F17" s="3"/>
      <c r="G17" s="3" t="str">
        <f>IF(ISBLANK(VLOOKUP(A:A,'RWS AS-IS'!A:K,7,FALSE)),"",VLOOKUP(A:A,'RWS AS-IS'!A:K,7,FALSE))</f>
        <v>6-jaarlijks</v>
      </c>
      <c r="H17" s="2"/>
      <c r="I17" s="2"/>
      <c r="J17" s="2" t="s">
        <v>180</v>
      </c>
      <c r="K17" s="2"/>
    </row>
    <row r="18" spans="1:11" x14ac:dyDescent="0.2">
      <c r="A18" s="2" t="s">
        <v>53</v>
      </c>
      <c r="B18" s="2" t="s">
        <v>24</v>
      </c>
      <c r="C18" s="8">
        <v>45142</v>
      </c>
      <c r="D18" s="17" t="str">
        <f>IF(ISBLANK(VLOOKUP(A:A,'RWS AS-IS'!A:K,4,FALSE)),"",VLOOKUP(A:A,'RWS AS-IS'!A:K,4,FALSE))</f>
        <v>Vaarwegmarkeringen Nederland</v>
      </c>
      <c r="E18" s="2"/>
      <c r="F18" s="3"/>
      <c r="G18" s="3" t="str">
        <f>IF(ISBLANK(VLOOKUP(A:A,'RWS AS-IS'!A:K,7,FALSE)),"",VLOOKUP(A:A,'RWS AS-IS'!A:K,7,FALSE))</f>
        <v>Maandelijks</v>
      </c>
      <c r="H18" s="2"/>
      <c r="I18" s="2"/>
      <c r="J18" s="2" t="s">
        <v>180</v>
      </c>
      <c r="K18" s="2"/>
    </row>
    <row r="19" spans="1:11" x14ac:dyDescent="0.2">
      <c r="A19" s="2" t="s">
        <v>52</v>
      </c>
      <c r="B19" s="2" t="s">
        <v>24</v>
      </c>
      <c r="C19" s="8">
        <v>45142</v>
      </c>
      <c r="D19" s="17" t="str">
        <f>IF(ISBLANK(VLOOKUP(A:A,'RWS AS-IS'!A:K,4,FALSE)),"",VLOOKUP(A:A,'RWS AS-IS'!A:K,4,FALSE))</f>
        <v>Vaarwegmarkeringen Nederland</v>
      </c>
      <c r="E19" s="6"/>
      <c r="F19" s="3"/>
      <c r="G19" s="3" t="str">
        <f>IF(ISBLANK(VLOOKUP(A:A,'RWS AS-IS'!A:K,7,FALSE)),"",VLOOKUP(A:A,'RWS AS-IS'!A:K,7,FALSE))</f>
        <v>Maandelijks</v>
      </c>
      <c r="H19" s="2"/>
      <c r="I19" s="2"/>
      <c r="J19" s="2" t="s">
        <v>180</v>
      </c>
      <c r="K19" s="2"/>
    </row>
    <row r="20" spans="1:11" x14ac:dyDescent="0.2">
      <c r="A20" s="2" t="s">
        <v>48</v>
      </c>
      <c r="B20" s="2" t="s">
        <v>24</v>
      </c>
      <c r="C20" s="8">
        <v>45142</v>
      </c>
      <c r="D20" s="17" t="str">
        <f>IF(ISBLANK(VLOOKUP(A:A,'RWS AS-IS'!A:K,4,FALSE)),"",VLOOKUP(A:A,'RWS AS-IS'!A:K,4,FALSE))</f>
        <v>Vaarwegmarkeringen Nederland</v>
      </c>
      <c r="E20" s="6"/>
      <c r="F20" s="3"/>
      <c r="G20" s="3" t="str">
        <f>IF(ISBLANK(VLOOKUP(A:A,'RWS AS-IS'!A:K,7,FALSE)),"",VLOOKUP(A:A,'RWS AS-IS'!A:K,7,FALSE))</f>
        <v>Maandelijks</v>
      </c>
      <c r="H20" s="2"/>
      <c r="I20" s="2"/>
      <c r="J20" s="2" t="s">
        <v>180</v>
      </c>
      <c r="K20" s="2"/>
    </row>
    <row r="21" spans="1:11" x14ac:dyDescent="0.2">
      <c r="A21" s="2" t="s">
        <v>110</v>
      </c>
      <c r="B21" s="2" t="s">
        <v>24</v>
      </c>
      <c r="C21" s="8">
        <v>45142</v>
      </c>
      <c r="D21" s="17" t="str">
        <f>IF(ISBLANK(VLOOKUP(A:A,'RWS AS-IS'!A:K,4,FALSE)),"",VLOOKUP(A:A,'RWS AS-IS'!A:K,4,FALSE))</f>
        <v>Nationaal Wegen Bestand (NWB) - Wegen</v>
      </c>
      <c r="E21" s="2"/>
      <c r="F21" s="3"/>
      <c r="G21" s="3" t="str">
        <f>IF(ISBLANK(VLOOKUP(A:A,'RWS AS-IS'!A:K,7,FALSE)),"",VLOOKUP(A:A,'RWS AS-IS'!A:K,7,FALSE))</f>
        <v>Maandelijks</v>
      </c>
      <c r="H21" s="2"/>
      <c r="I21" s="2"/>
      <c r="J21" s="2" t="s">
        <v>180</v>
      </c>
      <c r="K21" s="2"/>
    </row>
    <row r="22" spans="1:11" x14ac:dyDescent="0.2">
      <c r="A22" s="2" t="s">
        <v>109</v>
      </c>
      <c r="B22" s="2" t="s">
        <v>24</v>
      </c>
      <c r="C22" s="8">
        <v>45142</v>
      </c>
      <c r="D22" s="17" t="str">
        <f>IF(ISBLANK(VLOOKUP(A:A,'RWS AS-IS'!A:K,4,FALSE)),"",VLOOKUP(A:A,'RWS AS-IS'!A:K,4,FALSE))</f>
        <v>Nationaal Wegen Bestand (NWB) - Wegen</v>
      </c>
      <c r="E22" s="2"/>
      <c r="F22" s="3"/>
      <c r="G22" s="3" t="str">
        <f>IF(ISBLANK(VLOOKUP(A:A,'RWS AS-IS'!A:K,7,FALSE)),"",VLOOKUP(A:A,'RWS AS-IS'!A:K,7,FALSE))</f>
        <v>Maandelijks</v>
      </c>
      <c r="H22" s="2"/>
      <c r="I22" s="2"/>
      <c r="J22" s="2" t="s">
        <v>180</v>
      </c>
      <c r="K22" s="2"/>
    </row>
    <row r="23" spans="1:11" x14ac:dyDescent="0.2">
      <c r="A23" s="2" t="s">
        <v>102</v>
      </c>
      <c r="B23" s="2" t="s">
        <v>24</v>
      </c>
      <c r="C23" s="8">
        <v>45142</v>
      </c>
      <c r="D23" s="17" t="str">
        <f>IF(ISBLANK(VLOOKUP(A:A,'RWS AS-IS'!A:K,4,FALSE)),"",VLOOKUP(A:A,'RWS AS-IS'!A:K,4,FALSE))</f>
        <v>Nationaal Wegen Bestand (NWB) - Wegen</v>
      </c>
      <c r="E23" s="2"/>
      <c r="F23" s="3"/>
      <c r="G23" s="3" t="str">
        <f>IF(ISBLANK(VLOOKUP(A:A,'RWS AS-IS'!A:K,7,FALSE)),"",VLOOKUP(A:A,'RWS AS-IS'!A:K,7,FALSE))</f>
        <v>Maandelijks</v>
      </c>
      <c r="H23" s="2"/>
      <c r="I23" s="2"/>
      <c r="J23" s="2" t="s">
        <v>180</v>
      </c>
      <c r="K23" s="2"/>
    </row>
    <row r="24" spans="1:11" x14ac:dyDescent="0.2">
      <c r="A24" s="2" t="s">
        <v>105</v>
      </c>
      <c r="B24" s="2" t="s">
        <v>24</v>
      </c>
      <c r="C24" s="8">
        <v>45142</v>
      </c>
      <c r="D24" s="17" t="str">
        <f>IF(ISBLANK(VLOOKUP(A:A,'RWS AS-IS'!A:K,4,FALSE)),"",VLOOKUP(A:A,'RWS AS-IS'!A:K,4,FALSE))</f>
        <v>Nationaal Wegen Bestand (NWB) - Wegen</v>
      </c>
      <c r="E24" s="2"/>
      <c r="F24" s="3"/>
      <c r="G24" s="3" t="str">
        <f>IF(ISBLANK(VLOOKUP(A:A,'RWS AS-IS'!A:K,7,FALSE)),"",VLOOKUP(A:A,'RWS AS-IS'!A:K,7,FALSE))</f>
        <v>Maandelijks</v>
      </c>
      <c r="H24" s="2"/>
      <c r="I24" s="2"/>
      <c r="J24" s="2" t="s">
        <v>180</v>
      </c>
      <c r="K24" s="2"/>
    </row>
    <row r="25" spans="1:11" x14ac:dyDescent="0.2">
      <c r="A25" s="2" t="s">
        <v>106</v>
      </c>
      <c r="B25" s="2" t="s">
        <v>24</v>
      </c>
      <c r="C25" s="8">
        <v>45142</v>
      </c>
      <c r="D25" s="17" t="str">
        <f>IF(ISBLANK(VLOOKUP(A:A,'RWS AS-IS'!A:K,4,FALSE)),"",VLOOKUP(A:A,'RWS AS-IS'!A:K,4,FALSE))</f>
        <v>Nationaal Wegen Bestand (NWB) - Wegen</v>
      </c>
      <c r="E25" s="2"/>
      <c r="F25" s="3"/>
      <c r="G25" s="3" t="str">
        <f>IF(ISBLANK(VLOOKUP(A:A,'RWS AS-IS'!A:K,7,FALSE)),"",VLOOKUP(A:A,'RWS AS-IS'!A:K,7,FALSE))</f>
        <v>Maandelijks</v>
      </c>
      <c r="H25" s="2"/>
      <c r="I25" s="2"/>
      <c r="J25" s="2" t="s">
        <v>180</v>
      </c>
      <c r="K25" s="2"/>
    </row>
    <row r="26" spans="1:11" x14ac:dyDescent="0.2">
      <c r="A26" s="2" t="s">
        <v>107</v>
      </c>
      <c r="B26" s="2" t="s">
        <v>24</v>
      </c>
      <c r="C26" s="8">
        <v>45142</v>
      </c>
      <c r="D26" s="17" t="str">
        <f>IF(ISBLANK(VLOOKUP(A:A,'RWS AS-IS'!A:K,4,FALSE)),"",VLOOKUP(A:A,'RWS AS-IS'!A:K,4,FALSE))</f>
        <v>Nationaal Wegen Bestand (NWB) - Wegen</v>
      </c>
      <c r="E26" s="2"/>
      <c r="F26" s="3"/>
      <c r="G26" s="3" t="str">
        <f>IF(ISBLANK(VLOOKUP(A:A,'RWS AS-IS'!A:K,7,FALSE)),"",VLOOKUP(A:A,'RWS AS-IS'!A:K,7,FALSE))</f>
        <v>Maandelijks</v>
      </c>
      <c r="H26" s="2"/>
      <c r="I26" s="2"/>
      <c r="J26" s="2" t="s">
        <v>180</v>
      </c>
      <c r="K26" s="2"/>
    </row>
    <row r="27" spans="1:11" x14ac:dyDescent="0.2">
      <c r="A27" s="2" t="s">
        <v>108</v>
      </c>
      <c r="B27" s="2" t="s">
        <v>24</v>
      </c>
      <c r="C27" s="8">
        <v>45142</v>
      </c>
      <c r="D27" s="17" t="str">
        <f>IF(ISBLANK(VLOOKUP(A:A,'RWS AS-IS'!A:K,4,FALSE)),"",VLOOKUP(A:A,'RWS AS-IS'!A:K,4,FALSE))</f>
        <v>Nationaal Wegen Bestand (NWB) - Wegen</v>
      </c>
      <c r="E27" s="2"/>
      <c r="F27" s="3"/>
      <c r="G27" s="3" t="str">
        <f>IF(ISBLANK(VLOOKUP(A:A,'RWS AS-IS'!A:K,7,FALSE)),"",VLOOKUP(A:A,'RWS AS-IS'!A:K,7,FALSE))</f>
        <v>Maandelijks</v>
      </c>
      <c r="H27" s="2"/>
      <c r="I27" s="2"/>
      <c r="J27" s="2" t="s">
        <v>180</v>
      </c>
      <c r="K27" s="2"/>
    </row>
    <row r="28" spans="1:11" x14ac:dyDescent="0.2">
      <c r="A28" s="2" t="s">
        <v>101</v>
      </c>
      <c r="B28" s="2" t="s">
        <v>24</v>
      </c>
      <c r="C28" s="8">
        <v>45142</v>
      </c>
      <c r="D28" s="17" t="str">
        <f>IF(ISBLANK(VLOOKUP(A:A,'RWS AS-IS'!A:K,4,FALSE)),"",VLOOKUP(A:A,'RWS AS-IS'!A:K,4,FALSE))</f>
        <v>Nationaal Wegen Bestand (NWB) - Vaarwegen</v>
      </c>
      <c r="E28" s="2"/>
      <c r="F28" s="3"/>
      <c r="G28" s="3" t="str">
        <f>IF(ISBLANK(VLOOKUP(A:A,'RWS AS-IS'!A:K,7,FALSE)),"",VLOOKUP(A:A,'RWS AS-IS'!A:K,7,FALSE))</f>
        <v>Maandelijks</v>
      </c>
      <c r="H28" s="2"/>
      <c r="I28" s="2"/>
      <c r="J28" s="2" t="s">
        <v>180</v>
      </c>
      <c r="K28" s="2"/>
    </row>
    <row r="29" spans="1:11" x14ac:dyDescent="0.2">
      <c r="A29" s="2" t="s">
        <v>70</v>
      </c>
      <c r="B29" s="2" t="s">
        <v>24</v>
      </c>
      <c r="C29" s="8">
        <v>45142</v>
      </c>
      <c r="D29" s="17" t="str">
        <f>IF(ISBLANK(VLOOKUP(A:A,'RWS AS-IS'!A:K,4,FALSE)),"",VLOOKUP(A:A,'RWS AS-IS'!A:K,4,FALSE))</f>
        <v>Nationaal Wegen Bestand (NWB) - Vaarwegen</v>
      </c>
      <c r="E29" s="2"/>
      <c r="F29" s="3"/>
      <c r="G29" s="3" t="str">
        <f>IF(ISBLANK(VLOOKUP(A:A,'RWS AS-IS'!A:K,7,FALSE)),"",VLOOKUP(A:A,'RWS AS-IS'!A:K,7,FALSE))</f>
        <v>Maandelijks</v>
      </c>
      <c r="H29" s="2"/>
      <c r="I29" s="2"/>
      <c r="J29" s="2" t="s">
        <v>180</v>
      </c>
      <c r="K29" s="2"/>
    </row>
    <row r="30" spans="1:11" x14ac:dyDescent="0.2">
      <c r="A30" s="2" t="s">
        <v>71</v>
      </c>
      <c r="B30" s="2" t="s">
        <v>24</v>
      </c>
      <c r="C30" s="8">
        <v>45142</v>
      </c>
      <c r="D30" s="17" t="str">
        <f>IF(ISBLANK(VLOOKUP(A:A,'RWS AS-IS'!A:K,4,FALSE)),"",VLOOKUP(A:A,'RWS AS-IS'!A:K,4,FALSE))</f>
        <v>Nationaal Wegen Bestand (NWB) - Vaarwegen</v>
      </c>
      <c r="E30" s="2"/>
      <c r="F30" s="3"/>
      <c r="G30" s="3" t="str">
        <f>IF(ISBLANK(VLOOKUP(A:A,'RWS AS-IS'!A:K,7,FALSE)),"",VLOOKUP(A:A,'RWS AS-IS'!A:K,7,FALSE))</f>
        <v>Maandelijks</v>
      </c>
      <c r="H30" s="2"/>
      <c r="I30" s="2"/>
      <c r="J30" s="2" t="s">
        <v>180</v>
      </c>
      <c r="K30" s="2"/>
    </row>
    <row r="31" spans="1:11" x14ac:dyDescent="0.2">
      <c r="A31" s="2" t="s">
        <v>28</v>
      </c>
      <c r="B31" s="2" t="s">
        <v>24</v>
      </c>
      <c r="C31" s="8">
        <v>45142</v>
      </c>
      <c r="D31" s="17" t="str">
        <f>IF(ISBLANK(VLOOKUP(A:A,'RWS AS-IS'!A:K,4,FALSE)),"",VLOOKUP(A:A,'RWS AS-IS'!A:K,4,FALSE))</f>
        <v>Nationaal Wegen Bestand (NWB) - Vaarwegen</v>
      </c>
      <c r="E31" s="6"/>
      <c r="F31" s="3"/>
      <c r="G31" s="3" t="str">
        <f>IF(ISBLANK(VLOOKUP(A:A,'RWS AS-IS'!A:K,7,FALSE)),"",VLOOKUP(A:A,'RWS AS-IS'!A:K,7,FALSE))</f>
        <v>Maandelijks</v>
      </c>
      <c r="H31" s="2"/>
      <c r="I31" s="2"/>
      <c r="J31" s="2" t="s">
        <v>180</v>
      </c>
      <c r="K31" s="2"/>
    </row>
    <row r="32" spans="1:11" x14ac:dyDescent="0.2">
      <c r="A32" s="2" t="s">
        <v>226</v>
      </c>
      <c r="B32" s="2" t="s">
        <v>24</v>
      </c>
      <c r="C32" s="8">
        <v>45142</v>
      </c>
      <c r="D32" s="17" t="s">
        <v>26</v>
      </c>
      <c r="E32" s="2"/>
      <c r="F32" s="2"/>
      <c r="G32" s="2" t="s">
        <v>227</v>
      </c>
      <c r="H32" s="2"/>
      <c r="I32" s="2"/>
      <c r="J32" s="2" t="s">
        <v>180</v>
      </c>
      <c r="K32" s="2"/>
    </row>
    <row r="33" spans="1:11" x14ac:dyDescent="0.2">
      <c r="A33" s="2" t="s">
        <v>228</v>
      </c>
      <c r="B33" s="2" t="s">
        <v>24</v>
      </c>
      <c r="C33" s="8">
        <v>45142</v>
      </c>
      <c r="D33" s="17" t="s">
        <v>26</v>
      </c>
      <c r="E33" s="2"/>
      <c r="F33" s="2"/>
      <c r="G33" s="2" t="s">
        <v>227</v>
      </c>
      <c r="H33" s="2"/>
      <c r="I33" s="2"/>
      <c r="J33" s="2" t="s">
        <v>180</v>
      </c>
      <c r="K33" s="2"/>
    </row>
    <row r="34" spans="1:11" x14ac:dyDescent="0.2">
      <c r="A34" s="2" t="s">
        <v>252</v>
      </c>
      <c r="B34" s="2" t="s">
        <v>24</v>
      </c>
      <c r="C34" s="8">
        <v>45142</v>
      </c>
      <c r="D34" s="17" t="s">
        <v>26</v>
      </c>
      <c r="E34" s="2"/>
      <c r="F34" s="2"/>
      <c r="G34" s="2" t="s">
        <v>152</v>
      </c>
      <c r="H34" s="2"/>
      <c r="I34" s="2"/>
      <c r="J34" s="2" t="s">
        <v>180</v>
      </c>
      <c r="K34" s="2"/>
    </row>
    <row r="35" spans="1:11" x14ac:dyDescent="0.2">
      <c r="A35" s="2" t="s">
        <v>253</v>
      </c>
      <c r="B35" s="2" t="s">
        <v>24</v>
      </c>
      <c r="C35" s="8">
        <v>45142</v>
      </c>
      <c r="D35" s="17" t="s">
        <v>26</v>
      </c>
      <c r="E35" s="2"/>
      <c r="F35" s="2"/>
      <c r="G35" s="2" t="s">
        <v>152</v>
      </c>
      <c r="H35" s="2"/>
      <c r="I35" s="2"/>
      <c r="J35" s="2" t="s">
        <v>180</v>
      </c>
      <c r="K35" s="2"/>
    </row>
    <row r="36" spans="1:11" x14ac:dyDescent="0.2">
      <c r="A36" s="2" t="s">
        <v>254</v>
      </c>
      <c r="B36" s="2" t="s">
        <v>24</v>
      </c>
      <c r="C36" s="8">
        <v>45142</v>
      </c>
      <c r="D36" s="17" t="s">
        <v>26</v>
      </c>
      <c r="E36" s="2"/>
      <c r="F36" s="2"/>
      <c r="G36" s="2" t="s">
        <v>152</v>
      </c>
      <c r="H36" s="2"/>
      <c r="I36" s="2"/>
      <c r="J36" s="2" t="s">
        <v>180</v>
      </c>
      <c r="K36" s="2"/>
    </row>
    <row r="37" spans="1:11" x14ac:dyDescent="0.2">
      <c r="A37" s="2" t="s">
        <v>260</v>
      </c>
      <c r="B37" s="2" t="s">
        <v>24</v>
      </c>
      <c r="C37" s="8">
        <v>45142</v>
      </c>
      <c r="D37" s="17" t="s">
        <v>30</v>
      </c>
      <c r="E37" s="2"/>
      <c r="F37" s="2"/>
      <c r="G37" s="2" t="s">
        <v>261</v>
      </c>
      <c r="H37" s="2"/>
      <c r="I37" s="2"/>
      <c r="J37" s="2" t="s">
        <v>180</v>
      </c>
      <c r="K37" s="2"/>
    </row>
    <row r="38" spans="1:11" x14ac:dyDescent="0.2">
      <c r="A38" s="2" t="s">
        <v>54</v>
      </c>
      <c r="B38" s="2" t="s">
        <v>24</v>
      </c>
      <c r="C38" s="8">
        <v>45145</v>
      </c>
      <c r="D38" s="17" t="str">
        <f>IF(ISBLANK(VLOOKUP(A:A,'RWS AS-IS'!A:K,4,FALSE)),"",VLOOKUP(A:A,'RWS AS-IS'!A:K,4,FALSE))</f>
        <v>Weggegevens Nederland</v>
      </c>
      <c r="E38" s="6"/>
      <c r="F38" s="3"/>
      <c r="G38" s="3" t="str">
        <f>IF(ISBLANK(VLOOKUP(A:A,'RWS AS-IS'!A:K,7,FALSE)),"",VLOOKUP(A:A,'RWS AS-IS'!A:K,7,FALSE))</f>
        <v>Maandelijks</v>
      </c>
      <c r="H38" s="2"/>
      <c r="I38" s="2"/>
      <c r="J38" s="2" t="s">
        <v>180</v>
      </c>
      <c r="K38" s="2"/>
    </row>
    <row r="39" spans="1:11" x14ac:dyDescent="0.2">
      <c r="A39" s="2" t="s">
        <v>23</v>
      </c>
      <c r="B39" s="2" t="s">
        <v>24</v>
      </c>
      <c r="C39" s="8">
        <v>45145</v>
      </c>
      <c r="D39" s="17" t="str">
        <f>IF(ISBLANK(VLOOKUP(A:A,'RWS AS-IS'!A:K,4,FALSE)),"",VLOOKUP(A:A,'RWS AS-IS'!A:K,4,FALSE))</f>
        <v>Nationaal Wegen Bestand (NWB) - Wegen</v>
      </c>
      <c r="E39" s="2"/>
      <c r="F39" s="3"/>
      <c r="G39" s="3" t="str">
        <f>IF(ISBLANK(VLOOKUP(A:A,'RWS AS-IS'!A:K,7,FALSE)),"",VLOOKUP(A:A,'RWS AS-IS'!A:K,7,FALSE))</f>
        <v>Maandelijks</v>
      </c>
      <c r="H39" s="2"/>
      <c r="I39" s="2"/>
      <c r="J39" s="2" t="s">
        <v>180</v>
      </c>
      <c r="K39" s="2"/>
    </row>
    <row r="40" spans="1:11" x14ac:dyDescent="0.2">
      <c r="A40" s="2" t="s">
        <v>248</v>
      </c>
      <c r="B40" s="2" t="s">
        <v>24</v>
      </c>
      <c r="C40" s="8">
        <v>45145</v>
      </c>
      <c r="D40" s="17" t="s">
        <v>56</v>
      </c>
      <c r="E40" s="2"/>
      <c r="F40" s="2"/>
      <c r="G40" s="2" t="s">
        <v>152</v>
      </c>
      <c r="H40" s="2"/>
      <c r="I40" s="2"/>
      <c r="J40" s="2" t="s">
        <v>180</v>
      </c>
      <c r="K40" s="2"/>
    </row>
    <row r="41" spans="1:11" x14ac:dyDescent="0.2">
      <c r="A41" s="2" t="s">
        <v>93</v>
      </c>
      <c r="B41" s="2" t="s">
        <v>9</v>
      </c>
      <c r="C41" s="8">
        <v>45248</v>
      </c>
      <c r="D41" s="17" t="str">
        <f>IF(ISBLANK(VLOOKUP(A:A,'RWS AS-IS'!A:K,4,FALSE)),"",VLOOKUP(A:A,'RWS AS-IS'!A:K,4,FALSE))</f>
        <v>Kaderrichtlijn Mariene Strategie</v>
      </c>
      <c r="E41" s="2"/>
      <c r="F41" s="3"/>
      <c r="G41" s="3" t="str">
        <f>IF(ISBLANK(VLOOKUP(A:A,'RWS AS-IS'!A:K,7,FALSE)),"",VLOOKUP(A:A,'RWS AS-IS'!A:K,7,FALSE))</f>
        <v>6-jaarlijks</v>
      </c>
      <c r="H41" s="2"/>
      <c r="I41" s="2"/>
      <c r="J41" s="2" t="s">
        <v>180</v>
      </c>
      <c r="K41" s="2"/>
    </row>
    <row r="42" spans="1:11" x14ac:dyDescent="0.2">
      <c r="A42" s="2" t="s">
        <v>8</v>
      </c>
      <c r="B42" s="2" t="s">
        <v>9</v>
      </c>
      <c r="C42" s="8">
        <v>45248</v>
      </c>
      <c r="D42" s="17" t="str">
        <f>IF(ISBLANK(VLOOKUP(A:A,'RWS AS-IS'!A:K,4,FALSE)),"",VLOOKUP(A:A,'RWS AS-IS'!A:K,4,FALSE))</f>
        <v>Kaderrichtlijn Mariene Strategie</v>
      </c>
      <c r="E42" s="6"/>
      <c r="F42" s="3"/>
      <c r="G42" s="3" t="str">
        <f>IF(ISBLANK(VLOOKUP(A:A,'RWS AS-IS'!A:K,7,FALSE)),"",VLOOKUP(A:A,'RWS AS-IS'!A:K,7,FALSE))</f>
        <v>6-jaarlijks</v>
      </c>
      <c r="H42" s="2"/>
      <c r="I42" s="2"/>
      <c r="J42" s="2" t="s">
        <v>180</v>
      </c>
      <c r="K42" s="2"/>
    </row>
    <row r="43" spans="1:11" x14ac:dyDescent="0.2">
      <c r="A43" s="2" t="s">
        <v>246</v>
      </c>
      <c r="B43" s="2" t="s">
        <v>9</v>
      </c>
      <c r="C43" s="8">
        <v>45248</v>
      </c>
      <c r="D43" s="17" t="s">
        <v>11</v>
      </c>
      <c r="E43" s="2"/>
      <c r="F43" s="2"/>
      <c r="G43" s="2" t="s">
        <v>155</v>
      </c>
      <c r="H43" s="2"/>
      <c r="I43" s="2"/>
      <c r="J43" s="2" t="s">
        <v>180</v>
      </c>
      <c r="K43" s="2"/>
    </row>
    <row r="44" spans="1:11" x14ac:dyDescent="0.2">
      <c r="A44" s="2" t="s">
        <v>262</v>
      </c>
      <c r="B44" s="2" t="s">
        <v>19</v>
      </c>
      <c r="C44" s="30" t="s">
        <v>273</v>
      </c>
      <c r="D44" s="17" t="s">
        <v>263</v>
      </c>
      <c r="E44" s="2"/>
      <c r="F44" s="2"/>
      <c r="G44" s="2" t="s">
        <v>261</v>
      </c>
      <c r="H44" s="2"/>
      <c r="I44" s="2"/>
      <c r="J44" s="2" t="s">
        <v>180</v>
      </c>
      <c r="K44" s="2"/>
    </row>
    <row r="45" spans="1:11" x14ac:dyDescent="0.2">
      <c r="A45" s="2" t="s">
        <v>264</v>
      </c>
      <c r="B45" s="2" t="s">
        <v>19</v>
      </c>
      <c r="C45" s="30" t="s">
        <v>273</v>
      </c>
      <c r="D45" s="17" t="s">
        <v>263</v>
      </c>
      <c r="E45" s="2"/>
      <c r="F45" s="2"/>
      <c r="G45" s="2" t="s">
        <v>261</v>
      </c>
      <c r="H45" s="2"/>
      <c r="I45" s="2"/>
      <c r="J45" s="2" t="s">
        <v>180</v>
      </c>
      <c r="K45" s="2"/>
    </row>
    <row r="46" spans="1:11" x14ac:dyDescent="0.2">
      <c r="A46" s="2" t="s">
        <v>265</v>
      </c>
      <c r="B46" s="2" t="s">
        <v>19</v>
      </c>
      <c r="C46" s="30" t="s">
        <v>273</v>
      </c>
      <c r="D46" s="17" t="s">
        <v>263</v>
      </c>
      <c r="E46" s="2"/>
      <c r="F46" s="2"/>
      <c r="G46" s="2" t="s">
        <v>261</v>
      </c>
      <c r="H46" s="2"/>
      <c r="I46" s="2"/>
      <c r="J46" s="2" t="s">
        <v>180</v>
      </c>
      <c r="K46" s="2"/>
    </row>
    <row r="47" spans="1:11" x14ac:dyDescent="0.2">
      <c r="A47" s="2" t="s">
        <v>266</v>
      </c>
      <c r="B47" s="2" t="s">
        <v>19</v>
      </c>
      <c r="C47" s="30" t="s">
        <v>273</v>
      </c>
      <c r="D47" s="17" t="s">
        <v>263</v>
      </c>
      <c r="E47" s="2"/>
      <c r="F47" s="2"/>
      <c r="G47" s="2" t="s">
        <v>261</v>
      </c>
      <c r="H47" s="2"/>
      <c r="I47" s="2"/>
      <c r="J47" s="2" t="s">
        <v>180</v>
      </c>
      <c r="K47" s="2"/>
    </row>
    <row r="48" spans="1:11" x14ac:dyDescent="0.2">
      <c r="A48" s="2" t="s">
        <v>267</v>
      </c>
      <c r="B48" s="2" t="s">
        <v>19</v>
      </c>
      <c r="C48" s="30" t="s">
        <v>273</v>
      </c>
      <c r="D48" s="17" t="s">
        <v>263</v>
      </c>
      <c r="E48" s="2"/>
      <c r="F48" s="2"/>
      <c r="G48" s="2" t="s">
        <v>261</v>
      </c>
      <c r="H48" s="2"/>
      <c r="I48" s="2"/>
      <c r="J48" s="2" t="s">
        <v>180</v>
      </c>
      <c r="K48" s="2"/>
    </row>
    <row r="49" spans="1:11" x14ac:dyDescent="0.2">
      <c r="A49" s="2" t="s">
        <v>268</v>
      </c>
      <c r="B49" s="2" t="s">
        <v>19</v>
      </c>
      <c r="C49" s="30" t="s">
        <v>273</v>
      </c>
      <c r="D49" s="17" t="s">
        <v>263</v>
      </c>
      <c r="E49" s="2"/>
      <c r="F49" s="2"/>
      <c r="G49" s="2" t="s">
        <v>261</v>
      </c>
      <c r="H49" s="2"/>
      <c r="I49" s="2"/>
      <c r="J49" s="2" t="s">
        <v>180</v>
      </c>
      <c r="K49" s="2"/>
    </row>
    <row r="50" spans="1:11" x14ac:dyDescent="0.2">
      <c r="A50" s="2" t="s">
        <v>269</v>
      </c>
      <c r="B50" s="2" t="s">
        <v>19</v>
      </c>
      <c r="C50" s="30" t="s">
        <v>273</v>
      </c>
      <c r="D50" s="17" t="s">
        <v>263</v>
      </c>
      <c r="E50" s="2"/>
      <c r="F50" s="2"/>
      <c r="G50" s="2" t="s">
        <v>261</v>
      </c>
      <c r="H50" s="2"/>
      <c r="I50" s="2"/>
      <c r="J50" s="2" t="s">
        <v>180</v>
      </c>
      <c r="K50" s="2"/>
    </row>
    <row r="51" spans="1:11" x14ac:dyDescent="0.2">
      <c r="A51" s="2" t="s">
        <v>76</v>
      </c>
      <c r="B51" s="2" t="s">
        <v>9</v>
      </c>
      <c r="C51" s="2"/>
      <c r="D51" s="17" t="str">
        <f>IF(ISBLANK(VLOOKUP(A:A,'RWS AS-IS'!A:K,4,FALSE)),"",VLOOKUP(A:A,'RWS AS-IS'!A:K,4,FALSE))</f>
        <v/>
      </c>
      <c r="E51" s="2"/>
      <c r="F51" s="3"/>
      <c r="G51" s="3" t="str">
        <f>IF(ISBLANK(VLOOKUP(A:A,'RWS AS-IS'!A:K,7,FALSE)),"",VLOOKUP(A:A,'RWS AS-IS'!A:K,7,FALSE))</f>
        <v/>
      </c>
      <c r="H51" s="2"/>
      <c r="I51" s="2"/>
      <c r="J51" s="2" t="s">
        <v>37</v>
      </c>
      <c r="K51" s="2"/>
    </row>
    <row r="52" spans="1:11" x14ac:dyDescent="0.2">
      <c r="A52" s="2" t="s">
        <v>75</v>
      </c>
      <c r="B52" s="2" t="s">
        <v>9</v>
      </c>
      <c r="C52" s="2"/>
      <c r="D52" s="17" t="str">
        <f>IF(ISBLANK(VLOOKUP(A:A,'RWS AS-IS'!A:K,4,FALSE)),"",VLOOKUP(A:A,'RWS AS-IS'!A:K,4,FALSE))</f>
        <v/>
      </c>
      <c r="E52" s="2"/>
      <c r="F52" s="3"/>
      <c r="G52" s="3" t="str">
        <f>IF(ISBLANK(VLOOKUP(A:A,'RWS AS-IS'!A:K,7,FALSE)),"",VLOOKUP(A:A,'RWS AS-IS'!A:K,7,FALSE))</f>
        <v/>
      </c>
      <c r="H52" s="2"/>
      <c r="I52" s="2"/>
      <c r="J52" s="2" t="s">
        <v>37</v>
      </c>
      <c r="K52" s="2"/>
    </row>
    <row r="53" spans="1:11" x14ac:dyDescent="0.2">
      <c r="A53" s="2" t="s">
        <v>77</v>
      </c>
      <c r="B53" s="2" t="s">
        <v>9</v>
      </c>
      <c r="C53" s="2"/>
      <c r="D53" s="17" t="str">
        <f>IF(ISBLANK(VLOOKUP(A:A,'RWS AS-IS'!A:K,4,FALSE)),"",VLOOKUP(A:A,'RWS AS-IS'!A:K,4,FALSE))</f>
        <v/>
      </c>
      <c r="E53" s="2"/>
      <c r="F53" s="3"/>
      <c r="G53" s="3" t="str">
        <f>IF(ISBLANK(VLOOKUP(A:A,'RWS AS-IS'!A:K,7,FALSE)),"",VLOOKUP(A:A,'RWS AS-IS'!A:K,7,FALSE))</f>
        <v/>
      </c>
      <c r="H53" s="2"/>
      <c r="I53" s="2"/>
      <c r="J53" s="2" t="s">
        <v>37</v>
      </c>
      <c r="K53" s="2"/>
    </row>
    <row r="54" spans="1:11" x14ac:dyDescent="0.2">
      <c r="A54" s="2" t="s">
        <v>78</v>
      </c>
      <c r="B54" s="2" t="s">
        <v>9</v>
      </c>
      <c r="C54" s="2"/>
      <c r="D54" s="17" t="str">
        <f>IF(ISBLANK(VLOOKUP(A:A,'RWS AS-IS'!A:K,4,FALSE)),"",VLOOKUP(A:A,'RWS AS-IS'!A:K,4,FALSE))</f>
        <v/>
      </c>
      <c r="E54" s="2"/>
      <c r="F54" s="3"/>
      <c r="G54" s="3" t="str">
        <f>IF(ISBLANK(VLOOKUP(A:A,'RWS AS-IS'!A:K,7,FALSE)),"",VLOOKUP(A:A,'RWS AS-IS'!A:K,7,FALSE))</f>
        <v/>
      </c>
      <c r="H54" s="2"/>
      <c r="I54" s="2"/>
      <c r="J54" s="2" t="s">
        <v>37</v>
      </c>
      <c r="K54" s="2"/>
    </row>
    <row r="55" spans="1:11" x14ac:dyDescent="0.2">
      <c r="A55" s="2" t="s">
        <v>79</v>
      </c>
      <c r="B55" s="2" t="s">
        <v>9</v>
      </c>
      <c r="C55" s="2"/>
      <c r="D55" s="17" t="str">
        <f>IF(ISBLANK(VLOOKUP(A:A,'RWS AS-IS'!A:K,4,FALSE)),"",VLOOKUP(A:A,'RWS AS-IS'!A:K,4,FALSE))</f>
        <v/>
      </c>
      <c r="E55" s="2"/>
      <c r="F55" s="3"/>
      <c r="G55" s="3" t="str">
        <f>IF(ISBLANK(VLOOKUP(A:A,'RWS AS-IS'!A:K,7,FALSE)),"",VLOOKUP(A:A,'RWS AS-IS'!A:K,7,FALSE))</f>
        <v/>
      </c>
      <c r="H55" s="2"/>
      <c r="I55" s="2"/>
      <c r="J55" s="2" t="s">
        <v>37</v>
      </c>
      <c r="K55" s="2"/>
    </row>
    <row r="56" spans="1:11" x14ac:dyDescent="0.2">
      <c r="A56" s="2" t="s">
        <v>80</v>
      </c>
      <c r="B56" s="2" t="s">
        <v>9</v>
      </c>
      <c r="C56" s="2"/>
      <c r="D56" s="17" t="str">
        <f>IF(ISBLANK(VLOOKUP(A:A,'RWS AS-IS'!A:K,4,FALSE)),"",VLOOKUP(A:A,'RWS AS-IS'!A:K,4,FALSE))</f>
        <v/>
      </c>
      <c r="E56" s="2"/>
      <c r="F56" s="3"/>
      <c r="G56" s="3" t="str">
        <f>IF(ISBLANK(VLOOKUP(A:A,'RWS AS-IS'!A:K,7,FALSE)),"",VLOOKUP(A:A,'RWS AS-IS'!A:K,7,FALSE))</f>
        <v/>
      </c>
      <c r="H56" s="2"/>
      <c r="I56" s="2"/>
      <c r="J56" s="2" t="s">
        <v>37</v>
      </c>
      <c r="K56" s="2"/>
    </row>
    <row r="57" spans="1:11" x14ac:dyDescent="0.2">
      <c r="A57" s="2" t="s">
        <v>92</v>
      </c>
      <c r="B57" s="2" t="s">
        <v>61</v>
      </c>
      <c r="C57" s="2"/>
      <c r="D57" s="17" t="str">
        <f>IF(ISBLANK(VLOOKUP(A:A,'RWS AS-IS'!A:K,4,FALSE)),"",VLOOKUP(A:A,'RWS AS-IS'!A:K,4,FALSE))</f>
        <v/>
      </c>
      <c r="E57" s="2"/>
      <c r="F57" s="3"/>
      <c r="G57" s="3" t="str">
        <f>IF(ISBLANK(VLOOKUP(A:A,'RWS AS-IS'!A:K,7,FALSE)),"",VLOOKUP(A:A,'RWS AS-IS'!A:K,7,FALSE))</f>
        <v/>
      </c>
      <c r="H57" s="2"/>
      <c r="I57" s="2"/>
      <c r="J57" s="2" t="s">
        <v>37</v>
      </c>
      <c r="K57" s="2"/>
    </row>
    <row r="58" spans="1:11" x14ac:dyDescent="0.2">
      <c r="A58" s="2" t="s">
        <v>60</v>
      </c>
      <c r="B58" s="2" t="s">
        <v>61</v>
      </c>
      <c r="C58" s="2"/>
      <c r="D58" s="17" t="str">
        <f>IF(ISBLANK(VLOOKUP(A:A,'RWS AS-IS'!A:K,4,FALSE)),"",VLOOKUP(A:A,'RWS AS-IS'!A:K,4,FALSE))</f>
        <v>Landelijk Meetnet Water (LMW)</v>
      </c>
      <c r="E58" s="2"/>
      <c r="F58" s="3"/>
      <c r="G58" s="3" t="str">
        <f>IF(ISBLANK(VLOOKUP(A:A,'RWS AS-IS'!A:K,7,FALSE)),"",VLOOKUP(A:A,'RWS AS-IS'!A:K,7,FALSE))</f>
        <v>6-jaarlijks</v>
      </c>
      <c r="H58" s="2"/>
      <c r="I58" s="2"/>
      <c r="J58" s="2" t="s">
        <v>37</v>
      </c>
      <c r="K58" s="2"/>
    </row>
    <row r="59" spans="1:11" x14ac:dyDescent="0.2">
      <c r="A59" s="2" t="s">
        <v>82</v>
      </c>
      <c r="B59" s="2" t="s">
        <v>9</v>
      </c>
      <c r="C59" s="2"/>
      <c r="D59" s="17" t="str">
        <f>IF(ISBLANK(VLOOKUP(A:A,'RWS AS-IS'!A:K,4,FALSE)),"",VLOOKUP(A:A,'RWS AS-IS'!A:K,4,FALSE))</f>
        <v/>
      </c>
      <c r="E59" s="2"/>
      <c r="F59" s="3"/>
      <c r="G59" s="3" t="str">
        <f>IF(ISBLANK(VLOOKUP(A:A,'RWS AS-IS'!A:K,7,FALSE)),"",VLOOKUP(A:A,'RWS AS-IS'!A:K,7,FALSE))</f>
        <v/>
      </c>
      <c r="H59" s="2"/>
      <c r="I59" s="2"/>
      <c r="J59" s="2" t="s">
        <v>37</v>
      </c>
      <c r="K59" s="2"/>
    </row>
    <row r="60" spans="1:11" x14ac:dyDescent="0.2">
      <c r="A60" s="2" t="s">
        <v>83</v>
      </c>
      <c r="B60" s="2" t="s">
        <v>9</v>
      </c>
      <c r="C60" s="2"/>
      <c r="D60" s="17" t="str">
        <f>IF(ISBLANK(VLOOKUP(A:A,'RWS AS-IS'!A:K,4,FALSE)),"",VLOOKUP(A:A,'RWS AS-IS'!A:K,4,FALSE))</f>
        <v/>
      </c>
      <c r="E60" s="2"/>
      <c r="F60" s="3"/>
      <c r="G60" s="3" t="str">
        <f>IF(ISBLANK(VLOOKUP(A:A,'RWS AS-IS'!A:K,7,FALSE)),"",VLOOKUP(A:A,'RWS AS-IS'!A:K,7,FALSE))</f>
        <v/>
      </c>
      <c r="H60" s="2"/>
      <c r="I60" s="2"/>
      <c r="J60" s="2" t="s">
        <v>37</v>
      </c>
      <c r="K60" s="2"/>
    </row>
    <row r="61" spans="1:11" x14ac:dyDescent="0.2">
      <c r="A61" s="2" t="s">
        <v>58</v>
      </c>
      <c r="B61" s="2" t="s">
        <v>59</v>
      </c>
      <c r="C61" s="2"/>
      <c r="D61" s="17" t="str">
        <f>IF(ISBLANK(VLOOKUP(A:A,'RWS AS-IS'!A:K,4,FALSE)),"",VLOOKUP(A:A,'RWS AS-IS'!A:K,4,FALSE))</f>
        <v/>
      </c>
      <c r="E61" s="2"/>
      <c r="F61" s="3"/>
      <c r="G61" s="3" t="str">
        <f>IF(ISBLANK(VLOOKUP(A:A,'RWS AS-IS'!A:K,7,FALSE)),"",VLOOKUP(A:A,'RWS AS-IS'!A:K,7,FALSE))</f>
        <v/>
      </c>
      <c r="H61" s="2"/>
      <c r="I61" s="2"/>
      <c r="J61" s="2" t="s">
        <v>37</v>
      </c>
      <c r="K61" s="2"/>
    </row>
    <row r="62" spans="1:11" x14ac:dyDescent="0.2">
      <c r="A62" s="2" t="s">
        <v>91</v>
      </c>
      <c r="B62" s="2" t="s">
        <v>59</v>
      </c>
      <c r="C62" s="2"/>
      <c r="D62" s="17" t="str">
        <f>IF(ISBLANK(VLOOKUP(A:A,'RWS AS-IS'!A:K,4,FALSE)),"",VLOOKUP(A:A,'RWS AS-IS'!A:K,4,FALSE))</f>
        <v>Landelijk Meetnet Water (LMW)</v>
      </c>
      <c r="E62" s="2"/>
      <c r="F62" s="3"/>
      <c r="G62" s="3" t="str">
        <f>IF(ISBLANK(VLOOKUP(A:A,'RWS AS-IS'!A:K,7,FALSE)),"",VLOOKUP(A:A,'RWS AS-IS'!A:K,7,FALSE))</f>
        <v>6-jaarlijks</v>
      </c>
      <c r="H62" s="2"/>
      <c r="I62" s="2"/>
      <c r="J62" s="2" t="s">
        <v>37</v>
      </c>
      <c r="K62" s="2"/>
    </row>
    <row r="63" spans="1:11" x14ac:dyDescent="0.2">
      <c r="A63" s="2" t="s">
        <v>72</v>
      </c>
      <c r="B63" s="2" t="s">
        <v>73</v>
      </c>
      <c r="C63" s="2"/>
      <c r="D63" s="17" t="str">
        <f>IF(ISBLANK(VLOOKUP(A:A,'RWS AS-IS'!A:K,4,FALSE)),"",VLOOKUP(A:A,'RWS AS-IS'!A:K,4,FALSE))</f>
        <v>Actueel Hoogtebestand Nederland</v>
      </c>
      <c r="E63" s="2"/>
      <c r="F63" s="3"/>
      <c r="G63" s="3" t="str">
        <f>IF(ISBLANK(VLOOKUP(A:A,'RWS AS-IS'!A:K,7,FALSE)),"",VLOOKUP(A:A,'RWS AS-IS'!A:K,7,FALSE))</f>
        <v xml:space="preserve">3 jaarlijks </v>
      </c>
      <c r="H63" s="2"/>
      <c r="I63" s="2"/>
      <c r="J63" s="2" t="s">
        <v>37</v>
      </c>
      <c r="K63" s="2"/>
    </row>
    <row r="64" spans="1:11" x14ac:dyDescent="0.2">
      <c r="A64" s="2" t="s">
        <v>84</v>
      </c>
      <c r="B64" s="2" t="s">
        <v>9</v>
      </c>
      <c r="C64" s="2"/>
      <c r="D64" s="17" t="str">
        <f>IF(ISBLANK(VLOOKUP(A:A,'RWS AS-IS'!A:K,4,FALSE)),"",VLOOKUP(A:A,'RWS AS-IS'!A:K,4,FALSE))</f>
        <v/>
      </c>
      <c r="E64" s="2"/>
      <c r="F64" s="3"/>
      <c r="G64" s="3" t="str">
        <f>IF(ISBLANK(VLOOKUP(A:A,'RWS AS-IS'!A:K,7,FALSE)),"",VLOOKUP(A:A,'RWS AS-IS'!A:K,7,FALSE))</f>
        <v/>
      </c>
      <c r="H64" s="2"/>
      <c r="I64" s="2"/>
      <c r="J64" s="2" t="s">
        <v>37</v>
      </c>
      <c r="K64" s="2"/>
    </row>
    <row r="65" spans="1:11" x14ac:dyDescent="0.2">
      <c r="A65" s="2" t="s">
        <v>85</v>
      </c>
      <c r="B65" s="2" t="s">
        <v>9</v>
      </c>
      <c r="C65" s="2"/>
      <c r="D65" s="17" t="str">
        <f>IF(ISBLANK(VLOOKUP(A:A,'RWS AS-IS'!A:K,4,FALSE)),"",VLOOKUP(A:A,'RWS AS-IS'!A:K,4,FALSE))</f>
        <v/>
      </c>
      <c r="E65" s="2"/>
      <c r="F65" s="3"/>
      <c r="G65" s="3" t="str">
        <f>IF(ISBLANK(VLOOKUP(A:A,'RWS AS-IS'!A:K,7,FALSE)),"",VLOOKUP(A:A,'RWS AS-IS'!A:K,7,FALSE))</f>
        <v/>
      </c>
      <c r="H65" s="2"/>
      <c r="I65" s="2"/>
      <c r="J65" s="2" t="s">
        <v>37</v>
      </c>
      <c r="K65" s="2"/>
    </row>
    <row r="66" spans="1:11" x14ac:dyDescent="0.2">
      <c r="A66" s="2" t="s">
        <v>86</v>
      </c>
      <c r="B66" s="2" t="s">
        <v>9</v>
      </c>
      <c r="C66" s="2"/>
      <c r="D66" s="17" t="str">
        <f>IF(ISBLANK(VLOOKUP(A:A,'RWS AS-IS'!A:K,4,FALSE)),"",VLOOKUP(A:A,'RWS AS-IS'!A:K,4,FALSE))</f>
        <v/>
      </c>
      <c r="E66" s="2"/>
      <c r="F66" s="3"/>
      <c r="G66" s="3" t="str">
        <f>IF(ISBLANK(VLOOKUP(A:A,'RWS AS-IS'!A:K,7,FALSE)),"",VLOOKUP(A:A,'RWS AS-IS'!A:K,7,FALSE))</f>
        <v/>
      </c>
      <c r="H66" s="2"/>
      <c r="I66" s="2"/>
      <c r="J66" s="2" t="s">
        <v>37</v>
      </c>
      <c r="K66" s="2"/>
    </row>
    <row r="67" spans="1:11" x14ac:dyDescent="0.2">
      <c r="A67" s="2" t="s">
        <v>87</v>
      </c>
      <c r="B67" s="2" t="s">
        <v>9</v>
      </c>
      <c r="C67" s="2"/>
      <c r="D67" s="17" t="str">
        <f>IF(ISBLANK(VLOOKUP(A:A,'RWS AS-IS'!A:K,4,FALSE)),"",VLOOKUP(A:A,'RWS AS-IS'!A:K,4,FALSE))</f>
        <v/>
      </c>
      <c r="E67" s="2"/>
      <c r="F67" s="3"/>
      <c r="G67" s="3" t="str">
        <f>IF(ISBLANK(VLOOKUP(A:A,'RWS AS-IS'!A:K,7,FALSE)),"",VLOOKUP(A:A,'RWS AS-IS'!A:K,7,FALSE))</f>
        <v/>
      </c>
      <c r="H67" s="2"/>
      <c r="I67" s="2"/>
      <c r="J67" s="2" t="s">
        <v>37</v>
      </c>
      <c r="K67" s="2"/>
    </row>
    <row r="68" spans="1:11" x14ac:dyDescent="0.2">
      <c r="A68" s="2" t="s">
        <v>88</v>
      </c>
      <c r="B68" s="2" t="s">
        <v>9</v>
      </c>
      <c r="C68" s="2"/>
      <c r="D68" s="17" t="str">
        <f>IF(ISBLANK(VLOOKUP(A:A,'RWS AS-IS'!A:K,4,FALSE)),"",VLOOKUP(A:A,'RWS AS-IS'!A:K,4,FALSE))</f>
        <v/>
      </c>
      <c r="E68" s="2"/>
      <c r="F68" s="3"/>
      <c r="G68" s="3" t="str">
        <f>IF(ISBLANK(VLOOKUP(A:A,'RWS AS-IS'!A:K,7,FALSE)),"",VLOOKUP(A:A,'RWS AS-IS'!A:K,7,FALSE))</f>
        <v/>
      </c>
      <c r="H68" s="2"/>
      <c r="I68" s="2"/>
      <c r="J68" s="2" t="s">
        <v>37</v>
      </c>
      <c r="K68" s="2"/>
    </row>
    <row r="69" spans="1:11" x14ac:dyDescent="0.2">
      <c r="A69" s="2" t="s">
        <v>89</v>
      </c>
      <c r="B69" s="2" t="s">
        <v>9</v>
      </c>
      <c r="C69" s="2"/>
      <c r="D69" s="17" t="str">
        <f>IF(ISBLANK(VLOOKUP(A:A,'RWS AS-IS'!A:K,4,FALSE)),"",VLOOKUP(A:A,'RWS AS-IS'!A:K,4,FALSE))</f>
        <v/>
      </c>
      <c r="E69" s="2"/>
      <c r="F69" s="3"/>
      <c r="G69" s="3" t="str">
        <f>IF(ISBLANK(VLOOKUP(A:A,'RWS AS-IS'!A:K,7,FALSE)),"",VLOOKUP(A:A,'RWS AS-IS'!A:K,7,FALSE))</f>
        <v/>
      </c>
      <c r="H69" s="2"/>
      <c r="I69" s="2"/>
      <c r="J69" s="2" t="s">
        <v>37</v>
      </c>
      <c r="K69" s="2"/>
    </row>
    <row r="70" spans="1:11" x14ac:dyDescent="0.2">
      <c r="A70" s="2" t="s">
        <v>90</v>
      </c>
      <c r="B70" s="2" t="s">
        <v>9</v>
      </c>
      <c r="C70" s="2"/>
      <c r="D70" s="17" t="str">
        <f>IF(ISBLANK(VLOOKUP(A:A,'RWS AS-IS'!A:K,4,FALSE)),"",VLOOKUP(A:A,'RWS AS-IS'!A:K,4,FALSE))</f>
        <v/>
      </c>
      <c r="E70" s="2"/>
      <c r="F70" s="3"/>
      <c r="G70" s="3" t="str">
        <f>IF(ISBLANK(VLOOKUP(A:A,'RWS AS-IS'!A:K,7,FALSE)),"",VLOOKUP(A:A,'RWS AS-IS'!A:K,7,FALSE))</f>
        <v/>
      </c>
      <c r="H70" s="2"/>
      <c r="I70" s="2"/>
      <c r="J70" s="2" t="s">
        <v>37</v>
      </c>
      <c r="K70" s="2"/>
    </row>
    <row r="71" spans="1:11" x14ac:dyDescent="0.2">
      <c r="A71" s="2" t="s">
        <v>98</v>
      </c>
      <c r="B71" s="2" t="s">
        <v>24</v>
      </c>
      <c r="C71" s="2"/>
      <c r="D71" s="17" t="str">
        <f>IF(ISBLANK(VLOOKUP(A:A,'RWS AS-IS'!A:K,4,FALSE)),"",VLOOKUP(A:A,'RWS AS-IS'!A:K,4,FALSE))</f>
        <v>Vaarweg Netwerk Data Service - bevaarbaarheid</v>
      </c>
      <c r="E71" s="2"/>
      <c r="F71" s="3"/>
      <c r="G71" s="3" t="str">
        <f>IF(ISBLANK(VLOOKUP(A:A,'RWS AS-IS'!A:K,7,FALSE)),"",VLOOKUP(A:A,'RWS AS-IS'!A:K,7,FALSE))</f>
        <v>Maandelijks</v>
      </c>
      <c r="H71" s="2"/>
      <c r="I71" s="2"/>
      <c r="J71" s="2" t="s">
        <v>37</v>
      </c>
      <c r="K71" s="2"/>
    </row>
    <row r="72" spans="1:11" x14ac:dyDescent="0.2">
      <c r="A72" s="2" t="s">
        <v>99</v>
      </c>
      <c r="B72" s="2" t="s">
        <v>24</v>
      </c>
      <c r="C72" s="2"/>
      <c r="D72" s="17" t="str">
        <f>IF(ISBLANK(VLOOKUP(A:A,'RWS AS-IS'!A:K,4,FALSE)),"",VLOOKUP(A:A,'RWS AS-IS'!A:K,4,FALSE))</f>
        <v>Verkeersscheidingsstelsel Noordzee</v>
      </c>
      <c r="E72" s="2"/>
      <c r="F72" s="3"/>
      <c r="G72" s="3" t="str">
        <f>IF(ISBLANK(VLOOKUP(A:A,'RWS AS-IS'!A:K,7,FALSE)),"",VLOOKUP(A:A,'RWS AS-IS'!A:K,7,FALSE))</f>
        <v>op afroep</v>
      </c>
      <c r="H72" s="2"/>
      <c r="I72" s="2"/>
      <c r="J72" s="2" t="s">
        <v>37</v>
      </c>
      <c r="K72" s="2"/>
    </row>
    <row r="73" spans="1:11" x14ac:dyDescent="0.2">
      <c r="A73" s="2" t="s">
        <v>212</v>
      </c>
      <c r="B73" s="2" t="s">
        <v>213</v>
      </c>
      <c r="C73" s="2"/>
      <c r="D73" s="17" t="s">
        <v>214</v>
      </c>
      <c r="E73" s="2"/>
      <c r="F73" s="2"/>
      <c r="G73" s="2" t="s">
        <v>215</v>
      </c>
      <c r="H73" s="2"/>
      <c r="I73" s="2"/>
      <c r="J73" s="2" t="s">
        <v>37</v>
      </c>
      <c r="K73" s="2"/>
    </row>
    <row r="74" spans="1:11" x14ac:dyDescent="0.2">
      <c r="A74" s="2" t="s">
        <v>216</v>
      </c>
      <c r="B74" s="2" t="s">
        <v>213</v>
      </c>
      <c r="C74" s="2"/>
      <c r="D74" s="17" t="s">
        <v>74</v>
      </c>
      <c r="E74" s="2"/>
      <c r="F74" s="2"/>
      <c r="G74" s="2" t="s">
        <v>217</v>
      </c>
      <c r="H74" s="2"/>
      <c r="I74" s="2"/>
      <c r="J74" s="2" t="s">
        <v>37</v>
      </c>
      <c r="K74" s="2"/>
    </row>
    <row r="75" spans="1:11" x14ac:dyDescent="0.2">
      <c r="A75" s="2" t="s">
        <v>218</v>
      </c>
      <c r="B75" s="2" t="s">
        <v>213</v>
      </c>
      <c r="C75" s="2"/>
      <c r="D75" s="17" t="s">
        <v>74</v>
      </c>
      <c r="E75" s="2"/>
      <c r="F75" s="2"/>
      <c r="G75" s="2" t="s">
        <v>217</v>
      </c>
      <c r="H75" s="2"/>
      <c r="I75" s="2"/>
      <c r="J75" s="2" t="s">
        <v>37</v>
      </c>
      <c r="K75" s="2"/>
    </row>
    <row r="76" spans="1:11" x14ac:dyDescent="0.2">
      <c r="A76" s="2" t="s">
        <v>219</v>
      </c>
      <c r="B76" s="2" t="s">
        <v>213</v>
      </c>
      <c r="C76" s="2"/>
      <c r="D76" s="17" t="s">
        <v>220</v>
      </c>
      <c r="E76" s="2"/>
      <c r="F76" s="2"/>
      <c r="G76" s="2" t="s">
        <v>221</v>
      </c>
      <c r="H76" s="2"/>
      <c r="I76" s="2"/>
      <c r="J76" s="2" t="s">
        <v>37</v>
      </c>
      <c r="K76" s="2"/>
    </row>
    <row r="77" spans="1:11" x14ac:dyDescent="0.2">
      <c r="A77" s="2" t="s">
        <v>222</v>
      </c>
      <c r="B77" s="2"/>
      <c r="C77" s="2"/>
      <c r="D77" s="17" t="s">
        <v>223</v>
      </c>
      <c r="E77" s="2"/>
      <c r="F77" s="2"/>
      <c r="G77" s="2" t="s">
        <v>156</v>
      </c>
      <c r="H77" s="2"/>
      <c r="I77" s="2"/>
      <c r="J77" s="2" t="s">
        <v>37</v>
      </c>
      <c r="K77" s="2"/>
    </row>
    <row r="78" spans="1:11" x14ac:dyDescent="0.2">
      <c r="A78" s="2" t="s">
        <v>224</v>
      </c>
      <c r="B78" s="2"/>
      <c r="C78" s="2"/>
      <c r="D78" s="17" t="s">
        <v>223</v>
      </c>
      <c r="E78" s="2"/>
      <c r="F78" s="2"/>
      <c r="G78" s="2" t="s">
        <v>156</v>
      </c>
      <c r="H78" s="2"/>
      <c r="I78" s="2"/>
      <c r="J78" s="2" t="s">
        <v>37</v>
      </c>
      <c r="K78" s="2"/>
    </row>
    <row r="79" spans="1:11" x14ac:dyDescent="0.2">
      <c r="A79" s="2" t="s">
        <v>225</v>
      </c>
      <c r="B79" s="2"/>
      <c r="C79" s="2"/>
      <c r="D79" s="17" t="s">
        <v>223</v>
      </c>
      <c r="E79" s="2"/>
      <c r="F79" s="2"/>
      <c r="G79" s="2" t="s">
        <v>156</v>
      </c>
      <c r="H79" s="2"/>
      <c r="I79" s="2"/>
      <c r="J79" s="2" t="s">
        <v>37</v>
      </c>
      <c r="K79" s="2"/>
    </row>
    <row r="80" spans="1:11" x14ac:dyDescent="0.2">
      <c r="A80" s="2" t="s">
        <v>229</v>
      </c>
      <c r="B80" s="2"/>
      <c r="C80" s="2"/>
      <c r="D80" s="17" t="s">
        <v>223</v>
      </c>
      <c r="E80" s="2"/>
      <c r="F80" s="2"/>
      <c r="G80" s="2" t="s">
        <v>156</v>
      </c>
      <c r="H80" s="2"/>
      <c r="I80" s="2"/>
      <c r="J80" s="2" t="s">
        <v>37</v>
      </c>
      <c r="K80" s="2"/>
    </row>
    <row r="81" spans="1:11" x14ac:dyDescent="0.2">
      <c r="A81" s="2" t="s">
        <v>231</v>
      </c>
      <c r="B81" s="2"/>
      <c r="C81" s="2"/>
      <c r="D81" s="17" t="s">
        <v>232</v>
      </c>
      <c r="E81" s="2"/>
      <c r="F81" s="2"/>
      <c r="G81" s="2" t="s">
        <v>156</v>
      </c>
      <c r="H81" s="2"/>
      <c r="I81" s="2"/>
      <c r="J81" s="2" t="s">
        <v>37</v>
      </c>
      <c r="K81" s="2"/>
    </row>
    <row r="82" spans="1:11" x14ac:dyDescent="0.2">
      <c r="A82" s="2" t="s">
        <v>233</v>
      </c>
      <c r="B82" s="2"/>
      <c r="C82" s="2"/>
      <c r="D82" s="17" t="s">
        <v>232</v>
      </c>
      <c r="E82" s="2"/>
      <c r="F82" s="2"/>
      <c r="G82" s="2" t="s">
        <v>156</v>
      </c>
      <c r="H82" s="2"/>
      <c r="I82" s="2"/>
      <c r="J82" s="2" t="s">
        <v>37</v>
      </c>
      <c r="K82" s="2"/>
    </row>
    <row r="83" spans="1:11" x14ac:dyDescent="0.2">
      <c r="A83" s="2" t="s">
        <v>234</v>
      </c>
      <c r="B83" s="2"/>
      <c r="C83" s="2"/>
      <c r="D83" s="17" t="s">
        <v>232</v>
      </c>
      <c r="E83" s="2"/>
      <c r="F83" s="2"/>
      <c r="G83" s="2" t="s">
        <v>156</v>
      </c>
      <c r="H83" s="2"/>
      <c r="I83" s="2"/>
      <c r="J83" s="2" t="s">
        <v>37</v>
      </c>
      <c r="K83" s="2"/>
    </row>
    <row r="84" spans="1:11" x14ac:dyDescent="0.2">
      <c r="A84" s="2" t="s">
        <v>235</v>
      </c>
      <c r="B84" s="2"/>
      <c r="C84" s="2"/>
      <c r="D84" s="17" t="s">
        <v>232</v>
      </c>
      <c r="E84" s="2"/>
      <c r="F84" s="2"/>
      <c r="G84" s="2" t="s">
        <v>156</v>
      </c>
      <c r="H84" s="2"/>
      <c r="I84" s="2"/>
      <c r="J84" s="2" t="s">
        <v>37</v>
      </c>
      <c r="K84" s="2"/>
    </row>
    <row r="85" spans="1:11" x14ac:dyDescent="0.2">
      <c r="A85" s="2" t="s">
        <v>236</v>
      </c>
      <c r="B85" s="2"/>
      <c r="C85" s="2"/>
      <c r="D85" s="17" t="s">
        <v>232</v>
      </c>
      <c r="E85" s="2"/>
      <c r="F85" s="2"/>
      <c r="G85" s="2" t="s">
        <v>156</v>
      </c>
      <c r="H85" s="2"/>
      <c r="I85" s="2"/>
      <c r="J85" s="2" t="s">
        <v>37</v>
      </c>
      <c r="K85" s="2"/>
    </row>
    <row r="86" spans="1:11" x14ac:dyDescent="0.2">
      <c r="A86" s="2" t="s">
        <v>237</v>
      </c>
      <c r="B86" s="2"/>
      <c r="C86" s="2"/>
      <c r="D86" s="17" t="s">
        <v>232</v>
      </c>
      <c r="E86" s="2"/>
      <c r="F86" s="2"/>
      <c r="G86" s="2" t="s">
        <v>156</v>
      </c>
      <c r="H86" s="2"/>
      <c r="I86" s="2"/>
      <c r="J86" s="2" t="s">
        <v>37</v>
      </c>
      <c r="K86" s="2"/>
    </row>
    <row r="87" spans="1:11" x14ac:dyDescent="0.2">
      <c r="A87" s="2" t="s">
        <v>238</v>
      </c>
      <c r="B87" s="2"/>
      <c r="C87" s="2"/>
      <c r="D87" s="17" t="s">
        <v>232</v>
      </c>
      <c r="E87" s="2"/>
      <c r="F87" s="2"/>
      <c r="G87" s="2" t="s">
        <v>156</v>
      </c>
      <c r="H87" s="2"/>
      <c r="I87" s="2"/>
      <c r="J87" s="2" t="s">
        <v>37</v>
      </c>
      <c r="K87" s="2"/>
    </row>
    <row r="88" spans="1:11" x14ac:dyDescent="0.2">
      <c r="A88" s="2" t="s">
        <v>239</v>
      </c>
      <c r="B88" s="2"/>
      <c r="C88" s="2"/>
      <c r="D88" s="17" t="s">
        <v>232</v>
      </c>
      <c r="E88" s="2"/>
      <c r="F88" s="2"/>
      <c r="G88" s="2" t="s">
        <v>156</v>
      </c>
      <c r="H88" s="2"/>
      <c r="I88" s="2"/>
      <c r="J88" s="2" t="s">
        <v>37</v>
      </c>
      <c r="K88" s="2"/>
    </row>
    <row r="89" spans="1:11" x14ac:dyDescent="0.2">
      <c r="A89" s="2" t="s">
        <v>240</v>
      </c>
      <c r="B89" s="2"/>
      <c r="C89" s="2"/>
      <c r="D89" s="17" t="s">
        <v>232</v>
      </c>
      <c r="E89" s="2"/>
      <c r="F89" s="2"/>
      <c r="G89" s="2" t="s">
        <v>156</v>
      </c>
      <c r="H89" s="2"/>
      <c r="I89" s="2"/>
      <c r="J89" s="2" t="s">
        <v>37</v>
      </c>
      <c r="K89" s="2"/>
    </row>
    <row r="90" spans="1:11" x14ac:dyDescent="0.2">
      <c r="A90" s="2" t="s">
        <v>241</v>
      </c>
      <c r="B90" s="2"/>
      <c r="C90" s="2"/>
      <c r="D90" s="17" t="s">
        <v>232</v>
      </c>
      <c r="E90" s="2"/>
      <c r="F90" s="2"/>
      <c r="G90" s="2" t="s">
        <v>156</v>
      </c>
      <c r="H90" s="2"/>
      <c r="I90" s="2"/>
      <c r="J90" s="2" t="s">
        <v>37</v>
      </c>
      <c r="K90" s="2"/>
    </row>
    <row r="91" spans="1:11" x14ac:dyDescent="0.2">
      <c r="A91" s="2" t="s">
        <v>242</v>
      </c>
      <c r="B91" s="2"/>
      <c r="C91" s="2"/>
      <c r="D91" s="17" t="s">
        <v>223</v>
      </c>
      <c r="E91" s="2"/>
      <c r="F91" s="2"/>
      <c r="G91" s="2" t="s">
        <v>156</v>
      </c>
      <c r="H91" s="2"/>
      <c r="I91" s="2"/>
      <c r="J91" s="2" t="s">
        <v>37</v>
      </c>
      <c r="K91" s="2"/>
    </row>
    <row r="92" spans="1:11" x14ac:dyDescent="0.2">
      <c r="A92" s="2" t="s">
        <v>243</v>
      </c>
      <c r="B92" s="2"/>
      <c r="C92" s="2"/>
      <c r="D92" s="17" t="s">
        <v>223</v>
      </c>
      <c r="E92" s="2"/>
      <c r="F92" s="2"/>
      <c r="G92" s="2" t="s">
        <v>156</v>
      </c>
      <c r="H92" s="2"/>
      <c r="I92" s="2"/>
      <c r="J92" s="2" t="s">
        <v>37</v>
      </c>
      <c r="K92" s="2"/>
    </row>
    <row r="93" spans="1:11" x14ac:dyDescent="0.2">
      <c r="A93" s="2" t="s">
        <v>244</v>
      </c>
      <c r="B93" s="2"/>
      <c r="C93" s="2"/>
      <c r="D93" s="17" t="s">
        <v>223</v>
      </c>
      <c r="E93" s="2"/>
      <c r="F93" s="2"/>
      <c r="G93" s="2" t="s">
        <v>156</v>
      </c>
      <c r="H93" s="2"/>
      <c r="I93" s="2"/>
      <c r="J93" s="2" t="s">
        <v>37</v>
      </c>
      <c r="K93" s="2"/>
    </row>
    <row r="94" spans="1:11" x14ac:dyDescent="0.2">
      <c r="A94" s="2" t="s">
        <v>245</v>
      </c>
      <c r="B94" s="2"/>
      <c r="C94" s="2"/>
      <c r="D94" s="17" t="s">
        <v>223</v>
      </c>
      <c r="E94" s="2"/>
      <c r="F94" s="2"/>
      <c r="G94" s="2" t="s">
        <v>156</v>
      </c>
      <c r="H94" s="2"/>
      <c r="I94" s="2"/>
      <c r="J94" s="2" t="s">
        <v>37</v>
      </c>
      <c r="K94" s="2"/>
    </row>
    <row r="95" spans="1:11" x14ac:dyDescent="0.2">
      <c r="A95" s="2" t="s">
        <v>247</v>
      </c>
      <c r="B95" s="2"/>
      <c r="C95" s="2"/>
      <c r="D95" s="17" t="s">
        <v>223</v>
      </c>
      <c r="E95" s="2"/>
      <c r="F95" s="2"/>
      <c r="G95" s="2" t="s">
        <v>156</v>
      </c>
      <c r="H95" s="2"/>
      <c r="I95" s="2"/>
      <c r="J95" s="2" t="s">
        <v>37</v>
      </c>
      <c r="K95" s="2"/>
    </row>
    <row r="96" spans="1:11" x14ac:dyDescent="0.2">
      <c r="A96" s="2" t="s">
        <v>249</v>
      </c>
      <c r="B96" s="2"/>
      <c r="C96" s="2"/>
      <c r="D96" s="17" t="s">
        <v>223</v>
      </c>
      <c r="E96" s="2"/>
      <c r="F96" s="2"/>
      <c r="G96" s="2" t="s">
        <v>156</v>
      </c>
      <c r="H96" s="2"/>
      <c r="I96" s="2"/>
      <c r="J96" s="2" t="s">
        <v>37</v>
      </c>
      <c r="K96" s="2"/>
    </row>
    <row r="97" spans="1:11" x14ac:dyDescent="0.2">
      <c r="A97" s="2" t="s">
        <v>250</v>
      </c>
      <c r="B97" s="2" t="s">
        <v>24</v>
      </c>
      <c r="C97" s="2"/>
      <c r="D97" s="17"/>
      <c r="E97" s="2"/>
      <c r="F97" s="2"/>
      <c r="G97" s="2"/>
      <c r="H97" s="2"/>
      <c r="I97" s="2"/>
      <c r="J97" s="2" t="s">
        <v>37</v>
      </c>
      <c r="K97" s="2"/>
    </row>
    <row r="98" spans="1:11" x14ac:dyDescent="0.2">
      <c r="A98" s="2" t="s">
        <v>251</v>
      </c>
      <c r="B98" s="2"/>
      <c r="C98" s="2"/>
      <c r="D98" s="17" t="s">
        <v>223</v>
      </c>
      <c r="E98" s="2"/>
      <c r="F98" s="2"/>
      <c r="G98" s="2" t="s">
        <v>156</v>
      </c>
      <c r="H98" s="2"/>
      <c r="I98" s="2"/>
      <c r="J98" s="2" t="s">
        <v>37</v>
      </c>
      <c r="K98" s="2"/>
    </row>
    <row r="99" spans="1:11" x14ac:dyDescent="0.2">
      <c r="A99" s="2" t="s">
        <v>255</v>
      </c>
      <c r="B99" s="2"/>
      <c r="C99" s="2"/>
      <c r="D99" s="17" t="s">
        <v>223</v>
      </c>
      <c r="E99" s="2"/>
      <c r="F99" s="2"/>
      <c r="G99" s="2" t="s">
        <v>156</v>
      </c>
      <c r="H99" s="2"/>
      <c r="I99" s="2"/>
      <c r="J99" s="2" t="s">
        <v>37</v>
      </c>
      <c r="K99" s="2"/>
    </row>
    <row r="100" spans="1:11" x14ac:dyDescent="0.2">
      <c r="A100" s="2" t="s">
        <v>256</v>
      </c>
      <c r="B100" s="2"/>
      <c r="C100" s="2"/>
      <c r="D100" s="17" t="s">
        <v>223</v>
      </c>
      <c r="E100" s="2"/>
      <c r="F100" s="2"/>
      <c r="G100" s="2" t="s">
        <v>156</v>
      </c>
      <c r="H100" s="2"/>
      <c r="I100" s="2"/>
      <c r="J100" s="2" t="s">
        <v>37</v>
      </c>
      <c r="K100" s="2"/>
    </row>
    <row r="101" spans="1:11" x14ac:dyDescent="0.2">
      <c r="A101" s="2" t="s">
        <v>257</v>
      </c>
      <c r="B101" s="2"/>
      <c r="C101" s="2"/>
      <c r="D101" s="17" t="s">
        <v>223</v>
      </c>
      <c r="E101" s="2"/>
      <c r="F101" s="2"/>
      <c r="G101" s="2" t="s">
        <v>156</v>
      </c>
      <c r="H101" s="2"/>
      <c r="I101" s="2"/>
      <c r="J101" s="2" t="s">
        <v>37</v>
      </c>
      <c r="K101" s="2"/>
    </row>
  </sheetData>
  <autoFilter ref="A1:K54" xr:uid="{73FC2122-3DAF-48AF-A757-CFE778E429A1}">
    <sortState xmlns:xlrd2="http://schemas.microsoft.com/office/spreadsheetml/2017/richdata2" ref="A2:K101">
      <sortCondition ref="C1:C54"/>
    </sortState>
  </autoFilter>
  <conditionalFormatting sqref="A55:B101">
    <cfRule type="cellIs" dxfId="81" priority="4" operator="equal">
      <formula>"Verschillen in data"</formula>
    </cfRule>
    <cfRule type="cellIs" dxfId="80" priority="5" operator="equal">
      <formula>"Niet aanwezig"</formula>
    </cfRule>
    <cfRule type="cellIs" dxfId="79" priority="6" operator="equal">
      <formula>"Data kloppend"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B94F96-B322-4C50-A22D-506A554FD2AA}">
          <x14:formula1>
            <xm:f>'Dashboard INSPIRE'!$A$2:$A$3</xm:f>
          </x14:formula1>
          <xm:sqref>H2:H54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9E58-45ED-4CB5-8C40-254F5DD33133}">
  <dimension ref="A1:K106"/>
  <sheetViews>
    <sheetView topLeftCell="A16" zoomScale="70" zoomScaleNormal="70" workbookViewId="0">
      <selection activeCell="D27" sqref="D27"/>
    </sheetView>
  </sheetViews>
  <sheetFormatPr defaultRowHeight="12.75" x14ac:dyDescent="0.2"/>
  <cols>
    <col min="1" max="1" width="99.85546875" bestFit="1" customWidth="1"/>
    <col min="2" max="2" width="84.140625" bestFit="1" customWidth="1"/>
    <col min="3" max="3" width="72" bestFit="1" customWidth="1"/>
    <col min="4" max="4" width="83.85546875" bestFit="1" customWidth="1"/>
    <col min="5" max="5" width="126" customWidth="1"/>
    <col min="6" max="6" width="21.7109375" style="1" customWidth="1"/>
    <col min="7" max="7" width="40.140625" style="1" customWidth="1"/>
    <col min="8" max="8" width="25.28515625" customWidth="1"/>
    <col min="9" max="9" width="65.28515625" customWidth="1"/>
    <col min="10" max="10" width="37" bestFit="1" customWidth="1"/>
    <col min="11" max="11" width="65.28515625" customWidth="1"/>
  </cols>
  <sheetData>
    <row r="1" spans="1:11" x14ac:dyDescent="0.2">
      <c r="A1" s="17" t="s">
        <v>171</v>
      </c>
      <c r="B1" s="17" t="s">
        <v>170</v>
      </c>
      <c r="C1" s="4" t="s">
        <v>172</v>
      </c>
      <c r="D1" s="4" t="s">
        <v>1</v>
      </c>
      <c r="E1" s="4" t="s">
        <v>111</v>
      </c>
      <c r="F1" s="5" t="s">
        <v>2</v>
      </c>
      <c r="G1" s="5" t="s">
        <v>3</v>
      </c>
      <c r="H1" s="4" t="s">
        <v>4</v>
      </c>
      <c r="I1" s="4" t="s">
        <v>5</v>
      </c>
      <c r="J1" s="4" t="s">
        <v>6</v>
      </c>
      <c r="K1" s="4" t="s">
        <v>7</v>
      </c>
    </row>
    <row r="2" spans="1:11" x14ac:dyDescent="0.2">
      <c r="A2" s="17" t="s">
        <v>63</v>
      </c>
      <c r="B2" s="17" t="s">
        <v>64</v>
      </c>
      <c r="C2" s="2" t="s">
        <v>46</v>
      </c>
      <c r="D2" s="6" t="s">
        <v>113</v>
      </c>
      <c r="E2" s="6" t="s">
        <v>114</v>
      </c>
      <c r="F2" s="3">
        <v>44196</v>
      </c>
      <c r="G2" s="3" t="str">
        <f>IF(ISBLANK(VLOOKUP(A:A,'RWS AS-IS'!A:K,7,FALSE)),"",VLOOKUP(A:A,'RWS AS-IS'!A:K,7,FALSE))</f>
        <v>2-jaarlijks</v>
      </c>
      <c r="H2" s="2"/>
      <c r="I2" s="2"/>
      <c r="J2" s="2" t="s">
        <v>182</v>
      </c>
      <c r="K2" s="2"/>
    </row>
    <row r="3" spans="1:11" x14ac:dyDescent="0.2">
      <c r="A3" s="17" t="s">
        <v>81</v>
      </c>
      <c r="B3" s="17" t="s">
        <v>9</v>
      </c>
      <c r="C3" s="2" t="s">
        <v>46</v>
      </c>
      <c r="D3" s="6" t="s">
        <v>113</v>
      </c>
      <c r="E3" s="6" t="s">
        <v>114</v>
      </c>
      <c r="F3" s="3">
        <v>44196</v>
      </c>
      <c r="G3" s="3" t="str">
        <f>IF(ISBLANK(VLOOKUP(A:A,'RWS AS-IS'!A:K,7,FALSE)),"",VLOOKUP(A:A,'RWS AS-IS'!A:K,7,FALSE))</f>
        <v>2-jaarlijks</v>
      </c>
      <c r="H3" s="2"/>
      <c r="I3" s="2"/>
      <c r="J3" s="2" t="s">
        <v>182</v>
      </c>
      <c r="K3" s="2"/>
    </row>
    <row r="4" spans="1:11" x14ac:dyDescent="0.2">
      <c r="A4" s="17" t="s">
        <v>67</v>
      </c>
      <c r="B4" s="17" t="s">
        <v>64</v>
      </c>
      <c r="C4" s="2" t="s">
        <v>46</v>
      </c>
      <c r="D4" s="6" t="s">
        <v>113</v>
      </c>
      <c r="E4" s="6" t="s">
        <v>114</v>
      </c>
      <c r="F4" s="3">
        <v>44196</v>
      </c>
      <c r="G4" s="3" t="str">
        <f>IF(ISBLANK(VLOOKUP(A:A,'RWS AS-IS'!A:K,7,FALSE)),"",VLOOKUP(A:A,'RWS AS-IS'!A:K,7,FALSE))</f>
        <v>2-jaarlijks</v>
      </c>
      <c r="H4" s="2"/>
      <c r="I4" s="2"/>
      <c r="J4" s="2" t="s">
        <v>182</v>
      </c>
      <c r="K4" s="2"/>
    </row>
    <row r="5" spans="1:11" x14ac:dyDescent="0.2">
      <c r="A5" s="17" t="s">
        <v>44</v>
      </c>
      <c r="B5" s="17" t="s">
        <v>9</v>
      </c>
      <c r="C5" s="2" t="s">
        <v>46</v>
      </c>
      <c r="D5" s="6" t="s">
        <v>113</v>
      </c>
      <c r="E5" s="6" t="s">
        <v>114</v>
      </c>
      <c r="F5" s="3">
        <v>44196</v>
      </c>
      <c r="G5" s="3" t="str">
        <f>IF(ISBLANK(VLOOKUP(A:A,'RWS AS-IS'!A:K,7,FALSE)),"",VLOOKUP(A:A,'RWS AS-IS'!A:K,7,FALSE))</f>
        <v>2-jaarlijks</v>
      </c>
      <c r="H5" s="2"/>
      <c r="I5" s="2"/>
      <c r="J5" s="2" t="s">
        <v>182</v>
      </c>
      <c r="K5" s="2"/>
    </row>
    <row r="6" spans="1:11" x14ac:dyDescent="0.2">
      <c r="A6" s="17" t="s">
        <v>93</v>
      </c>
      <c r="B6" s="17" t="s">
        <v>9</v>
      </c>
      <c r="C6" s="2" t="s">
        <v>11</v>
      </c>
      <c r="D6" s="6" t="s">
        <v>162</v>
      </c>
      <c r="E6" s="6" t="s">
        <v>163</v>
      </c>
      <c r="F6" s="3">
        <v>44966</v>
      </c>
      <c r="G6" s="3" t="str">
        <f>IF(ISBLANK(VLOOKUP(A:A,'RWS AS-IS'!A:K,7,FALSE)),"",VLOOKUP(A:A,'RWS AS-IS'!A:K,7,FALSE))</f>
        <v>6-jaarlijks</v>
      </c>
      <c r="H6" s="2"/>
      <c r="I6" s="2"/>
      <c r="J6" s="2" t="s">
        <v>182</v>
      </c>
      <c r="K6" s="2"/>
    </row>
    <row r="7" spans="1:11" x14ac:dyDescent="0.2">
      <c r="A7" s="17" t="s">
        <v>8</v>
      </c>
      <c r="B7" s="17" t="s">
        <v>9</v>
      </c>
      <c r="C7" s="2" t="s">
        <v>11</v>
      </c>
      <c r="D7" s="6" t="s">
        <v>162</v>
      </c>
      <c r="E7" s="6" t="s">
        <v>163</v>
      </c>
      <c r="F7" s="3">
        <v>44966</v>
      </c>
      <c r="G7" s="3" t="str">
        <f>IF(ISBLANK(VLOOKUP(A:A,'RWS AS-IS'!A:K,7,FALSE)),"",VLOOKUP(A:A,'RWS AS-IS'!A:K,7,FALSE))</f>
        <v>6-jaarlijks</v>
      </c>
      <c r="H7" s="2"/>
      <c r="I7" s="2"/>
      <c r="J7" s="2" t="s">
        <v>182</v>
      </c>
      <c r="K7" s="2"/>
    </row>
    <row r="8" spans="1:11" x14ac:dyDescent="0.2">
      <c r="A8" s="17" t="s">
        <v>70</v>
      </c>
      <c r="B8" s="17" t="s">
        <v>24</v>
      </c>
      <c r="C8" s="2" t="s">
        <v>30</v>
      </c>
      <c r="D8" s="6" t="s">
        <v>117</v>
      </c>
      <c r="E8" s="6" t="s">
        <v>118</v>
      </c>
      <c r="F8" s="8">
        <v>45120</v>
      </c>
      <c r="G8" s="3" t="str">
        <f>IF(ISBLANK(VLOOKUP(A:A,'RWS AS-IS'!A:K,7,FALSE)),"",VLOOKUP(A:A,'RWS AS-IS'!A:K,7,FALSE))</f>
        <v>Maandelijks</v>
      </c>
      <c r="H8" s="2"/>
      <c r="I8" s="2"/>
      <c r="J8" s="2" t="s">
        <v>182</v>
      </c>
      <c r="K8" s="2"/>
    </row>
    <row r="9" spans="1:11" x14ac:dyDescent="0.2">
      <c r="A9" s="17" t="s">
        <v>71</v>
      </c>
      <c r="B9" s="17" t="s">
        <v>24</v>
      </c>
      <c r="C9" s="2" t="s">
        <v>30</v>
      </c>
      <c r="D9" s="6" t="s">
        <v>117</v>
      </c>
      <c r="E9" s="6" t="s">
        <v>118</v>
      </c>
      <c r="F9" s="8">
        <v>45120</v>
      </c>
      <c r="G9" s="3" t="str">
        <f>IF(ISBLANK(VLOOKUP(A:A,'RWS AS-IS'!A:K,7,FALSE)),"",VLOOKUP(A:A,'RWS AS-IS'!A:K,7,FALSE))</f>
        <v>Maandelijks</v>
      </c>
      <c r="H9" s="2"/>
      <c r="I9" s="2"/>
      <c r="J9" s="2" t="s">
        <v>182</v>
      </c>
      <c r="K9" s="2"/>
    </row>
    <row r="10" spans="1:11" x14ac:dyDescent="0.2">
      <c r="A10" s="17" t="s">
        <v>28</v>
      </c>
      <c r="B10" s="17" t="s">
        <v>24</v>
      </c>
      <c r="C10" s="2" t="s">
        <v>30</v>
      </c>
      <c r="D10" s="6" t="s">
        <v>117</v>
      </c>
      <c r="E10" s="6" t="s">
        <v>118</v>
      </c>
      <c r="F10" s="8">
        <v>45120</v>
      </c>
      <c r="G10" s="3" t="str">
        <f>IF(ISBLANK(VLOOKUP(A:A,'RWS AS-IS'!A:K,7,FALSE)),"",VLOOKUP(A:A,'RWS AS-IS'!A:K,7,FALSE))</f>
        <v>Maandelijks</v>
      </c>
      <c r="H10" s="2"/>
      <c r="I10" s="2"/>
      <c r="J10" s="2" t="s">
        <v>182</v>
      </c>
      <c r="K10" s="2"/>
    </row>
    <row r="11" spans="1:11" x14ac:dyDescent="0.2">
      <c r="A11" s="17" t="s">
        <v>54</v>
      </c>
      <c r="B11" s="17" t="s">
        <v>24</v>
      </c>
      <c r="C11" s="2" t="s">
        <v>56</v>
      </c>
      <c r="D11" s="6" t="s">
        <v>158</v>
      </c>
      <c r="E11" s="6" t="s">
        <v>161</v>
      </c>
      <c r="F11" s="8">
        <v>45120</v>
      </c>
      <c r="G11" s="3" t="str">
        <f>IF(ISBLANK(VLOOKUP(A:A,'RWS AS-IS'!A:K,7,FALSE)),"",VLOOKUP(A:A,'RWS AS-IS'!A:K,7,FALSE))</f>
        <v>Maandelijks</v>
      </c>
      <c r="H11" s="2"/>
      <c r="I11" s="2"/>
      <c r="J11" s="2" t="s">
        <v>182</v>
      </c>
      <c r="K11" s="2"/>
    </row>
    <row r="12" spans="1:11" x14ac:dyDescent="0.2">
      <c r="A12" s="17" t="s">
        <v>18</v>
      </c>
      <c r="B12" s="17" t="s">
        <v>19</v>
      </c>
      <c r="C12" s="2" t="s">
        <v>21</v>
      </c>
      <c r="D12" s="6" t="s">
        <v>115</v>
      </c>
      <c r="E12" s="6" t="s">
        <v>116</v>
      </c>
      <c r="F12" s="3">
        <v>44917</v>
      </c>
      <c r="G12" s="3" t="str">
        <f>IF(ISBLANK(VLOOKUP(A:A,'RWS AS-IS'!A:K,7,FALSE)),"",VLOOKUP(A:A,'RWS AS-IS'!A:K,7,FALSE))</f>
        <v>op afroep</v>
      </c>
      <c r="H12" s="2"/>
      <c r="I12" s="2"/>
      <c r="J12" s="2" t="s">
        <v>182</v>
      </c>
      <c r="K12" s="2"/>
    </row>
    <row r="13" spans="1:11" x14ac:dyDescent="0.2">
      <c r="A13" s="17" t="s">
        <v>96</v>
      </c>
      <c r="B13" s="17" t="s">
        <v>19</v>
      </c>
      <c r="C13" s="2" t="s">
        <v>21</v>
      </c>
      <c r="D13" s="6" t="s">
        <v>115</v>
      </c>
      <c r="E13" s="6" t="s">
        <v>116</v>
      </c>
      <c r="F13" s="3">
        <v>44917</v>
      </c>
      <c r="G13" s="3" t="str">
        <f>IF(ISBLANK(VLOOKUP(A:A,'RWS AS-IS'!A:K,7,FALSE)),"",VLOOKUP(A:A,'RWS AS-IS'!A:K,7,FALSE))</f>
        <v>op afroep</v>
      </c>
      <c r="H13" s="2"/>
      <c r="I13" s="2"/>
      <c r="J13" s="2" t="s">
        <v>182</v>
      </c>
      <c r="K13" s="2"/>
    </row>
    <row r="14" spans="1:11" x14ac:dyDescent="0.2">
      <c r="A14" s="17" t="s">
        <v>97</v>
      </c>
      <c r="B14" s="17" t="s">
        <v>19</v>
      </c>
      <c r="C14" s="2" t="s">
        <v>21</v>
      </c>
      <c r="D14" s="6" t="s">
        <v>115</v>
      </c>
      <c r="E14" s="6" t="s">
        <v>116</v>
      </c>
      <c r="F14" s="3">
        <v>44917</v>
      </c>
      <c r="G14" s="3" t="str">
        <f>IF(ISBLANK(VLOOKUP(A:A,'RWS AS-IS'!A:K,7,FALSE)),"",VLOOKUP(A:A,'RWS AS-IS'!A:K,7,FALSE))</f>
        <v>op afroep</v>
      </c>
      <c r="H14" s="2"/>
      <c r="I14" s="2"/>
      <c r="J14" s="2" t="s">
        <v>182</v>
      </c>
      <c r="K14" s="2"/>
    </row>
    <row r="15" spans="1:11" x14ac:dyDescent="0.2">
      <c r="A15" s="17" t="s">
        <v>53</v>
      </c>
      <c r="B15" s="17" t="s">
        <v>24</v>
      </c>
      <c r="C15" s="2" t="s">
        <v>50</v>
      </c>
      <c r="D15" s="6" t="s">
        <v>159</v>
      </c>
      <c r="E15" s="6" t="s">
        <v>160</v>
      </c>
      <c r="F15" s="8">
        <v>45126</v>
      </c>
      <c r="G15" s="3" t="str">
        <f>IF(ISBLANK(VLOOKUP(A:A,'RWS AS-IS'!A:K,7,FALSE)),"",VLOOKUP(A:A,'RWS AS-IS'!A:K,7,FALSE))</f>
        <v>Maandelijks</v>
      </c>
      <c r="H15" s="2"/>
      <c r="I15" s="2"/>
      <c r="J15" s="2" t="s">
        <v>182</v>
      </c>
      <c r="K15" s="2"/>
    </row>
    <row r="16" spans="1:11" x14ac:dyDescent="0.2">
      <c r="A16" s="17" t="s">
        <v>52</v>
      </c>
      <c r="B16" s="17" t="s">
        <v>24</v>
      </c>
      <c r="C16" s="2" t="s">
        <v>50</v>
      </c>
      <c r="D16" s="6" t="s">
        <v>159</v>
      </c>
      <c r="E16" s="6" t="s">
        <v>160</v>
      </c>
      <c r="F16" s="8">
        <v>45126</v>
      </c>
      <c r="G16" s="3" t="str">
        <f>IF(ISBLANK(VLOOKUP(A:A,'RWS AS-IS'!A:K,7,FALSE)),"",VLOOKUP(A:A,'RWS AS-IS'!A:K,7,FALSE))</f>
        <v>Maandelijks</v>
      </c>
      <c r="H16" s="2"/>
      <c r="I16" s="2"/>
      <c r="J16" s="2" t="s">
        <v>182</v>
      </c>
      <c r="K16" s="2"/>
    </row>
    <row r="17" spans="1:11" x14ac:dyDescent="0.2">
      <c r="A17" s="17" t="s">
        <v>48</v>
      </c>
      <c r="B17" s="17" t="s">
        <v>24</v>
      </c>
      <c r="C17" s="2" t="s">
        <v>50</v>
      </c>
      <c r="D17" s="6" t="s">
        <v>159</v>
      </c>
      <c r="E17" s="6" t="s">
        <v>160</v>
      </c>
      <c r="F17" s="8">
        <v>45126</v>
      </c>
      <c r="G17" s="3" t="str">
        <f>IF(ISBLANK(VLOOKUP(A:A,'RWS AS-IS'!A:K,7,FALSE)),"",VLOOKUP(A:A,'RWS AS-IS'!A:K,7,FALSE))</f>
        <v>Maandelijks</v>
      </c>
      <c r="H17" s="2"/>
      <c r="I17" s="2"/>
      <c r="J17" s="2" t="s">
        <v>182</v>
      </c>
      <c r="K17" s="2"/>
    </row>
    <row r="18" spans="1:11" x14ac:dyDescent="0.2">
      <c r="A18" s="17" t="s">
        <v>72</v>
      </c>
      <c r="B18" s="17" t="s">
        <v>73</v>
      </c>
      <c r="C18" s="2" t="s">
        <v>74</v>
      </c>
      <c r="D18" s="6" t="s">
        <v>164</v>
      </c>
      <c r="E18" s="6" t="s">
        <v>165</v>
      </c>
      <c r="F18" s="3">
        <v>45035</v>
      </c>
      <c r="G18" s="3" t="str">
        <f>IF(ISBLANK(VLOOKUP(A:A,'RWS AS-IS'!A:K,7,FALSE)),"",VLOOKUP(A:A,'RWS AS-IS'!A:K,7,FALSE))</f>
        <v xml:space="preserve">3 jaarlijks </v>
      </c>
      <c r="H18" s="2"/>
      <c r="I18" s="2"/>
      <c r="J18" s="2" t="s">
        <v>182</v>
      </c>
      <c r="K18" s="2"/>
    </row>
    <row r="19" spans="1:11" x14ac:dyDescent="0.2">
      <c r="A19" s="17" t="s">
        <v>23</v>
      </c>
      <c r="B19" s="17" t="s">
        <v>24</v>
      </c>
      <c r="C19" s="2" t="s">
        <v>26</v>
      </c>
      <c r="D19" s="6" t="s">
        <v>117</v>
      </c>
      <c r="E19" s="6" t="s">
        <v>119</v>
      </c>
      <c r="F19" s="8">
        <v>45120</v>
      </c>
      <c r="G19" s="3" t="str">
        <f>IF(ISBLANK(VLOOKUP(A:A,'RWS AS-IS'!A:K,7,FALSE)),"",VLOOKUP(A:A,'RWS AS-IS'!A:K,7,FALSE))</f>
        <v>Maandelijks</v>
      </c>
      <c r="H19" s="2"/>
      <c r="I19" s="2"/>
      <c r="J19" s="2" t="s">
        <v>182</v>
      </c>
      <c r="K19" s="2"/>
    </row>
    <row r="20" spans="1:11" x14ac:dyDescent="0.2">
      <c r="A20" s="17" t="s">
        <v>110</v>
      </c>
      <c r="B20" s="17" t="s">
        <v>24</v>
      </c>
      <c r="C20" s="2" t="s">
        <v>26</v>
      </c>
      <c r="D20" s="6" t="s">
        <v>117</v>
      </c>
      <c r="E20" s="6" t="s">
        <v>119</v>
      </c>
      <c r="F20" s="8">
        <v>45120</v>
      </c>
      <c r="G20" s="3" t="str">
        <f>IF(ISBLANK(VLOOKUP(A:A,'RWS AS-IS'!A:K,7,FALSE)),"",VLOOKUP(A:A,'RWS AS-IS'!A:K,7,FALSE))</f>
        <v>Maandelijks</v>
      </c>
      <c r="H20" s="2"/>
      <c r="I20" s="2"/>
      <c r="J20" s="2" t="s">
        <v>182</v>
      </c>
      <c r="K20" s="2"/>
    </row>
    <row r="21" spans="1:11" x14ac:dyDescent="0.2">
      <c r="A21" s="17" t="s">
        <v>109</v>
      </c>
      <c r="B21" s="17" t="s">
        <v>24</v>
      </c>
      <c r="C21" s="2" t="s">
        <v>26</v>
      </c>
      <c r="D21" s="6" t="s">
        <v>117</v>
      </c>
      <c r="E21" s="6" t="s">
        <v>119</v>
      </c>
      <c r="F21" s="8">
        <v>45120</v>
      </c>
      <c r="G21" s="3" t="str">
        <f>IF(ISBLANK(VLOOKUP(A:A,'RWS AS-IS'!A:K,7,FALSE)),"",VLOOKUP(A:A,'RWS AS-IS'!A:K,7,FALSE))</f>
        <v>Maandelijks</v>
      </c>
      <c r="H21" s="2"/>
      <c r="I21" s="2"/>
      <c r="J21" s="2" t="s">
        <v>182</v>
      </c>
      <c r="K21" s="2"/>
    </row>
    <row r="22" spans="1:11" x14ac:dyDescent="0.2">
      <c r="A22" s="17" t="s">
        <v>102</v>
      </c>
      <c r="B22" s="17" t="s">
        <v>24</v>
      </c>
      <c r="C22" s="2" t="s">
        <v>26</v>
      </c>
      <c r="D22" s="6" t="s">
        <v>117</v>
      </c>
      <c r="E22" s="6" t="s">
        <v>119</v>
      </c>
      <c r="F22" s="8">
        <v>45120</v>
      </c>
      <c r="G22" s="3" t="str">
        <f>IF(ISBLANK(VLOOKUP(A:A,'RWS AS-IS'!A:K,7,FALSE)),"",VLOOKUP(A:A,'RWS AS-IS'!A:K,7,FALSE))</f>
        <v>Maandelijks</v>
      </c>
      <c r="H22" s="2"/>
      <c r="I22" s="2"/>
      <c r="J22" s="2" t="s">
        <v>182</v>
      </c>
      <c r="K22" s="2"/>
    </row>
    <row r="23" spans="1:11" x14ac:dyDescent="0.2">
      <c r="A23" s="17" t="s">
        <v>105</v>
      </c>
      <c r="B23" s="17" t="s">
        <v>24</v>
      </c>
      <c r="C23" s="2" t="s">
        <v>26</v>
      </c>
      <c r="D23" s="6" t="s">
        <v>117</v>
      </c>
      <c r="E23" s="6" t="s">
        <v>119</v>
      </c>
      <c r="F23" s="8">
        <v>45120</v>
      </c>
      <c r="G23" s="3" t="str">
        <f>IF(ISBLANK(VLOOKUP(A:A,'RWS AS-IS'!A:K,7,FALSE)),"",VLOOKUP(A:A,'RWS AS-IS'!A:K,7,FALSE))</f>
        <v>Maandelijks</v>
      </c>
      <c r="H23" s="2"/>
      <c r="I23" s="2"/>
      <c r="J23" s="2" t="s">
        <v>182</v>
      </c>
      <c r="K23" s="2"/>
    </row>
    <row r="24" spans="1:11" x14ac:dyDescent="0.2">
      <c r="A24" s="17" t="s">
        <v>106</v>
      </c>
      <c r="B24" s="17" t="s">
        <v>24</v>
      </c>
      <c r="C24" s="2" t="s">
        <v>26</v>
      </c>
      <c r="D24" s="6" t="s">
        <v>117</v>
      </c>
      <c r="E24" s="6" t="s">
        <v>119</v>
      </c>
      <c r="F24" s="8">
        <v>45120</v>
      </c>
      <c r="G24" s="3" t="str">
        <f>IF(ISBLANK(VLOOKUP(A:A,'RWS AS-IS'!A:K,7,FALSE)),"",VLOOKUP(A:A,'RWS AS-IS'!A:K,7,FALSE))</f>
        <v>Maandelijks</v>
      </c>
      <c r="H24" s="2"/>
      <c r="I24" s="2"/>
      <c r="J24" s="2" t="s">
        <v>182</v>
      </c>
      <c r="K24" s="2"/>
    </row>
    <row r="25" spans="1:11" x14ac:dyDescent="0.2">
      <c r="A25" s="17" t="s">
        <v>107</v>
      </c>
      <c r="B25" s="17" t="s">
        <v>24</v>
      </c>
      <c r="C25" s="2" t="s">
        <v>26</v>
      </c>
      <c r="D25" s="6" t="s">
        <v>117</v>
      </c>
      <c r="E25" s="6" t="s">
        <v>119</v>
      </c>
      <c r="F25" s="8">
        <v>45120</v>
      </c>
      <c r="G25" s="3" t="str">
        <f>IF(ISBLANK(VLOOKUP(A:A,'RWS AS-IS'!A:K,7,FALSE)),"",VLOOKUP(A:A,'RWS AS-IS'!A:K,7,FALSE))</f>
        <v>Maandelijks</v>
      </c>
      <c r="H25" s="2"/>
      <c r="I25" s="2"/>
      <c r="J25" s="2" t="s">
        <v>182</v>
      </c>
      <c r="K25" s="2"/>
    </row>
    <row r="26" spans="1:11" x14ac:dyDescent="0.2">
      <c r="A26" s="17" t="s">
        <v>108</v>
      </c>
      <c r="B26" s="17" t="s">
        <v>24</v>
      </c>
      <c r="C26" s="2" t="s">
        <v>26</v>
      </c>
      <c r="D26" s="6" t="s">
        <v>117</v>
      </c>
      <c r="E26" s="6" t="s">
        <v>119</v>
      </c>
      <c r="F26" s="8">
        <v>45120</v>
      </c>
      <c r="G26" s="3" t="str">
        <f>IF(ISBLANK(VLOOKUP(A:A,'RWS AS-IS'!A:K,7,FALSE)),"",VLOOKUP(A:A,'RWS AS-IS'!A:K,7,FALSE))</f>
        <v>Maandelijks</v>
      </c>
      <c r="H26" s="2"/>
      <c r="I26" s="2"/>
      <c r="J26" s="2" t="s">
        <v>182</v>
      </c>
      <c r="K26" s="2"/>
    </row>
    <row r="27" spans="1:11" x14ac:dyDescent="0.2">
      <c r="A27" s="17" t="s">
        <v>14</v>
      </c>
      <c r="B27" s="17" t="s">
        <v>9</v>
      </c>
      <c r="C27" s="2" t="s">
        <v>11</v>
      </c>
      <c r="D27" s="6" t="s">
        <v>162</v>
      </c>
      <c r="E27" s="6" t="s">
        <v>163</v>
      </c>
      <c r="F27" s="3">
        <v>44966</v>
      </c>
      <c r="G27" s="3" t="str">
        <f>IF(ISBLANK(VLOOKUP(A:A,'RWS AS-IS'!A:K,7,FALSE)),"",VLOOKUP(A:A,'RWS AS-IS'!A:K,7,FALSE))</f>
        <v>6-jaarlijks</v>
      </c>
      <c r="H27" s="2"/>
      <c r="I27" s="2"/>
      <c r="J27" s="2" t="s">
        <v>37</v>
      </c>
      <c r="K27" s="2"/>
    </row>
    <row r="28" spans="1:11" x14ac:dyDescent="0.2">
      <c r="A28" s="17" t="s">
        <v>76</v>
      </c>
      <c r="B28" s="17" t="s">
        <v>9</v>
      </c>
      <c r="C28" s="2" t="s">
        <v>173</v>
      </c>
      <c r="D28" s="6"/>
      <c r="E28" s="6"/>
      <c r="F28" s="9"/>
      <c r="G28" s="3" t="str">
        <f>IF(ISBLANK(VLOOKUP(A:A,'RWS AS-IS'!A:K,7,FALSE)),"",VLOOKUP(A:A,'RWS AS-IS'!A:K,7,FALSE))</f>
        <v/>
      </c>
      <c r="H28" s="2"/>
      <c r="I28" s="2" t="s">
        <v>112</v>
      </c>
      <c r="J28" s="2" t="s">
        <v>37</v>
      </c>
      <c r="K28" s="2"/>
    </row>
    <row r="29" spans="1:11" x14ac:dyDescent="0.2">
      <c r="A29" s="17" t="s">
        <v>75</v>
      </c>
      <c r="B29" s="17" t="s">
        <v>9</v>
      </c>
      <c r="C29" s="2" t="s">
        <v>173</v>
      </c>
      <c r="D29" s="6"/>
      <c r="E29" s="6"/>
      <c r="F29" s="3"/>
      <c r="G29" s="3" t="str">
        <f>IF(ISBLANK(VLOOKUP(A:A,'RWS AS-IS'!A:K,7,FALSE)),"",VLOOKUP(A:A,'RWS AS-IS'!A:K,7,FALSE))</f>
        <v/>
      </c>
      <c r="H29" s="2"/>
      <c r="I29" s="2" t="s">
        <v>112</v>
      </c>
      <c r="J29" s="2" t="s">
        <v>37</v>
      </c>
      <c r="K29" s="2"/>
    </row>
    <row r="30" spans="1:11" x14ac:dyDescent="0.2">
      <c r="A30" s="17" t="s">
        <v>77</v>
      </c>
      <c r="B30" s="17" t="s">
        <v>9</v>
      </c>
      <c r="C30" s="2" t="s">
        <v>173</v>
      </c>
      <c r="D30" s="6"/>
      <c r="E30" s="6"/>
      <c r="F30" s="3"/>
      <c r="G30" s="3" t="str">
        <f>IF(ISBLANK(VLOOKUP(A:A,'RWS AS-IS'!A:K,7,FALSE)),"",VLOOKUP(A:A,'RWS AS-IS'!A:K,7,FALSE))</f>
        <v/>
      </c>
      <c r="H30" s="2"/>
      <c r="I30" s="2" t="s">
        <v>112</v>
      </c>
      <c r="J30" s="2" t="s">
        <v>37</v>
      </c>
      <c r="K30" s="2"/>
    </row>
    <row r="31" spans="1:11" x14ac:dyDescent="0.2">
      <c r="A31" s="17" t="s">
        <v>78</v>
      </c>
      <c r="B31" s="17" t="s">
        <v>9</v>
      </c>
      <c r="C31" s="2" t="s">
        <v>173</v>
      </c>
      <c r="D31" s="6"/>
      <c r="E31" s="6"/>
      <c r="F31" s="3"/>
      <c r="G31" s="3" t="str">
        <f>IF(ISBLANK(VLOOKUP(A:A,'RWS AS-IS'!A:K,7,FALSE)),"",VLOOKUP(A:A,'RWS AS-IS'!A:K,7,FALSE))</f>
        <v/>
      </c>
      <c r="H31" s="2"/>
      <c r="I31" s="2" t="s">
        <v>112</v>
      </c>
      <c r="J31" s="2" t="s">
        <v>37</v>
      </c>
      <c r="K31" s="2"/>
    </row>
    <row r="32" spans="1:11" x14ac:dyDescent="0.2">
      <c r="A32" s="17" t="s">
        <v>79</v>
      </c>
      <c r="B32" s="17" t="s">
        <v>9</v>
      </c>
      <c r="C32" s="2" t="s">
        <v>173</v>
      </c>
      <c r="D32" s="6"/>
      <c r="E32" s="6"/>
      <c r="F32" s="3"/>
      <c r="G32" s="3" t="str">
        <f>IF(ISBLANK(VLOOKUP(A:A,'RWS AS-IS'!A:K,7,FALSE)),"",VLOOKUP(A:A,'RWS AS-IS'!A:K,7,FALSE))</f>
        <v/>
      </c>
      <c r="H32" s="2"/>
      <c r="I32" s="2" t="s">
        <v>112</v>
      </c>
      <c r="J32" s="2" t="s">
        <v>37</v>
      </c>
      <c r="K32" s="2"/>
    </row>
    <row r="33" spans="1:11" x14ac:dyDescent="0.2">
      <c r="A33" s="17" t="s">
        <v>80</v>
      </c>
      <c r="B33" s="17" t="s">
        <v>9</v>
      </c>
      <c r="C33" s="2" t="s">
        <v>173</v>
      </c>
      <c r="D33" s="6"/>
      <c r="E33" s="6"/>
      <c r="F33" s="3"/>
      <c r="G33" s="3" t="str">
        <f>IF(ISBLANK(VLOOKUP(A:A,'RWS AS-IS'!A:K,7,FALSE)),"",VLOOKUP(A:A,'RWS AS-IS'!A:K,7,FALSE))</f>
        <v/>
      </c>
      <c r="H33" s="2"/>
      <c r="I33" s="2" t="s">
        <v>112</v>
      </c>
      <c r="J33" s="2" t="s">
        <v>37</v>
      </c>
      <c r="K33" s="2"/>
    </row>
    <row r="34" spans="1:11" x14ac:dyDescent="0.2">
      <c r="A34" s="17" t="s">
        <v>92</v>
      </c>
      <c r="B34" s="17" t="s">
        <v>61</v>
      </c>
      <c r="C34" s="2" t="s">
        <v>173</v>
      </c>
      <c r="D34" s="6"/>
      <c r="E34" s="6"/>
      <c r="F34" s="3"/>
      <c r="G34" s="3" t="str">
        <f>IF(ISBLANK(VLOOKUP(A:A,'RWS AS-IS'!A:K,7,FALSE)),"",VLOOKUP(A:A,'RWS AS-IS'!A:K,7,FALSE))</f>
        <v/>
      </c>
      <c r="H34" s="2"/>
      <c r="I34" s="2" t="s">
        <v>112</v>
      </c>
      <c r="J34" s="2" t="s">
        <v>37</v>
      </c>
      <c r="K34" s="2"/>
    </row>
    <row r="35" spans="1:11" x14ac:dyDescent="0.2">
      <c r="A35" s="17" t="s">
        <v>60</v>
      </c>
      <c r="B35" s="17" t="s">
        <v>61</v>
      </c>
      <c r="C35" s="2" t="s">
        <v>62</v>
      </c>
      <c r="D35" s="2"/>
      <c r="E35" s="2"/>
      <c r="F35" s="3"/>
      <c r="G35" s="3" t="str">
        <f>IF(ISBLANK(VLOOKUP(A:A,'RWS AS-IS'!A:K,7,FALSE)),"",VLOOKUP(A:A,'RWS AS-IS'!A:K,7,FALSE))</f>
        <v>6-jaarlijks</v>
      </c>
      <c r="H35" s="2"/>
      <c r="I35" s="2" t="s">
        <v>112</v>
      </c>
      <c r="J35" s="2" t="s">
        <v>37</v>
      </c>
      <c r="K35" s="2"/>
    </row>
    <row r="36" spans="1:11" x14ac:dyDescent="0.2">
      <c r="A36" s="17" t="s">
        <v>82</v>
      </c>
      <c r="B36" s="17" t="s">
        <v>9</v>
      </c>
      <c r="C36" s="2" t="s">
        <v>173</v>
      </c>
      <c r="D36" s="6"/>
      <c r="E36" s="6"/>
      <c r="F36" s="3"/>
      <c r="G36" s="3" t="str">
        <f>IF(ISBLANK(VLOOKUP(A:A,'RWS AS-IS'!A:K,7,FALSE)),"",VLOOKUP(A:A,'RWS AS-IS'!A:K,7,FALSE))</f>
        <v/>
      </c>
      <c r="H36" s="2"/>
      <c r="I36" s="2" t="s">
        <v>112</v>
      </c>
      <c r="J36" s="2" t="s">
        <v>37</v>
      </c>
      <c r="K36" s="2"/>
    </row>
    <row r="37" spans="1:11" x14ac:dyDescent="0.2">
      <c r="A37" s="17" t="s">
        <v>83</v>
      </c>
      <c r="B37" s="17" t="s">
        <v>9</v>
      </c>
      <c r="C37" s="2" t="s">
        <v>173</v>
      </c>
      <c r="D37" s="6"/>
      <c r="E37" s="6"/>
      <c r="F37" s="3"/>
      <c r="G37" s="3" t="str">
        <f>IF(ISBLANK(VLOOKUP(A:A,'RWS AS-IS'!A:K,7,FALSE)),"",VLOOKUP(A:A,'RWS AS-IS'!A:K,7,FALSE))</f>
        <v/>
      </c>
      <c r="H37" s="2"/>
      <c r="I37" s="2" t="s">
        <v>112</v>
      </c>
      <c r="J37" s="2" t="s">
        <v>37</v>
      </c>
      <c r="K37" s="2"/>
    </row>
    <row r="38" spans="1:11" x14ac:dyDescent="0.2">
      <c r="A38" s="17" t="s">
        <v>41</v>
      </c>
      <c r="B38" s="17" t="s">
        <v>33</v>
      </c>
      <c r="C38" s="2" t="s">
        <v>35</v>
      </c>
      <c r="D38" s="6" t="s">
        <v>121</v>
      </c>
      <c r="E38" s="6" t="s">
        <v>122</v>
      </c>
      <c r="F38" s="3">
        <v>45016</v>
      </c>
      <c r="G38" s="3" t="str">
        <f>IF(ISBLANK(VLOOKUP(A:A,'RWS AS-IS'!A:K,7,FALSE)),"",VLOOKUP(A:A,'RWS AS-IS'!A:K,7,FALSE))</f>
        <v>5-jaarlijks</v>
      </c>
      <c r="H38" s="2"/>
      <c r="I38" s="2"/>
      <c r="J38" s="2" t="s">
        <v>182</v>
      </c>
      <c r="K38" s="2"/>
    </row>
    <row r="39" spans="1:11" x14ac:dyDescent="0.2">
      <c r="A39" s="17" t="s">
        <v>58</v>
      </c>
      <c r="B39" s="17" t="s">
        <v>59</v>
      </c>
      <c r="C39" s="2" t="s">
        <v>173</v>
      </c>
      <c r="D39" s="2"/>
      <c r="E39" s="2"/>
      <c r="F39" s="3"/>
      <c r="G39" s="3" t="str">
        <f>IF(ISBLANK(VLOOKUP(A:A,'RWS AS-IS'!A:K,7,FALSE)),"",VLOOKUP(A:A,'RWS AS-IS'!A:K,7,FALSE))</f>
        <v/>
      </c>
      <c r="H39" s="2"/>
      <c r="I39" s="2" t="s">
        <v>112</v>
      </c>
      <c r="J39" s="2" t="s">
        <v>37</v>
      </c>
      <c r="K39" s="2"/>
    </row>
    <row r="40" spans="1:11" x14ac:dyDescent="0.2">
      <c r="A40" s="17" t="s">
        <v>91</v>
      </c>
      <c r="B40" s="17" t="s">
        <v>59</v>
      </c>
      <c r="C40" s="2" t="s">
        <v>62</v>
      </c>
      <c r="D40" s="6"/>
      <c r="E40" s="6"/>
      <c r="F40" s="3"/>
      <c r="G40" s="3" t="str">
        <f>IF(ISBLANK(VLOOKUP(A:A,'RWS AS-IS'!A:K,7,FALSE)),"",VLOOKUP(A:A,'RWS AS-IS'!A:K,7,FALSE))</f>
        <v>6-jaarlijks</v>
      </c>
      <c r="H40" s="2"/>
      <c r="I40" s="2" t="s">
        <v>112</v>
      </c>
      <c r="J40" s="2" t="s">
        <v>37</v>
      </c>
      <c r="K40" s="2"/>
    </row>
    <row r="41" spans="1:11" x14ac:dyDescent="0.2">
      <c r="A41" s="17" t="s">
        <v>84</v>
      </c>
      <c r="B41" s="17" t="s">
        <v>9</v>
      </c>
      <c r="C41" s="2" t="s">
        <v>173</v>
      </c>
      <c r="D41" s="6"/>
      <c r="E41" s="6"/>
      <c r="F41" s="3"/>
      <c r="G41" s="3" t="str">
        <f>IF(ISBLANK(VLOOKUP(A:A,'RWS AS-IS'!A:K,7,FALSE)),"",VLOOKUP(A:A,'RWS AS-IS'!A:K,7,FALSE))</f>
        <v/>
      </c>
      <c r="H41" s="2"/>
      <c r="I41" s="2" t="s">
        <v>112</v>
      </c>
      <c r="J41" s="2" t="s">
        <v>37</v>
      </c>
      <c r="K41" s="2"/>
    </row>
    <row r="42" spans="1:11" x14ac:dyDescent="0.2">
      <c r="A42" s="17" t="s">
        <v>85</v>
      </c>
      <c r="B42" s="17" t="s">
        <v>9</v>
      </c>
      <c r="C42" s="2" t="s">
        <v>173</v>
      </c>
      <c r="D42" s="6"/>
      <c r="E42" s="6"/>
      <c r="F42" s="3"/>
      <c r="G42" s="3" t="str">
        <f>IF(ISBLANK(VLOOKUP(A:A,'RWS AS-IS'!A:K,7,FALSE)),"",VLOOKUP(A:A,'RWS AS-IS'!A:K,7,FALSE))</f>
        <v/>
      </c>
      <c r="H42" s="2"/>
      <c r="I42" s="2" t="s">
        <v>112</v>
      </c>
      <c r="J42" s="2" t="s">
        <v>37</v>
      </c>
      <c r="K42" s="2"/>
    </row>
    <row r="43" spans="1:11" x14ac:dyDescent="0.2">
      <c r="A43" s="17" t="s">
        <v>38</v>
      </c>
      <c r="B43" s="17" t="s">
        <v>33</v>
      </c>
      <c r="C43" s="2" t="s">
        <v>35</v>
      </c>
      <c r="D43" s="6" t="s">
        <v>121</v>
      </c>
      <c r="E43" s="6" t="s">
        <v>122</v>
      </c>
      <c r="F43" s="3">
        <v>45016</v>
      </c>
      <c r="G43" s="3" t="str">
        <f>IF(ISBLANK(VLOOKUP(A:A,'RWS AS-IS'!A:K,7,FALSE)),"",VLOOKUP(A:A,'RWS AS-IS'!A:K,7,FALSE))</f>
        <v>5-jaarlijks</v>
      </c>
      <c r="H43" s="2"/>
      <c r="I43" s="2"/>
      <c r="J43" s="2" t="s">
        <v>182</v>
      </c>
      <c r="K43" s="2"/>
    </row>
    <row r="44" spans="1:11" x14ac:dyDescent="0.2">
      <c r="A44" s="17" t="s">
        <v>94</v>
      </c>
      <c r="B44" s="17" t="s">
        <v>33</v>
      </c>
      <c r="C44" s="2" t="s">
        <v>35</v>
      </c>
      <c r="D44" s="6" t="s">
        <v>121</v>
      </c>
      <c r="E44" s="6" t="s">
        <v>122</v>
      </c>
      <c r="F44" s="3">
        <v>45016</v>
      </c>
      <c r="G44" s="3" t="str">
        <f>IF(ISBLANK(VLOOKUP(A:A,'RWS AS-IS'!A:K,7,FALSE)),"",VLOOKUP(A:A,'RWS AS-IS'!A:K,7,FALSE))</f>
        <v>5-jaarlijks</v>
      </c>
      <c r="H44" s="2"/>
      <c r="I44" s="2"/>
      <c r="J44" s="2" t="s">
        <v>182</v>
      </c>
      <c r="K44" s="2"/>
    </row>
    <row r="45" spans="1:11" x14ac:dyDescent="0.2">
      <c r="A45" s="17" t="s">
        <v>95</v>
      </c>
      <c r="B45" s="17" t="s">
        <v>33</v>
      </c>
      <c r="C45" s="2" t="s">
        <v>35</v>
      </c>
      <c r="D45" s="6" t="s">
        <v>121</v>
      </c>
      <c r="E45" s="6" t="s">
        <v>122</v>
      </c>
      <c r="F45" s="3">
        <v>45016</v>
      </c>
      <c r="G45" s="3" t="str">
        <f>IF(ISBLANK(VLOOKUP(A:A,'RWS AS-IS'!A:K,7,FALSE)),"",VLOOKUP(A:A,'RWS AS-IS'!A:K,7,FALSE))</f>
        <v>5-jaarlijks</v>
      </c>
      <c r="H45" s="2"/>
      <c r="I45" s="2"/>
      <c r="J45" s="2" t="s">
        <v>182</v>
      </c>
      <c r="K45" s="2"/>
    </row>
    <row r="46" spans="1:11" x14ac:dyDescent="0.2">
      <c r="A46" s="17" t="s">
        <v>32</v>
      </c>
      <c r="B46" s="17" t="s">
        <v>33</v>
      </c>
      <c r="C46" s="2" t="s">
        <v>35</v>
      </c>
      <c r="D46" s="6" t="s">
        <v>121</v>
      </c>
      <c r="E46" s="6" t="s">
        <v>122</v>
      </c>
      <c r="F46" s="3">
        <v>45016</v>
      </c>
      <c r="G46" s="3" t="str">
        <f>IF(ISBLANK(VLOOKUP(A:A,'RWS AS-IS'!A:K,7,FALSE)),"",VLOOKUP(A:A,'RWS AS-IS'!A:K,7,FALSE))</f>
        <v>5-jaarlijks</v>
      </c>
      <c r="H46" s="2"/>
      <c r="I46" s="2"/>
      <c r="J46" s="2" t="s">
        <v>182</v>
      </c>
      <c r="K46" s="2"/>
    </row>
    <row r="47" spans="1:11" x14ac:dyDescent="0.2">
      <c r="A47" s="17" t="s">
        <v>86</v>
      </c>
      <c r="B47" s="17" t="s">
        <v>9</v>
      </c>
      <c r="C47" s="2" t="s">
        <v>173</v>
      </c>
      <c r="D47" s="6"/>
      <c r="E47" s="6"/>
      <c r="F47" s="3"/>
      <c r="G47" s="3" t="str">
        <f>IF(ISBLANK(VLOOKUP(A:A,'RWS AS-IS'!A:K,7,FALSE)),"",VLOOKUP(A:A,'RWS AS-IS'!A:K,7,FALSE))</f>
        <v/>
      </c>
      <c r="H47" s="2"/>
      <c r="I47" s="2" t="s">
        <v>112</v>
      </c>
      <c r="J47" s="2" t="s">
        <v>37</v>
      </c>
      <c r="K47" s="2"/>
    </row>
    <row r="48" spans="1:11" x14ac:dyDescent="0.2">
      <c r="A48" s="17" t="s">
        <v>87</v>
      </c>
      <c r="B48" s="17" t="s">
        <v>9</v>
      </c>
      <c r="C48" s="2" t="s">
        <v>173</v>
      </c>
      <c r="D48" s="6"/>
      <c r="E48" s="6"/>
      <c r="F48" s="3"/>
      <c r="G48" s="3" t="str">
        <f>IF(ISBLANK(VLOOKUP(A:A,'RWS AS-IS'!A:K,7,FALSE)),"",VLOOKUP(A:A,'RWS AS-IS'!A:K,7,FALSE))</f>
        <v/>
      </c>
      <c r="H48" s="2"/>
      <c r="I48" s="2" t="s">
        <v>112</v>
      </c>
      <c r="J48" s="2" t="s">
        <v>37</v>
      </c>
      <c r="K48" s="2"/>
    </row>
    <row r="49" spans="1:11" x14ac:dyDescent="0.2">
      <c r="A49" s="17" t="s">
        <v>88</v>
      </c>
      <c r="B49" s="17" t="s">
        <v>9</v>
      </c>
      <c r="C49" s="2" t="s">
        <v>173</v>
      </c>
      <c r="D49" s="6"/>
      <c r="E49" s="6"/>
      <c r="F49" s="3"/>
      <c r="G49" s="3" t="str">
        <f>IF(ISBLANK(VLOOKUP(A:A,'RWS AS-IS'!A:K,7,FALSE)),"",VLOOKUP(A:A,'RWS AS-IS'!A:K,7,FALSE))</f>
        <v/>
      </c>
      <c r="H49" s="2"/>
      <c r="I49" s="2" t="s">
        <v>112</v>
      </c>
      <c r="J49" s="2" t="s">
        <v>37</v>
      </c>
      <c r="K49" s="2"/>
    </row>
    <row r="50" spans="1:11" x14ac:dyDescent="0.2">
      <c r="A50" s="17" t="s">
        <v>89</v>
      </c>
      <c r="B50" s="17" t="s">
        <v>9</v>
      </c>
      <c r="C50" s="2" t="s">
        <v>173</v>
      </c>
      <c r="D50" s="6"/>
      <c r="E50" s="6"/>
      <c r="F50" s="3"/>
      <c r="G50" s="3" t="str">
        <f>IF(ISBLANK(VLOOKUP(A:A,'RWS AS-IS'!A:K,7,FALSE)),"",VLOOKUP(A:A,'RWS AS-IS'!A:K,7,FALSE))</f>
        <v/>
      </c>
      <c r="H50" s="2"/>
      <c r="I50" s="2" t="s">
        <v>112</v>
      </c>
      <c r="J50" s="2" t="s">
        <v>37</v>
      </c>
      <c r="K50" s="2"/>
    </row>
    <row r="51" spans="1:11" x14ac:dyDescent="0.2">
      <c r="A51" s="17" t="s">
        <v>90</v>
      </c>
      <c r="B51" s="17" t="s">
        <v>9</v>
      </c>
      <c r="C51" s="2" t="s">
        <v>173</v>
      </c>
      <c r="D51" s="6"/>
      <c r="E51" s="6"/>
      <c r="F51" s="3"/>
      <c r="G51" s="3" t="str">
        <f>IF(ISBLANK(VLOOKUP(A:A,'RWS AS-IS'!A:K,7,FALSE)),"",VLOOKUP(A:A,'RWS AS-IS'!A:K,7,FALSE))</f>
        <v/>
      </c>
      <c r="H51" s="2"/>
      <c r="I51" s="2" t="s">
        <v>112</v>
      </c>
      <c r="J51" s="2" t="s">
        <v>37</v>
      </c>
      <c r="K51" s="2"/>
    </row>
    <row r="52" spans="1:11" x14ac:dyDescent="0.2">
      <c r="A52" s="17" t="s">
        <v>98</v>
      </c>
      <c r="B52" s="17" t="s">
        <v>24</v>
      </c>
      <c r="C52" s="2" t="s">
        <v>211</v>
      </c>
      <c r="D52" s="6" t="s">
        <v>275</v>
      </c>
      <c r="E52" s="6" t="s">
        <v>276</v>
      </c>
      <c r="F52" s="3">
        <v>45124</v>
      </c>
      <c r="G52" s="3" t="str">
        <f>IF(ISBLANK(VLOOKUP(A:A,'RWS AS-IS'!A:K,7,FALSE)),"",VLOOKUP(A:A,'RWS AS-IS'!A:K,7,FALSE))</f>
        <v>Maandelijks</v>
      </c>
      <c r="H52" s="2"/>
      <c r="I52" s="2"/>
      <c r="J52" s="2" t="s">
        <v>182</v>
      </c>
      <c r="K52" s="2"/>
    </row>
    <row r="53" spans="1:11" x14ac:dyDescent="0.2">
      <c r="A53" s="17" t="s">
        <v>99</v>
      </c>
      <c r="B53" s="17" t="s">
        <v>24</v>
      </c>
      <c r="C53" s="2" t="s">
        <v>100</v>
      </c>
      <c r="D53" s="6" t="s">
        <v>277</v>
      </c>
      <c r="E53" s="6" t="s">
        <v>278</v>
      </c>
      <c r="F53" s="3">
        <v>44859</v>
      </c>
      <c r="G53" s="3" t="str">
        <f>IF(ISBLANK(VLOOKUP(A:A,'RWS AS-IS'!A:K,7,FALSE)),"",VLOOKUP(A:A,'RWS AS-IS'!A:K,7,FALSE))</f>
        <v>op afroep</v>
      </c>
      <c r="H53" s="2"/>
      <c r="I53" s="2"/>
      <c r="J53" s="2" t="s">
        <v>182</v>
      </c>
      <c r="K53" s="2"/>
    </row>
    <row r="54" spans="1:11" x14ac:dyDescent="0.2">
      <c r="A54" s="17" t="s">
        <v>101</v>
      </c>
      <c r="B54" s="17" t="s">
        <v>24</v>
      </c>
      <c r="C54" s="2" t="s">
        <v>30</v>
      </c>
      <c r="D54" s="6" t="s">
        <v>117</v>
      </c>
      <c r="E54" s="6" t="s">
        <v>118</v>
      </c>
      <c r="F54" s="8">
        <v>45120</v>
      </c>
      <c r="G54" s="3" t="str">
        <f>IF(ISBLANK(VLOOKUP(A:A,'RWS AS-IS'!A:K,7,FALSE)),"",VLOOKUP(A:A,'RWS AS-IS'!A:K,7,FALSE))</f>
        <v>Maandelijks</v>
      </c>
      <c r="H54" s="2"/>
      <c r="I54" s="2"/>
      <c r="J54" s="2" t="s">
        <v>182</v>
      </c>
      <c r="K54" s="2"/>
    </row>
    <row r="55" spans="1:11" x14ac:dyDescent="0.2">
      <c r="A55" s="17" t="s">
        <v>212</v>
      </c>
      <c r="B55" s="17" t="s">
        <v>213</v>
      </c>
      <c r="C55" s="2" t="s">
        <v>214</v>
      </c>
      <c r="D55" s="2"/>
      <c r="E55" s="2"/>
      <c r="F55" s="2"/>
      <c r="G55" s="2" t="s">
        <v>215</v>
      </c>
      <c r="H55" s="2"/>
      <c r="I55" s="2" t="s">
        <v>112</v>
      </c>
      <c r="J55" s="2" t="s">
        <v>37</v>
      </c>
      <c r="K55" s="2"/>
    </row>
    <row r="56" spans="1:11" x14ac:dyDescent="0.2">
      <c r="A56" s="17" t="s">
        <v>216</v>
      </c>
      <c r="B56" s="17" t="s">
        <v>213</v>
      </c>
      <c r="C56" s="2" t="s">
        <v>74</v>
      </c>
      <c r="D56" s="6" t="s">
        <v>279</v>
      </c>
      <c r="E56" s="6" t="s">
        <v>280</v>
      </c>
      <c r="F56" s="3">
        <v>45035</v>
      </c>
      <c r="G56" s="2" t="s">
        <v>217</v>
      </c>
      <c r="H56" s="2"/>
      <c r="I56" s="2"/>
      <c r="J56" s="2" t="s">
        <v>182</v>
      </c>
      <c r="K56" s="2"/>
    </row>
    <row r="57" spans="1:11" x14ac:dyDescent="0.2">
      <c r="A57" s="17" t="s">
        <v>218</v>
      </c>
      <c r="B57" s="17" t="s">
        <v>213</v>
      </c>
      <c r="C57" s="2" t="s">
        <v>74</v>
      </c>
      <c r="D57" s="6" t="s">
        <v>279</v>
      </c>
      <c r="E57" s="6" t="s">
        <v>280</v>
      </c>
      <c r="F57" s="3">
        <v>45035</v>
      </c>
      <c r="G57" s="2" t="s">
        <v>217</v>
      </c>
      <c r="H57" s="2"/>
      <c r="I57" s="2"/>
      <c r="J57" s="2" t="s">
        <v>182</v>
      </c>
      <c r="K57" s="2"/>
    </row>
    <row r="58" spans="1:11" x14ac:dyDescent="0.2">
      <c r="A58" s="17" t="s">
        <v>219</v>
      </c>
      <c r="B58" s="17" t="s">
        <v>213</v>
      </c>
      <c r="C58" s="2" t="s">
        <v>220</v>
      </c>
      <c r="D58" s="2"/>
      <c r="E58" s="2"/>
      <c r="F58" s="2"/>
      <c r="G58" s="2" t="s">
        <v>221</v>
      </c>
      <c r="H58" s="2"/>
      <c r="I58" s="2" t="s">
        <v>112</v>
      </c>
      <c r="J58" s="2" t="s">
        <v>37</v>
      </c>
      <c r="K58" s="2"/>
    </row>
    <row r="59" spans="1:11" x14ac:dyDescent="0.2">
      <c r="A59" s="17" t="s">
        <v>222</v>
      </c>
      <c r="B59" s="17"/>
      <c r="C59" s="2" t="s">
        <v>223</v>
      </c>
      <c r="D59" s="2"/>
      <c r="E59" s="2"/>
      <c r="F59" s="2"/>
      <c r="G59" s="2" t="s">
        <v>156</v>
      </c>
      <c r="H59" s="2"/>
      <c r="I59" s="2" t="s">
        <v>112</v>
      </c>
      <c r="J59" s="2" t="s">
        <v>37</v>
      </c>
      <c r="K59" s="2"/>
    </row>
    <row r="60" spans="1:11" x14ac:dyDescent="0.2">
      <c r="A60" s="17" t="s">
        <v>224</v>
      </c>
      <c r="B60" s="17"/>
      <c r="C60" s="2" t="s">
        <v>223</v>
      </c>
      <c r="D60" s="2"/>
      <c r="E60" s="2"/>
      <c r="F60" s="2"/>
      <c r="G60" s="2" t="s">
        <v>156</v>
      </c>
      <c r="H60" s="2"/>
      <c r="I60" s="2" t="s">
        <v>112</v>
      </c>
      <c r="J60" s="2" t="s">
        <v>37</v>
      </c>
      <c r="K60" s="2"/>
    </row>
    <row r="61" spans="1:11" x14ac:dyDescent="0.2">
      <c r="A61" s="17" t="s">
        <v>225</v>
      </c>
      <c r="B61" s="17"/>
      <c r="C61" s="2" t="s">
        <v>223</v>
      </c>
      <c r="D61" s="2"/>
      <c r="E61" s="2"/>
      <c r="F61" s="2"/>
      <c r="G61" s="2" t="s">
        <v>156</v>
      </c>
      <c r="H61" s="2"/>
      <c r="I61" s="2" t="s">
        <v>112</v>
      </c>
      <c r="J61" s="2" t="s">
        <v>37</v>
      </c>
      <c r="K61" s="2"/>
    </row>
    <row r="62" spans="1:11" x14ac:dyDescent="0.2">
      <c r="A62" s="17" t="s">
        <v>226</v>
      </c>
      <c r="B62" s="17" t="s">
        <v>24</v>
      </c>
      <c r="C62" s="2" t="s">
        <v>26</v>
      </c>
      <c r="D62" s="6" t="s">
        <v>117</v>
      </c>
      <c r="E62" s="6" t="s">
        <v>119</v>
      </c>
      <c r="F62" s="8">
        <v>45120</v>
      </c>
      <c r="G62" s="2" t="s">
        <v>227</v>
      </c>
      <c r="H62" s="2"/>
      <c r="I62" s="2"/>
      <c r="J62" s="2" t="s">
        <v>182</v>
      </c>
      <c r="K62" s="2"/>
    </row>
    <row r="63" spans="1:11" x14ac:dyDescent="0.2">
      <c r="A63" s="17" t="s">
        <v>228</v>
      </c>
      <c r="B63" s="17" t="s">
        <v>24</v>
      </c>
      <c r="C63" s="2" t="s">
        <v>26</v>
      </c>
      <c r="D63" s="6" t="s">
        <v>117</v>
      </c>
      <c r="E63" s="6" t="s">
        <v>119</v>
      </c>
      <c r="F63" s="8">
        <v>45120</v>
      </c>
      <c r="G63" s="2" t="s">
        <v>227</v>
      </c>
      <c r="H63" s="2"/>
      <c r="I63" s="2"/>
      <c r="J63" s="2" t="s">
        <v>182</v>
      </c>
      <c r="K63" s="2"/>
    </row>
    <row r="64" spans="1:11" x14ac:dyDescent="0.2">
      <c r="A64" s="17" t="s">
        <v>229</v>
      </c>
      <c r="B64" s="17"/>
      <c r="C64" s="2" t="s">
        <v>223</v>
      </c>
      <c r="D64" s="2"/>
      <c r="E64" s="2"/>
      <c r="F64" s="2"/>
      <c r="G64" s="2" t="s">
        <v>156</v>
      </c>
      <c r="H64" s="2"/>
      <c r="I64" s="2" t="s">
        <v>112</v>
      </c>
      <c r="J64" s="2" t="s">
        <v>37</v>
      </c>
      <c r="K64" s="2"/>
    </row>
    <row r="65" spans="1:11" x14ac:dyDescent="0.2">
      <c r="A65" s="17" t="s">
        <v>230</v>
      </c>
      <c r="B65" s="17" t="s">
        <v>19</v>
      </c>
      <c r="C65" s="2" t="s">
        <v>21</v>
      </c>
      <c r="D65" s="6" t="s">
        <v>115</v>
      </c>
      <c r="E65" s="6" t="s">
        <v>116</v>
      </c>
      <c r="F65" s="3">
        <v>44917</v>
      </c>
      <c r="G65" s="2" t="s">
        <v>156</v>
      </c>
      <c r="H65" s="2"/>
      <c r="I65" s="2"/>
      <c r="J65" s="2" t="s">
        <v>182</v>
      </c>
      <c r="K65" s="2"/>
    </row>
    <row r="66" spans="1:11" x14ac:dyDescent="0.2">
      <c r="A66" s="17" t="s">
        <v>231</v>
      </c>
      <c r="B66" s="17"/>
      <c r="C66" s="2" t="s">
        <v>232</v>
      </c>
      <c r="D66" s="2"/>
      <c r="E66" s="2"/>
      <c r="F66" s="2"/>
      <c r="G66" s="2" t="s">
        <v>156</v>
      </c>
      <c r="H66" s="2"/>
      <c r="I66" s="2" t="s">
        <v>112</v>
      </c>
      <c r="J66" s="2" t="s">
        <v>37</v>
      </c>
      <c r="K66" s="2"/>
    </row>
    <row r="67" spans="1:11" x14ac:dyDescent="0.2">
      <c r="A67" s="17" t="s">
        <v>233</v>
      </c>
      <c r="B67" s="17"/>
      <c r="C67" s="2" t="s">
        <v>232</v>
      </c>
      <c r="D67" s="2"/>
      <c r="E67" s="2"/>
      <c r="F67" s="2"/>
      <c r="G67" s="2" t="s">
        <v>156</v>
      </c>
      <c r="H67" s="2"/>
      <c r="I67" s="2" t="s">
        <v>112</v>
      </c>
      <c r="J67" s="2" t="s">
        <v>37</v>
      </c>
      <c r="K67" s="2"/>
    </row>
    <row r="68" spans="1:11" x14ac:dyDescent="0.2">
      <c r="A68" s="17" t="s">
        <v>234</v>
      </c>
      <c r="B68" s="17"/>
      <c r="C68" s="2" t="s">
        <v>232</v>
      </c>
      <c r="D68" s="2"/>
      <c r="E68" s="2"/>
      <c r="F68" s="2"/>
      <c r="G68" s="2" t="s">
        <v>156</v>
      </c>
      <c r="H68" s="2"/>
      <c r="I68" s="2" t="s">
        <v>112</v>
      </c>
      <c r="J68" s="2" t="s">
        <v>37</v>
      </c>
      <c r="K68" s="2"/>
    </row>
    <row r="69" spans="1:11" x14ac:dyDescent="0.2">
      <c r="A69" s="17" t="s">
        <v>235</v>
      </c>
      <c r="B69" s="17"/>
      <c r="C69" s="2" t="s">
        <v>232</v>
      </c>
      <c r="D69" s="2"/>
      <c r="E69" s="2"/>
      <c r="F69" s="2"/>
      <c r="G69" s="2" t="s">
        <v>156</v>
      </c>
      <c r="H69" s="2"/>
      <c r="I69" s="2" t="s">
        <v>112</v>
      </c>
      <c r="J69" s="2" t="s">
        <v>37</v>
      </c>
      <c r="K69" s="2"/>
    </row>
    <row r="70" spans="1:11" x14ac:dyDescent="0.2">
      <c r="A70" s="17" t="s">
        <v>236</v>
      </c>
      <c r="B70" s="17"/>
      <c r="C70" s="2" t="s">
        <v>232</v>
      </c>
      <c r="D70" s="2"/>
      <c r="E70" s="2"/>
      <c r="F70" s="2"/>
      <c r="G70" s="2" t="s">
        <v>156</v>
      </c>
      <c r="H70" s="2"/>
      <c r="I70" s="2" t="s">
        <v>112</v>
      </c>
      <c r="J70" s="2" t="s">
        <v>37</v>
      </c>
      <c r="K70" s="2"/>
    </row>
    <row r="71" spans="1:11" x14ac:dyDescent="0.2">
      <c r="A71" s="17" t="s">
        <v>237</v>
      </c>
      <c r="B71" s="17"/>
      <c r="C71" s="2" t="s">
        <v>232</v>
      </c>
      <c r="D71" s="2"/>
      <c r="E71" s="2"/>
      <c r="F71" s="2"/>
      <c r="G71" s="2" t="s">
        <v>156</v>
      </c>
      <c r="H71" s="2"/>
      <c r="I71" s="2" t="s">
        <v>112</v>
      </c>
      <c r="J71" s="2" t="s">
        <v>37</v>
      </c>
      <c r="K71" s="2"/>
    </row>
    <row r="72" spans="1:11" x14ac:dyDescent="0.2">
      <c r="A72" s="17" t="s">
        <v>238</v>
      </c>
      <c r="B72" s="17"/>
      <c r="C72" s="2" t="s">
        <v>232</v>
      </c>
      <c r="D72" s="2"/>
      <c r="E72" s="2"/>
      <c r="F72" s="2"/>
      <c r="G72" s="2" t="s">
        <v>156</v>
      </c>
      <c r="H72" s="2"/>
      <c r="I72" s="2" t="s">
        <v>112</v>
      </c>
      <c r="J72" s="2" t="s">
        <v>37</v>
      </c>
      <c r="K72" s="2"/>
    </row>
    <row r="73" spans="1:11" x14ac:dyDescent="0.2">
      <c r="A73" s="17" t="s">
        <v>239</v>
      </c>
      <c r="B73" s="17"/>
      <c r="C73" s="2" t="s">
        <v>232</v>
      </c>
      <c r="D73" s="2"/>
      <c r="E73" s="2"/>
      <c r="F73" s="2"/>
      <c r="G73" s="2" t="s">
        <v>156</v>
      </c>
      <c r="H73" s="2"/>
      <c r="I73" s="2" t="s">
        <v>112</v>
      </c>
      <c r="J73" s="2" t="s">
        <v>37</v>
      </c>
      <c r="K73" s="2"/>
    </row>
    <row r="74" spans="1:11" x14ac:dyDescent="0.2">
      <c r="A74" s="17" t="s">
        <v>240</v>
      </c>
      <c r="B74" s="17"/>
      <c r="C74" s="2" t="s">
        <v>232</v>
      </c>
      <c r="D74" s="2"/>
      <c r="E74" s="2"/>
      <c r="F74" s="2"/>
      <c r="G74" s="2" t="s">
        <v>156</v>
      </c>
      <c r="H74" s="2"/>
      <c r="I74" s="2" t="s">
        <v>112</v>
      </c>
      <c r="J74" s="2" t="s">
        <v>37</v>
      </c>
      <c r="K74" s="2"/>
    </row>
    <row r="75" spans="1:11" x14ac:dyDescent="0.2">
      <c r="A75" s="17" t="s">
        <v>241</v>
      </c>
      <c r="B75" s="17"/>
      <c r="C75" s="2" t="s">
        <v>232</v>
      </c>
      <c r="D75" s="2"/>
      <c r="E75" s="2"/>
      <c r="F75" s="2"/>
      <c r="G75" s="2" t="s">
        <v>156</v>
      </c>
      <c r="H75" s="2"/>
      <c r="I75" s="2" t="s">
        <v>112</v>
      </c>
      <c r="J75" s="2" t="s">
        <v>37</v>
      </c>
      <c r="K75" s="2"/>
    </row>
    <row r="76" spans="1:11" x14ac:dyDescent="0.2">
      <c r="A76" s="17" t="s">
        <v>242</v>
      </c>
      <c r="B76" s="17"/>
      <c r="C76" s="2" t="s">
        <v>223</v>
      </c>
      <c r="D76" s="2"/>
      <c r="E76" s="2"/>
      <c r="F76" s="2"/>
      <c r="G76" s="2" t="s">
        <v>156</v>
      </c>
      <c r="H76" s="2"/>
      <c r="I76" s="2" t="s">
        <v>112</v>
      </c>
      <c r="J76" s="2" t="s">
        <v>37</v>
      </c>
      <c r="K76" s="2"/>
    </row>
    <row r="77" spans="1:11" x14ac:dyDescent="0.2">
      <c r="A77" s="17" t="s">
        <v>243</v>
      </c>
      <c r="B77" s="17"/>
      <c r="C77" s="2" t="s">
        <v>223</v>
      </c>
      <c r="D77" s="2"/>
      <c r="E77" s="2"/>
      <c r="F77" s="2"/>
      <c r="G77" s="2" t="s">
        <v>156</v>
      </c>
      <c r="H77" s="2"/>
      <c r="I77" s="2" t="s">
        <v>112</v>
      </c>
      <c r="J77" s="2" t="s">
        <v>37</v>
      </c>
      <c r="K77" s="2"/>
    </row>
    <row r="78" spans="1:11" x14ac:dyDescent="0.2">
      <c r="A78" s="17" t="s">
        <v>244</v>
      </c>
      <c r="B78" s="17"/>
      <c r="C78" s="2" t="s">
        <v>223</v>
      </c>
      <c r="D78" s="2"/>
      <c r="E78" s="2"/>
      <c r="F78" s="2"/>
      <c r="G78" s="2" t="s">
        <v>156</v>
      </c>
      <c r="H78" s="2"/>
      <c r="I78" s="2" t="s">
        <v>112</v>
      </c>
      <c r="J78" s="2" t="s">
        <v>37</v>
      </c>
      <c r="K78" s="2"/>
    </row>
    <row r="79" spans="1:11" x14ac:dyDescent="0.2">
      <c r="A79" s="17" t="s">
        <v>245</v>
      </c>
      <c r="B79" s="17"/>
      <c r="C79" s="2" t="s">
        <v>223</v>
      </c>
      <c r="D79" s="2"/>
      <c r="E79" s="2"/>
      <c r="F79" s="2"/>
      <c r="G79" s="2" t="s">
        <v>156</v>
      </c>
      <c r="H79" s="2"/>
      <c r="I79" s="2" t="s">
        <v>112</v>
      </c>
      <c r="J79" s="2" t="s">
        <v>37</v>
      </c>
      <c r="K79" s="2"/>
    </row>
    <row r="80" spans="1:11" x14ac:dyDescent="0.2">
      <c r="A80" s="17" t="s">
        <v>246</v>
      </c>
      <c r="B80" s="17" t="s">
        <v>9</v>
      </c>
      <c r="C80" s="2" t="s">
        <v>11</v>
      </c>
      <c r="D80" s="6" t="s">
        <v>121</v>
      </c>
      <c r="E80" s="6" t="s">
        <v>274</v>
      </c>
      <c r="F80" s="3">
        <v>43220</v>
      </c>
      <c r="G80" s="2" t="s">
        <v>155</v>
      </c>
      <c r="H80" s="2"/>
      <c r="I80" s="2"/>
      <c r="J80" s="2" t="s">
        <v>182</v>
      </c>
      <c r="K80" s="2"/>
    </row>
    <row r="81" spans="1:11" x14ac:dyDescent="0.2">
      <c r="A81" s="17" t="s">
        <v>247</v>
      </c>
      <c r="B81" s="17"/>
      <c r="C81" s="2" t="s">
        <v>223</v>
      </c>
      <c r="D81" s="2"/>
      <c r="E81" s="2"/>
      <c r="F81" s="2"/>
      <c r="G81" s="2" t="s">
        <v>156</v>
      </c>
      <c r="H81" s="2"/>
      <c r="I81" s="2" t="s">
        <v>112</v>
      </c>
      <c r="J81" s="2" t="s">
        <v>37</v>
      </c>
      <c r="K81" s="2"/>
    </row>
    <row r="82" spans="1:11" x14ac:dyDescent="0.2">
      <c r="A82" s="17" t="s">
        <v>248</v>
      </c>
      <c r="B82" s="17" t="s">
        <v>24</v>
      </c>
      <c r="C82" s="2" t="s">
        <v>56</v>
      </c>
      <c r="D82" s="6" t="s">
        <v>158</v>
      </c>
      <c r="E82" s="6" t="s">
        <v>161</v>
      </c>
      <c r="F82" s="8">
        <v>45120</v>
      </c>
      <c r="G82" s="2" t="s">
        <v>152</v>
      </c>
      <c r="H82" s="2"/>
      <c r="I82" s="2"/>
      <c r="J82" s="2" t="s">
        <v>182</v>
      </c>
      <c r="K82" s="2"/>
    </row>
    <row r="83" spans="1:11" x14ac:dyDescent="0.2">
      <c r="A83" s="17" t="s">
        <v>249</v>
      </c>
      <c r="B83" s="17"/>
      <c r="C83" s="2" t="s">
        <v>223</v>
      </c>
      <c r="D83" s="2"/>
      <c r="E83" s="2"/>
      <c r="F83" s="2"/>
      <c r="G83" s="2" t="s">
        <v>156</v>
      </c>
      <c r="H83" s="2"/>
      <c r="I83" s="2" t="s">
        <v>112</v>
      </c>
      <c r="J83" s="2" t="s">
        <v>37</v>
      </c>
      <c r="K83" s="2"/>
    </row>
    <row r="84" spans="1:11" x14ac:dyDescent="0.2">
      <c r="A84" s="17" t="s">
        <v>250</v>
      </c>
      <c r="B84" s="17" t="s">
        <v>24</v>
      </c>
      <c r="C84" s="2"/>
      <c r="D84" s="2"/>
      <c r="E84" s="2"/>
      <c r="F84" s="2"/>
      <c r="G84" s="2"/>
      <c r="H84" s="2"/>
      <c r="I84" s="2" t="s">
        <v>112</v>
      </c>
      <c r="J84" s="2" t="s">
        <v>37</v>
      </c>
      <c r="K84" s="2"/>
    </row>
    <row r="85" spans="1:11" x14ac:dyDescent="0.2">
      <c r="A85" s="17" t="s">
        <v>251</v>
      </c>
      <c r="B85" s="17"/>
      <c r="C85" s="2" t="s">
        <v>223</v>
      </c>
      <c r="D85" s="2"/>
      <c r="E85" s="2"/>
      <c r="F85" s="2"/>
      <c r="G85" s="2" t="s">
        <v>156</v>
      </c>
      <c r="H85" s="2"/>
      <c r="I85" s="2" t="s">
        <v>112</v>
      </c>
      <c r="J85" s="2" t="s">
        <v>37</v>
      </c>
      <c r="K85" s="2"/>
    </row>
    <row r="86" spans="1:11" x14ac:dyDescent="0.2">
      <c r="A86" s="17" t="s">
        <v>252</v>
      </c>
      <c r="B86" s="17" t="s">
        <v>24</v>
      </c>
      <c r="C86" s="2" t="s">
        <v>26</v>
      </c>
      <c r="D86" s="6" t="s">
        <v>117</v>
      </c>
      <c r="E86" s="6" t="s">
        <v>119</v>
      </c>
      <c r="F86" s="8">
        <v>45120</v>
      </c>
      <c r="G86" s="2" t="s">
        <v>152</v>
      </c>
      <c r="H86" s="2"/>
      <c r="I86" s="2"/>
      <c r="J86" s="2" t="s">
        <v>182</v>
      </c>
      <c r="K86" s="2"/>
    </row>
    <row r="87" spans="1:11" x14ac:dyDescent="0.2">
      <c r="A87" s="17" t="s">
        <v>253</v>
      </c>
      <c r="B87" s="17" t="s">
        <v>24</v>
      </c>
      <c r="C87" s="2" t="s">
        <v>26</v>
      </c>
      <c r="D87" s="6" t="s">
        <v>117</v>
      </c>
      <c r="E87" s="6" t="s">
        <v>119</v>
      </c>
      <c r="F87" s="8">
        <v>45120</v>
      </c>
      <c r="G87" s="2" t="s">
        <v>152</v>
      </c>
      <c r="H87" s="2"/>
      <c r="I87" s="2"/>
      <c r="J87" s="2" t="s">
        <v>182</v>
      </c>
      <c r="K87" s="2"/>
    </row>
    <row r="88" spans="1:11" x14ac:dyDescent="0.2">
      <c r="A88" s="17" t="s">
        <v>254</v>
      </c>
      <c r="B88" s="17" t="s">
        <v>24</v>
      </c>
      <c r="C88" s="2" t="s">
        <v>26</v>
      </c>
      <c r="D88" s="6" t="s">
        <v>117</v>
      </c>
      <c r="E88" s="6" t="s">
        <v>119</v>
      </c>
      <c r="F88" s="8">
        <v>45120</v>
      </c>
      <c r="G88" s="2" t="s">
        <v>152</v>
      </c>
      <c r="H88" s="2"/>
      <c r="I88" s="2"/>
      <c r="J88" s="2" t="s">
        <v>182</v>
      </c>
      <c r="K88" s="2"/>
    </row>
    <row r="89" spans="1:11" x14ac:dyDescent="0.2">
      <c r="A89" s="17" t="s">
        <v>255</v>
      </c>
      <c r="B89" s="17"/>
      <c r="C89" s="2" t="s">
        <v>223</v>
      </c>
      <c r="D89" s="2"/>
      <c r="E89" s="2"/>
      <c r="F89" s="2"/>
      <c r="G89" s="2" t="s">
        <v>156</v>
      </c>
      <c r="H89" s="2"/>
      <c r="I89" s="2" t="s">
        <v>112</v>
      </c>
      <c r="J89" s="2" t="s">
        <v>37</v>
      </c>
      <c r="K89" s="2"/>
    </row>
    <row r="90" spans="1:11" x14ac:dyDescent="0.2">
      <c r="A90" s="17" t="s">
        <v>256</v>
      </c>
      <c r="B90" s="17"/>
      <c r="C90" s="2" t="s">
        <v>223</v>
      </c>
      <c r="D90" s="2"/>
      <c r="E90" s="2"/>
      <c r="F90" s="2"/>
      <c r="G90" s="2" t="s">
        <v>156</v>
      </c>
      <c r="H90" s="2"/>
      <c r="I90" s="2" t="s">
        <v>112</v>
      </c>
      <c r="J90" s="2" t="s">
        <v>37</v>
      </c>
      <c r="K90" s="2"/>
    </row>
    <row r="91" spans="1:11" x14ac:dyDescent="0.2">
      <c r="A91" s="17" t="s">
        <v>257</v>
      </c>
      <c r="B91" s="17"/>
      <c r="C91" s="2" t="s">
        <v>223</v>
      </c>
      <c r="D91" s="2"/>
      <c r="E91" s="2"/>
      <c r="F91" s="2"/>
      <c r="G91" s="2" t="s">
        <v>156</v>
      </c>
      <c r="H91" s="2"/>
      <c r="I91" s="2" t="s">
        <v>112</v>
      </c>
      <c r="J91" s="2" t="s">
        <v>37</v>
      </c>
      <c r="K91" s="2"/>
    </row>
    <row r="92" spans="1:11" x14ac:dyDescent="0.2">
      <c r="A92" s="17" t="s">
        <v>258</v>
      </c>
      <c r="B92" s="17" t="s">
        <v>19</v>
      </c>
      <c r="C92" s="2" t="s">
        <v>21</v>
      </c>
      <c r="D92" s="6" t="s">
        <v>115</v>
      </c>
      <c r="E92" s="6" t="s">
        <v>116</v>
      </c>
      <c r="F92" s="3">
        <v>44917</v>
      </c>
      <c r="G92" s="2" t="s">
        <v>156</v>
      </c>
      <c r="H92" s="2"/>
      <c r="I92" s="2"/>
      <c r="J92" s="2" t="s">
        <v>182</v>
      </c>
      <c r="K92" s="2"/>
    </row>
    <row r="93" spans="1:11" x14ac:dyDescent="0.2">
      <c r="A93" s="17" t="s">
        <v>259</v>
      </c>
      <c r="B93" s="17" t="s">
        <v>19</v>
      </c>
      <c r="C93" s="2" t="s">
        <v>21</v>
      </c>
      <c r="D93" s="6" t="s">
        <v>115</v>
      </c>
      <c r="E93" s="6" t="s">
        <v>116</v>
      </c>
      <c r="F93" s="3">
        <v>44917</v>
      </c>
      <c r="G93" s="2" t="s">
        <v>156</v>
      </c>
      <c r="H93" s="2"/>
      <c r="I93" s="2"/>
      <c r="J93" s="2" t="s">
        <v>182</v>
      </c>
      <c r="K93" s="2"/>
    </row>
    <row r="94" spans="1:11" x14ac:dyDescent="0.2">
      <c r="A94" s="17" t="s">
        <v>260</v>
      </c>
      <c r="B94" s="17" t="s">
        <v>24</v>
      </c>
      <c r="C94" s="2" t="s">
        <v>30</v>
      </c>
      <c r="D94" s="6" t="s">
        <v>117</v>
      </c>
      <c r="E94" s="6" t="s">
        <v>118</v>
      </c>
      <c r="F94" s="8">
        <v>45120</v>
      </c>
      <c r="G94" s="2" t="s">
        <v>261</v>
      </c>
      <c r="H94" s="2"/>
      <c r="I94" s="2"/>
      <c r="J94" s="2" t="s">
        <v>182</v>
      </c>
      <c r="K94" s="2"/>
    </row>
    <row r="95" spans="1:11" x14ac:dyDescent="0.2">
      <c r="A95" s="17" t="s">
        <v>262</v>
      </c>
      <c r="B95" s="17" t="s">
        <v>19</v>
      </c>
      <c r="C95" s="2" t="s">
        <v>263</v>
      </c>
      <c r="D95" s="6" t="s">
        <v>281</v>
      </c>
      <c r="E95" s="6" t="s">
        <v>282</v>
      </c>
      <c r="F95" s="3">
        <v>45100</v>
      </c>
      <c r="G95" s="2" t="s">
        <v>261</v>
      </c>
      <c r="H95" s="2"/>
      <c r="I95" s="2"/>
      <c r="J95" s="2" t="s">
        <v>182</v>
      </c>
      <c r="K95" s="2"/>
    </row>
    <row r="96" spans="1:11" x14ac:dyDescent="0.2">
      <c r="A96" s="17" t="s">
        <v>264</v>
      </c>
      <c r="B96" s="17" t="s">
        <v>19</v>
      </c>
      <c r="C96" s="2" t="s">
        <v>263</v>
      </c>
      <c r="D96" s="6" t="s">
        <v>281</v>
      </c>
      <c r="E96" s="6" t="s">
        <v>282</v>
      </c>
      <c r="F96" s="3">
        <v>45100</v>
      </c>
      <c r="G96" s="2" t="s">
        <v>261</v>
      </c>
      <c r="H96" s="2"/>
      <c r="I96" s="2"/>
      <c r="J96" s="2" t="s">
        <v>182</v>
      </c>
      <c r="K96" s="2"/>
    </row>
    <row r="97" spans="1:11" x14ac:dyDescent="0.2">
      <c r="A97" s="17" t="s">
        <v>265</v>
      </c>
      <c r="B97" s="17" t="s">
        <v>19</v>
      </c>
      <c r="C97" s="2" t="s">
        <v>263</v>
      </c>
      <c r="D97" s="6" t="s">
        <v>281</v>
      </c>
      <c r="E97" s="6" t="s">
        <v>282</v>
      </c>
      <c r="F97" s="3">
        <v>45100</v>
      </c>
      <c r="G97" s="2" t="s">
        <v>261</v>
      </c>
      <c r="H97" s="2"/>
      <c r="I97" s="2"/>
      <c r="J97" s="2" t="s">
        <v>182</v>
      </c>
      <c r="K97" s="2"/>
    </row>
    <row r="98" spans="1:11" x14ac:dyDescent="0.2">
      <c r="A98" s="17" t="s">
        <v>266</v>
      </c>
      <c r="B98" s="17" t="s">
        <v>19</v>
      </c>
      <c r="C98" s="2" t="s">
        <v>263</v>
      </c>
      <c r="D98" s="6" t="s">
        <v>281</v>
      </c>
      <c r="E98" s="6" t="s">
        <v>282</v>
      </c>
      <c r="F98" s="3">
        <v>45100</v>
      </c>
      <c r="G98" s="2" t="s">
        <v>261</v>
      </c>
      <c r="H98" s="2"/>
      <c r="I98" s="2"/>
      <c r="J98" s="2" t="s">
        <v>182</v>
      </c>
      <c r="K98" s="2"/>
    </row>
    <row r="99" spans="1:11" x14ac:dyDescent="0.2">
      <c r="A99" s="17" t="s">
        <v>267</v>
      </c>
      <c r="B99" s="17" t="s">
        <v>19</v>
      </c>
      <c r="C99" s="2" t="s">
        <v>263</v>
      </c>
      <c r="D99" s="6" t="s">
        <v>281</v>
      </c>
      <c r="E99" s="6" t="s">
        <v>282</v>
      </c>
      <c r="F99" s="3">
        <v>45100</v>
      </c>
      <c r="G99" s="2" t="s">
        <v>261</v>
      </c>
      <c r="H99" s="2"/>
      <c r="I99" s="2"/>
      <c r="J99" s="2" t="s">
        <v>182</v>
      </c>
      <c r="K99" s="2"/>
    </row>
    <row r="100" spans="1:11" x14ac:dyDescent="0.2">
      <c r="A100" s="17" t="s">
        <v>268</v>
      </c>
      <c r="B100" s="17" t="s">
        <v>19</v>
      </c>
      <c r="C100" s="2" t="s">
        <v>263</v>
      </c>
      <c r="D100" s="6" t="s">
        <v>281</v>
      </c>
      <c r="E100" s="6" t="s">
        <v>282</v>
      </c>
      <c r="F100" s="3">
        <v>45100</v>
      </c>
      <c r="G100" s="2" t="s">
        <v>261</v>
      </c>
      <c r="H100" s="2"/>
      <c r="I100" s="2"/>
      <c r="J100" s="2" t="s">
        <v>182</v>
      </c>
      <c r="K100" s="2"/>
    </row>
    <row r="101" spans="1:11" x14ac:dyDescent="0.2">
      <c r="A101" s="17" t="s">
        <v>269</v>
      </c>
      <c r="B101" s="17" t="s">
        <v>19</v>
      </c>
      <c r="C101" s="2" t="s">
        <v>263</v>
      </c>
      <c r="D101" s="6" t="s">
        <v>281</v>
      </c>
      <c r="E101" s="6" t="s">
        <v>282</v>
      </c>
      <c r="F101" s="3">
        <v>45100</v>
      </c>
      <c r="G101" s="2" t="s">
        <v>261</v>
      </c>
      <c r="H101" s="2"/>
      <c r="I101" s="2"/>
      <c r="J101" s="2" t="s">
        <v>182</v>
      </c>
      <c r="K101" s="2"/>
    </row>
    <row r="106" spans="1:11" x14ac:dyDescent="0.2">
      <c r="D106" t="s">
        <v>283</v>
      </c>
    </row>
  </sheetData>
  <autoFilter ref="A1:K54" xr:uid="{09A39E58-45ED-4CB5-8C40-254F5DD33133}">
    <sortState xmlns:xlrd2="http://schemas.microsoft.com/office/spreadsheetml/2017/richdata2" ref="A2:K54">
      <sortCondition ref="E1:E54"/>
    </sortState>
  </autoFilter>
  <hyperlinks>
    <hyperlink ref="D14" r:id="rId1" xr:uid="{FD85691D-03C1-4E26-B457-B7C33755E7DB}"/>
    <hyperlink ref="E14" r:id="rId2" location="/metadata/8abcd2d1-3beb-43e5-a572-2b2da05a0a98?tab=general" xr:uid="{0A8797A4-82D6-4A1C-91EC-4B7FF8459477}"/>
    <hyperlink ref="D13" r:id="rId3" xr:uid="{F1C3D55B-D5D4-4ECE-B416-4AF1E1D5C1D1}"/>
    <hyperlink ref="E13" r:id="rId4" location="/metadata/8abcd2d1-3beb-43e5-a572-2b2da05a0a98?tab=general" xr:uid="{D29E9971-234A-4979-A0C0-B712E0E875A4}"/>
    <hyperlink ref="E2" r:id="rId5" location="/metadata/07d78f5e-f4c4-4c92-b866-94eb2cb38516?tab=general" xr:uid="{6444316E-4120-4329-83DB-912F71B129DF}"/>
    <hyperlink ref="D16" r:id="rId6" xr:uid="{A5A790F6-7A3B-4993-ACC3-4EF139423739}"/>
    <hyperlink ref="D56" r:id="rId7" xr:uid="{28668D9A-9E64-4CFD-93A0-BCBB37F4C7E4}"/>
    <hyperlink ref="D57" r:id="rId8" xr:uid="{9283711B-EC6F-4D85-A4DB-F9F6B773F6BC}"/>
    <hyperlink ref="E56" r:id="rId9" location="/metadata/94e5b115-bece-4140-99ed-93b8f363948e?tab=general " xr:uid="{66886CD1-7D06-4468-A346-D3F039169F0C}"/>
    <hyperlink ref="E57" r:id="rId10" location="/metadata/94e5b115-bece-4140-99ed-93b8f363948e?tab=general " xr:uid="{D2EE7E96-BA3E-49E1-9207-00D091D67F52}"/>
    <hyperlink ref="D95" r:id="rId11" xr:uid="{BFAD6319-6438-4ADD-860B-CE40C33CF9C2}"/>
    <hyperlink ref="D96:D101" r:id="rId12" display="https://www.pdok.nl/introductie/-/article/digitaal-topografisch-bestand-dtb- " xr:uid="{EE77E3F8-19AF-4A10-AC47-76821D406F42}"/>
    <hyperlink ref="E95" r:id="rId13" location="/metadata/f917ffa9-1531-48ea-867e-0d413d85b05a?tab=general " xr:uid="{C4FF8EFB-14ED-45EF-8E4A-210A6F0DE7CC}"/>
    <hyperlink ref="E96:E101" r:id="rId14" location="/metadata/f917ffa9-1531-48ea-867e-0d413d85b05a?tab=general " display="https://www.nationaalgeoregister.nl/geonetwork/srv/dut/catalog.search#/metadata/f917ffa9-1531-48ea-867e-0d413d85b05a?tab=general " xr:uid="{2A877978-F932-4FDB-A298-A020DC4B0203}"/>
  </hyperlinks>
  <pageMargins left="0.7" right="0.7" top="0.75" bottom="0.75" header="0.3" footer="0.3"/>
  <pageSetup paperSize="9" orientation="portrait" r:id="rId15"/>
  <extLst>
    <ext xmlns:x14="http://schemas.microsoft.com/office/spreadsheetml/2009/9/main" uri="{CCE6A557-97BC-4b89-ADB6-D9C93CAAB3DF}">
      <x14:dataValidations xmlns:xm="http://schemas.microsoft.com/office/excel/2006/main" count="1">
        <x14:dataValidation type="list" allowBlank="1" showInputMessage="1" showErrorMessage="1" xr:uid="{932A1496-8FA9-4CC4-9A79-AF0F274D3820}">
          <x14:formula1>
            <xm:f>'Dashboard INSPIRE'!$A$2:$A$3</xm:f>
          </x14:formula1>
          <xm:sqref>H2:H54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FAC9-4496-46AA-AF75-79C17346599C}">
  <dimension ref="A1:K106"/>
  <sheetViews>
    <sheetView zoomScale="70" zoomScaleNormal="70" workbookViewId="0">
      <selection activeCell="B51" sqref="B51"/>
    </sheetView>
  </sheetViews>
  <sheetFormatPr defaultRowHeight="12.75" x14ac:dyDescent="0.2"/>
  <cols>
    <col min="1" max="1" width="99.85546875" bestFit="1" customWidth="1"/>
    <col min="2" max="2" width="99.42578125" customWidth="1"/>
    <col min="3" max="3" width="72" bestFit="1" customWidth="1"/>
    <col min="4" max="5" width="121.140625" bestFit="1" customWidth="1"/>
    <col min="6" max="6" width="11.140625" style="1" customWidth="1"/>
    <col min="7" max="7" width="17.28515625" style="1" bestFit="1" customWidth="1"/>
    <col min="8" max="8" width="25.28515625" customWidth="1"/>
    <col min="9" max="9" width="65.28515625" customWidth="1"/>
    <col min="10" max="10" width="26.5703125" customWidth="1"/>
    <col min="11" max="11" width="11.28515625" bestFit="1" customWidth="1"/>
  </cols>
  <sheetData>
    <row r="1" spans="1:11" x14ac:dyDescent="0.2">
      <c r="A1" s="4" t="s">
        <v>171</v>
      </c>
      <c r="B1" s="4" t="s">
        <v>170</v>
      </c>
      <c r="C1" s="17" t="s">
        <v>172</v>
      </c>
      <c r="D1" s="4" t="s">
        <v>1</v>
      </c>
      <c r="E1" s="4" t="s">
        <v>111</v>
      </c>
      <c r="F1" s="5" t="s">
        <v>2</v>
      </c>
      <c r="G1" s="5" t="s">
        <v>3</v>
      </c>
      <c r="H1" s="4" t="s">
        <v>4</v>
      </c>
      <c r="I1" s="4" t="s">
        <v>5</v>
      </c>
      <c r="J1" s="4" t="s">
        <v>6</v>
      </c>
      <c r="K1" s="4" t="s">
        <v>7</v>
      </c>
    </row>
    <row r="2" spans="1:11" x14ac:dyDescent="0.2">
      <c r="A2" s="2" t="s">
        <v>76</v>
      </c>
      <c r="B2" s="2" t="s">
        <v>9</v>
      </c>
      <c r="C2" s="17" t="s">
        <v>173</v>
      </c>
      <c r="D2" s="2"/>
      <c r="E2" s="2"/>
      <c r="F2" s="3"/>
      <c r="G2" s="3" t="str">
        <f>IF(ISBLANK(VLOOKUP(A:A,'RWS AS-IS'!A:K,7,FALSE)),"",VLOOKUP(A:A,'RWS AS-IS'!A:K,7,FALSE))</f>
        <v/>
      </c>
      <c r="H2" s="2"/>
      <c r="I2" s="32" t="s">
        <v>120</v>
      </c>
      <c r="J2" s="2" t="s">
        <v>37</v>
      </c>
      <c r="K2" s="2"/>
    </row>
    <row r="3" spans="1:11" x14ac:dyDescent="0.2">
      <c r="A3" s="2" t="s">
        <v>93</v>
      </c>
      <c r="B3" s="2" t="s">
        <v>9</v>
      </c>
      <c r="C3" s="17" t="s">
        <v>11</v>
      </c>
      <c r="D3" s="2"/>
      <c r="E3" s="2"/>
      <c r="F3" s="3"/>
      <c r="G3" s="3" t="str">
        <f>IF(ISBLANK(VLOOKUP(A:A,'RWS AS-IS'!A:K,7,FALSE)),"",VLOOKUP(A:A,'RWS AS-IS'!A:K,7,FALSE))</f>
        <v>6-jaarlijks</v>
      </c>
      <c r="H3" s="2"/>
      <c r="I3" s="32" t="s">
        <v>120</v>
      </c>
      <c r="J3" s="2" t="s">
        <v>37</v>
      </c>
      <c r="K3" s="2"/>
    </row>
    <row r="4" spans="1:11" x14ac:dyDescent="0.2">
      <c r="A4" s="2" t="s">
        <v>75</v>
      </c>
      <c r="B4" s="2" t="s">
        <v>9</v>
      </c>
      <c r="C4" s="17" t="s">
        <v>173</v>
      </c>
      <c r="D4" s="2"/>
      <c r="E4" s="2"/>
      <c r="F4" s="3"/>
      <c r="G4" s="3" t="str">
        <f>IF(ISBLANK(VLOOKUP(A:A,'RWS AS-IS'!A:K,7,FALSE)),"",VLOOKUP(A:A,'RWS AS-IS'!A:K,7,FALSE))</f>
        <v/>
      </c>
      <c r="H4" s="2"/>
      <c r="I4" s="32" t="s">
        <v>120</v>
      </c>
      <c r="J4" s="2" t="s">
        <v>37</v>
      </c>
      <c r="K4" s="2"/>
    </row>
    <row r="5" spans="1:11" x14ac:dyDescent="0.2">
      <c r="A5" s="2" t="s">
        <v>63</v>
      </c>
      <c r="B5" s="2" t="s">
        <v>59</v>
      </c>
      <c r="C5" s="17" t="s">
        <v>46</v>
      </c>
      <c r="D5" s="2"/>
      <c r="E5" s="2"/>
      <c r="F5" s="3"/>
      <c r="G5" s="3" t="str">
        <f>IF(ISBLANK(VLOOKUP(A:A,'RWS AS-IS'!A:K,7,FALSE)),"",VLOOKUP(A:A,'RWS AS-IS'!A:K,7,FALSE))</f>
        <v>2-jaarlijks</v>
      </c>
      <c r="H5" s="2"/>
      <c r="I5" s="32" t="s">
        <v>120</v>
      </c>
      <c r="J5" s="2" t="s">
        <v>37</v>
      </c>
      <c r="K5" s="2"/>
    </row>
    <row r="6" spans="1:11" x14ac:dyDescent="0.2">
      <c r="A6" s="2" t="s">
        <v>77</v>
      </c>
      <c r="B6" s="2" t="s">
        <v>9</v>
      </c>
      <c r="C6" s="17" t="s">
        <v>173</v>
      </c>
      <c r="D6" s="2"/>
      <c r="E6" s="2"/>
      <c r="F6" s="3"/>
      <c r="G6" s="3" t="str">
        <f>IF(ISBLANK(VLOOKUP(A:A,'RWS AS-IS'!A:K,7,FALSE)),"",VLOOKUP(A:A,'RWS AS-IS'!A:K,7,FALSE))</f>
        <v/>
      </c>
      <c r="H6" s="2"/>
      <c r="I6" s="32" t="s">
        <v>120</v>
      </c>
      <c r="J6" s="2" t="s">
        <v>37</v>
      </c>
      <c r="K6" s="2"/>
    </row>
    <row r="7" spans="1:11" x14ac:dyDescent="0.2">
      <c r="A7" s="2" t="s">
        <v>78</v>
      </c>
      <c r="B7" s="2" t="s">
        <v>9</v>
      </c>
      <c r="C7" s="17" t="s">
        <v>173</v>
      </c>
      <c r="D7" s="2"/>
      <c r="E7" s="2"/>
      <c r="F7" s="3"/>
      <c r="G7" s="3" t="str">
        <f>IF(ISBLANK(VLOOKUP(A:A,'RWS AS-IS'!A:K,7,FALSE)),"",VLOOKUP(A:A,'RWS AS-IS'!A:K,7,FALSE))</f>
        <v/>
      </c>
      <c r="H7" s="2"/>
      <c r="I7" s="32" t="s">
        <v>120</v>
      </c>
      <c r="J7" s="2" t="s">
        <v>37</v>
      </c>
      <c r="K7" s="2"/>
    </row>
    <row r="8" spans="1:11" x14ac:dyDescent="0.2">
      <c r="A8" s="2" t="s">
        <v>53</v>
      </c>
      <c r="B8" s="2" t="s">
        <v>73</v>
      </c>
      <c r="C8" s="17" t="s">
        <v>50</v>
      </c>
      <c r="D8" s="2"/>
      <c r="E8" s="2"/>
      <c r="F8" s="3"/>
      <c r="G8" s="3" t="str">
        <f>IF(ISBLANK(VLOOKUP(A:A,'RWS AS-IS'!A:K,7,FALSE)),"",VLOOKUP(A:A,'RWS AS-IS'!A:K,7,FALSE))</f>
        <v>Maandelijks</v>
      </c>
      <c r="H8" s="2"/>
      <c r="I8" s="32" t="s">
        <v>120</v>
      </c>
      <c r="J8" s="2" t="s">
        <v>37</v>
      </c>
      <c r="K8" s="2"/>
    </row>
    <row r="9" spans="1:11" x14ac:dyDescent="0.2">
      <c r="A9" s="2" t="s">
        <v>52</v>
      </c>
      <c r="B9" s="2" t="s">
        <v>24</v>
      </c>
      <c r="C9" s="17" t="s">
        <v>50</v>
      </c>
      <c r="D9" s="2"/>
      <c r="E9" s="2"/>
      <c r="F9" s="3"/>
      <c r="G9" s="3" t="str">
        <f>IF(ISBLANK(VLOOKUP(A:A,'RWS AS-IS'!A:K,7,FALSE)),"",VLOOKUP(A:A,'RWS AS-IS'!A:K,7,FALSE))</f>
        <v>Maandelijks</v>
      </c>
      <c r="H9" s="2"/>
      <c r="I9" s="32" t="s">
        <v>120</v>
      </c>
      <c r="J9" s="2" t="s">
        <v>37</v>
      </c>
      <c r="K9" s="2"/>
    </row>
    <row r="10" spans="1:11" x14ac:dyDescent="0.2">
      <c r="A10" s="2" t="s">
        <v>79</v>
      </c>
      <c r="B10" s="2" t="s">
        <v>9</v>
      </c>
      <c r="C10" s="17" t="s">
        <v>173</v>
      </c>
      <c r="D10" s="2"/>
      <c r="E10" s="2"/>
      <c r="F10" s="3"/>
      <c r="G10" s="3" t="str">
        <f>IF(ISBLANK(VLOOKUP(A:A,'RWS AS-IS'!A:K,7,FALSE)),"",VLOOKUP(A:A,'RWS AS-IS'!A:K,7,FALSE))</f>
        <v/>
      </c>
      <c r="H10" s="2"/>
      <c r="I10" s="32" t="s">
        <v>120</v>
      </c>
      <c r="J10" s="2" t="s">
        <v>37</v>
      </c>
      <c r="K10" s="2"/>
    </row>
    <row r="11" spans="1:11" x14ac:dyDescent="0.2">
      <c r="A11" s="2" t="s">
        <v>80</v>
      </c>
      <c r="B11" s="2" t="s">
        <v>9</v>
      </c>
      <c r="C11" s="17" t="s">
        <v>173</v>
      </c>
      <c r="D11" s="2"/>
      <c r="E11" s="2"/>
      <c r="F11" s="3"/>
      <c r="G11" s="3" t="str">
        <f>IF(ISBLANK(VLOOKUP(A:A,'RWS AS-IS'!A:K,7,FALSE)),"",VLOOKUP(A:A,'RWS AS-IS'!A:K,7,FALSE))</f>
        <v/>
      </c>
      <c r="H11" s="2"/>
      <c r="I11" s="32" t="s">
        <v>120</v>
      </c>
      <c r="J11" s="2" t="s">
        <v>37</v>
      </c>
      <c r="K11" s="2"/>
    </row>
    <row r="12" spans="1:11" x14ac:dyDescent="0.2">
      <c r="A12" s="2" t="s">
        <v>81</v>
      </c>
      <c r="B12" s="2" t="s">
        <v>9</v>
      </c>
      <c r="C12" s="17" t="s">
        <v>46</v>
      </c>
      <c r="D12" s="2"/>
      <c r="E12" s="2"/>
      <c r="F12" s="3"/>
      <c r="G12" s="3" t="str">
        <f>IF(ISBLANK(VLOOKUP(A:A,'RWS AS-IS'!A:K,7,FALSE)),"",VLOOKUP(A:A,'RWS AS-IS'!A:K,7,FALSE))</f>
        <v>2-jaarlijks</v>
      </c>
      <c r="H12" s="2"/>
      <c r="I12" s="32" t="s">
        <v>120</v>
      </c>
      <c r="J12" s="2" t="s">
        <v>37</v>
      </c>
      <c r="K12" s="2"/>
    </row>
    <row r="13" spans="1:11" x14ac:dyDescent="0.2">
      <c r="A13" s="2" t="s">
        <v>92</v>
      </c>
      <c r="B13" s="2" t="s">
        <v>61</v>
      </c>
      <c r="C13" s="17" t="s">
        <v>173</v>
      </c>
      <c r="D13" s="2"/>
      <c r="E13" s="2"/>
      <c r="F13" s="3"/>
      <c r="G13" s="3" t="str">
        <f>IF(ISBLANK(VLOOKUP(A:A,'RWS AS-IS'!A:K,7,FALSE)),"",VLOOKUP(A:A,'RWS AS-IS'!A:K,7,FALSE))</f>
        <v/>
      </c>
      <c r="H13" s="2"/>
      <c r="I13" s="32" t="s">
        <v>120</v>
      </c>
      <c r="J13" s="2" t="s">
        <v>37</v>
      </c>
      <c r="K13" s="2"/>
    </row>
    <row r="14" spans="1:11" x14ac:dyDescent="0.2">
      <c r="A14" s="2" t="s">
        <v>60</v>
      </c>
      <c r="B14" s="2" t="s">
        <v>24</v>
      </c>
      <c r="C14" s="17" t="s">
        <v>62</v>
      </c>
      <c r="D14" s="2"/>
      <c r="E14" s="2"/>
      <c r="F14" s="3"/>
      <c r="G14" s="3" t="str">
        <f>IF(ISBLANK(VLOOKUP(A:A,'RWS AS-IS'!A:K,7,FALSE)),"",VLOOKUP(A:A,'RWS AS-IS'!A:K,7,FALSE))</f>
        <v>6-jaarlijks</v>
      </c>
      <c r="H14" s="2"/>
      <c r="I14" s="32" t="s">
        <v>120</v>
      </c>
      <c r="J14" s="2" t="s">
        <v>37</v>
      </c>
      <c r="K14" s="2"/>
    </row>
    <row r="15" spans="1:11" x14ac:dyDescent="0.2">
      <c r="A15" s="2" t="s">
        <v>67</v>
      </c>
      <c r="B15" s="2" t="s">
        <v>61</v>
      </c>
      <c r="C15" s="17" t="s">
        <v>46</v>
      </c>
      <c r="D15" s="2"/>
      <c r="E15" s="2"/>
      <c r="F15" s="3"/>
      <c r="G15" s="3" t="str">
        <f>IF(ISBLANK(VLOOKUP(A:A,'RWS AS-IS'!A:K,7,FALSE)),"",VLOOKUP(A:A,'RWS AS-IS'!A:K,7,FALSE))</f>
        <v>2-jaarlijks</v>
      </c>
      <c r="H15" s="2"/>
      <c r="I15" s="32" t="s">
        <v>120</v>
      </c>
      <c r="J15" s="2" t="s">
        <v>37</v>
      </c>
      <c r="K15" s="2"/>
    </row>
    <row r="16" spans="1:11" x14ac:dyDescent="0.2">
      <c r="A16" s="2" t="s">
        <v>82</v>
      </c>
      <c r="B16" s="2" t="s">
        <v>9</v>
      </c>
      <c r="C16" s="17" t="s">
        <v>173</v>
      </c>
      <c r="D16" s="2"/>
      <c r="E16" s="2"/>
      <c r="F16" s="3"/>
      <c r="G16" s="3" t="str">
        <f>IF(ISBLANK(VLOOKUP(A:A,'RWS AS-IS'!A:K,7,FALSE)),"",VLOOKUP(A:A,'RWS AS-IS'!A:K,7,FALSE))</f>
        <v/>
      </c>
      <c r="H16" s="2"/>
      <c r="I16" s="32" t="s">
        <v>120</v>
      </c>
      <c r="J16" s="2" t="s">
        <v>37</v>
      </c>
      <c r="K16" s="2"/>
    </row>
    <row r="17" spans="1:11" x14ac:dyDescent="0.2">
      <c r="A17" s="2" t="s">
        <v>83</v>
      </c>
      <c r="B17" s="2" t="s">
        <v>9</v>
      </c>
      <c r="C17" s="17" t="s">
        <v>173</v>
      </c>
      <c r="D17" s="2"/>
      <c r="E17" s="2"/>
      <c r="F17" s="3"/>
      <c r="G17" s="3" t="str">
        <f>IF(ISBLANK(VLOOKUP(A:A,'RWS AS-IS'!A:K,7,FALSE)),"",VLOOKUP(A:A,'RWS AS-IS'!A:K,7,FALSE))</f>
        <v/>
      </c>
      <c r="H17" s="2"/>
      <c r="I17" s="32" t="s">
        <v>120</v>
      </c>
      <c r="J17" s="2" t="s">
        <v>37</v>
      </c>
      <c r="K17" s="2"/>
    </row>
    <row r="18" spans="1:11" x14ac:dyDescent="0.2">
      <c r="A18" s="2" t="s">
        <v>41</v>
      </c>
      <c r="B18" s="2" t="s">
        <v>19</v>
      </c>
      <c r="C18" s="17" t="s">
        <v>35</v>
      </c>
      <c r="D18" s="2"/>
      <c r="E18" s="6"/>
      <c r="F18" s="3"/>
      <c r="G18" s="3" t="str">
        <f>IF(ISBLANK(VLOOKUP(A:A,'RWS AS-IS'!A:K,7,FALSE)),"",VLOOKUP(A:A,'RWS AS-IS'!A:K,7,FALSE))</f>
        <v>5-jaarlijks</v>
      </c>
      <c r="H18" s="2"/>
      <c r="I18" s="32" t="s">
        <v>120</v>
      </c>
      <c r="J18" s="2" t="s">
        <v>37</v>
      </c>
      <c r="K18" s="2"/>
    </row>
    <row r="19" spans="1:11" x14ac:dyDescent="0.2">
      <c r="A19" s="2" t="s">
        <v>58</v>
      </c>
      <c r="B19" s="2" t="s">
        <v>24</v>
      </c>
      <c r="C19" s="17" t="s">
        <v>173</v>
      </c>
      <c r="D19" s="2"/>
      <c r="E19" s="2"/>
      <c r="F19" s="3"/>
      <c r="G19" s="3" t="str">
        <f>IF(ISBLANK(VLOOKUP(A:A,'RWS AS-IS'!A:K,7,FALSE)),"",VLOOKUP(A:A,'RWS AS-IS'!A:K,7,FALSE))</f>
        <v/>
      </c>
      <c r="H19" s="2"/>
      <c r="I19" s="32" t="s">
        <v>120</v>
      </c>
      <c r="J19" s="2" t="s">
        <v>37</v>
      </c>
      <c r="K19" s="2"/>
    </row>
    <row r="20" spans="1:11" x14ac:dyDescent="0.2">
      <c r="A20" s="2" t="s">
        <v>91</v>
      </c>
      <c r="B20" s="2" t="s">
        <v>59</v>
      </c>
      <c r="C20" s="17" t="s">
        <v>62</v>
      </c>
      <c r="D20" s="2"/>
      <c r="E20" s="2"/>
      <c r="F20" s="3"/>
      <c r="G20" s="3" t="str">
        <f>IF(ISBLANK(VLOOKUP(A:A,'RWS AS-IS'!A:K,7,FALSE)),"",VLOOKUP(A:A,'RWS AS-IS'!A:K,7,FALSE))</f>
        <v>6-jaarlijks</v>
      </c>
      <c r="H20" s="2"/>
      <c r="I20" s="32" t="s">
        <v>120</v>
      </c>
      <c r="J20" s="2" t="s">
        <v>37</v>
      </c>
      <c r="K20" s="2"/>
    </row>
    <row r="21" spans="1:11" x14ac:dyDescent="0.2">
      <c r="A21" s="2" t="s">
        <v>72</v>
      </c>
      <c r="B21" s="2" t="s">
        <v>9</v>
      </c>
      <c r="C21" s="17" t="s">
        <v>74</v>
      </c>
      <c r="D21" s="2"/>
      <c r="E21" s="2"/>
      <c r="F21" s="3"/>
      <c r="G21" s="3" t="str">
        <f>IF(ISBLANK(VLOOKUP(A:A,'RWS AS-IS'!A:K,7,FALSE)),"",VLOOKUP(A:A,'RWS AS-IS'!A:K,7,FALSE))</f>
        <v xml:space="preserve">3 jaarlijks </v>
      </c>
      <c r="H21" s="2"/>
      <c r="I21" s="32" t="s">
        <v>120</v>
      </c>
      <c r="J21" s="2" t="s">
        <v>37</v>
      </c>
      <c r="K21" s="2"/>
    </row>
    <row r="22" spans="1:11" x14ac:dyDescent="0.2">
      <c r="A22" s="2" t="s">
        <v>18</v>
      </c>
      <c r="B22" s="2" t="s">
        <v>24</v>
      </c>
      <c r="C22" s="17" t="s">
        <v>21</v>
      </c>
      <c r="D22" s="2"/>
      <c r="E22" s="2"/>
      <c r="F22" s="3"/>
      <c r="G22" s="3" t="str">
        <f>IF(ISBLANK(VLOOKUP(A:A,'RWS AS-IS'!A:K,7,FALSE)),"",VLOOKUP(A:A,'RWS AS-IS'!A:K,7,FALSE))</f>
        <v>op afroep</v>
      </c>
      <c r="H22" s="2"/>
      <c r="I22" s="32" t="s">
        <v>120</v>
      </c>
      <c r="J22" s="2" t="s">
        <v>37</v>
      </c>
      <c r="K22" s="2"/>
    </row>
    <row r="23" spans="1:11" x14ac:dyDescent="0.2">
      <c r="A23" s="2" t="s">
        <v>96</v>
      </c>
      <c r="B23" s="2" t="s">
        <v>19</v>
      </c>
      <c r="C23" s="17" t="s">
        <v>21</v>
      </c>
      <c r="D23" s="2"/>
      <c r="E23" s="2"/>
      <c r="F23" s="3"/>
      <c r="G23" s="3" t="str">
        <f>IF(ISBLANK(VLOOKUP(A:A,'RWS AS-IS'!A:K,7,FALSE)),"",VLOOKUP(A:A,'RWS AS-IS'!A:K,7,FALSE))</f>
        <v>op afroep</v>
      </c>
      <c r="H23" s="2"/>
      <c r="I23" s="32" t="s">
        <v>120</v>
      </c>
      <c r="J23" s="2" t="s">
        <v>37</v>
      </c>
      <c r="K23" s="2"/>
    </row>
    <row r="24" spans="1:11" x14ac:dyDescent="0.2">
      <c r="A24" s="2" t="s">
        <v>97</v>
      </c>
      <c r="B24" s="2" t="s">
        <v>19</v>
      </c>
      <c r="C24" s="17" t="s">
        <v>21</v>
      </c>
      <c r="D24" s="2"/>
      <c r="E24" s="2"/>
      <c r="F24" s="3"/>
      <c r="G24" s="3" t="str">
        <f>IF(ISBLANK(VLOOKUP(A:A,'RWS AS-IS'!A:K,7,FALSE)),"",VLOOKUP(A:A,'RWS AS-IS'!A:K,7,FALSE))</f>
        <v>op afroep</v>
      </c>
      <c r="H24" s="2"/>
      <c r="I24" s="32" t="s">
        <v>120</v>
      </c>
      <c r="J24" s="2" t="s">
        <v>37</v>
      </c>
      <c r="K24" s="2"/>
    </row>
    <row r="25" spans="1:11" x14ac:dyDescent="0.2">
      <c r="A25" s="2" t="s">
        <v>8</v>
      </c>
      <c r="B25" s="2" t="s">
        <v>9</v>
      </c>
      <c r="C25" s="17" t="s">
        <v>11</v>
      </c>
      <c r="D25" s="2"/>
      <c r="E25" s="2"/>
      <c r="F25" s="3"/>
      <c r="G25" s="3" t="str">
        <f>IF(ISBLANK(VLOOKUP(A:A,'RWS AS-IS'!A:K,7,FALSE)),"",VLOOKUP(A:A,'RWS AS-IS'!A:K,7,FALSE))</f>
        <v>6-jaarlijks</v>
      </c>
      <c r="H25" s="2"/>
      <c r="I25" s="32" t="s">
        <v>120</v>
      </c>
      <c r="J25" s="2" t="s">
        <v>37</v>
      </c>
      <c r="K25" s="2"/>
    </row>
    <row r="26" spans="1:11" x14ac:dyDescent="0.2">
      <c r="A26" s="2" t="s">
        <v>48</v>
      </c>
      <c r="B26" s="2" t="s">
        <v>24</v>
      </c>
      <c r="C26" s="17" t="s">
        <v>50</v>
      </c>
      <c r="D26" s="2"/>
      <c r="E26" s="2"/>
      <c r="F26" s="3"/>
      <c r="G26" s="3" t="str">
        <f>IF(ISBLANK(VLOOKUP(A:A,'RWS AS-IS'!A:K,7,FALSE)),"",VLOOKUP(A:A,'RWS AS-IS'!A:K,7,FALSE))</f>
        <v>Maandelijks</v>
      </c>
      <c r="H26" s="2"/>
      <c r="I26" s="32" t="s">
        <v>120</v>
      </c>
      <c r="J26" s="2" t="s">
        <v>37</v>
      </c>
      <c r="K26" s="2"/>
    </row>
    <row r="27" spans="1:11" x14ac:dyDescent="0.2">
      <c r="A27" s="2" t="s">
        <v>84</v>
      </c>
      <c r="B27" s="2" t="s">
        <v>9</v>
      </c>
      <c r="C27" s="17" t="s">
        <v>173</v>
      </c>
      <c r="D27" s="2"/>
      <c r="E27" s="2"/>
      <c r="F27" s="3"/>
      <c r="G27" s="3" t="str">
        <f>IF(ISBLANK(VLOOKUP(A:A,'RWS AS-IS'!A:K,7,FALSE)),"",VLOOKUP(A:A,'RWS AS-IS'!A:K,7,FALSE))</f>
        <v/>
      </c>
      <c r="H27" s="2"/>
      <c r="I27" s="32" t="s">
        <v>120</v>
      </c>
      <c r="J27" s="2" t="s">
        <v>37</v>
      </c>
      <c r="K27" s="2"/>
    </row>
    <row r="28" spans="1:11" x14ac:dyDescent="0.2">
      <c r="A28" s="2" t="s">
        <v>85</v>
      </c>
      <c r="B28" s="2" t="s">
        <v>9</v>
      </c>
      <c r="C28" s="17" t="s">
        <v>173</v>
      </c>
      <c r="D28" s="2"/>
      <c r="E28" s="2"/>
      <c r="F28" s="3"/>
      <c r="G28" s="3" t="str">
        <f>IF(ISBLANK(VLOOKUP(A:A,'RWS AS-IS'!A:K,7,FALSE)),"",VLOOKUP(A:A,'RWS AS-IS'!A:K,7,FALSE))</f>
        <v/>
      </c>
      <c r="H28" s="2"/>
      <c r="I28" s="32" t="s">
        <v>120</v>
      </c>
      <c r="J28" s="2" t="s">
        <v>37</v>
      </c>
      <c r="K28" s="2"/>
    </row>
    <row r="29" spans="1:11" x14ac:dyDescent="0.2">
      <c r="A29" s="2" t="s">
        <v>38</v>
      </c>
      <c r="B29" s="2" t="s">
        <v>64</v>
      </c>
      <c r="C29" s="17" t="s">
        <v>35</v>
      </c>
      <c r="D29" s="2"/>
      <c r="E29" s="6"/>
      <c r="F29" s="3"/>
      <c r="G29" s="3" t="str">
        <f>IF(ISBLANK(VLOOKUP(A:A,'RWS AS-IS'!A:K,7,FALSE)),"",VLOOKUP(A:A,'RWS AS-IS'!A:K,7,FALSE))</f>
        <v>5-jaarlijks</v>
      </c>
      <c r="H29" s="2"/>
      <c r="I29" s="32" t="s">
        <v>120</v>
      </c>
      <c r="J29" s="2" t="s">
        <v>37</v>
      </c>
      <c r="K29" s="2"/>
    </row>
    <row r="30" spans="1:11" x14ac:dyDescent="0.2">
      <c r="A30" s="2" t="s">
        <v>94</v>
      </c>
      <c r="B30" s="2" t="s">
        <v>33</v>
      </c>
      <c r="C30" s="17" t="s">
        <v>35</v>
      </c>
      <c r="D30" s="2"/>
      <c r="E30" s="2"/>
      <c r="F30" s="3"/>
      <c r="G30" s="3" t="str">
        <f>IF(ISBLANK(VLOOKUP(A:A,'RWS AS-IS'!A:K,7,FALSE)),"",VLOOKUP(A:A,'RWS AS-IS'!A:K,7,FALSE))</f>
        <v>5-jaarlijks</v>
      </c>
      <c r="H30" s="2"/>
      <c r="I30" s="32" t="s">
        <v>120</v>
      </c>
      <c r="J30" s="2" t="s">
        <v>37</v>
      </c>
      <c r="K30" s="2"/>
    </row>
    <row r="31" spans="1:11" x14ac:dyDescent="0.2">
      <c r="A31" s="2" t="s">
        <v>95</v>
      </c>
      <c r="B31" s="2" t="s">
        <v>33</v>
      </c>
      <c r="C31" s="17" t="s">
        <v>35</v>
      </c>
      <c r="D31" s="2"/>
      <c r="E31" s="2"/>
      <c r="F31" s="3"/>
      <c r="G31" s="3" t="str">
        <f>IF(ISBLANK(VLOOKUP(A:A,'RWS AS-IS'!A:K,7,FALSE)),"",VLOOKUP(A:A,'RWS AS-IS'!A:K,7,FALSE))</f>
        <v>5-jaarlijks</v>
      </c>
      <c r="H31" s="2"/>
      <c r="I31" s="32" t="s">
        <v>120</v>
      </c>
      <c r="J31" s="2" t="s">
        <v>37</v>
      </c>
      <c r="K31" s="2"/>
    </row>
    <row r="32" spans="1:11" x14ac:dyDescent="0.2">
      <c r="A32" s="2" t="s">
        <v>32</v>
      </c>
      <c r="B32" s="2" t="s">
        <v>64</v>
      </c>
      <c r="C32" s="17" t="s">
        <v>35</v>
      </c>
      <c r="D32" s="2"/>
      <c r="E32" s="6"/>
      <c r="F32" s="3"/>
      <c r="G32" s="3" t="str">
        <f>IF(ISBLANK(VLOOKUP(A:A,'RWS AS-IS'!A:K,7,FALSE)),"",VLOOKUP(A:A,'RWS AS-IS'!A:K,7,FALSE))</f>
        <v>5-jaarlijks</v>
      </c>
      <c r="H32" s="2"/>
      <c r="I32" s="32" t="s">
        <v>120</v>
      </c>
      <c r="J32" s="2" t="s">
        <v>37</v>
      </c>
      <c r="K32" s="2"/>
    </row>
    <row r="33" spans="1:11" x14ac:dyDescent="0.2">
      <c r="A33" s="2" t="s">
        <v>86</v>
      </c>
      <c r="B33" s="2" t="s">
        <v>9</v>
      </c>
      <c r="C33" s="17" t="s">
        <v>173</v>
      </c>
      <c r="D33" s="2"/>
      <c r="E33" s="2"/>
      <c r="F33" s="3"/>
      <c r="G33" s="3" t="str">
        <f>IF(ISBLANK(VLOOKUP(A:A,'RWS AS-IS'!A:K,7,FALSE)),"",VLOOKUP(A:A,'RWS AS-IS'!A:K,7,FALSE))</f>
        <v/>
      </c>
      <c r="H33" s="2"/>
      <c r="I33" s="32" t="s">
        <v>120</v>
      </c>
      <c r="J33" s="2" t="s">
        <v>37</v>
      </c>
      <c r="K33" s="2"/>
    </row>
    <row r="34" spans="1:11" x14ac:dyDescent="0.2">
      <c r="A34" s="2" t="s">
        <v>87</v>
      </c>
      <c r="B34" s="2" t="s">
        <v>9</v>
      </c>
      <c r="C34" s="17" t="s">
        <v>173</v>
      </c>
      <c r="D34" s="2"/>
      <c r="E34" s="2"/>
      <c r="F34" s="3"/>
      <c r="G34" s="3" t="str">
        <f>IF(ISBLANK(VLOOKUP(A:A,'RWS AS-IS'!A:K,7,FALSE)),"",VLOOKUP(A:A,'RWS AS-IS'!A:K,7,FALSE))</f>
        <v/>
      </c>
      <c r="H34" s="2"/>
      <c r="I34" s="32" t="s">
        <v>120</v>
      </c>
      <c r="J34" s="2" t="s">
        <v>37</v>
      </c>
      <c r="K34" s="2"/>
    </row>
    <row r="35" spans="1:11" x14ac:dyDescent="0.2">
      <c r="A35" s="2" t="s">
        <v>88</v>
      </c>
      <c r="B35" s="2" t="s">
        <v>9</v>
      </c>
      <c r="C35" s="17" t="s">
        <v>173</v>
      </c>
      <c r="D35" s="2"/>
      <c r="E35" s="2"/>
      <c r="F35" s="3"/>
      <c r="G35" s="3" t="str">
        <f>IF(ISBLANK(VLOOKUP(A:A,'RWS AS-IS'!A:K,7,FALSE)),"",VLOOKUP(A:A,'RWS AS-IS'!A:K,7,FALSE))</f>
        <v/>
      </c>
      <c r="H35" s="2"/>
      <c r="I35" s="32" t="s">
        <v>120</v>
      </c>
      <c r="J35" s="2" t="s">
        <v>37</v>
      </c>
      <c r="K35" s="2"/>
    </row>
    <row r="36" spans="1:11" x14ac:dyDescent="0.2">
      <c r="A36" s="2" t="s">
        <v>89</v>
      </c>
      <c r="B36" s="2" t="s">
        <v>9</v>
      </c>
      <c r="C36" s="17" t="s">
        <v>173</v>
      </c>
      <c r="D36" s="2"/>
      <c r="E36" s="2"/>
      <c r="F36" s="3"/>
      <c r="G36" s="3" t="str">
        <f>IF(ISBLANK(VLOOKUP(A:A,'RWS AS-IS'!A:K,7,FALSE)),"",VLOOKUP(A:A,'RWS AS-IS'!A:K,7,FALSE))</f>
        <v/>
      </c>
      <c r="H36" s="2"/>
      <c r="I36" s="32" t="s">
        <v>120</v>
      </c>
      <c r="J36" s="2" t="s">
        <v>37</v>
      </c>
      <c r="K36" s="2"/>
    </row>
    <row r="37" spans="1:11" x14ac:dyDescent="0.2">
      <c r="A37" s="2" t="s">
        <v>44</v>
      </c>
      <c r="B37" s="2" t="s">
        <v>33</v>
      </c>
      <c r="C37" s="17" t="s">
        <v>46</v>
      </c>
      <c r="D37" s="2"/>
      <c r="E37" s="2"/>
      <c r="F37" s="3"/>
      <c r="G37" s="3" t="str">
        <f>IF(ISBLANK(VLOOKUP(A:A,'RWS AS-IS'!A:K,7,FALSE)),"",VLOOKUP(A:A,'RWS AS-IS'!A:K,7,FALSE))</f>
        <v>2-jaarlijks</v>
      </c>
      <c r="H37" s="2"/>
      <c r="I37" s="32" t="s">
        <v>120</v>
      </c>
      <c r="J37" s="2" t="s">
        <v>37</v>
      </c>
      <c r="K37" s="2"/>
    </row>
    <row r="38" spans="1:11" x14ac:dyDescent="0.2">
      <c r="A38" s="2" t="s">
        <v>54</v>
      </c>
      <c r="B38" s="2" t="s">
        <v>24</v>
      </c>
      <c r="C38" s="17" t="s">
        <v>56</v>
      </c>
      <c r="D38" s="12"/>
      <c r="E38" s="12"/>
      <c r="F38" s="2"/>
      <c r="G38" s="3" t="str">
        <f>IF(ISBLANK(VLOOKUP(A:A,'RWS AS-IS'!A:K,7,FALSE)),"",VLOOKUP(A:A,'RWS AS-IS'!A:K,7,FALSE))</f>
        <v>Maandelijks</v>
      </c>
      <c r="H38" s="2"/>
      <c r="I38" s="32" t="s">
        <v>120</v>
      </c>
      <c r="J38" s="2" t="s">
        <v>37</v>
      </c>
      <c r="K38" s="2"/>
    </row>
    <row r="39" spans="1:11" x14ac:dyDescent="0.2">
      <c r="A39" s="2" t="s">
        <v>23</v>
      </c>
      <c r="B39" s="2" t="s">
        <v>24</v>
      </c>
      <c r="C39" s="17" t="s">
        <v>26</v>
      </c>
      <c r="D39" s="2"/>
      <c r="E39" s="2"/>
      <c r="F39" s="2"/>
      <c r="G39" s="3" t="str">
        <f>IF(ISBLANK(VLOOKUP(A:A,'RWS AS-IS'!A:K,7,FALSE)),"",VLOOKUP(A:A,'RWS AS-IS'!A:K,7,FALSE))</f>
        <v>Maandelijks</v>
      </c>
      <c r="H39" s="2"/>
      <c r="I39" s="32" t="s">
        <v>120</v>
      </c>
      <c r="J39" s="2" t="s">
        <v>37</v>
      </c>
      <c r="K39" s="2"/>
    </row>
    <row r="40" spans="1:11" x14ac:dyDescent="0.2">
      <c r="A40" s="2" t="s">
        <v>90</v>
      </c>
      <c r="B40" s="2" t="s">
        <v>33</v>
      </c>
      <c r="C40" s="17" t="s">
        <v>173</v>
      </c>
      <c r="D40" s="2"/>
      <c r="E40" s="2"/>
      <c r="F40" s="3"/>
      <c r="G40" s="3" t="str">
        <f>IF(ISBLANK(VLOOKUP(A:A,'RWS AS-IS'!A:K,7,FALSE)),"",VLOOKUP(A:A,'RWS AS-IS'!A:K,7,FALSE))</f>
        <v/>
      </c>
      <c r="H40" s="2"/>
      <c r="I40" s="32" t="s">
        <v>120</v>
      </c>
      <c r="J40" s="2" t="s">
        <v>37</v>
      </c>
      <c r="K40" s="2"/>
    </row>
    <row r="41" spans="1:11" x14ac:dyDescent="0.2">
      <c r="A41" s="2" t="s">
        <v>110</v>
      </c>
      <c r="B41" s="2" t="s">
        <v>24</v>
      </c>
      <c r="C41" s="17" t="s">
        <v>26</v>
      </c>
      <c r="D41" s="2"/>
      <c r="E41" s="2"/>
      <c r="F41" s="3"/>
      <c r="G41" s="3" t="str">
        <f>IF(ISBLANK(VLOOKUP(A:A,'RWS AS-IS'!A:K,7,FALSE)),"",VLOOKUP(A:A,'RWS AS-IS'!A:K,7,FALSE))</f>
        <v>Maandelijks</v>
      </c>
      <c r="H41" s="2"/>
      <c r="I41" s="32" t="s">
        <v>120</v>
      </c>
      <c r="J41" s="2" t="s">
        <v>37</v>
      </c>
      <c r="K41" s="2"/>
    </row>
    <row r="42" spans="1:11" x14ac:dyDescent="0.2">
      <c r="A42" s="2" t="s">
        <v>109</v>
      </c>
      <c r="B42" s="2" t="s">
        <v>24</v>
      </c>
      <c r="C42" s="17" t="s">
        <v>26</v>
      </c>
      <c r="D42" s="2"/>
      <c r="E42" s="2"/>
      <c r="F42" s="3"/>
      <c r="G42" s="3" t="str">
        <f>IF(ISBLANK(VLOOKUP(A:A,'RWS AS-IS'!A:K,7,FALSE)),"",VLOOKUP(A:A,'RWS AS-IS'!A:K,7,FALSE))</f>
        <v>Maandelijks</v>
      </c>
      <c r="H42" s="2"/>
      <c r="I42" s="32" t="s">
        <v>120</v>
      </c>
      <c r="J42" s="2" t="s">
        <v>37</v>
      </c>
      <c r="K42" s="2"/>
    </row>
    <row r="43" spans="1:11" x14ac:dyDescent="0.2">
      <c r="A43" s="2" t="s">
        <v>102</v>
      </c>
      <c r="B43" s="2" t="s">
        <v>24</v>
      </c>
      <c r="C43" s="17" t="s">
        <v>26</v>
      </c>
      <c r="D43" s="2"/>
      <c r="E43" s="2"/>
      <c r="F43" s="3"/>
      <c r="G43" s="3" t="str">
        <f>IF(ISBLANK(VLOOKUP(A:A,'RWS AS-IS'!A:K,7,FALSE)),"",VLOOKUP(A:A,'RWS AS-IS'!A:K,7,FALSE))</f>
        <v>Maandelijks</v>
      </c>
      <c r="H43" s="2"/>
      <c r="I43" s="32" t="s">
        <v>120</v>
      </c>
      <c r="J43" s="2" t="s">
        <v>37</v>
      </c>
      <c r="K43" s="2"/>
    </row>
    <row r="44" spans="1:11" x14ac:dyDescent="0.2">
      <c r="A44" s="2" t="s">
        <v>105</v>
      </c>
      <c r="B44" s="2" t="s">
        <v>24</v>
      </c>
      <c r="C44" s="17" t="s">
        <v>26</v>
      </c>
      <c r="D44" s="2"/>
      <c r="E44" s="2"/>
      <c r="F44" s="3"/>
      <c r="G44" s="3" t="str">
        <f>IF(ISBLANK(VLOOKUP(A:A,'RWS AS-IS'!A:K,7,FALSE)),"",VLOOKUP(A:A,'RWS AS-IS'!A:K,7,FALSE))</f>
        <v>Maandelijks</v>
      </c>
      <c r="H44" s="2"/>
      <c r="I44" s="32" t="s">
        <v>120</v>
      </c>
      <c r="J44" s="2" t="s">
        <v>37</v>
      </c>
      <c r="K44" s="2"/>
    </row>
    <row r="45" spans="1:11" x14ac:dyDescent="0.2">
      <c r="A45" s="2" t="s">
        <v>106</v>
      </c>
      <c r="B45" s="2" t="s">
        <v>24</v>
      </c>
      <c r="C45" s="17" t="s">
        <v>26</v>
      </c>
      <c r="D45" s="2"/>
      <c r="E45" s="2"/>
      <c r="F45" s="3"/>
      <c r="G45" s="3" t="str">
        <f>IF(ISBLANK(VLOOKUP(A:A,'RWS AS-IS'!A:K,7,FALSE)),"",VLOOKUP(A:A,'RWS AS-IS'!A:K,7,FALSE))</f>
        <v>Maandelijks</v>
      </c>
      <c r="H45" s="2"/>
      <c r="I45" s="32" t="s">
        <v>120</v>
      </c>
      <c r="J45" s="2" t="s">
        <v>37</v>
      </c>
      <c r="K45" s="2"/>
    </row>
    <row r="46" spans="1:11" x14ac:dyDescent="0.2">
      <c r="A46" s="2" t="s">
        <v>107</v>
      </c>
      <c r="B46" s="2" t="s">
        <v>24</v>
      </c>
      <c r="C46" s="17" t="s">
        <v>26</v>
      </c>
      <c r="D46" s="2"/>
      <c r="E46" s="2"/>
      <c r="F46" s="3"/>
      <c r="G46" s="3" t="str">
        <f>IF(ISBLANK(VLOOKUP(A:A,'RWS AS-IS'!A:K,7,FALSE)),"",VLOOKUP(A:A,'RWS AS-IS'!A:K,7,FALSE))</f>
        <v>Maandelijks</v>
      </c>
      <c r="H46" s="2"/>
      <c r="I46" s="32" t="s">
        <v>120</v>
      </c>
      <c r="J46" s="2" t="s">
        <v>37</v>
      </c>
      <c r="K46" s="2"/>
    </row>
    <row r="47" spans="1:11" x14ac:dyDescent="0.2">
      <c r="A47" s="2" t="s">
        <v>108</v>
      </c>
      <c r="B47" s="2" t="s">
        <v>24</v>
      </c>
      <c r="C47" s="17" t="s">
        <v>26</v>
      </c>
      <c r="D47" s="2"/>
      <c r="E47" s="2"/>
      <c r="F47" s="3"/>
      <c r="G47" s="3" t="str">
        <f>IF(ISBLANK(VLOOKUP(A:A,'RWS AS-IS'!A:K,7,FALSE)),"",VLOOKUP(A:A,'RWS AS-IS'!A:K,7,FALSE))</f>
        <v>Maandelijks</v>
      </c>
      <c r="H47" s="2"/>
      <c r="I47" s="32" t="s">
        <v>120</v>
      </c>
      <c r="J47" s="2" t="s">
        <v>37</v>
      </c>
      <c r="K47" s="2"/>
    </row>
    <row r="48" spans="1:11" x14ac:dyDescent="0.2">
      <c r="A48" s="2" t="s">
        <v>98</v>
      </c>
      <c r="B48" s="2" t="s">
        <v>24</v>
      </c>
      <c r="C48" s="17" t="s">
        <v>211</v>
      </c>
      <c r="D48" s="2"/>
      <c r="E48" s="2"/>
      <c r="F48" s="3"/>
      <c r="G48" s="3" t="str">
        <f>IF(ISBLANK(VLOOKUP(A:A,'RWS AS-IS'!A:K,7,FALSE)),"",VLOOKUP(A:A,'RWS AS-IS'!A:K,7,FALSE))</f>
        <v>Maandelijks</v>
      </c>
      <c r="H48" s="2"/>
      <c r="I48" s="32" t="s">
        <v>120</v>
      </c>
      <c r="J48" s="2" t="s">
        <v>37</v>
      </c>
      <c r="K48" s="2"/>
    </row>
    <row r="49" spans="1:11" x14ac:dyDescent="0.2">
      <c r="A49" s="2" t="s">
        <v>99</v>
      </c>
      <c r="B49" s="2" t="s">
        <v>24</v>
      </c>
      <c r="C49" s="17" t="s">
        <v>100</v>
      </c>
      <c r="D49" s="2"/>
      <c r="E49" s="2"/>
      <c r="F49" s="3"/>
      <c r="G49" s="3" t="str">
        <f>IF(ISBLANK(VLOOKUP(A:A,'RWS AS-IS'!A:K,7,FALSE)),"",VLOOKUP(A:A,'RWS AS-IS'!A:K,7,FALSE))</f>
        <v>op afroep</v>
      </c>
      <c r="H49" s="2"/>
      <c r="I49" s="32" t="s">
        <v>120</v>
      </c>
      <c r="J49" s="2" t="s">
        <v>37</v>
      </c>
      <c r="K49" s="2"/>
    </row>
    <row r="50" spans="1:11" x14ac:dyDescent="0.2">
      <c r="A50" s="2" t="s">
        <v>101</v>
      </c>
      <c r="B50" s="2" t="s">
        <v>24</v>
      </c>
      <c r="C50" s="17" t="s">
        <v>30</v>
      </c>
      <c r="D50" s="2"/>
      <c r="E50" s="2"/>
      <c r="F50" s="3"/>
      <c r="G50" s="3" t="str">
        <f>IF(ISBLANK(VLOOKUP(A:A,'RWS AS-IS'!A:K,7,FALSE)),"",VLOOKUP(A:A,'RWS AS-IS'!A:K,7,FALSE))</f>
        <v>Maandelijks</v>
      </c>
      <c r="H50" s="2"/>
      <c r="I50" s="32" t="s">
        <v>120</v>
      </c>
      <c r="J50" s="2" t="s">
        <v>37</v>
      </c>
      <c r="K50" s="2"/>
    </row>
    <row r="51" spans="1:11" x14ac:dyDescent="0.2">
      <c r="A51" s="2" t="s">
        <v>70</v>
      </c>
      <c r="B51" s="2" t="s">
        <v>9</v>
      </c>
      <c r="C51" s="17" t="s">
        <v>30</v>
      </c>
      <c r="D51" s="2"/>
      <c r="E51" s="2"/>
      <c r="F51" s="3"/>
      <c r="G51" s="3" t="str">
        <f>IF(ISBLANK(VLOOKUP(A:A,'RWS AS-IS'!A:K,7,FALSE)),"",VLOOKUP(A:A,'RWS AS-IS'!A:K,7,FALSE))</f>
        <v>Maandelijks</v>
      </c>
      <c r="H51" s="2"/>
      <c r="I51" s="32" t="s">
        <v>120</v>
      </c>
      <c r="J51" s="2" t="s">
        <v>37</v>
      </c>
      <c r="K51" s="2"/>
    </row>
    <row r="52" spans="1:11" x14ac:dyDescent="0.2">
      <c r="A52" s="2" t="s">
        <v>71</v>
      </c>
      <c r="B52" s="2" t="s">
        <v>9</v>
      </c>
      <c r="C52" s="17" t="s">
        <v>30</v>
      </c>
      <c r="D52" s="2"/>
      <c r="E52" s="2"/>
      <c r="F52" s="3"/>
      <c r="G52" s="3" t="str">
        <f>IF(ISBLANK(VLOOKUP(A:A,'RWS AS-IS'!A:K,7,FALSE)),"",VLOOKUP(A:A,'RWS AS-IS'!A:K,7,FALSE))</f>
        <v>Maandelijks</v>
      </c>
      <c r="H52" s="2"/>
      <c r="I52" s="32" t="s">
        <v>120</v>
      </c>
      <c r="J52" s="2" t="s">
        <v>37</v>
      </c>
      <c r="K52" s="2"/>
    </row>
    <row r="53" spans="1:11" x14ac:dyDescent="0.2">
      <c r="A53" s="2" t="s">
        <v>14</v>
      </c>
      <c r="B53" s="2" t="s">
        <v>33</v>
      </c>
      <c r="C53" s="17" t="s">
        <v>11</v>
      </c>
      <c r="D53" s="2"/>
      <c r="E53" s="2"/>
      <c r="F53" s="3"/>
      <c r="G53" s="3" t="str">
        <f>IF(ISBLANK(VLOOKUP(A:A,'RWS AS-IS'!A:K,7,FALSE)),"",VLOOKUP(A:A,'RWS AS-IS'!A:K,7,FALSE))</f>
        <v>6-jaarlijks</v>
      </c>
      <c r="H53" s="2"/>
      <c r="I53" s="32" t="s">
        <v>120</v>
      </c>
      <c r="J53" s="2" t="s">
        <v>37</v>
      </c>
      <c r="K53" s="2"/>
    </row>
    <row r="54" spans="1:11" x14ac:dyDescent="0.2">
      <c r="A54" s="2" t="s">
        <v>28</v>
      </c>
      <c r="B54" s="2" t="s">
        <v>24</v>
      </c>
      <c r="C54" s="17" t="s">
        <v>30</v>
      </c>
      <c r="D54" s="2"/>
      <c r="E54" s="2"/>
      <c r="F54" s="2"/>
      <c r="G54" s="3" t="str">
        <f>IF(ISBLANK(VLOOKUP(A:A,'RWS AS-IS'!A:K,7,FALSE)),"",VLOOKUP(A:A,'RWS AS-IS'!A:K,7,FALSE))</f>
        <v>Maandelijks</v>
      </c>
      <c r="H54" s="2"/>
      <c r="I54" s="32" t="s">
        <v>120</v>
      </c>
      <c r="J54" s="2" t="s">
        <v>37</v>
      </c>
      <c r="K54" s="2"/>
    </row>
    <row r="55" spans="1:11" x14ac:dyDescent="0.2">
      <c r="A55" s="2" t="s">
        <v>212</v>
      </c>
      <c r="B55" s="2" t="s">
        <v>213</v>
      </c>
      <c r="C55" s="17" t="s">
        <v>214</v>
      </c>
      <c r="D55" s="2"/>
      <c r="E55" s="2"/>
      <c r="G55" s="2" t="s">
        <v>215</v>
      </c>
      <c r="H55" s="2"/>
      <c r="I55" s="32" t="s">
        <v>120</v>
      </c>
      <c r="J55" s="2" t="s">
        <v>37</v>
      </c>
      <c r="K55" s="2"/>
    </row>
    <row r="56" spans="1:11" x14ac:dyDescent="0.2">
      <c r="A56" s="2" t="s">
        <v>216</v>
      </c>
      <c r="B56" s="2" t="s">
        <v>213</v>
      </c>
      <c r="C56" s="17" t="s">
        <v>74</v>
      </c>
      <c r="D56" s="2"/>
      <c r="E56" s="2"/>
      <c r="F56" s="2"/>
      <c r="G56" s="2" t="s">
        <v>217</v>
      </c>
      <c r="H56" s="2"/>
      <c r="I56" s="32" t="s">
        <v>120</v>
      </c>
      <c r="J56" s="2" t="s">
        <v>37</v>
      </c>
      <c r="K56" s="2"/>
    </row>
    <row r="57" spans="1:11" x14ac:dyDescent="0.2">
      <c r="A57" s="2" t="s">
        <v>218</v>
      </c>
      <c r="B57" s="2" t="s">
        <v>213</v>
      </c>
      <c r="C57" s="17" t="s">
        <v>74</v>
      </c>
      <c r="D57" s="2"/>
      <c r="E57" s="2"/>
      <c r="F57" s="2"/>
      <c r="G57" s="2" t="s">
        <v>217</v>
      </c>
      <c r="H57" s="2"/>
      <c r="I57" s="32" t="s">
        <v>120</v>
      </c>
      <c r="J57" s="2" t="s">
        <v>37</v>
      </c>
      <c r="K57" s="2"/>
    </row>
    <row r="58" spans="1:11" x14ac:dyDescent="0.2">
      <c r="A58" s="2" t="s">
        <v>219</v>
      </c>
      <c r="B58" s="2" t="s">
        <v>213</v>
      </c>
      <c r="C58" s="17" t="s">
        <v>220</v>
      </c>
      <c r="D58" s="2"/>
      <c r="E58" s="2"/>
      <c r="F58" s="2"/>
      <c r="G58" s="2" t="s">
        <v>221</v>
      </c>
      <c r="H58" s="2"/>
      <c r="I58" s="32" t="s">
        <v>120</v>
      </c>
      <c r="J58" s="2" t="s">
        <v>37</v>
      </c>
      <c r="K58" s="2"/>
    </row>
    <row r="59" spans="1:11" x14ac:dyDescent="0.2">
      <c r="A59" s="2" t="s">
        <v>222</v>
      </c>
      <c r="B59" s="2"/>
      <c r="C59" s="17" t="s">
        <v>223</v>
      </c>
      <c r="D59" s="2"/>
      <c r="E59" s="2"/>
      <c r="F59" s="2"/>
      <c r="G59" s="2" t="s">
        <v>156</v>
      </c>
      <c r="H59" s="2"/>
      <c r="I59" s="32" t="s">
        <v>120</v>
      </c>
      <c r="J59" s="2" t="s">
        <v>37</v>
      </c>
      <c r="K59" s="2"/>
    </row>
    <row r="60" spans="1:11" x14ac:dyDescent="0.2">
      <c r="A60" s="2" t="s">
        <v>224</v>
      </c>
      <c r="B60" s="2"/>
      <c r="C60" s="17" t="s">
        <v>223</v>
      </c>
      <c r="D60" s="2"/>
      <c r="E60" s="2"/>
      <c r="F60" s="2"/>
      <c r="G60" s="2" t="s">
        <v>156</v>
      </c>
      <c r="H60" s="2"/>
      <c r="I60" s="32" t="s">
        <v>120</v>
      </c>
      <c r="J60" s="2" t="s">
        <v>37</v>
      </c>
      <c r="K60" s="2"/>
    </row>
    <row r="61" spans="1:11" x14ac:dyDescent="0.2">
      <c r="A61" s="2" t="s">
        <v>225</v>
      </c>
      <c r="B61" s="2"/>
      <c r="C61" s="17" t="s">
        <v>223</v>
      </c>
      <c r="D61" s="2"/>
      <c r="E61" s="2"/>
      <c r="F61" s="2"/>
      <c r="G61" s="2" t="s">
        <v>156</v>
      </c>
      <c r="H61" s="2"/>
      <c r="I61" s="32" t="s">
        <v>120</v>
      </c>
      <c r="J61" s="2" t="s">
        <v>37</v>
      </c>
      <c r="K61" s="2"/>
    </row>
    <row r="62" spans="1:11" x14ac:dyDescent="0.2">
      <c r="A62" s="2" t="s">
        <v>226</v>
      </c>
      <c r="B62" s="2" t="s">
        <v>24</v>
      </c>
      <c r="C62" s="17" t="s">
        <v>26</v>
      </c>
      <c r="D62" s="2"/>
      <c r="E62" s="2"/>
      <c r="F62" s="2"/>
      <c r="G62" s="2" t="s">
        <v>227</v>
      </c>
      <c r="H62" s="2"/>
      <c r="I62" s="32" t="s">
        <v>120</v>
      </c>
      <c r="J62" s="2" t="s">
        <v>37</v>
      </c>
      <c r="K62" s="2"/>
    </row>
    <row r="63" spans="1:11" x14ac:dyDescent="0.2">
      <c r="A63" s="2" t="s">
        <v>228</v>
      </c>
      <c r="B63" s="2" t="s">
        <v>24</v>
      </c>
      <c r="C63" s="17" t="s">
        <v>26</v>
      </c>
      <c r="D63" s="2"/>
      <c r="E63" s="2"/>
      <c r="F63" s="2"/>
      <c r="G63" s="2" t="s">
        <v>227</v>
      </c>
      <c r="H63" s="2"/>
      <c r="I63" s="32" t="s">
        <v>120</v>
      </c>
      <c r="J63" s="2" t="s">
        <v>37</v>
      </c>
      <c r="K63" s="2"/>
    </row>
    <row r="64" spans="1:11" x14ac:dyDescent="0.2">
      <c r="A64" s="2" t="s">
        <v>229</v>
      </c>
      <c r="B64" s="2"/>
      <c r="C64" s="17" t="s">
        <v>223</v>
      </c>
      <c r="D64" s="2"/>
      <c r="E64" s="2"/>
      <c r="F64" s="2"/>
      <c r="G64" s="2" t="s">
        <v>156</v>
      </c>
      <c r="H64" s="2"/>
      <c r="I64" s="32" t="s">
        <v>120</v>
      </c>
      <c r="J64" s="2" t="s">
        <v>37</v>
      </c>
      <c r="K64" s="2"/>
    </row>
    <row r="65" spans="1:11" x14ac:dyDescent="0.2">
      <c r="A65" s="2" t="s">
        <v>230</v>
      </c>
      <c r="B65" s="2" t="s">
        <v>19</v>
      </c>
      <c r="C65" s="17" t="s">
        <v>21</v>
      </c>
      <c r="D65" s="2"/>
      <c r="E65" s="2"/>
      <c r="F65" s="2"/>
      <c r="G65" s="2" t="s">
        <v>156</v>
      </c>
      <c r="H65" s="2"/>
      <c r="I65" s="32" t="s">
        <v>120</v>
      </c>
      <c r="J65" s="2" t="s">
        <v>37</v>
      </c>
      <c r="K65" s="2"/>
    </row>
    <row r="66" spans="1:11" x14ac:dyDescent="0.2">
      <c r="A66" s="2" t="s">
        <v>231</v>
      </c>
      <c r="B66" s="2"/>
      <c r="C66" s="17" t="s">
        <v>232</v>
      </c>
      <c r="D66" s="2"/>
      <c r="E66" s="2"/>
      <c r="F66" s="2"/>
      <c r="G66" s="2" t="s">
        <v>156</v>
      </c>
      <c r="H66" s="2"/>
      <c r="I66" s="32" t="s">
        <v>120</v>
      </c>
      <c r="J66" s="2" t="s">
        <v>37</v>
      </c>
      <c r="K66" s="2"/>
    </row>
    <row r="67" spans="1:11" x14ac:dyDescent="0.2">
      <c r="A67" s="2" t="s">
        <v>233</v>
      </c>
      <c r="B67" s="2"/>
      <c r="C67" s="17" t="s">
        <v>232</v>
      </c>
      <c r="D67" s="2"/>
      <c r="E67" s="2"/>
      <c r="F67" s="2"/>
      <c r="G67" s="2" t="s">
        <v>156</v>
      </c>
      <c r="H67" s="2"/>
      <c r="I67" s="32" t="s">
        <v>120</v>
      </c>
      <c r="J67" s="2" t="s">
        <v>37</v>
      </c>
      <c r="K67" s="2"/>
    </row>
    <row r="68" spans="1:11" x14ac:dyDescent="0.2">
      <c r="A68" s="2" t="s">
        <v>234</v>
      </c>
      <c r="B68" s="2"/>
      <c r="C68" s="17" t="s">
        <v>232</v>
      </c>
      <c r="D68" s="2"/>
      <c r="E68" s="2"/>
      <c r="F68" s="2"/>
      <c r="G68" s="2" t="s">
        <v>156</v>
      </c>
      <c r="H68" s="2"/>
      <c r="I68" s="32" t="s">
        <v>120</v>
      </c>
      <c r="J68" s="2" t="s">
        <v>37</v>
      </c>
      <c r="K68" s="2"/>
    </row>
    <row r="69" spans="1:11" x14ac:dyDescent="0.2">
      <c r="A69" s="2" t="s">
        <v>235</v>
      </c>
      <c r="B69" s="2"/>
      <c r="C69" s="17" t="s">
        <v>232</v>
      </c>
      <c r="D69" s="2"/>
      <c r="E69" s="2"/>
      <c r="F69" s="2"/>
      <c r="G69" s="2" t="s">
        <v>156</v>
      </c>
      <c r="H69" s="2"/>
      <c r="I69" s="32" t="s">
        <v>120</v>
      </c>
      <c r="J69" s="2" t="s">
        <v>37</v>
      </c>
      <c r="K69" s="2"/>
    </row>
    <row r="70" spans="1:11" x14ac:dyDescent="0.2">
      <c r="A70" s="2" t="s">
        <v>236</v>
      </c>
      <c r="B70" s="2"/>
      <c r="C70" s="17" t="s">
        <v>232</v>
      </c>
      <c r="D70" s="2"/>
      <c r="E70" s="2"/>
      <c r="F70" s="2"/>
      <c r="G70" s="2" t="s">
        <v>156</v>
      </c>
      <c r="H70" s="2"/>
      <c r="I70" s="32" t="s">
        <v>120</v>
      </c>
      <c r="J70" s="2" t="s">
        <v>37</v>
      </c>
      <c r="K70" s="2"/>
    </row>
    <row r="71" spans="1:11" x14ac:dyDescent="0.2">
      <c r="A71" s="2" t="s">
        <v>237</v>
      </c>
      <c r="B71" s="2"/>
      <c r="C71" s="17" t="s">
        <v>232</v>
      </c>
      <c r="D71" s="2"/>
      <c r="E71" s="2"/>
      <c r="F71" s="2"/>
      <c r="G71" s="2" t="s">
        <v>156</v>
      </c>
      <c r="H71" s="2"/>
      <c r="I71" s="32" t="s">
        <v>120</v>
      </c>
      <c r="J71" s="2" t="s">
        <v>37</v>
      </c>
      <c r="K71" s="2"/>
    </row>
    <row r="72" spans="1:11" x14ac:dyDescent="0.2">
      <c r="A72" s="2" t="s">
        <v>238</v>
      </c>
      <c r="B72" s="2"/>
      <c r="C72" s="17" t="s">
        <v>232</v>
      </c>
      <c r="D72" s="2"/>
      <c r="E72" s="2"/>
      <c r="F72" s="2"/>
      <c r="G72" s="2" t="s">
        <v>156</v>
      </c>
      <c r="H72" s="2"/>
      <c r="I72" s="32" t="s">
        <v>120</v>
      </c>
      <c r="J72" s="2" t="s">
        <v>37</v>
      </c>
      <c r="K72" s="2"/>
    </row>
    <row r="73" spans="1:11" x14ac:dyDescent="0.2">
      <c r="A73" s="2" t="s">
        <v>239</v>
      </c>
      <c r="B73" s="2"/>
      <c r="C73" s="17" t="s">
        <v>232</v>
      </c>
      <c r="D73" s="2"/>
      <c r="E73" s="2"/>
      <c r="F73" s="2"/>
      <c r="G73" s="2" t="s">
        <v>156</v>
      </c>
      <c r="H73" s="2"/>
      <c r="I73" s="32" t="s">
        <v>120</v>
      </c>
      <c r="J73" s="2" t="s">
        <v>37</v>
      </c>
      <c r="K73" s="2"/>
    </row>
    <row r="74" spans="1:11" x14ac:dyDescent="0.2">
      <c r="A74" s="2" t="s">
        <v>240</v>
      </c>
      <c r="B74" s="2"/>
      <c r="C74" s="17" t="s">
        <v>232</v>
      </c>
      <c r="D74" s="2"/>
      <c r="E74" s="2"/>
      <c r="F74" s="2"/>
      <c r="G74" s="2" t="s">
        <v>156</v>
      </c>
      <c r="H74" s="2"/>
      <c r="I74" s="32" t="s">
        <v>120</v>
      </c>
      <c r="J74" s="2" t="s">
        <v>37</v>
      </c>
      <c r="K74" s="2"/>
    </row>
    <row r="75" spans="1:11" x14ac:dyDescent="0.2">
      <c r="A75" s="2" t="s">
        <v>241</v>
      </c>
      <c r="B75" s="2"/>
      <c r="C75" s="17" t="s">
        <v>232</v>
      </c>
      <c r="D75" s="2"/>
      <c r="E75" s="2"/>
      <c r="F75" s="2"/>
      <c r="G75" s="2" t="s">
        <v>156</v>
      </c>
      <c r="H75" s="2"/>
      <c r="I75" s="32" t="s">
        <v>120</v>
      </c>
      <c r="J75" s="2" t="s">
        <v>37</v>
      </c>
      <c r="K75" s="2"/>
    </row>
    <row r="76" spans="1:11" x14ac:dyDescent="0.2">
      <c r="A76" s="2" t="s">
        <v>242</v>
      </c>
      <c r="B76" s="2"/>
      <c r="C76" s="17" t="s">
        <v>223</v>
      </c>
      <c r="D76" s="2"/>
      <c r="E76" s="2"/>
      <c r="F76" s="2"/>
      <c r="G76" s="2" t="s">
        <v>156</v>
      </c>
      <c r="H76" s="2"/>
      <c r="I76" s="32" t="s">
        <v>120</v>
      </c>
      <c r="J76" s="2" t="s">
        <v>37</v>
      </c>
      <c r="K76" s="2"/>
    </row>
    <row r="77" spans="1:11" x14ac:dyDescent="0.2">
      <c r="A77" s="2" t="s">
        <v>243</v>
      </c>
      <c r="B77" s="2"/>
      <c r="C77" s="17" t="s">
        <v>223</v>
      </c>
      <c r="D77" s="2"/>
      <c r="E77" s="2"/>
      <c r="F77" s="2"/>
      <c r="G77" s="2" t="s">
        <v>156</v>
      </c>
      <c r="H77" s="2"/>
      <c r="I77" s="32" t="s">
        <v>120</v>
      </c>
      <c r="J77" s="2" t="s">
        <v>37</v>
      </c>
      <c r="K77" s="2"/>
    </row>
    <row r="78" spans="1:11" x14ac:dyDescent="0.2">
      <c r="A78" s="2" t="s">
        <v>244</v>
      </c>
      <c r="B78" s="2"/>
      <c r="C78" s="17" t="s">
        <v>223</v>
      </c>
      <c r="D78" s="2"/>
      <c r="E78" s="2"/>
      <c r="F78" s="2"/>
      <c r="G78" s="2" t="s">
        <v>156</v>
      </c>
      <c r="H78" s="2"/>
      <c r="I78" s="32" t="s">
        <v>120</v>
      </c>
      <c r="J78" s="2" t="s">
        <v>37</v>
      </c>
      <c r="K78" s="2"/>
    </row>
    <row r="79" spans="1:11" x14ac:dyDescent="0.2">
      <c r="A79" s="2" t="s">
        <v>245</v>
      </c>
      <c r="B79" s="2"/>
      <c r="C79" s="17" t="s">
        <v>223</v>
      </c>
      <c r="D79" s="2"/>
      <c r="E79" s="2"/>
      <c r="F79" s="2"/>
      <c r="G79" s="2" t="s">
        <v>156</v>
      </c>
      <c r="H79" s="2"/>
      <c r="I79" s="32" t="s">
        <v>120</v>
      </c>
      <c r="J79" s="2" t="s">
        <v>37</v>
      </c>
      <c r="K79" s="2"/>
    </row>
    <row r="80" spans="1:11" x14ac:dyDescent="0.2">
      <c r="A80" s="2" t="s">
        <v>246</v>
      </c>
      <c r="B80" s="2" t="s">
        <v>9</v>
      </c>
      <c r="C80" s="17" t="s">
        <v>11</v>
      </c>
      <c r="D80" s="2"/>
      <c r="E80" s="2"/>
      <c r="F80" s="2"/>
      <c r="G80" s="2" t="s">
        <v>155</v>
      </c>
      <c r="H80" s="2"/>
      <c r="I80" s="32" t="s">
        <v>120</v>
      </c>
      <c r="J80" s="2" t="s">
        <v>37</v>
      </c>
      <c r="K80" s="2"/>
    </row>
    <row r="81" spans="1:11" x14ac:dyDescent="0.2">
      <c r="A81" s="2" t="s">
        <v>247</v>
      </c>
      <c r="B81" s="2"/>
      <c r="C81" s="17" t="s">
        <v>223</v>
      </c>
      <c r="D81" s="2"/>
      <c r="E81" s="2"/>
      <c r="F81" s="2"/>
      <c r="G81" s="2" t="s">
        <v>156</v>
      </c>
      <c r="H81" s="2"/>
      <c r="I81" s="32" t="s">
        <v>120</v>
      </c>
      <c r="J81" s="2" t="s">
        <v>37</v>
      </c>
      <c r="K81" s="2"/>
    </row>
    <row r="82" spans="1:11" x14ac:dyDescent="0.2">
      <c r="A82" s="2" t="s">
        <v>248</v>
      </c>
      <c r="B82" s="2" t="s">
        <v>24</v>
      </c>
      <c r="C82" s="17" t="s">
        <v>56</v>
      </c>
      <c r="D82" s="2"/>
      <c r="E82" s="2"/>
      <c r="F82" s="2"/>
      <c r="G82" s="2" t="s">
        <v>152</v>
      </c>
      <c r="H82" s="2"/>
      <c r="I82" s="32" t="s">
        <v>120</v>
      </c>
      <c r="J82" s="2" t="s">
        <v>37</v>
      </c>
      <c r="K82" s="2"/>
    </row>
    <row r="83" spans="1:11" x14ac:dyDescent="0.2">
      <c r="A83" s="2" t="s">
        <v>249</v>
      </c>
      <c r="B83" s="2"/>
      <c r="C83" s="17" t="s">
        <v>223</v>
      </c>
      <c r="D83" s="2"/>
      <c r="E83" s="2"/>
      <c r="F83" s="2"/>
      <c r="G83" s="2" t="s">
        <v>156</v>
      </c>
      <c r="H83" s="2"/>
      <c r="I83" s="32" t="s">
        <v>120</v>
      </c>
      <c r="J83" s="2" t="s">
        <v>37</v>
      </c>
      <c r="K83" s="2"/>
    </row>
    <row r="84" spans="1:11" x14ac:dyDescent="0.2">
      <c r="A84" s="2" t="s">
        <v>250</v>
      </c>
      <c r="B84" s="2" t="s">
        <v>24</v>
      </c>
      <c r="C84" s="17"/>
      <c r="D84" s="2"/>
      <c r="E84" s="2"/>
      <c r="F84" s="2"/>
      <c r="G84" s="2"/>
      <c r="H84" s="2"/>
      <c r="I84" s="32" t="s">
        <v>120</v>
      </c>
      <c r="J84" s="2" t="s">
        <v>37</v>
      </c>
      <c r="K84" s="2"/>
    </row>
    <row r="85" spans="1:11" x14ac:dyDescent="0.2">
      <c r="A85" s="2" t="s">
        <v>251</v>
      </c>
      <c r="B85" s="2"/>
      <c r="C85" s="17" t="s">
        <v>223</v>
      </c>
      <c r="D85" s="2"/>
      <c r="E85" s="2"/>
      <c r="F85" s="2"/>
      <c r="G85" s="2" t="s">
        <v>156</v>
      </c>
      <c r="H85" s="2"/>
      <c r="I85" s="32" t="s">
        <v>120</v>
      </c>
      <c r="J85" s="2" t="s">
        <v>37</v>
      </c>
      <c r="K85" s="2"/>
    </row>
    <row r="86" spans="1:11" x14ac:dyDescent="0.2">
      <c r="A86" s="2" t="s">
        <v>252</v>
      </c>
      <c r="B86" s="2" t="s">
        <v>24</v>
      </c>
      <c r="C86" s="17" t="s">
        <v>26</v>
      </c>
      <c r="D86" s="2"/>
      <c r="E86" s="2"/>
      <c r="F86" s="2"/>
      <c r="G86" s="2" t="s">
        <v>152</v>
      </c>
      <c r="H86" s="2"/>
      <c r="I86" s="32" t="s">
        <v>120</v>
      </c>
      <c r="J86" s="2" t="s">
        <v>37</v>
      </c>
      <c r="K86" s="2"/>
    </row>
    <row r="87" spans="1:11" x14ac:dyDescent="0.2">
      <c r="A87" s="2" t="s">
        <v>253</v>
      </c>
      <c r="B87" s="2" t="s">
        <v>24</v>
      </c>
      <c r="C87" s="17" t="s">
        <v>26</v>
      </c>
      <c r="D87" s="2"/>
      <c r="E87" s="2"/>
      <c r="F87" s="2"/>
      <c r="G87" s="2" t="s">
        <v>152</v>
      </c>
      <c r="H87" s="2"/>
      <c r="I87" s="32" t="s">
        <v>120</v>
      </c>
      <c r="J87" s="2" t="s">
        <v>37</v>
      </c>
      <c r="K87" s="2"/>
    </row>
    <row r="88" spans="1:11" x14ac:dyDescent="0.2">
      <c r="A88" s="2" t="s">
        <v>254</v>
      </c>
      <c r="B88" s="2" t="s">
        <v>24</v>
      </c>
      <c r="C88" s="17" t="s">
        <v>26</v>
      </c>
      <c r="D88" s="2"/>
      <c r="E88" s="2"/>
      <c r="F88" s="2"/>
      <c r="G88" s="2" t="s">
        <v>152</v>
      </c>
      <c r="H88" s="2"/>
      <c r="I88" s="32" t="s">
        <v>120</v>
      </c>
      <c r="J88" s="2" t="s">
        <v>37</v>
      </c>
      <c r="K88" s="2"/>
    </row>
    <row r="89" spans="1:11" x14ac:dyDescent="0.2">
      <c r="A89" s="2" t="s">
        <v>255</v>
      </c>
      <c r="B89" s="2"/>
      <c r="C89" s="17" t="s">
        <v>223</v>
      </c>
      <c r="D89" s="2"/>
      <c r="E89" s="2"/>
      <c r="F89" s="2"/>
      <c r="G89" s="2" t="s">
        <v>156</v>
      </c>
      <c r="H89" s="2"/>
      <c r="I89" s="32" t="s">
        <v>120</v>
      </c>
      <c r="J89" s="2" t="s">
        <v>37</v>
      </c>
      <c r="K89" s="2"/>
    </row>
    <row r="90" spans="1:11" x14ac:dyDescent="0.2">
      <c r="A90" s="2" t="s">
        <v>256</v>
      </c>
      <c r="B90" s="2"/>
      <c r="C90" s="17" t="s">
        <v>223</v>
      </c>
      <c r="D90" s="2"/>
      <c r="E90" s="2"/>
      <c r="F90" s="2"/>
      <c r="G90" s="2" t="s">
        <v>156</v>
      </c>
      <c r="H90" s="2"/>
      <c r="I90" s="32" t="s">
        <v>120</v>
      </c>
      <c r="J90" s="2" t="s">
        <v>37</v>
      </c>
      <c r="K90" s="2"/>
    </row>
    <row r="91" spans="1:11" x14ac:dyDescent="0.2">
      <c r="A91" s="2" t="s">
        <v>257</v>
      </c>
      <c r="B91" s="2"/>
      <c r="C91" s="17" t="s">
        <v>223</v>
      </c>
      <c r="D91" s="2"/>
      <c r="E91" s="2"/>
      <c r="F91" s="2"/>
      <c r="G91" s="2" t="s">
        <v>156</v>
      </c>
      <c r="H91" s="2"/>
      <c r="I91" s="32" t="s">
        <v>120</v>
      </c>
      <c r="J91" s="2" t="s">
        <v>37</v>
      </c>
      <c r="K91" s="2"/>
    </row>
    <row r="92" spans="1:11" x14ac:dyDescent="0.2">
      <c r="A92" s="2" t="s">
        <v>258</v>
      </c>
      <c r="B92" s="2" t="s">
        <v>19</v>
      </c>
      <c r="C92" s="17" t="s">
        <v>21</v>
      </c>
      <c r="D92" s="2"/>
      <c r="E92" s="2"/>
      <c r="F92" s="2"/>
      <c r="G92" s="2" t="s">
        <v>156</v>
      </c>
      <c r="H92" s="2"/>
      <c r="I92" s="32" t="s">
        <v>120</v>
      </c>
      <c r="J92" s="2" t="s">
        <v>37</v>
      </c>
      <c r="K92" s="2"/>
    </row>
    <row r="93" spans="1:11" x14ac:dyDescent="0.2">
      <c r="A93" s="2" t="s">
        <v>259</v>
      </c>
      <c r="B93" s="2" t="s">
        <v>19</v>
      </c>
      <c r="C93" s="17" t="s">
        <v>21</v>
      </c>
      <c r="D93" s="2"/>
      <c r="E93" s="2"/>
      <c r="F93" s="2"/>
      <c r="G93" s="2" t="s">
        <v>156</v>
      </c>
      <c r="H93" s="2"/>
      <c r="I93" s="32" t="s">
        <v>120</v>
      </c>
      <c r="J93" s="2" t="s">
        <v>37</v>
      </c>
      <c r="K93" s="2"/>
    </row>
    <row r="94" spans="1:11" x14ac:dyDescent="0.2">
      <c r="A94" s="2" t="s">
        <v>260</v>
      </c>
      <c r="B94" s="2" t="s">
        <v>24</v>
      </c>
      <c r="C94" s="17" t="s">
        <v>30</v>
      </c>
      <c r="D94" s="2"/>
      <c r="E94" s="2"/>
      <c r="F94" s="2"/>
      <c r="G94" s="2" t="s">
        <v>261</v>
      </c>
      <c r="H94" s="2"/>
      <c r="I94" s="32" t="s">
        <v>120</v>
      </c>
      <c r="J94" s="2" t="s">
        <v>37</v>
      </c>
      <c r="K94" s="2"/>
    </row>
    <row r="95" spans="1:11" x14ac:dyDescent="0.2">
      <c r="A95" s="2" t="s">
        <v>262</v>
      </c>
      <c r="B95" s="2" t="s">
        <v>19</v>
      </c>
      <c r="C95" s="17" t="s">
        <v>263</v>
      </c>
      <c r="D95" s="2"/>
      <c r="E95" s="2"/>
      <c r="F95" s="2"/>
      <c r="G95" s="2" t="s">
        <v>261</v>
      </c>
      <c r="H95" s="2"/>
      <c r="I95" s="32" t="s">
        <v>120</v>
      </c>
      <c r="J95" s="2" t="s">
        <v>37</v>
      </c>
      <c r="K95" s="2"/>
    </row>
    <row r="96" spans="1:11" x14ac:dyDescent="0.2">
      <c r="A96" s="2" t="s">
        <v>264</v>
      </c>
      <c r="B96" s="2" t="s">
        <v>19</v>
      </c>
      <c r="C96" s="17" t="s">
        <v>263</v>
      </c>
      <c r="D96" s="2"/>
      <c r="E96" s="2"/>
      <c r="F96" s="2"/>
      <c r="G96" s="2" t="s">
        <v>261</v>
      </c>
      <c r="H96" s="2"/>
      <c r="I96" s="32" t="s">
        <v>120</v>
      </c>
      <c r="J96" s="2" t="s">
        <v>37</v>
      </c>
      <c r="K96" s="2"/>
    </row>
    <row r="97" spans="1:11" x14ac:dyDescent="0.2">
      <c r="A97" s="2" t="s">
        <v>265</v>
      </c>
      <c r="B97" s="2" t="s">
        <v>19</v>
      </c>
      <c r="C97" s="17" t="s">
        <v>263</v>
      </c>
      <c r="D97" s="2"/>
      <c r="E97" s="2"/>
      <c r="F97" s="2"/>
      <c r="G97" s="2" t="s">
        <v>261</v>
      </c>
      <c r="H97" s="2"/>
      <c r="I97" s="32" t="s">
        <v>120</v>
      </c>
      <c r="J97" s="2" t="s">
        <v>37</v>
      </c>
      <c r="K97" s="2"/>
    </row>
    <row r="98" spans="1:11" x14ac:dyDescent="0.2">
      <c r="A98" s="2" t="s">
        <v>266</v>
      </c>
      <c r="B98" s="2" t="s">
        <v>19</v>
      </c>
      <c r="C98" s="17" t="s">
        <v>263</v>
      </c>
      <c r="D98" s="2"/>
      <c r="E98" s="2"/>
      <c r="F98" s="2"/>
      <c r="G98" s="2" t="s">
        <v>261</v>
      </c>
      <c r="H98" s="2"/>
      <c r="I98" s="32" t="s">
        <v>120</v>
      </c>
      <c r="J98" s="2" t="s">
        <v>37</v>
      </c>
      <c r="K98" s="2"/>
    </row>
    <row r="99" spans="1:11" x14ac:dyDescent="0.2">
      <c r="A99" s="2" t="s">
        <v>267</v>
      </c>
      <c r="B99" s="2" t="s">
        <v>19</v>
      </c>
      <c r="C99" s="17" t="s">
        <v>263</v>
      </c>
      <c r="D99" s="2"/>
      <c r="E99" s="2"/>
      <c r="F99" s="2"/>
      <c r="G99" s="2" t="s">
        <v>261</v>
      </c>
      <c r="H99" s="2"/>
      <c r="I99" s="32" t="s">
        <v>120</v>
      </c>
      <c r="J99" s="2" t="s">
        <v>37</v>
      </c>
      <c r="K99" s="2"/>
    </row>
    <row r="100" spans="1:11" x14ac:dyDescent="0.2">
      <c r="A100" s="2" t="s">
        <v>268</v>
      </c>
      <c r="B100" s="2" t="s">
        <v>19</v>
      </c>
      <c r="C100" s="17" t="s">
        <v>263</v>
      </c>
      <c r="D100" s="2"/>
      <c r="E100" s="2"/>
      <c r="F100" s="3"/>
      <c r="G100" s="2" t="s">
        <v>261</v>
      </c>
      <c r="H100" s="2"/>
      <c r="I100" s="32" t="s">
        <v>120</v>
      </c>
      <c r="J100" s="2" t="s">
        <v>37</v>
      </c>
      <c r="K100" s="2"/>
    </row>
    <row r="101" spans="1:11" x14ac:dyDescent="0.2">
      <c r="A101" s="2" t="s">
        <v>269</v>
      </c>
      <c r="B101" s="2" t="s">
        <v>19</v>
      </c>
      <c r="C101" s="17" t="s">
        <v>263</v>
      </c>
      <c r="D101" s="2"/>
      <c r="E101" s="2"/>
      <c r="F101" s="3"/>
      <c r="G101" s="2" t="s">
        <v>261</v>
      </c>
      <c r="H101" s="2"/>
      <c r="I101" s="32" t="s">
        <v>120</v>
      </c>
      <c r="J101" s="2" t="s">
        <v>37</v>
      </c>
      <c r="K101" s="2"/>
    </row>
    <row r="106" spans="1:11" x14ac:dyDescent="0.2">
      <c r="D106" t="s">
        <v>284</v>
      </c>
    </row>
  </sheetData>
  <autoFilter ref="A1:K1" xr:uid="{3F37FAC9-4496-46AA-AF75-79C17346599C}">
    <sortState xmlns:xlrd2="http://schemas.microsoft.com/office/spreadsheetml/2017/richdata2" ref="A2:K54">
      <sortCondition ref="A1"/>
    </sortState>
  </autoFilter>
  <conditionalFormatting sqref="A55:B101">
    <cfRule type="cellIs" dxfId="78" priority="4" operator="equal">
      <formula>"Verschillen in data"</formula>
    </cfRule>
    <cfRule type="cellIs" dxfId="77" priority="5" operator="equal">
      <formula>"Niet aanwezig"</formula>
    </cfRule>
    <cfRule type="cellIs" dxfId="76" priority="6" operator="equal">
      <formula>"Data kloppend"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EC31019-EA22-4C51-9DC1-1BCE4852C534}">
          <x14:formula1>
            <xm:f>'Dashboard INSPIRE'!$A$2:$A$3</xm:f>
          </x14:formula1>
          <xm:sqref>H12:H54 H4:H6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3FED-260E-4205-8FC1-12828DB497BB}">
  <dimension ref="A1:I101"/>
  <sheetViews>
    <sheetView topLeftCell="C16" zoomScale="85" zoomScaleNormal="85" workbookViewId="0">
      <selection activeCell="E14" sqref="E14"/>
    </sheetView>
  </sheetViews>
  <sheetFormatPr defaultRowHeight="12.75" x14ac:dyDescent="0.2"/>
  <cols>
    <col min="1" max="1" width="88.42578125" bestFit="1" customWidth="1"/>
    <col min="2" max="2" width="164.5703125" bestFit="1" customWidth="1"/>
    <col min="3" max="3" width="160" customWidth="1"/>
    <col min="4" max="4" width="120.5703125" customWidth="1"/>
    <col min="5" max="7" width="12.140625" customWidth="1"/>
    <col min="8" max="8" width="36.7109375" customWidth="1"/>
    <col min="9" max="9" width="88.28515625" customWidth="1"/>
  </cols>
  <sheetData>
    <row r="1" spans="1:9" ht="10.5" customHeight="1" x14ac:dyDescent="0.2">
      <c r="A1" s="17" t="s">
        <v>171</v>
      </c>
      <c r="B1" s="17" t="s">
        <v>170</v>
      </c>
      <c r="C1" s="4" t="s">
        <v>172</v>
      </c>
      <c r="D1" s="4" t="s">
        <v>123</v>
      </c>
      <c r="E1" s="5" t="s">
        <v>2</v>
      </c>
      <c r="F1" s="5" t="s">
        <v>3</v>
      </c>
      <c r="G1" s="4" t="s">
        <v>5</v>
      </c>
      <c r="H1" s="5" t="s">
        <v>6</v>
      </c>
      <c r="I1" s="5" t="s">
        <v>7</v>
      </c>
    </row>
    <row r="2" spans="1:9" x14ac:dyDescent="0.2">
      <c r="A2" s="17" t="s">
        <v>63</v>
      </c>
      <c r="B2" s="17" t="s">
        <v>126</v>
      </c>
      <c r="C2" s="13" t="s">
        <v>46</v>
      </c>
      <c r="D2" s="6" t="s">
        <v>168</v>
      </c>
      <c r="E2" s="3">
        <v>44883</v>
      </c>
      <c r="F2" s="3" t="str">
        <f>IF(ISBLANK(VLOOKUP(A:A,'RWS AS-IS'!A:K,7,FALSE)),"",VLOOKUP(A:A,'RWS AS-IS'!A:K,7,FALSE))</f>
        <v>2-jaarlijks</v>
      </c>
      <c r="G2" s="3"/>
      <c r="H2" s="3" t="s">
        <v>206</v>
      </c>
      <c r="I2" s="2"/>
    </row>
    <row r="3" spans="1:9" x14ac:dyDescent="0.2">
      <c r="A3" s="17" t="s">
        <v>81</v>
      </c>
      <c r="B3" s="17" t="s">
        <v>134</v>
      </c>
      <c r="C3" s="13" t="s">
        <v>46</v>
      </c>
      <c r="D3" s="6" t="s">
        <v>168</v>
      </c>
      <c r="E3" s="3">
        <v>44883</v>
      </c>
      <c r="F3" s="3" t="str">
        <f>IF(ISBLANK(VLOOKUP(A:A,'RWS AS-IS'!A:K,7,FALSE)),"",VLOOKUP(A:A,'RWS AS-IS'!A:K,7,FALSE))</f>
        <v>2-jaarlijks</v>
      </c>
      <c r="G3" s="3"/>
      <c r="H3" s="3" t="s">
        <v>206</v>
      </c>
      <c r="I3" s="2"/>
    </row>
    <row r="4" spans="1:9" x14ac:dyDescent="0.2">
      <c r="A4" s="17" t="s">
        <v>67</v>
      </c>
      <c r="B4" s="17" t="s">
        <v>127</v>
      </c>
      <c r="C4" s="13" t="s">
        <v>46</v>
      </c>
      <c r="D4" s="6" t="s">
        <v>168</v>
      </c>
      <c r="E4" s="3">
        <v>44883</v>
      </c>
      <c r="F4" s="3" t="str">
        <f>IF(ISBLANK(VLOOKUP(A:A,'RWS AS-IS'!A:K,7,FALSE)),"",VLOOKUP(A:A,'RWS AS-IS'!A:K,7,FALSE))</f>
        <v>2-jaarlijks</v>
      </c>
      <c r="G4" s="3"/>
      <c r="H4" s="3" t="s">
        <v>206</v>
      </c>
      <c r="I4" s="2"/>
    </row>
    <row r="5" spans="1:9" x14ac:dyDescent="0.2">
      <c r="A5" s="17" t="s">
        <v>44</v>
      </c>
      <c r="B5" s="17" t="s">
        <v>134</v>
      </c>
      <c r="C5" s="13" t="s">
        <v>46</v>
      </c>
      <c r="D5" s="6" t="s">
        <v>168</v>
      </c>
      <c r="E5" s="3">
        <v>44883</v>
      </c>
      <c r="F5" s="3" t="str">
        <f>IF(ISBLANK(VLOOKUP(A:A,'RWS AS-IS'!A:K,7,FALSE)),"",VLOOKUP(A:A,'RWS AS-IS'!A:K,7,FALSE))</f>
        <v>2-jaarlijks</v>
      </c>
      <c r="G5" s="3"/>
      <c r="H5" s="3" t="s">
        <v>206</v>
      </c>
      <c r="I5" s="2"/>
    </row>
    <row r="6" spans="1:9" x14ac:dyDescent="0.2">
      <c r="A6" s="17" t="s">
        <v>54</v>
      </c>
      <c r="B6" s="17" t="s">
        <v>132</v>
      </c>
      <c r="C6" s="13" t="s">
        <v>56</v>
      </c>
      <c r="D6" s="6" t="s">
        <v>167</v>
      </c>
      <c r="E6" s="3">
        <v>44946</v>
      </c>
      <c r="F6" s="3" t="str">
        <f>IF(ISBLANK(VLOOKUP(A:A,'RWS AS-IS'!A:K,7,FALSE)),"",VLOOKUP(A:A,'RWS AS-IS'!A:K,7,FALSE))</f>
        <v>Maandelijks</v>
      </c>
      <c r="G6" s="3"/>
      <c r="H6" s="3" t="s">
        <v>206</v>
      </c>
      <c r="I6" s="2"/>
    </row>
    <row r="7" spans="1:9" x14ac:dyDescent="0.2">
      <c r="A7" s="17" t="s">
        <v>23</v>
      </c>
      <c r="B7" s="17" t="s">
        <v>132</v>
      </c>
      <c r="C7" s="13" t="s">
        <v>26</v>
      </c>
      <c r="D7" s="6" t="s">
        <v>166</v>
      </c>
      <c r="E7" s="3">
        <v>44946</v>
      </c>
      <c r="F7" s="3" t="str">
        <f>IF(ISBLANK(VLOOKUP(A:A,'RWS AS-IS'!A:K,7,FALSE)),"",VLOOKUP(A:A,'RWS AS-IS'!A:K,7,FALSE))</f>
        <v>Maandelijks</v>
      </c>
      <c r="G7" s="3"/>
      <c r="H7" s="3" t="s">
        <v>206</v>
      </c>
      <c r="I7" s="2"/>
    </row>
    <row r="8" spans="1:9" x14ac:dyDescent="0.2">
      <c r="A8" s="17" t="s">
        <v>102</v>
      </c>
      <c r="B8" s="17" t="s">
        <v>132</v>
      </c>
      <c r="C8" s="13" t="s">
        <v>26</v>
      </c>
      <c r="D8" s="6" t="s">
        <v>166</v>
      </c>
      <c r="E8" s="3">
        <v>44946</v>
      </c>
      <c r="F8" s="3" t="str">
        <f>IF(ISBLANK(VLOOKUP(A:A,'RWS AS-IS'!A:K,7,FALSE)),"",VLOOKUP(A:A,'RWS AS-IS'!A:K,7,FALSE))</f>
        <v>Maandelijks</v>
      </c>
      <c r="G8" s="3"/>
      <c r="H8" s="3" t="s">
        <v>206</v>
      </c>
      <c r="I8" s="2"/>
    </row>
    <row r="9" spans="1:9" x14ac:dyDescent="0.2">
      <c r="A9" s="17" t="s">
        <v>72</v>
      </c>
      <c r="B9" s="17" t="s">
        <v>133</v>
      </c>
      <c r="C9" s="13" t="s">
        <v>74</v>
      </c>
      <c r="D9" s="6" t="s">
        <v>175</v>
      </c>
      <c r="E9" s="3">
        <v>44937</v>
      </c>
      <c r="F9" s="3" t="str">
        <f>IF(ISBLANK(VLOOKUP(A:A,'RWS AS-IS'!A:K,7,FALSE)),"",VLOOKUP(A:A,'RWS AS-IS'!A:K,7,FALSE))</f>
        <v xml:space="preserve">3 jaarlijks </v>
      </c>
      <c r="G9" s="3"/>
      <c r="H9" s="3" t="s">
        <v>206</v>
      </c>
      <c r="I9" s="2"/>
    </row>
    <row r="10" spans="1:9" x14ac:dyDescent="0.2">
      <c r="A10" s="17" t="s">
        <v>18</v>
      </c>
      <c r="B10" s="17" t="s">
        <v>128</v>
      </c>
      <c r="C10" s="13" t="s">
        <v>21</v>
      </c>
      <c r="D10" s="6" t="s">
        <v>129</v>
      </c>
      <c r="E10" s="3">
        <v>44946</v>
      </c>
      <c r="F10" s="3" t="str">
        <f>IF(ISBLANK(VLOOKUP(A:A,'RWS AS-IS'!A:K,7,FALSE)),"",VLOOKUP(A:A,'RWS AS-IS'!A:K,7,FALSE))</f>
        <v>op afroep</v>
      </c>
      <c r="G10" s="3"/>
      <c r="H10" s="3" t="s">
        <v>206</v>
      </c>
      <c r="I10" s="2"/>
    </row>
    <row r="11" spans="1:9" x14ac:dyDescent="0.2">
      <c r="A11" s="17" t="s">
        <v>96</v>
      </c>
      <c r="B11" s="17" t="s">
        <v>128</v>
      </c>
      <c r="C11" s="13" t="s">
        <v>21</v>
      </c>
      <c r="D11" s="6" t="s">
        <v>129</v>
      </c>
      <c r="E11" s="3">
        <v>44946</v>
      </c>
      <c r="F11" s="3" t="str">
        <f>IF(ISBLANK(VLOOKUP(A:A,'RWS AS-IS'!A:K,7,FALSE)),"",VLOOKUP(A:A,'RWS AS-IS'!A:K,7,FALSE))</f>
        <v>op afroep</v>
      </c>
      <c r="G11" s="3"/>
      <c r="H11" s="3" t="s">
        <v>206</v>
      </c>
      <c r="I11" s="2"/>
    </row>
    <row r="12" spans="1:9" x14ac:dyDescent="0.2">
      <c r="A12" s="17" t="s">
        <v>97</v>
      </c>
      <c r="B12" s="17" t="s">
        <v>128</v>
      </c>
      <c r="C12" s="13" t="s">
        <v>21</v>
      </c>
      <c r="D12" s="6" t="s">
        <v>129</v>
      </c>
      <c r="E12" s="3">
        <v>44946</v>
      </c>
      <c r="F12" s="3" t="str">
        <f>IF(ISBLANK(VLOOKUP(A:A,'RWS AS-IS'!A:K,7,FALSE)),"",VLOOKUP(A:A,'RWS AS-IS'!A:K,7,FALSE))</f>
        <v>op afroep</v>
      </c>
      <c r="G12" s="3"/>
      <c r="H12" s="3" t="s">
        <v>206</v>
      </c>
      <c r="I12" s="2"/>
    </row>
    <row r="13" spans="1:9" x14ac:dyDescent="0.2">
      <c r="A13" s="17" t="s">
        <v>93</v>
      </c>
      <c r="B13" s="17" t="s">
        <v>134</v>
      </c>
      <c r="C13" s="13" t="s">
        <v>11</v>
      </c>
      <c r="D13" s="6" t="s">
        <v>169</v>
      </c>
      <c r="E13" s="3">
        <v>45030</v>
      </c>
      <c r="F13" s="3" t="str">
        <f>IF(ISBLANK(VLOOKUP(A:A,'RWS AS-IS'!A:K,7,FALSE)),"",VLOOKUP(A:A,'RWS AS-IS'!A:K,7,FALSE))</f>
        <v>6-jaarlijks</v>
      </c>
      <c r="G13" s="3"/>
      <c r="H13" s="3" t="s">
        <v>206</v>
      </c>
      <c r="I13" s="2"/>
    </row>
    <row r="14" spans="1:9" x14ac:dyDescent="0.2">
      <c r="A14" s="17" t="s">
        <v>8</v>
      </c>
      <c r="B14" s="17" t="s">
        <v>134</v>
      </c>
      <c r="C14" s="13" t="s">
        <v>11</v>
      </c>
      <c r="D14" s="6" t="s">
        <v>169</v>
      </c>
      <c r="E14" s="3">
        <v>45030</v>
      </c>
      <c r="F14" s="3" t="str">
        <f>IF(ISBLANK(VLOOKUP(A:A,'RWS AS-IS'!A:K,7,FALSE)),"",VLOOKUP(A:A,'RWS AS-IS'!A:K,7,FALSE))</f>
        <v>6-jaarlijks</v>
      </c>
      <c r="G14" s="3"/>
      <c r="H14" s="3" t="s">
        <v>206</v>
      </c>
      <c r="I14" s="2"/>
    </row>
    <row r="15" spans="1:9" x14ac:dyDescent="0.2">
      <c r="A15" s="17" t="s">
        <v>14</v>
      </c>
      <c r="B15" s="17" t="s">
        <v>134</v>
      </c>
      <c r="C15" s="13" t="s">
        <v>11</v>
      </c>
      <c r="D15" s="6" t="s">
        <v>169</v>
      </c>
      <c r="E15" s="3">
        <v>45030</v>
      </c>
      <c r="F15" s="3" t="str">
        <f>IF(ISBLANK(VLOOKUP(A:A,'RWS AS-IS'!A:K,7,FALSE)),"",VLOOKUP(A:A,'RWS AS-IS'!A:K,7,FALSE))</f>
        <v>6-jaarlijks</v>
      </c>
      <c r="G15" s="3"/>
      <c r="H15" s="3" t="s">
        <v>206</v>
      </c>
      <c r="I15" s="2"/>
    </row>
    <row r="16" spans="1:9" x14ac:dyDescent="0.2">
      <c r="A16" s="17" t="s">
        <v>110</v>
      </c>
      <c r="B16" s="17" t="s">
        <v>132</v>
      </c>
      <c r="C16" s="13" t="s">
        <v>26</v>
      </c>
      <c r="D16" s="6" t="s">
        <v>131</v>
      </c>
      <c r="E16" s="3">
        <v>44844</v>
      </c>
      <c r="F16" s="3" t="str">
        <f>IF(ISBLANK(VLOOKUP(A:A,'RWS AS-IS'!A:K,7,FALSE)),"",VLOOKUP(A:A,'RWS AS-IS'!A:K,7,FALSE))</f>
        <v>Maandelijks</v>
      </c>
      <c r="G16" s="3"/>
      <c r="H16" s="3" t="s">
        <v>206</v>
      </c>
      <c r="I16" s="2"/>
    </row>
    <row r="17" spans="1:9" x14ac:dyDescent="0.2">
      <c r="A17" s="17" t="s">
        <v>109</v>
      </c>
      <c r="B17" s="17" t="s">
        <v>132</v>
      </c>
      <c r="C17" s="13" t="s">
        <v>26</v>
      </c>
      <c r="D17" s="6" t="s">
        <v>131</v>
      </c>
      <c r="E17" s="3">
        <v>44844</v>
      </c>
      <c r="F17" s="3" t="str">
        <f>IF(ISBLANK(VLOOKUP(A:A,'RWS AS-IS'!A:K,7,FALSE)),"",VLOOKUP(A:A,'RWS AS-IS'!A:K,7,FALSE))</f>
        <v>Maandelijks</v>
      </c>
      <c r="G17" s="3"/>
      <c r="H17" s="3" t="s">
        <v>206</v>
      </c>
      <c r="I17" s="2"/>
    </row>
    <row r="18" spans="1:9" x14ac:dyDescent="0.2">
      <c r="A18" s="17" t="s">
        <v>105</v>
      </c>
      <c r="B18" s="17" t="s">
        <v>132</v>
      </c>
      <c r="C18" s="13" t="s">
        <v>26</v>
      </c>
      <c r="D18" s="6" t="s">
        <v>131</v>
      </c>
      <c r="E18" s="3">
        <v>44844</v>
      </c>
      <c r="F18" s="3" t="str">
        <f>IF(ISBLANK(VLOOKUP(A:A,'RWS AS-IS'!A:K,7,FALSE)),"",VLOOKUP(A:A,'RWS AS-IS'!A:K,7,FALSE))</f>
        <v>Maandelijks</v>
      </c>
      <c r="G18" s="3"/>
      <c r="H18" s="3" t="s">
        <v>206</v>
      </c>
      <c r="I18" s="2"/>
    </row>
    <row r="19" spans="1:9" x14ac:dyDescent="0.2">
      <c r="A19" s="17" t="s">
        <v>106</v>
      </c>
      <c r="B19" s="17" t="s">
        <v>132</v>
      </c>
      <c r="C19" s="13" t="s">
        <v>26</v>
      </c>
      <c r="D19" s="6" t="s">
        <v>131</v>
      </c>
      <c r="E19" s="3">
        <v>44844</v>
      </c>
      <c r="F19" s="3" t="str">
        <f>IF(ISBLANK(VLOOKUP(A:A,'RWS AS-IS'!A:K,7,FALSE)),"",VLOOKUP(A:A,'RWS AS-IS'!A:K,7,FALSE))</f>
        <v>Maandelijks</v>
      </c>
      <c r="G19" s="3"/>
      <c r="H19" s="3" t="s">
        <v>206</v>
      </c>
      <c r="I19" s="2"/>
    </row>
    <row r="20" spans="1:9" x14ac:dyDescent="0.2">
      <c r="A20" s="17" t="s">
        <v>107</v>
      </c>
      <c r="B20" s="17" t="s">
        <v>132</v>
      </c>
      <c r="C20" s="13" t="s">
        <v>26</v>
      </c>
      <c r="D20" s="6" t="s">
        <v>131</v>
      </c>
      <c r="E20" s="3">
        <v>44844</v>
      </c>
      <c r="F20" s="3" t="str">
        <f>IF(ISBLANK(VLOOKUP(A:A,'RWS AS-IS'!A:K,7,FALSE)),"",VLOOKUP(A:A,'RWS AS-IS'!A:K,7,FALSE))</f>
        <v>Maandelijks</v>
      </c>
      <c r="G20" s="3"/>
      <c r="H20" s="3" t="s">
        <v>206</v>
      </c>
      <c r="I20" s="2"/>
    </row>
    <row r="21" spans="1:9" x14ac:dyDescent="0.2">
      <c r="A21" s="17" t="s">
        <v>108</v>
      </c>
      <c r="B21" s="17" t="s">
        <v>132</v>
      </c>
      <c r="C21" s="13" t="s">
        <v>26</v>
      </c>
      <c r="D21" s="6" t="s">
        <v>131</v>
      </c>
      <c r="E21" s="3">
        <v>44844</v>
      </c>
      <c r="F21" s="3" t="str">
        <f>IF(ISBLANK(VLOOKUP(A:A,'RWS AS-IS'!A:K,7,FALSE)),"",VLOOKUP(A:A,'RWS AS-IS'!A:K,7,FALSE))</f>
        <v>Maandelijks</v>
      </c>
      <c r="G21" s="3"/>
      <c r="H21" s="3" t="s">
        <v>206</v>
      </c>
      <c r="I21" s="2"/>
    </row>
    <row r="22" spans="1:9" x14ac:dyDescent="0.2">
      <c r="A22" s="17" t="s">
        <v>70</v>
      </c>
      <c r="B22" s="17" t="s">
        <v>130</v>
      </c>
      <c r="C22" s="13" t="s">
        <v>30</v>
      </c>
      <c r="D22" s="6" t="s">
        <v>131</v>
      </c>
      <c r="E22" s="3">
        <v>44844</v>
      </c>
      <c r="F22" s="3" t="str">
        <f>IF(ISBLANK(VLOOKUP(A:A,'RWS AS-IS'!A:K,7,FALSE)),"",VLOOKUP(A:A,'RWS AS-IS'!A:K,7,FALSE))</f>
        <v>Maandelijks</v>
      </c>
      <c r="G22" s="3"/>
      <c r="H22" s="3" t="s">
        <v>206</v>
      </c>
      <c r="I22" s="2"/>
    </row>
    <row r="23" spans="1:9" x14ac:dyDescent="0.2">
      <c r="A23" s="17" t="s">
        <v>71</v>
      </c>
      <c r="B23" s="17" t="s">
        <v>130</v>
      </c>
      <c r="C23" s="13" t="s">
        <v>30</v>
      </c>
      <c r="D23" s="6" t="s">
        <v>131</v>
      </c>
      <c r="E23" s="18">
        <v>44844</v>
      </c>
      <c r="F23" s="3" t="str">
        <f>IF(ISBLANK(VLOOKUP(A:A,'RWS AS-IS'!A:K,7,FALSE)),"",VLOOKUP(A:A,'RWS AS-IS'!A:K,7,FALSE))</f>
        <v>Maandelijks</v>
      </c>
      <c r="G23" s="3"/>
      <c r="H23" s="3" t="s">
        <v>206</v>
      </c>
      <c r="I23" s="2"/>
    </row>
    <row r="24" spans="1:9" x14ac:dyDescent="0.2">
      <c r="A24" s="17" t="s">
        <v>28</v>
      </c>
      <c r="B24" s="17" t="s">
        <v>130</v>
      </c>
      <c r="C24" s="13" t="s">
        <v>30</v>
      </c>
      <c r="D24" s="6" t="s">
        <v>131</v>
      </c>
      <c r="E24" s="3">
        <v>44844</v>
      </c>
      <c r="F24" s="3" t="str">
        <f>IF(ISBLANK(VLOOKUP(A:A,'RWS AS-IS'!A:K,7,FALSE)),"",VLOOKUP(A:A,'RWS AS-IS'!A:K,7,FALSE))</f>
        <v>Maandelijks</v>
      </c>
      <c r="G24" s="3"/>
      <c r="H24" s="3" t="s">
        <v>206</v>
      </c>
      <c r="I24" s="7"/>
    </row>
    <row r="25" spans="1:9" x14ac:dyDescent="0.2">
      <c r="A25" s="17" t="s">
        <v>76</v>
      </c>
      <c r="B25" s="17" t="s">
        <v>134</v>
      </c>
      <c r="C25" s="13" t="s">
        <v>173</v>
      </c>
      <c r="D25" s="6"/>
      <c r="E25" s="3"/>
      <c r="F25" s="3" t="str">
        <f>IF(ISBLANK(VLOOKUP(A:A,'RWS AS-IS'!A:K,7,FALSE)),"",VLOOKUP(A:A,'RWS AS-IS'!A:K,7,FALSE))</f>
        <v/>
      </c>
      <c r="G25" s="3"/>
      <c r="H25" s="3" t="s">
        <v>37</v>
      </c>
      <c r="I25" s="2"/>
    </row>
    <row r="26" spans="1:9" x14ac:dyDescent="0.2">
      <c r="A26" s="17" t="s">
        <v>75</v>
      </c>
      <c r="B26" s="17" t="s">
        <v>134</v>
      </c>
      <c r="C26" s="13" t="s">
        <v>173</v>
      </c>
      <c r="D26" s="6"/>
      <c r="E26" s="3"/>
      <c r="F26" s="3" t="str">
        <f>IF(ISBLANK(VLOOKUP(A:A,'RWS AS-IS'!A:K,7,FALSE)),"",VLOOKUP(A:A,'RWS AS-IS'!A:K,7,FALSE))</f>
        <v/>
      </c>
      <c r="G26" s="3"/>
      <c r="H26" s="3" t="s">
        <v>37</v>
      </c>
      <c r="I26" s="2"/>
    </row>
    <row r="27" spans="1:9" x14ac:dyDescent="0.2">
      <c r="A27" s="17" t="s">
        <v>77</v>
      </c>
      <c r="B27" s="17" t="s">
        <v>134</v>
      </c>
      <c r="C27" s="13" t="s">
        <v>173</v>
      </c>
      <c r="D27" s="6"/>
      <c r="E27" s="3"/>
      <c r="F27" s="3" t="str">
        <f>IF(ISBLANK(VLOOKUP(A:A,'RWS AS-IS'!A:K,7,FALSE)),"",VLOOKUP(A:A,'RWS AS-IS'!A:K,7,FALSE))</f>
        <v/>
      </c>
      <c r="G27" s="3"/>
      <c r="H27" s="3" t="s">
        <v>37</v>
      </c>
      <c r="I27" s="2"/>
    </row>
    <row r="28" spans="1:9" x14ac:dyDescent="0.2">
      <c r="A28" s="17" t="s">
        <v>78</v>
      </c>
      <c r="B28" s="17" t="s">
        <v>134</v>
      </c>
      <c r="C28" s="13" t="s">
        <v>173</v>
      </c>
      <c r="D28" s="6"/>
      <c r="E28" s="3"/>
      <c r="F28" s="3" t="str">
        <f>IF(ISBLANK(VLOOKUP(A:A,'RWS AS-IS'!A:K,7,FALSE)),"",VLOOKUP(A:A,'RWS AS-IS'!A:K,7,FALSE))</f>
        <v/>
      </c>
      <c r="G28" s="3"/>
      <c r="H28" s="3" t="s">
        <v>37</v>
      </c>
      <c r="I28" s="2"/>
    </row>
    <row r="29" spans="1:9" x14ac:dyDescent="0.2">
      <c r="A29" s="17" t="s">
        <v>53</v>
      </c>
      <c r="B29" s="17" t="s">
        <v>130</v>
      </c>
      <c r="C29" s="13" t="s">
        <v>50</v>
      </c>
      <c r="D29" s="6" t="s">
        <v>285</v>
      </c>
      <c r="E29" s="3">
        <v>44855</v>
      </c>
      <c r="F29" s="3" t="str">
        <f>IF(ISBLANK(VLOOKUP(A:A,'RWS AS-IS'!A:K,7,FALSE)),"",VLOOKUP(A:A,'RWS AS-IS'!A:K,7,FALSE))</f>
        <v>Maandelijks</v>
      </c>
      <c r="G29" s="3"/>
      <c r="H29" s="3" t="s">
        <v>206</v>
      </c>
      <c r="I29" s="2"/>
    </row>
    <row r="30" spans="1:9" x14ac:dyDescent="0.2">
      <c r="A30" s="17" t="s">
        <v>52</v>
      </c>
      <c r="B30" s="17" t="s">
        <v>130</v>
      </c>
      <c r="C30" s="13" t="s">
        <v>50</v>
      </c>
      <c r="D30" s="6" t="s">
        <v>285</v>
      </c>
      <c r="E30" s="3">
        <v>44855</v>
      </c>
      <c r="F30" s="3" t="str">
        <f>IF(ISBLANK(VLOOKUP(A:A,'RWS AS-IS'!A:K,7,FALSE)),"",VLOOKUP(A:A,'RWS AS-IS'!A:K,7,FALSE))</f>
        <v>Maandelijks</v>
      </c>
      <c r="G30" s="3"/>
      <c r="H30" s="3" t="s">
        <v>206</v>
      </c>
      <c r="I30" s="2"/>
    </row>
    <row r="31" spans="1:9" x14ac:dyDescent="0.2">
      <c r="A31" s="17" t="s">
        <v>79</v>
      </c>
      <c r="B31" s="17" t="s">
        <v>134</v>
      </c>
      <c r="C31" s="13" t="s">
        <v>173</v>
      </c>
      <c r="D31" s="6"/>
      <c r="E31" s="3"/>
      <c r="F31" s="3" t="str">
        <f>IF(ISBLANK(VLOOKUP(A:A,'RWS AS-IS'!A:K,7,FALSE)),"",VLOOKUP(A:A,'RWS AS-IS'!A:K,7,FALSE))</f>
        <v/>
      </c>
      <c r="G31" s="3"/>
      <c r="H31" s="3" t="s">
        <v>37</v>
      </c>
      <c r="I31" s="2"/>
    </row>
    <row r="32" spans="1:9" x14ac:dyDescent="0.2">
      <c r="A32" s="17" t="s">
        <v>80</v>
      </c>
      <c r="B32" s="17" t="s">
        <v>134</v>
      </c>
      <c r="C32" s="13" t="s">
        <v>173</v>
      </c>
      <c r="D32" s="6"/>
      <c r="E32" s="3"/>
      <c r="F32" s="3" t="str">
        <f>IF(ISBLANK(VLOOKUP(A:A,'RWS AS-IS'!A:K,7,FALSE)),"",VLOOKUP(A:A,'RWS AS-IS'!A:K,7,FALSE))</f>
        <v/>
      </c>
      <c r="G32" s="3"/>
      <c r="H32" s="3" t="s">
        <v>37</v>
      </c>
      <c r="I32" s="2"/>
    </row>
    <row r="33" spans="1:9" x14ac:dyDescent="0.2">
      <c r="A33" s="17" t="s">
        <v>92</v>
      </c>
      <c r="B33" s="17" t="s">
        <v>124</v>
      </c>
      <c r="C33" s="13" t="s">
        <v>173</v>
      </c>
      <c r="D33" s="6"/>
      <c r="E33" s="3"/>
      <c r="F33" s="3" t="str">
        <f>IF(ISBLANK(VLOOKUP(A:A,'RWS AS-IS'!A:K,7,FALSE)),"",VLOOKUP(A:A,'RWS AS-IS'!A:K,7,FALSE))</f>
        <v/>
      </c>
      <c r="G33" s="3"/>
      <c r="H33" s="3" t="s">
        <v>37</v>
      </c>
      <c r="I33" s="2"/>
    </row>
    <row r="34" spans="1:9" x14ac:dyDescent="0.2">
      <c r="A34" s="17" t="s">
        <v>60</v>
      </c>
      <c r="B34" s="17" t="s">
        <v>125</v>
      </c>
      <c r="C34" s="13" t="s">
        <v>62</v>
      </c>
      <c r="D34" s="6" t="s">
        <v>286</v>
      </c>
      <c r="E34" s="3">
        <v>44855</v>
      </c>
      <c r="F34" s="3" t="str">
        <f>IF(ISBLANK(VLOOKUP(A:A,'RWS AS-IS'!A:K,7,FALSE)),"",VLOOKUP(A:A,'RWS AS-IS'!A:K,7,FALSE))</f>
        <v>6-jaarlijks</v>
      </c>
      <c r="G34" s="3"/>
      <c r="H34" s="3" t="s">
        <v>206</v>
      </c>
      <c r="I34" s="2"/>
    </row>
    <row r="35" spans="1:9" x14ac:dyDescent="0.2">
      <c r="A35" s="17" t="s">
        <v>82</v>
      </c>
      <c r="B35" s="17" t="s">
        <v>134</v>
      </c>
      <c r="C35" s="13" t="s">
        <v>173</v>
      </c>
      <c r="D35" s="6"/>
      <c r="E35" s="2"/>
      <c r="F35" s="3" t="str">
        <f>IF(ISBLANK(VLOOKUP(A:A,'RWS AS-IS'!A:K,7,FALSE)),"",VLOOKUP(A:A,'RWS AS-IS'!A:K,7,FALSE))</f>
        <v/>
      </c>
      <c r="G35" s="3"/>
      <c r="H35" s="3" t="s">
        <v>37</v>
      </c>
      <c r="I35" s="2"/>
    </row>
    <row r="36" spans="1:9" x14ac:dyDescent="0.2">
      <c r="A36" s="17" t="s">
        <v>83</v>
      </c>
      <c r="B36" s="17" t="s">
        <v>134</v>
      </c>
      <c r="C36" s="13" t="s">
        <v>173</v>
      </c>
      <c r="D36" s="6"/>
      <c r="E36" s="3"/>
      <c r="F36" s="3" t="str">
        <f>IF(ISBLANK(VLOOKUP(A:A,'RWS AS-IS'!A:K,7,FALSE)),"",VLOOKUP(A:A,'RWS AS-IS'!A:K,7,FALSE))</f>
        <v/>
      </c>
      <c r="G36" s="3"/>
      <c r="H36" s="3" t="s">
        <v>37</v>
      </c>
      <c r="I36" s="2"/>
    </row>
    <row r="37" spans="1:9" x14ac:dyDescent="0.2">
      <c r="A37" s="17" t="s">
        <v>41</v>
      </c>
      <c r="B37" s="17" t="s">
        <v>135</v>
      </c>
      <c r="C37" s="13" t="s">
        <v>35</v>
      </c>
      <c r="D37" s="6"/>
      <c r="E37" s="3"/>
      <c r="F37" s="3" t="str">
        <f>IF(ISBLANK(VLOOKUP(A:A,'RWS AS-IS'!A:K,7,FALSE)),"",VLOOKUP(A:A,'RWS AS-IS'!A:K,7,FALSE))</f>
        <v>5-jaarlijks</v>
      </c>
      <c r="G37" s="3"/>
      <c r="H37" s="3" t="s">
        <v>37</v>
      </c>
      <c r="I37" s="2"/>
    </row>
    <row r="38" spans="1:9" x14ac:dyDescent="0.2">
      <c r="A38" s="17" t="s">
        <v>58</v>
      </c>
      <c r="B38" s="17" t="s">
        <v>124</v>
      </c>
      <c r="C38" s="13" t="s">
        <v>173</v>
      </c>
      <c r="D38" s="6"/>
      <c r="E38" s="3"/>
      <c r="F38" s="3" t="str">
        <f>IF(ISBLANK(VLOOKUP(A:A,'RWS AS-IS'!A:K,7,FALSE)),"",VLOOKUP(A:A,'RWS AS-IS'!A:K,7,FALSE))</f>
        <v/>
      </c>
      <c r="G38" s="3"/>
      <c r="H38" s="3" t="s">
        <v>37</v>
      </c>
      <c r="I38" s="2"/>
    </row>
    <row r="39" spans="1:9" x14ac:dyDescent="0.2">
      <c r="A39" s="17" t="s">
        <v>91</v>
      </c>
      <c r="B39" s="17" t="s">
        <v>124</v>
      </c>
      <c r="C39" s="13" t="s">
        <v>62</v>
      </c>
      <c r="D39" s="6" t="s">
        <v>286</v>
      </c>
      <c r="E39" s="3">
        <v>44855</v>
      </c>
      <c r="F39" s="3" t="str">
        <f>IF(ISBLANK(VLOOKUP(A:A,'RWS AS-IS'!A:K,7,FALSE)),"",VLOOKUP(A:A,'RWS AS-IS'!A:K,7,FALSE))</f>
        <v>6-jaarlijks</v>
      </c>
      <c r="G39" s="3"/>
      <c r="H39" s="3" t="s">
        <v>206</v>
      </c>
      <c r="I39" s="2"/>
    </row>
    <row r="40" spans="1:9" x14ac:dyDescent="0.2">
      <c r="A40" s="17" t="s">
        <v>48</v>
      </c>
      <c r="B40" s="17" t="s">
        <v>130</v>
      </c>
      <c r="C40" s="13" t="s">
        <v>50</v>
      </c>
      <c r="D40" s="6"/>
      <c r="E40" s="3"/>
      <c r="F40" s="3" t="str">
        <f>IF(ISBLANK(VLOOKUP(A:A,'RWS AS-IS'!A:K,7,FALSE)),"",VLOOKUP(A:A,'RWS AS-IS'!A:K,7,FALSE))</f>
        <v>Maandelijks</v>
      </c>
      <c r="G40" s="3"/>
      <c r="H40" s="3" t="s">
        <v>37</v>
      </c>
      <c r="I40" s="2"/>
    </row>
    <row r="41" spans="1:9" x14ac:dyDescent="0.2">
      <c r="A41" s="17" t="s">
        <v>84</v>
      </c>
      <c r="B41" s="17" t="s">
        <v>134</v>
      </c>
      <c r="C41" s="13" t="s">
        <v>173</v>
      </c>
      <c r="D41" s="6"/>
      <c r="E41" s="3"/>
      <c r="F41" s="3" t="str">
        <f>IF(ISBLANK(VLOOKUP(A:A,'RWS AS-IS'!A:K,7,FALSE)),"",VLOOKUP(A:A,'RWS AS-IS'!A:K,7,FALSE))</f>
        <v/>
      </c>
      <c r="G41" s="3"/>
      <c r="H41" s="3" t="s">
        <v>37</v>
      </c>
      <c r="I41" s="2"/>
    </row>
    <row r="42" spans="1:9" x14ac:dyDescent="0.2">
      <c r="A42" s="17" t="s">
        <v>85</v>
      </c>
      <c r="B42" s="17" t="s">
        <v>134</v>
      </c>
      <c r="C42" s="13" t="s">
        <v>173</v>
      </c>
      <c r="D42" s="6"/>
      <c r="E42" s="3"/>
      <c r="F42" s="3" t="str">
        <f>IF(ISBLANK(VLOOKUP(A:A,'RWS AS-IS'!A:K,7,FALSE)),"",VLOOKUP(A:A,'RWS AS-IS'!A:K,7,FALSE))</f>
        <v/>
      </c>
      <c r="G42" s="3"/>
      <c r="H42" s="3" t="s">
        <v>37</v>
      </c>
      <c r="I42" s="2"/>
    </row>
    <row r="43" spans="1:9" x14ac:dyDescent="0.2">
      <c r="A43" s="17" t="s">
        <v>38</v>
      </c>
      <c r="B43" s="17" t="s">
        <v>135</v>
      </c>
      <c r="C43" s="13" t="s">
        <v>35</v>
      </c>
      <c r="D43" s="6" t="s">
        <v>287</v>
      </c>
      <c r="E43" s="3">
        <v>44887</v>
      </c>
      <c r="F43" s="3" t="str">
        <f>IF(ISBLANK(VLOOKUP(A:A,'RWS AS-IS'!A:K,7,FALSE)),"",VLOOKUP(A:A,'RWS AS-IS'!A:K,7,FALSE))</f>
        <v>5-jaarlijks</v>
      </c>
      <c r="G43" s="3"/>
      <c r="H43" s="3" t="s">
        <v>206</v>
      </c>
      <c r="I43" s="2"/>
    </row>
    <row r="44" spans="1:9" x14ac:dyDescent="0.2">
      <c r="A44" s="17" t="s">
        <v>94</v>
      </c>
      <c r="B44" s="17" t="s">
        <v>135</v>
      </c>
      <c r="C44" s="13" t="s">
        <v>35</v>
      </c>
      <c r="D44" s="6" t="s">
        <v>287</v>
      </c>
      <c r="E44" s="3">
        <v>44887</v>
      </c>
      <c r="F44" s="3" t="str">
        <f>IF(ISBLANK(VLOOKUP(A:A,'RWS AS-IS'!A:K,7,FALSE)),"",VLOOKUP(A:A,'RWS AS-IS'!A:K,7,FALSE))</f>
        <v>5-jaarlijks</v>
      </c>
      <c r="G44" s="3"/>
      <c r="H44" s="3" t="s">
        <v>206</v>
      </c>
      <c r="I44" s="2"/>
    </row>
    <row r="45" spans="1:9" x14ac:dyDescent="0.2">
      <c r="A45" s="17" t="s">
        <v>95</v>
      </c>
      <c r="B45" s="17" t="s">
        <v>135</v>
      </c>
      <c r="C45" s="13" t="s">
        <v>35</v>
      </c>
      <c r="D45" s="6" t="s">
        <v>287</v>
      </c>
      <c r="E45" s="3">
        <v>44887</v>
      </c>
      <c r="F45" s="3" t="str">
        <f>IF(ISBLANK(VLOOKUP(A:A,'RWS AS-IS'!A:K,7,FALSE)),"",VLOOKUP(A:A,'RWS AS-IS'!A:K,7,FALSE))</f>
        <v>5-jaarlijks</v>
      </c>
      <c r="G45" s="3"/>
      <c r="H45" s="3" t="s">
        <v>206</v>
      </c>
      <c r="I45" s="2"/>
    </row>
    <row r="46" spans="1:9" x14ac:dyDescent="0.2">
      <c r="A46" s="17" t="s">
        <v>32</v>
      </c>
      <c r="B46" s="17" t="s">
        <v>135</v>
      </c>
      <c r="C46" s="13" t="s">
        <v>35</v>
      </c>
      <c r="D46" s="6" t="s">
        <v>287</v>
      </c>
      <c r="E46" s="3">
        <v>44887</v>
      </c>
      <c r="F46" s="3" t="str">
        <f>IF(ISBLANK(VLOOKUP(A:A,'RWS AS-IS'!A:K,7,FALSE)),"",VLOOKUP(A:A,'RWS AS-IS'!A:K,7,FALSE))</f>
        <v>5-jaarlijks</v>
      </c>
      <c r="G46" s="3"/>
      <c r="H46" s="3" t="s">
        <v>206</v>
      </c>
      <c r="I46" s="2"/>
    </row>
    <row r="47" spans="1:9" x14ac:dyDescent="0.2">
      <c r="A47" s="17" t="s">
        <v>86</v>
      </c>
      <c r="B47" s="17" t="s">
        <v>134</v>
      </c>
      <c r="C47" s="13" t="s">
        <v>173</v>
      </c>
      <c r="D47" s="6"/>
      <c r="E47" s="3"/>
      <c r="F47" s="3" t="str">
        <f>IF(ISBLANK(VLOOKUP(A:A,'RWS AS-IS'!A:K,7,FALSE)),"",VLOOKUP(A:A,'RWS AS-IS'!A:K,7,FALSE))</f>
        <v/>
      </c>
      <c r="G47" s="3"/>
      <c r="H47" s="3" t="s">
        <v>37</v>
      </c>
      <c r="I47" s="2"/>
    </row>
    <row r="48" spans="1:9" x14ac:dyDescent="0.2">
      <c r="A48" s="17" t="s">
        <v>87</v>
      </c>
      <c r="B48" s="17" t="s">
        <v>134</v>
      </c>
      <c r="C48" s="13" t="s">
        <v>173</v>
      </c>
      <c r="D48" s="6"/>
      <c r="E48" s="3"/>
      <c r="F48" s="3" t="str">
        <f>IF(ISBLANK(VLOOKUP(A:A,'RWS AS-IS'!A:K,7,FALSE)),"",VLOOKUP(A:A,'RWS AS-IS'!A:K,7,FALSE))</f>
        <v/>
      </c>
      <c r="G48" s="3"/>
      <c r="H48" s="3" t="s">
        <v>37</v>
      </c>
      <c r="I48" s="2"/>
    </row>
    <row r="49" spans="1:9" x14ac:dyDescent="0.2">
      <c r="A49" s="17" t="s">
        <v>88</v>
      </c>
      <c r="B49" s="17" t="s">
        <v>134</v>
      </c>
      <c r="C49" s="13" t="s">
        <v>173</v>
      </c>
      <c r="D49" s="6"/>
      <c r="E49" s="3"/>
      <c r="F49" s="3" t="str">
        <f>IF(ISBLANK(VLOOKUP(A:A,'RWS AS-IS'!A:K,7,FALSE)),"",VLOOKUP(A:A,'RWS AS-IS'!A:K,7,FALSE))</f>
        <v/>
      </c>
      <c r="G49" s="3"/>
      <c r="H49" s="3" t="s">
        <v>37</v>
      </c>
      <c r="I49" s="2"/>
    </row>
    <row r="50" spans="1:9" x14ac:dyDescent="0.2">
      <c r="A50" s="17" t="s">
        <v>89</v>
      </c>
      <c r="B50" s="17" t="s">
        <v>134</v>
      </c>
      <c r="C50" s="13" t="s">
        <v>173</v>
      </c>
      <c r="D50" s="6"/>
      <c r="E50" s="3"/>
      <c r="F50" s="3" t="str">
        <f>IF(ISBLANK(VLOOKUP(A:A,'RWS AS-IS'!A:K,7,FALSE)),"",VLOOKUP(A:A,'RWS AS-IS'!A:K,7,FALSE))</f>
        <v/>
      </c>
      <c r="G50" s="3"/>
      <c r="H50" s="3" t="s">
        <v>37</v>
      </c>
      <c r="I50" s="2"/>
    </row>
    <row r="51" spans="1:9" x14ac:dyDescent="0.2">
      <c r="A51" s="17" t="s">
        <v>90</v>
      </c>
      <c r="B51" s="17" t="s">
        <v>134</v>
      </c>
      <c r="C51" s="13" t="s">
        <v>173</v>
      </c>
      <c r="D51" s="6"/>
      <c r="E51" s="3"/>
      <c r="F51" s="3" t="str">
        <f>IF(ISBLANK(VLOOKUP(A:A,'RWS AS-IS'!A:K,7,FALSE)),"",VLOOKUP(A:A,'RWS AS-IS'!A:K,7,FALSE))</f>
        <v/>
      </c>
      <c r="G51" s="3"/>
      <c r="H51" s="3" t="s">
        <v>37</v>
      </c>
      <c r="I51" s="2"/>
    </row>
    <row r="52" spans="1:9" x14ac:dyDescent="0.2">
      <c r="A52" s="17" t="s">
        <v>98</v>
      </c>
      <c r="B52" s="17" t="s">
        <v>130</v>
      </c>
      <c r="C52" s="13" t="s">
        <v>211</v>
      </c>
      <c r="D52" s="6" t="s">
        <v>288</v>
      </c>
      <c r="E52" s="3">
        <v>44665</v>
      </c>
      <c r="F52" s="3" t="str">
        <f>IF(ISBLANK(VLOOKUP(A:A,'RWS AS-IS'!A:K,7,FALSE)),"",VLOOKUP(A:A,'RWS AS-IS'!A:K,7,FALSE))</f>
        <v>Maandelijks</v>
      </c>
      <c r="G52" s="3"/>
      <c r="H52" s="3" t="s">
        <v>206</v>
      </c>
      <c r="I52" s="2"/>
    </row>
    <row r="53" spans="1:9" x14ac:dyDescent="0.2">
      <c r="A53" s="17" t="s">
        <v>99</v>
      </c>
      <c r="B53" s="17" t="s">
        <v>130</v>
      </c>
      <c r="C53" s="13" t="s">
        <v>100</v>
      </c>
      <c r="D53" s="6" t="s">
        <v>289</v>
      </c>
      <c r="E53" s="3">
        <v>44874</v>
      </c>
      <c r="F53" s="3" t="str">
        <f>IF(ISBLANK(VLOOKUP(A:A,'RWS AS-IS'!A:K,7,FALSE)),"",VLOOKUP(A:A,'RWS AS-IS'!A:K,7,FALSE))</f>
        <v>op afroep</v>
      </c>
      <c r="G53" s="3"/>
      <c r="H53" s="3" t="s">
        <v>206</v>
      </c>
      <c r="I53" s="2"/>
    </row>
    <row r="54" spans="1:9" x14ac:dyDescent="0.2">
      <c r="A54" s="17" t="s">
        <v>101</v>
      </c>
      <c r="B54" s="17" t="s">
        <v>130</v>
      </c>
      <c r="C54" s="13" t="s">
        <v>30</v>
      </c>
      <c r="D54" s="6" t="s">
        <v>131</v>
      </c>
      <c r="E54" s="3">
        <v>44844</v>
      </c>
      <c r="F54" s="3" t="str">
        <f>IF(ISBLANK(VLOOKUP(A:A,'RWS AS-IS'!A:K,7,FALSE)),"",VLOOKUP(A:A,'RWS AS-IS'!A:K,7,FALSE))</f>
        <v>Maandelijks</v>
      </c>
      <c r="G54" s="3"/>
      <c r="H54" s="3" t="s">
        <v>206</v>
      </c>
      <c r="I54" s="2"/>
    </row>
    <row r="55" spans="1:9" x14ac:dyDescent="0.2">
      <c r="A55" s="17" t="s">
        <v>212</v>
      </c>
      <c r="B55" s="17" t="s">
        <v>213</v>
      </c>
      <c r="C55" s="2" t="s">
        <v>214</v>
      </c>
      <c r="D55" s="6" t="s">
        <v>290</v>
      </c>
      <c r="E55" s="3">
        <v>44855</v>
      </c>
      <c r="F55" s="2" t="s">
        <v>215</v>
      </c>
      <c r="G55" s="2"/>
      <c r="H55" s="3" t="s">
        <v>206</v>
      </c>
      <c r="I55" s="2"/>
    </row>
    <row r="56" spans="1:9" x14ac:dyDescent="0.2">
      <c r="A56" s="17" t="s">
        <v>216</v>
      </c>
      <c r="B56" s="17" t="s">
        <v>213</v>
      </c>
      <c r="C56" s="2" t="s">
        <v>74</v>
      </c>
      <c r="D56" s="6" t="s">
        <v>291</v>
      </c>
      <c r="E56" s="3">
        <v>45009</v>
      </c>
      <c r="F56" s="2" t="s">
        <v>217</v>
      </c>
      <c r="G56" s="2"/>
      <c r="H56" s="3" t="s">
        <v>206</v>
      </c>
      <c r="I56" s="2"/>
    </row>
    <row r="57" spans="1:9" x14ac:dyDescent="0.2">
      <c r="A57" s="17" t="s">
        <v>218</v>
      </c>
      <c r="B57" s="17" t="s">
        <v>213</v>
      </c>
      <c r="C57" s="2" t="s">
        <v>74</v>
      </c>
      <c r="D57" s="6" t="s">
        <v>291</v>
      </c>
      <c r="E57" s="3">
        <v>45009</v>
      </c>
      <c r="F57" s="2" t="s">
        <v>217</v>
      </c>
      <c r="G57" s="2"/>
      <c r="H57" s="3" t="s">
        <v>206</v>
      </c>
      <c r="I57" s="2"/>
    </row>
    <row r="58" spans="1:9" x14ac:dyDescent="0.2">
      <c r="A58" s="17" t="s">
        <v>219</v>
      </c>
      <c r="B58" s="17" t="s">
        <v>213</v>
      </c>
      <c r="C58" s="2" t="s">
        <v>220</v>
      </c>
      <c r="D58" s="6" t="s">
        <v>290</v>
      </c>
      <c r="E58" s="3">
        <v>44855</v>
      </c>
      <c r="F58" s="2" t="s">
        <v>221</v>
      </c>
      <c r="G58" s="2"/>
      <c r="H58" s="3" t="s">
        <v>206</v>
      </c>
      <c r="I58" s="2"/>
    </row>
    <row r="59" spans="1:9" x14ac:dyDescent="0.2">
      <c r="A59" s="17" t="s">
        <v>222</v>
      </c>
      <c r="B59" s="17"/>
      <c r="C59" s="2" t="s">
        <v>223</v>
      </c>
      <c r="D59" s="2"/>
      <c r="E59" s="2"/>
      <c r="F59" s="2" t="s">
        <v>156</v>
      </c>
      <c r="G59" s="2"/>
      <c r="H59" s="3" t="s">
        <v>37</v>
      </c>
      <c r="I59" s="2"/>
    </row>
    <row r="60" spans="1:9" x14ac:dyDescent="0.2">
      <c r="A60" s="17" t="s">
        <v>224</v>
      </c>
      <c r="B60" s="17"/>
      <c r="C60" s="2" t="s">
        <v>223</v>
      </c>
      <c r="D60" s="2"/>
      <c r="E60" s="2"/>
      <c r="F60" s="2" t="s">
        <v>156</v>
      </c>
      <c r="G60" s="2"/>
      <c r="H60" s="3" t="s">
        <v>37</v>
      </c>
      <c r="I60" s="2"/>
    </row>
    <row r="61" spans="1:9" x14ac:dyDescent="0.2">
      <c r="A61" s="17" t="s">
        <v>225</v>
      </c>
      <c r="B61" s="17"/>
      <c r="C61" s="2" t="s">
        <v>223</v>
      </c>
      <c r="D61" s="2"/>
      <c r="E61" s="2"/>
      <c r="F61" s="2" t="s">
        <v>156</v>
      </c>
      <c r="G61" s="2"/>
      <c r="H61" s="3" t="s">
        <v>37</v>
      </c>
      <c r="I61" s="2"/>
    </row>
    <row r="62" spans="1:9" x14ac:dyDescent="0.2">
      <c r="A62" s="17" t="s">
        <v>226</v>
      </c>
      <c r="B62" s="17" t="s">
        <v>24</v>
      </c>
      <c r="C62" s="2" t="s">
        <v>26</v>
      </c>
      <c r="D62" s="6" t="s">
        <v>131</v>
      </c>
      <c r="E62" s="3">
        <v>44844</v>
      </c>
      <c r="F62" s="2" t="s">
        <v>227</v>
      </c>
      <c r="G62" s="2"/>
      <c r="H62" s="3" t="s">
        <v>206</v>
      </c>
      <c r="I62" s="2"/>
    </row>
    <row r="63" spans="1:9" x14ac:dyDescent="0.2">
      <c r="A63" s="17" t="s">
        <v>228</v>
      </c>
      <c r="B63" s="17" t="s">
        <v>24</v>
      </c>
      <c r="C63" s="2" t="s">
        <v>26</v>
      </c>
      <c r="D63" s="6" t="s">
        <v>131</v>
      </c>
      <c r="E63" s="3">
        <v>44844</v>
      </c>
      <c r="F63" s="2" t="s">
        <v>227</v>
      </c>
      <c r="G63" s="2"/>
      <c r="H63" s="3" t="s">
        <v>206</v>
      </c>
      <c r="I63" s="2"/>
    </row>
    <row r="64" spans="1:9" x14ac:dyDescent="0.2">
      <c r="A64" s="17" t="s">
        <v>229</v>
      </c>
      <c r="B64" s="17"/>
      <c r="C64" s="2" t="s">
        <v>223</v>
      </c>
      <c r="D64" s="2"/>
      <c r="E64" s="2"/>
      <c r="F64" s="2" t="s">
        <v>156</v>
      </c>
      <c r="G64" s="2"/>
      <c r="H64" s="3" t="s">
        <v>37</v>
      </c>
      <c r="I64" s="2"/>
    </row>
    <row r="65" spans="1:9" x14ac:dyDescent="0.2">
      <c r="A65" s="17" t="s">
        <v>230</v>
      </c>
      <c r="B65" s="17" t="s">
        <v>19</v>
      </c>
      <c r="C65" s="2" t="s">
        <v>21</v>
      </c>
      <c r="D65" s="6" t="s">
        <v>129</v>
      </c>
      <c r="E65" s="3">
        <v>44946</v>
      </c>
      <c r="F65" s="2" t="s">
        <v>156</v>
      </c>
      <c r="G65" s="2"/>
      <c r="H65" s="3" t="s">
        <v>206</v>
      </c>
      <c r="I65" s="2"/>
    </row>
    <row r="66" spans="1:9" x14ac:dyDescent="0.2">
      <c r="A66" s="17" t="s">
        <v>231</v>
      </c>
      <c r="B66" s="17"/>
      <c r="C66" s="2" t="s">
        <v>232</v>
      </c>
      <c r="D66" s="2"/>
      <c r="E66" s="2"/>
      <c r="F66" s="2" t="s">
        <v>156</v>
      </c>
      <c r="G66" s="2"/>
      <c r="H66" s="3" t="s">
        <v>37</v>
      </c>
      <c r="I66" s="2"/>
    </row>
    <row r="67" spans="1:9" x14ac:dyDescent="0.2">
      <c r="A67" s="17" t="s">
        <v>233</v>
      </c>
      <c r="B67" s="17"/>
      <c r="C67" s="2" t="s">
        <v>232</v>
      </c>
      <c r="D67" s="2"/>
      <c r="E67" s="2"/>
      <c r="F67" s="2" t="s">
        <v>156</v>
      </c>
      <c r="G67" s="2"/>
      <c r="H67" s="3" t="s">
        <v>37</v>
      </c>
      <c r="I67" s="2"/>
    </row>
    <row r="68" spans="1:9" x14ac:dyDescent="0.2">
      <c r="A68" s="17" t="s">
        <v>234</v>
      </c>
      <c r="B68" s="17"/>
      <c r="C68" s="2" t="s">
        <v>232</v>
      </c>
      <c r="D68" s="2"/>
      <c r="E68" s="2"/>
      <c r="F68" s="2" t="s">
        <v>156</v>
      </c>
      <c r="G68" s="2"/>
      <c r="H68" s="3" t="s">
        <v>37</v>
      </c>
      <c r="I68" s="2"/>
    </row>
    <row r="69" spans="1:9" x14ac:dyDescent="0.2">
      <c r="A69" s="17" t="s">
        <v>235</v>
      </c>
      <c r="B69" s="17"/>
      <c r="C69" s="2" t="s">
        <v>232</v>
      </c>
      <c r="D69" s="2"/>
      <c r="E69" s="2"/>
      <c r="F69" s="2" t="s">
        <v>156</v>
      </c>
      <c r="G69" s="2"/>
      <c r="H69" s="3" t="s">
        <v>37</v>
      </c>
      <c r="I69" s="2"/>
    </row>
    <row r="70" spans="1:9" x14ac:dyDescent="0.2">
      <c r="A70" s="17" t="s">
        <v>236</v>
      </c>
      <c r="B70" s="17"/>
      <c r="C70" s="2" t="s">
        <v>232</v>
      </c>
      <c r="D70" s="2"/>
      <c r="E70" s="2"/>
      <c r="F70" s="2" t="s">
        <v>156</v>
      </c>
      <c r="G70" s="2"/>
      <c r="H70" s="3" t="s">
        <v>37</v>
      </c>
      <c r="I70" s="2"/>
    </row>
    <row r="71" spans="1:9" x14ac:dyDescent="0.2">
      <c r="A71" s="17" t="s">
        <v>237</v>
      </c>
      <c r="B71" s="17"/>
      <c r="C71" s="2" t="s">
        <v>232</v>
      </c>
      <c r="D71" s="2"/>
      <c r="E71" s="2"/>
      <c r="F71" s="2" t="s">
        <v>156</v>
      </c>
      <c r="G71" s="2"/>
      <c r="H71" s="3" t="s">
        <v>37</v>
      </c>
      <c r="I71" s="2"/>
    </row>
    <row r="72" spans="1:9" x14ac:dyDescent="0.2">
      <c r="A72" s="17" t="s">
        <v>238</v>
      </c>
      <c r="B72" s="17"/>
      <c r="C72" s="2" t="s">
        <v>232</v>
      </c>
      <c r="D72" s="2"/>
      <c r="E72" s="2"/>
      <c r="F72" s="2" t="s">
        <v>156</v>
      </c>
      <c r="G72" s="2"/>
      <c r="H72" s="3" t="s">
        <v>37</v>
      </c>
      <c r="I72" s="2"/>
    </row>
    <row r="73" spans="1:9" x14ac:dyDescent="0.2">
      <c r="A73" s="17" t="s">
        <v>239</v>
      </c>
      <c r="B73" s="17"/>
      <c r="C73" s="2" t="s">
        <v>232</v>
      </c>
      <c r="D73" s="2"/>
      <c r="E73" s="2"/>
      <c r="F73" s="2" t="s">
        <v>156</v>
      </c>
      <c r="G73" s="2"/>
      <c r="H73" s="3" t="s">
        <v>37</v>
      </c>
      <c r="I73" s="2"/>
    </row>
    <row r="74" spans="1:9" x14ac:dyDescent="0.2">
      <c r="A74" s="17" t="s">
        <v>240</v>
      </c>
      <c r="B74" s="17"/>
      <c r="C74" s="2" t="s">
        <v>232</v>
      </c>
      <c r="D74" s="2"/>
      <c r="E74" s="2"/>
      <c r="F74" s="2" t="s">
        <v>156</v>
      </c>
      <c r="G74" s="2"/>
      <c r="H74" s="3" t="s">
        <v>37</v>
      </c>
      <c r="I74" s="2"/>
    </row>
    <row r="75" spans="1:9" x14ac:dyDescent="0.2">
      <c r="A75" s="17" t="s">
        <v>241</v>
      </c>
      <c r="B75" s="17"/>
      <c r="C75" s="2" t="s">
        <v>232</v>
      </c>
      <c r="D75" s="2"/>
      <c r="E75" s="2"/>
      <c r="F75" s="2" t="s">
        <v>156</v>
      </c>
      <c r="G75" s="2"/>
      <c r="H75" s="3" t="s">
        <v>37</v>
      </c>
      <c r="I75" s="2"/>
    </row>
    <row r="76" spans="1:9" x14ac:dyDescent="0.2">
      <c r="A76" s="17" t="s">
        <v>242</v>
      </c>
      <c r="B76" s="17"/>
      <c r="C76" s="2" t="s">
        <v>223</v>
      </c>
      <c r="D76" s="2"/>
      <c r="E76" s="2"/>
      <c r="F76" s="2" t="s">
        <v>156</v>
      </c>
      <c r="G76" s="2"/>
      <c r="H76" s="3" t="s">
        <v>37</v>
      </c>
      <c r="I76" s="2"/>
    </row>
    <row r="77" spans="1:9" x14ac:dyDescent="0.2">
      <c r="A77" s="17" t="s">
        <v>243</v>
      </c>
      <c r="B77" s="17"/>
      <c r="C77" s="2" t="s">
        <v>223</v>
      </c>
      <c r="D77" s="2"/>
      <c r="E77" s="2"/>
      <c r="F77" s="2" t="s">
        <v>156</v>
      </c>
      <c r="G77" s="2"/>
      <c r="H77" s="3" t="s">
        <v>37</v>
      </c>
      <c r="I77" s="2"/>
    </row>
    <row r="78" spans="1:9" x14ac:dyDescent="0.2">
      <c r="A78" s="17" t="s">
        <v>244</v>
      </c>
      <c r="B78" s="17"/>
      <c r="C78" s="2" t="s">
        <v>223</v>
      </c>
      <c r="D78" s="2"/>
      <c r="E78" s="2"/>
      <c r="F78" s="2" t="s">
        <v>156</v>
      </c>
      <c r="G78" s="2"/>
      <c r="H78" s="3" t="s">
        <v>37</v>
      </c>
      <c r="I78" s="2"/>
    </row>
    <row r="79" spans="1:9" x14ac:dyDescent="0.2">
      <c r="A79" s="17" t="s">
        <v>245</v>
      </c>
      <c r="B79" s="17"/>
      <c r="C79" s="2" t="s">
        <v>223</v>
      </c>
      <c r="D79" s="2"/>
      <c r="E79" s="2"/>
      <c r="F79" s="2" t="s">
        <v>156</v>
      </c>
      <c r="G79" s="2"/>
      <c r="H79" s="3" t="s">
        <v>37</v>
      </c>
      <c r="I79" s="2"/>
    </row>
    <row r="80" spans="1:9" x14ac:dyDescent="0.2">
      <c r="A80" s="17" t="s">
        <v>246</v>
      </c>
      <c r="B80" s="17" t="s">
        <v>9</v>
      </c>
      <c r="C80" s="2" t="s">
        <v>11</v>
      </c>
      <c r="D80" s="6" t="s">
        <v>169</v>
      </c>
      <c r="E80" s="3">
        <v>45030</v>
      </c>
      <c r="F80" s="2" t="s">
        <v>155</v>
      </c>
      <c r="G80" s="2"/>
      <c r="H80" s="3" t="s">
        <v>206</v>
      </c>
      <c r="I80" s="2"/>
    </row>
    <row r="81" spans="1:9" x14ac:dyDescent="0.2">
      <c r="A81" s="17" t="s">
        <v>247</v>
      </c>
      <c r="B81" s="17"/>
      <c r="C81" s="2" t="s">
        <v>223</v>
      </c>
      <c r="D81" s="2"/>
      <c r="E81" s="2"/>
      <c r="F81" s="2" t="s">
        <v>156</v>
      </c>
      <c r="G81" s="2"/>
      <c r="H81" s="3" t="s">
        <v>37</v>
      </c>
      <c r="I81" s="2"/>
    </row>
    <row r="82" spans="1:9" x14ac:dyDescent="0.2">
      <c r="A82" s="17" t="s">
        <v>248</v>
      </c>
      <c r="B82" s="17" t="s">
        <v>24</v>
      </c>
      <c r="C82" s="2" t="s">
        <v>56</v>
      </c>
      <c r="D82" s="6" t="s">
        <v>167</v>
      </c>
      <c r="E82" s="3">
        <v>44946</v>
      </c>
      <c r="F82" s="2" t="s">
        <v>152</v>
      </c>
      <c r="G82" s="2"/>
      <c r="H82" s="3" t="s">
        <v>206</v>
      </c>
      <c r="I82" s="2"/>
    </row>
    <row r="83" spans="1:9" x14ac:dyDescent="0.2">
      <c r="A83" s="17" t="s">
        <v>249</v>
      </c>
      <c r="B83" s="17"/>
      <c r="C83" s="2" t="s">
        <v>223</v>
      </c>
      <c r="D83" s="2"/>
      <c r="E83" s="2"/>
      <c r="F83" s="2" t="s">
        <v>156</v>
      </c>
      <c r="G83" s="2"/>
      <c r="H83" s="3" t="s">
        <v>37</v>
      </c>
      <c r="I83" s="2"/>
    </row>
    <row r="84" spans="1:9" x14ac:dyDescent="0.2">
      <c r="A84" s="17" t="s">
        <v>250</v>
      </c>
      <c r="B84" s="17" t="s">
        <v>24</v>
      </c>
      <c r="C84" s="2"/>
      <c r="D84" s="2"/>
      <c r="E84" s="2"/>
      <c r="F84" s="2"/>
      <c r="G84" s="2"/>
      <c r="H84" s="3" t="s">
        <v>37</v>
      </c>
      <c r="I84" s="2"/>
    </row>
    <row r="85" spans="1:9" x14ac:dyDescent="0.2">
      <c r="A85" s="17" t="s">
        <v>251</v>
      </c>
      <c r="B85" s="17"/>
      <c r="C85" s="2" t="s">
        <v>223</v>
      </c>
      <c r="D85" s="2"/>
      <c r="E85" s="2"/>
      <c r="F85" s="2" t="s">
        <v>156</v>
      </c>
      <c r="G85" s="2"/>
      <c r="H85" s="3" t="s">
        <v>37</v>
      </c>
      <c r="I85" s="2"/>
    </row>
    <row r="86" spans="1:9" x14ac:dyDescent="0.2">
      <c r="A86" s="17" t="s">
        <v>252</v>
      </c>
      <c r="B86" s="17" t="s">
        <v>24</v>
      </c>
      <c r="C86" s="2" t="s">
        <v>26</v>
      </c>
      <c r="D86" s="6" t="s">
        <v>131</v>
      </c>
      <c r="E86" s="3">
        <v>44844</v>
      </c>
      <c r="F86" s="2" t="s">
        <v>152</v>
      </c>
      <c r="G86" s="2"/>
      <c r="H86" s="3" t="s">
        <v>206</v>
      </c>
      <c r="I86" s="2"/>
    </row>
    <row r="87" spans="1:9" x14ac:dyDescent="0.2">
      <c r="A87" s="17" t="s">
        <v>253</v>
      </c>
      <c r="B87" s="17" t="s">
        <v>24</v>
      </c>
      <c r="C87" s="2" t="s">
        <v>26</v>
      </c>
      <c r="D87" s="6" t="s">
        <v>131</v>
      </c>
      <c r="E87" s="3">
        <v>44844</v>
      </c>
      <c r="F87" s="2" t="s">
        <v>152</v>
      </c>
      <c r="G87" s="2"/>
      <c r="H87" s="3" t="s">
        <v>206</v>
      </c>
      <c r="I87" s="2"/>
    </row>
    <row r="88" spans="1:9" x14ac:dyDescent="0.2">
      <c r="A88" s="17" t="s">
        <v>254</v>
      </c>
      <c r="B88" s="17" t="s">
        <v>24</v>
      </c>
      <c r="C88" s="2" t="s">
        <v>26</v>
      </c>
      <c r="D88" s="6" t="s">
        <v>131</v>
      </c>
      <c r="E88" s="3">
        <v>44844</v>
      </c>
      <c r="F88" s="2" t="s">
        <v>152</v>
      </c>
      <c r="G88" s="2"/>
      <c r="H88" s="3" t="s">
        <v>206</v>
      </c>
      <c r="I88" s="2"/>
    </row>
    <row r="89" spans="1:9" x14ac:dyDescent="0.2">
      <c r="A89" s="17" t="s">
        <v>255</v>
      </c>
      <c r="B89" s="17"/>
      <c r="C89" s="2" t="s">
        <v>223</v>
      </c>
      <c r="D89" s="2"/>
      <c r="E89" s="2"/>
      <c r="F89" s="2" t="s">
        <v>156</v>
      </c>
      <c r="G89" s="2"/>
      <c r="H89" s="3" t="s">
        <v>37</v>
      </c>
      <c r="I89" s="2"/>
    </row>
    <row r="90" spans="1:9" x14ac:dyDescent="0.2">
      <c r="A90" s="17" t="s">
        <v>256</v>
      </c>
      <c r="B90" s="17"/>
      <c r="C90" s="2" t="s">
        <v>223</v>
      </c>
      <c r="D90" s="2"/>
      <c r="E90" s="2"/>
      <c r="F90" s="2" t="s">
        <v>156</v>
      </c>
      <c r="G90" s="2"/>
      <c r="H90" s="3" t="s">
        <v>37</v>
      </c>
      <c r="I90" s="2"/>
    </row>
    <row r="91" spans="1:9" x14ac:dyDescent="0.2">
      <c r="A91" s="17" t="s">
        <v>257</v>
      </c>
      <c r="B91" s="17"/>
      <c r="C91" s="2" t="s">
        <v>223</v>
      </c>
      <c r="D91" s="2"/>
      <c r="E91" s="2"/>
      <c r="F91" s="2" t="s">
        <v>156</v>
      </c>
      <c r="G91" s="2"/>
      <c r="H91" s="3" t="s">
        <v>37</v>
      </c>
      <c r="I91" s="2"/>
    </row>
    <row r="92" spans="1:9" x14ac:dyDescent="0.2">
      <c r="A92" s="17" t="s">
        <v>258</v>
      </c>
      <c r="B92" s="17" t="s">
        <v>19</v>
      </c>
      <c r="C92" s="2" t="s">
        <v>21</v>
      </c>
      <c r="D92" s="6" t="s">
        <v>129</v>
      </c>
      <c r="E92" s="3">
        <v>44946</v>
      </c>
      <c r="F92" s="2" t="s">
        <v>156</v>
      </c>
      <c r="G92" s="2"/>
      <c r="H92" s="3" t="s">
        <v>206</v>
      </c>
      <c r="I92" s="2"/>
    </row>
    <row r="93" spans="1:9" x14ac:dyDescent="0.2">
      <c r="A93" s="17" t="s">
        <v>259</v>
      </c>
      <c r="B93" s="17" t="s">
        <v>19</v>
      </c>
      <c r="C93" s="2" t="s">
        <v>21</v>
      </c>
      <c r="D93" s="6" t="s">
        <v>129</v>
      </c>
      <c r="E93" s="3">
        <v>44946</v>
      </c>
      <c r="F93" s="2" t="s">
        <v>156</v>
      </c>
      <c r="G93" s="2"/>
      <c r="H93" s="3" t="s">
        <v>206</v>
      </c>
      <c r="I93" s="2"/>
    </row>
    <row r="94" spans="1:9" x14ac:dyDescent="0.2">
      <c r="A94" s="17" t="s">
        <v>260</v>
      </c>
      <c r="B94" s="17" t="s">
        <v>24</v>
      </c>
      <c r="C94" s="2" t="s">
        <v>30</v>
      </c>
      <c r="D94" s="6" t="s">
        <v>131</v>
      </c>
      <c r="E94" s="3">
        <v>44844</v>
      </c>
      <c r="F94" s="2" t="s">
        <v>261</v>
      </c>
      <c r="G94" s="2"/>
      <c r="H94" s="3" t="s">
        <v>206</v>
      </c>
      <c r="I94" s="2"/>
    </row>
    <row r="95" spans="1:9" x14ac:dyDescent="0.2">
      <c r="A95" s="17" t="s">
        <v>262</v>
      </c>
      <c r="B95" s="17" t="s">
        <v>19</v>
      </c>
      <c r="C95" s="2" t="s">
        <v>263</v>
      </c>
      <c r="D95" s="6" t="s">
        <v>292</v>
      </c>
      <c r="E95" s="3">
        <v>44958</v>
      </c>
      <c r="F95" s="2" t="s">
        <v>261</v>
      </c>
      <c r="G95" s="2"/>
      <c r="H95" s="3" t="s">
        <v>206</v>
      </c>
      <c r="I95" s="2"/>
    </row>
    <row r="96" spans="1:9" x14ac:dyDescent="0.2">
      <c r="A96" s="17" t="s">
        <v>264</v>
      </c>
      <c r="B96" s="17" t="s">
        <v>19</v>
      </c>
      <c r="C96" s="2" t="s">
        <v>263</v>
      </c>
      <c r="D96" s="6" t="s">
        <v>292</v>
      </c>
      <c r="E96" s="3">
        <v>44958</v>
      </c>
      <c r="F96" s="2" t="s">
        <v>261</v>
      </c>
      <c r="G96" s="2"/>
      <c r="H96" s="3" t="s">
        <v>206</v>
      </c>
      <c r="I96" s="2"/>
    </row>
    <row r="97" spans="1:9" x14ac:dyDescent="0.2">
      <c r="A97" s="17" t="s">
        <v>265</v>
      </c>
      <c r="B97" s="17" t="s">
        <v>19</v>
      </c>
      <c r="C97" s="2" t="s">
        <v>263</v>
      </c>
      <c r="D97" s="6" t="s">
        <v>292</v>
      </c>
      <c r="E97" s="3">
        <v>44958</v>
      </c>
      <c r="F97" s="2" t="s">
        <v>261</v>
      </c>
      <c r="G97" s="2"/>
      <c r="H97" s="3" t="s">
        <v>206</v>
      </c>
      <c r="I97" s="2"/>
    </row>
    <row r="98" spans="1:9" x14ac:dyDescent="0.2">
      <c r="A98" s="17" t="s">
        <v>266</v>
      </c>
      <c r="B98" s="17" t="s">
        <v>19</v>
      </c>
      <c r="C98" s="2" t="s">
        <v>263</v>
      </c>
      <c r="D98" s="6" t="s">
        <v>292</v>
      </c>
      <c r="E98" s="3">
        <v>44958</v>
      </c>
      <c r="F98" s="2" t="s">
        <v>261</v>
      </c>
      <c r="G98" s="2"/>
      <c r="H98" s="3" t="s">
        <v>206</v>
      </c>
      <c r="I98" s="2"/>
    </row>
    <row r="99" spans="1:9" x14ac:dyDescent="0.2">
      <c r="A99" s="17" t="s">
        <v>267</v>
      </c>
      <c r="B99" s="17" t="s">
        <v>19</v>
      </c>
      <c r="C99" s="2" t="s">
        <v>263</v>
      </c>
      <c r="D99" s="6" t="s">
        <v>292</v>
      </c>
      <c r="E99" s="3">
        <v>44958</v>
      </c>
      <c r="F99" s="2" t="s">
        <v>261</v>
      </c>
      <c r="G99" s="2"/>
      <c r="H99" s="3" t="s">
        <v>206</v>
      </c>
      <c r="I99" s="2"/>
    </row>
    <row r="100" spans="1:9" x14ac:dyDescent="0.2">
      <c r="A100" s="17" t="s">
        <v>268</v>
      </c>
      <c r="B100" s="17" t="s">
        <v>19</v>
      </c>
      <c r="C100" s="2" t="s">
        <v>263</v>
      </c>
      <c r="D100" s="6" t="s">
        <v>292</v>
      </c>
      <c r="E100" s="3">
        <v>44958</v>
      </c>
      <c r="F100" s="2" t="s">
        <v>261</v>
      </c>
      <c r="G100" s="2"/>
      <c r="H100" s="3" t="s">
        <v>206</v>
      </c>
      <c r="I100" s="2"/>
    </row>
    <row r="101" spans="1:9" x14ac:dyDescent="0.2">
      <c r="A101" s="17" t="s">
        <v>269</v>
      </c>
      <c r="B101" s="17" t="s">
        <v>19</v>
      </c>
      <c r="C101" s="2" t="s">
        <v>263</v>
      </c>
      <c r="D101" s="6" t="s">
        <v>292</v>
      </c>
      <c r="E101" s="3">
        <v>44958</v>
      </c>
      <c r="F101" s="2" t="s">
        <v>261</v>
      </c>
      <c r="G101" s="2"/>
      <c r="H101" s="3" t="s">
        <v>206</v>
      </c>
      <c r="I101" s="2"/>
    </row>
  </sheetData>
  <autoFilter ref="A1:I1" xr:uid="{2B833FED-260E-4205-8FC1-12828DB497BB}">
    <sortState xmlns:xlrd2="http://schemas.microsoft.com/office/spreadsheetml/2017/richdata2" ref="A2:I54">
      <sortCondition descending="1" ref="D1"/>
    </sortState>
  </autoFilter>
  <conditionalFormatting sqref="C55:C101">
    <cfRule type="cellIs" dxfId="75" priority="4" operator="equal">
      <formula>"Verschillen in data"</formula>
    </cfRule>
    <cfRule type="cellIs" dxfId="74" priority="5" operator="equal">
      <formula>"Niet aanwezig"</formula>
    </cfRule>
    <cfRule type="cellIs" dxfId="73" priority="6" operator="equal">
      <formula>"Data kloppend"</formula>
    </cfRule>
  </conditionalFormatting>
  <hyperlinks>
    <hyperlink ref="D8" r:id="rId1" location="/metadata/a9b7026e-0a81-4813-93bd-ba49e6f28502?tab=general" xr:uid="{55F1E9D0-4B51-44BE-892F-825C2FAF6A3D}"/>
    <hyperlink ref="D34" r:id="rId2" location="/metadata/68ebd5c9-0ea1-4f22-9907-ec4c06mcd3e2?tab=general " xr:uid="{4A6B36D4-1164-42AB-B315-7182A8D5921D}"/>
    <hyperlink ref="D39" r:id="rId3" location="/metadata/68ebd5c9-0ea1-4f22-9907-ec4c06mcd3e2?tab=general " xr:uid="{5DB421C4-26BD-4695-A6B5-570F953FBC7C}"/>
    <hyperlink ref="D55" r:id="rId4" location="/metadata/9d973c4a-ef03-4785-b7f6-942e86b385f8?tab=general " xr:uid="{FC9A9EB7-8AC6-43B2-BA4B-762D2F163E22}"/>
    <hyperlink ref="D58" r:id="rId5" location="/metadata/9d973c4a-ef03-4785-b7f6-942e86b385f8?tab=general " xr:uid="{2595F31D-FD03-4D4E-8B6C-99757CA677CE}"/>
    <hyperlink ref="D56" r:id="rId6" location="/metadata/41daef8b-155e-4608-b49c-c87ea45d931c?tab=general " xr:uid="{F7EBA83D-619C-4C23-9590-86DFDF8E8BE2}"/>
    <hyperlink ref="D57" r:id="rId7" location="/metadata/41daef8b-155e-4608-b49c-c87ea45d931c?tab=general " xr:uid="{08629FD1-2A26-41DD-B709-BA22E50747FA}"/>
    <hyperlink ref="D95" r:id="rId8" location="/metadata/c4b137b8-2317-42c2-aced-204c4216d68d?tab=general " xr:uid="{6749CD54-ED7B-4BCB-8930-A6539429B617}"/>
    <hyperlink ref="D96" r:id="rId9" location="/metadata/c4b137b8-2317-42c2-aced-204c4216d68d?tab=general " xr:uid="{6C3C2B0F-C5B7-43E6-8EB6-4A5B9C5A31E5}"/>
    <hyperlink ref="D97" r:id="rId10" location="/metadata/c4b137b8-2317-42c2-aced-204c4216d68d?tab=general " xr:uid="{0199276A-C9DE-4312-8CD8-8CDBD2A9025D}"/>
    <hyperlink ref="D98" r:id="rId11" location="/metadata/c4b137b8-2317-42c2-aced-204c4216d68d?tab=general " xr:uid="{C9FF8569-7CE6-4C38-AC82-CBD5592314FC}"/>
    <hyperlink ref="D99" r:id="rId12" location="/metadata/c4b137b8-2317-42c2-aced-204c4216d68d?tab=general " xr:uid="{8645C194-92B1-431E-830D-ED49E76E2562}"/>
    <hyperlink ref="D100" r:id="rId13" location="/metadata/c4b137b8-2317-42c2-aced-204c4216d68d?tab=general " xr:uid="{8F72259E-BB14-4811-A19C-5E529154C618}"/>
    <hyperlink ref="D101" r:id="rId14" location="/metadata/c4b137b8-2317-42c2-aced-204c4216d68d?tab=general " xr:uid="{AF64B307-8E0E-45B6-96E0-A9809A050DE3}"/>
  </hyperlinks>
  <pageMargins left="0.7" right="0.7" top="0.75" bottom="0.75" header="0.3" footer="0.3"/>
  <pageSetup paperSize="9"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E62-F322-47A3-B075-21A7DCD13A4B}">
  <dimension ref="A1:I101"/>
  <sheetViews>
    <sheetView topLeftCell="B1" zoomScale="70" zoomScaleNormal="70" workbookViewId="0">
      <selection activeCell="D10" sqref="D10"/>
    </sheetView>
  </sheetViews>
  <sheetFormatPr defaultRowHeight="12.75" x14ac:dyDescent="0.2"/>
  <cols>
    <col min="1" max="1" width="87.42578125" bestFit="1" customWidth="1"/>
    <col min="2" max="2" width="160" bestFit="1" customWidth="1"/>
    <col min="3" max="3" width="160" customWidth="1"/>
    <col min="4" max="4" width="120.5703125" customWidth="1"/>
    <col min="5" max="6" width="12.140625" customWidth="1"/>
    <col min="7" max="7" width="40.140625" customWidth="1"/>
    <col min="8" max="8" width="24.42578125" customWidth="1"/>
    <col min="9" max="9" width="88.28515625" customWidth="1"/>
  </cols>
  <sheetData>
    <row r="1" spans="1:9" x14ac:dyDescent="0.2">
      <c r="A1" s="4" t="s">
        <v>171</v>
      </c>
      <c r="B1" s="4" t="s">
        <v>170</v>
      </c>
      <c r="C1" s="17" t="s">
        <v>172</v>
      </c>
      <c r="D1" s="4" t="s">
        <v>123</v>
      </c>
      <c r="E1" s="5" t="s">
        <v>2</v>
      </c>
      <c r="F1" s="5" t="s">
        <v>3</v>
      </c>
      <c r="G1" s="4" t="s">
        <v>5</v>
      </c>
      <c r="H1" s="5" t="s">
        <v>6</v>
      </c>
      <c r="I1" s="11" t="s">
        <v>7</v>
      </c>
    </row>
    <row r="2" spans="1:9" x14ac:dyDescent="0.2">
      <c r="A2" s="2" t="s">
        <v>76</v>
      </c>
      <c r="B2" s="2" t="s">
        <v>134</v>
      </c>
      <c r="C2" s="17" t="s">
        <v>173</v>
      </c>
      <c r="D2" s="6" t="s">
        <v>142</v>
      </c>
      <c r="E2" s="3">
        <v>44937</v>
      </c>
      <c r="F2" s="3" t="str">
        <f>IF(ISBLANK(VLOOKUP(A:A,'RWS AS-IS'!A:K,7,FALSE)),"",VLOOKUP(A:A,'RWS AS-IS'!A:K,7,FALSE))</f>
        <v/>
      </c>
      <c r="G2" s="3"/>
      <c r="H2" s="3" t="s">
        <v>210</v>
      </c>
      <c r="I2" s="2"/>
    </row>
    <row r="3" spans="1:9" x14ac:dyDescent="0.2">
      <c r="A3" s="2" t="s">
        <v>93</v>
      </c>
      <c r="B3" s="2" t="s">
        <v>134</v>
      </c>
      <c r="C3" s="17" t="s">
        <v>11</v>
      </c>
      <c r="D3" s="6" t="s">
        <v>142</v>
      </c>
      <c r="E3" s="3">
        <v>44937</v>
      </c>
      <c r="F3" s="3" t="str">
        <f>IF(ISBLANK(VLOOKUP(A:A,'RWS AS-IS'!A:K,7,FALSE)),"",VLOOKUP(A:A,'RWS AS-IS'!A:K,7,FALSE))</f>
        <v>6-jaarlijks</v>
      </c>
      <c r="G3" s="3"/>
      <c r="H3" s="3" t="s">
        <v>210</v>
      </c>
      <c r="I3" s="2"/>
    </row>
    <row r="4" spans="1:9" x14ac:dyDescent="0.2">
      <c r="A4" s="2" t="s">
        <v>75</v>
      </c>
      <c r="B4" s="2" t="s">
        <v>134</v>
      </c>
      <c r="C4" s="17" t="s">
        <v>173</v>
      </c>
      <c r="D4" s="6" t="s">
        <v>142</v>
      </c>
      <c r="E4" s="3">
        <v>44937</v>
      </c>
      <c r="F4" s="3" t="str">
        <f>IF(ISBLANK(VLOOKUP(A:A,'RWS AS-IS'!A:K,7,FALSE)),"",VLOOKUP(A:A,'RWS AS-IS'!A:K,7,FALSE))</f>
        <v/>
      </c>
      <c r="G4" s="3"/>
      <c r="H4" s="3" t="s">
        <v>210</v>
      </c>
      <c r="I4" s="2"/>
    </row>
    <row r="5" spans="1:9" x14ac:dyDescent="0.2">
      <c r="A5" s="2" t="s">
        <v>63</v>
      </c>
      <c r="B5" s="2" t="s">
        <v>126</v>
      </c>
      <c r="C5" s="17" t="s">
        <v>46</v>
      </c>
      <c r="D5" s="6" t="s">
        <v>137</v>
      </c>
      <c r="E5" s="3">
        <v>44937</v>
      </c>
      <c r="F5" s="3" t="str">
        <f>IF(ISBLANK(VLOOKUP(A:A,'RWS AS-IS'!A:K,7,FALSE)),"",VLOOKUP(A:A,'RWS AS-IS'!A:K,7,FALSE))</f>
        <v>2-jaarlijks</v>
      </c>
      <c r="G5" s="3"/>
      <c r="H5" s="3" t="s">
        <v>210</v>
      </c>
      <c r="I5" s="2"/>
    </row>
    <row r="6" spans="1:9" x14ac:dyDescent="0.2">
      <c r="A6" s="2" t="s">
        <v>77</v>
      </c>
      <c r="B6" s="2" t="s">
        <v>134</v>
      </c>
      <c r="C6" s="17" t="s">
        <v>173</v>
      </c>
      <c r="D6" s="6" t="s">
        <v>142</v>
      </c>
      <c r="E6" s="3">
        <v>44937</v>
      </c>
      <c r="F6" s="3" t="str">
        <f>IF(ISBLANK(VLOOKUP(A:A,'RWS AS-IS'!A:K,7,FALSE)),"",VLOOKUP(A:A,'RWS AS-IS'!A:K,7,FALSE))</f>
        <v/>
      </c>
      <c r="G6" s="3"/>
      <c r="H6" s="3" t="s">
        <v>210</v>
      </c>
      <c r="I6" s="2"/>
    </row>
    <row r="7" spans="1:9" x14ac:dyDescent="0.2">
      <c r="A7" s="2" t="s">
        <v>78</v>
      </c>
      <c r="B7" s="2" t="s">
        <v>134</v>
      </c>
      <c r="C7" s="17" t="s">
        <v>173</v>
      </c>
      <c r="D7" s="6" t="s">
        <v>142</v>
      </c>
      <c r="E7" s="3">
        <v>44937</v>
      </c>
      <c r="F7" s="3" t="str">
        <f>IF(ISBLANK(VLOOKUP(A:A,'RWS AS-IS'!A:K,7,FALSE)),"",VLOOKUP(A:A,'RWS AS-IS'!A:K,7,FALSE))</f>
        <v/>
      </c>
      <c r="G7" s="3"/>
      <c r="H7" s="3" t="s">
        <v>210</v>
      </c>
      <c r="I7" s="2"/>
    </row>
    <row r="8" spans="1:9" x14ac:dyDescent="0.2">
      <c r="A8" s="2" t="s">
        <v>53</v>
      </c>
      <c r="B8" s="2" t="s">
        <v>130</v>
      </c>
      <c r="C8" s="17" t="s">
        <v>50</v>
      </c>
      <c r="D8" s="6" t="s">
        <v>140</v>
      </c>
      <c r="E8" s="3">
        <v>44937</v>
      </c>
      <c r="F8" s="3" t="str">
        <f>IF(ISBLANK(VLOOKUP(A:A,'RWS AS-IS'!A:K,7,FALSE)),"",VLOOKUP(A:A,'RWS AS-IS'!A:K,7,FALSE))</f>
        <v>Maandelijks</v>
      </c>
      <c r="G8" s="3"/>
      <c r="H8" s="3" t="s">
        <v>210</v>
      </c>
      <c r="I8" s="2"/>
    </row>
    <row r="9" spans="1:9" x14ac:dyDescent="0.2">
      <c r="A9" s="2" t="s">
        <v>52</v>
      </c>
      <c r="B9" s="2" t="s">
        <v>130</v>
      </c>
      <c r="C9" s="17" t="s">
        <v>50</v>
      </c>
      <c r="D9" s="6" t="s">
        <v>140</v>
      </c>
      <c r="E9" s="3">
        <v>44937</v>
      </c>
      <c r="F9" s="3" t="str">
        <f>IF(ISBLANK(VLOOKUP(A:A,'RWS AS-IS'!A:K,7,FALSE)),"",VLOOKUP(A:A,'RWS AS-IS'!A:K,7,FALSE))</f>
        <v>Maandelijks</v>
      </c>
      <c r="G9" s="3"/>
      <c r="H9" s="3" t="s">
        <v>210</v>
      </c>
      <c r="I9" s="2"/>
    </row>
    <row r="10" spans="1:9" x14ac:dyDescent="0.2">
      <c r="A10" s="2" t="s">
        <v>79</v>
      </c>
      <c r="B10" s="2" t="s">
        <v>134</v>
      </c>
      <c r="C10" s="17" t="s">
        <v>173</v>
      </c>
      <c r="D10" s="6" t="s">
        <v>142</v>
      </c>
      <c r="E10" s="3">
        <v>44937</v>
      </c>
      <c r="F10" s="3" t="str">
        <f>IF(ISBLANK(VLOOKUP(A:A,'RWS AS-IS'!A:K,7,FALSE)),"",VLOOKUP(A:A,'RWS AS-IS'!A:K,7,FALSE))</f>
        <v/>
      </c>
      <c r="G10" s="3"/>
      <c r="H10" s="3" t="s">
        <v>210</v>
      </c>
      <c r="I10" s="2"/>
    </row>
    <row r="11" spans="1:9" x14ac:dyDescent="0.2">
      <c r="A11" s="2" t="s">
        <v>80</v>
      </c>
      <c r="B11" s="2" t="s">
        <v>134</v>
      </c>
      <c r="C11" s="17" t="s">
        <v>173</v>
      </c>
      <c r="D11" s="6" t="s">
        <v>142</v>
      </c>
      <c r="E11" s="3">
        <v>44937</v>
      </c>
      <c r="F11" s="3" t="str">
        <f>IF(ISBLANK(VLOOKUP(A:A,'RWS AS-IS'!A:K,7,FALSE)),"",VLOOKUP(A:A,'RWS AS-IS'!A:K,7,FALSE))</f>
        <v/>
      </c>
      <c r="G11" s="3"/>
      <c r="H11" s="3" t="s">
        <v>210</v>
      </c>
      <c r="I11" s="2"/>
    </row>
    <row r="12" spans="1:9" x14ac:dyDescent="0.2">
      <c r="A12" s="2" t="s">
        <v>81</v>
      </c>
      <c r="B12" s="2" t="s">
        <v>134</v>
      </c>
      <c r="C12" s="17" t="s">
        <v>46</v>
      </c>
      <c r="D12" s="6" t="s">
        <v>142</v>
      </c>
      <c r="E12" s="3">
        <v>44937</v>
      </c>
      <c r="F12" s="3" t="str">
        <f>IF(ISBLANK(VLOOKUP(A:A,'RWS AS-IS'!A:K,7,FALSE)),"",VLOOKUP(A:A,'RWS AS-IS'!A:K,7,FALSE))</f>
        <v>2-jaarlijks</v>
      </c>
      <c r="G12" s="3"/>
      <c r="H12" s="3" t="s">
        <v>210</v>
      </c>
      <c r="I12" s="2"/>
    </row>
    <row r="13" spans="1:9" x14ac:dyDescent="0.2">
      <c r="A13" s="2" t="s">
        <v>92</v>
      </c>
      <c r="B13" s="2" t="s">
        <v>124</v>
      </c>
      <c r="C13" s="17" t="s">
        <v>173</v>
      </c>
      <c r="D13" s="6" t="s">
        <v>136</v>
      </c>
      <c r="E13" s="3">
        <v>44937</v>
      </c>
      <c r="F13" s="3" t="str">
        <f>IF(ISBLANK(VLOOKUP(A:A,'RWS AS-IS'!A:K,7,FALSE)),"",VLOOKUP(A:A,'RWS AS-IS'!A:K,7,FALSE))</f>
        <v/>
      </c>
      <c r="G13" s="20" t="s">
        <v>183</v>
      </c>
      <c r="H13" s="3" t="s">
        <v>37</v>
      </c>
      <c r="I13" s="2"/>
    </row>
    <row r="14" spans="1:9" x14ac:dyDescent="0.2">
      <c r="A14" s="2" t="s">
        <v>60</v>
      </c>
      <c r="B14" s="2" t="s">
        <v>125</v>
      </c>
      <c r="C14" s="17" t="s">
        <v>62</v>
      </c>
      <c r="D14" s="6" t="s">
        <v>175</v>
      </c>
      <c r="E14" s="3">
        <v>44937</v>
      </c>
      <c r="F14" s="3" t="str">
        <f>IF(ISBLANK(VLOOKUP(A:A,'RWS AS-IS'!A:K,7,FALSE)),"",VLOOKUP(A:A,'RWS AS-IS'!A:K,7,FALSE))</f>
        <v>6-jaarlijks</v>
      </c>
      <c r="G14" s="3" t="s">
        <v>177</v>
      </c>
      <c r="H14" s="3" t="s">
        <v>210</v>
      </c>
      <c r="I14" s="2"/>
    </row>
    <row r="15" spans="1:9" x14ac:dyDescent="0.2">
      <c r="A15" s="2" t="s">
        <v>67</v>
      </c>
      <c r="B15" s="2" t="s">
        <v>127</v>
      </c>
      <c r="C15" s="17" t="s">
        <v>46</v>
      </c>
      <c r="D15" s="6" t="s">
        <v>138</v>
      </c>
      <c r="E15" s="3">
        <v>44937</v>
      </c>
      <c r="F15" s="3" t="str">
        <f>IF(ISBLANK(VLOOKUP(A:A,'RWS AS-IS'!A:K,7,FALSE)),"",VLOOKUP(A:A,'RWS AS-IS'!A:K,7,FALSE))</f>
        <v>2-jaarlijks</v>
      </c>
      <c r="G15" s="3"/>
      <c r="H15" s="3" t="s">
        <v>210</v>
      </c>
      <c r="I15" s="2"/>
    </row>
    <row r="16" spans="1:9" x14ac:dyDescent="0.2">
      <c r="A16" s="2" t="s">
        <v>82</v>
      </c>
      <c r="B16" s="2" t="s">
        <v>134</v>
      </c>
      <c r="C16" s="17" t="s">
        <v>173</v>
      </c>
      <c r="D16" s="6" t="s">
        <v>142</v>
      </c>
      <c r="E16" s="3">
        <v>44937</v>
      </c>
      <c r="F16" s="3" t="str">
        <f>IF(ISBLANK(VLOOKUP(A:A,'RWS AS-IS'!A:K,7,FALSE)),"",VLOOKUP(A:A,'RWS AS-IS'!A:K,7,FALSE))</f>
        <v/>
      </c>
      <c r="G16" s="3"/>
      <c r="H16" s="3" t="s">
        <v>210</v>
      </c>
      <c r="I16" s="2"/>
    </row>
    <row r="17" spans="1:9" x14ac:dyDescent="0.2">
      <c r="A17" s="2" t="s">
        <v>83</v>
      </c>
      <c r="B17" s="2" t="s">
        <v>134</v>
      </c>
      <c r="C17" s="17" t="s">
        <v>173</v>
      </c>
      <c r="D17" s="6" t="s">
        <v>142</v>
      </c>
      <c r="E17" s="3">
        <v>44937</v>
      </c>
      <c r="F17" s="3" t="str">
        <f>IF(ISBLANK(VLOOKUP(A:A,'RWS AS-IS'!A:K,7,FALSE)),"",VLOOKUP(A:A,'RWS AS-IS'!A:K,7,FALSE))</f>
        <v/>
      </c>
      <c r="G17" s="3"/>
      <c r="H17" s="3" t="s">
        <v>210</v>
      </c>
      <c r="I17" s="2"/>
    </row>
    <row r="18" spans="1:9" x14ac:dyDescent="0.2">
      <c r="A18" s="2" t="s">
        <v>41</v>
      </c>
      <c r="B18" s="2" t="s">
        <v>135</v>
      </c>
      <c r="C18" s="17" t="s">
        <v>35</v>
      </c>
      <c r="D18" s="6" t="s">
        <v>143</v>
      </c>
      <c r="E18" s="3">
        <v>44937</v>
      </c>
      <c r="F18" s="3" t="str">
        <f>IF(ISBLANK(VLOOKUP(A:A,'RWS AS-IS'!A:K,7,FALSE)),"",VLOOKUP(A:A,'RWS AS-IS'!A:K,7,FALSE))</f>
        <v>5-jaarlijks</v>
      </c>
      <c r="G18" s="3"/>
      <c r="H18" s="3" t="s">
        <v>210</v>
      </c>
      <c r="I18" s="2"/>
    </row>
    <row r="19" spans="1:9" x14ac:dyDescent="0.2">
      <c r="A19" s="2" t="s">
        <v>58</v>
      </c>
      <c r="B19" s="2" t="s">
        <v>124</v>
      </c>
      <c r="C19" s="17" t="s">
        <v>173</v>
      </c>
      <c r="D19" s="6" t="s">
        <v>136</v>
      </c>
      <c r="E19" s="3">
        <v>44937</v>
      </c>
      <c r="F19" s="3" t="str">
        <f>IF(ISBLANK(VLOOKUP(A:A,'RWS AS-IS'!A:K,7,FALSE)),"",VLOOKUP(A:A,'RWS AS-IS'!A:K,7,FALSE))</f>
        <v/>
      </c>
      <c r="G19" s="20" t="s">
        <v>183</v>
      </c>
      <c r="H19" s="3" t="s">
        <v>37</v>
      </c>
      <c r="I19" s="2"/>
    </row>
    <row r="20" spans="1:9" x14ac:dyDescent="0.2">
      <c r="A20" s="2" t="s">
        <v>91</v>
      </c>
      <c r="B20" s="2" t="s">
        <v>124</v>
      </c>
      <c r="C20" s="17" t="s">
        <v>62</v>
      </c>
      <c r="D20" s="6" t="s">
        <v>136</v>
      </c>
      <c r="E20" s="3">
        <v>44937</v>
      </c>
      <c r="F20" s="3" t="str">
        <f>IF(ISBLANK(VLOOKUP(A:A,'RWS AS-IS'!A:K,7,FALSE)),"",VLOOKUP(A:A,'RWS AS-IS'!A:K,7,FALSE))</f>
        <v>6-jaarlijks</v>
      </c>
      <c r="G20" s="20" t="s">
        <v>183</v>
      </c>
      <c r="H20" s="3" t="s">
        <v>37</v>
      </c>
      <c r="I20" s="2"/>
    </row>
    <row r="21" spans="1:9" x14ac:dyDescent="0.2">
      <c r="A21" s="2" t="s">
        <v>72</v>
      </c>
      <c r="B21" s="2" t="s">
        <v>133</v>
      </c>
      <c r="C21" s="17" t="s">
        <v>74</v>
      </c>
      <c r="D21" s="6" t="s">
        <v>176</v>
      </c>
      <c r="E21" s="3">
        <v>45037</v>
      </c>
      <c r="F21" s="3" t="str">
        <f>IF(ISBLANK(VLOOKUP(A:A,'RWS AS-IS'!A:K,7,FALSE)),"",VLOOKUP(A:A,'RWS AS-IS'!A:K,7,FALSE))</f>
        <v xml:space="preserve">3 jaarlijks </v>
      </c>
      <c r="G21" s="3" t="s">
        <v>177</v>
      </c>
      <c r="H21" s="3" t="s">
        <v>210</v>
      </c>
      <c r="I21" s="2"/>
    </row>
    <row r="22" spans="1:9" x14ac:dyDescent="0.2">
      <c r="A22" s="2" t="s">
        <v>18</v>
      </c>
      <c r="B22" s="2" t="s">
        <v>128</v>
      </c>
      <c r="C22" s="17" t="s">
        <v>21</v>
      </c>
      <c r="D22" s="6" t="s">
        <v>139</v>
      </c>
      <c r="E22" s="3">
        <v>44937</v>
      </c>
      <c r="F22" s="3" t="str">
        <f>IF(ISBLANK(VLOOKUP(A:A,'RWS AS-IS'!A:K,7,FALSE)),"",VLOOKUP(A:A,'RWS AS-IS'!A:K,7,FALSE))</f>
        <v>op afroep</v>
      </c>
      <c r="G22" s="3"/>
      <c r="H22" s="3" t="s">
        <v>210</v>
      </c>
      <c r="I22" s="2"/>
    </row>
    <row r="23" spans="1:9" x14ac:dyDescent="0.2">
      <c r="A23" s="2" t="s">
        <v>96</v>
      </c>
      <c r="B23" s="2" t="s">
        <v>128</v>
      </c>
      <c r="C23" s="17" t="s">
        <v>21</v>
      </c>
      <c r="D23" s="6" t="s">
        <v>139</v>
      </c>
      <c r="E23" s="3">
        <v>44937</v>
      </c>
      <c r="F23" s="3" t="str">
        <f>IF(ISBLANK(VLOOKUP(A:A,'RWS AS-IS'!A:K,7,FALSE)),"",VLOOKUP(A:A,'RWS AS-IS'!A:K,7,FALSE))</f>
        <v>op afroep</v>
      </c>
      <c r="G23" s="3"/>
      <c r="H23" s="3" t="s">
        <v>210</v>
      </c>
      <c r="I23" s="2"/>
    </row>
    <row r="24" spans="1:9" x14ac:dyDescent="0.2">
      <c r="A24" s="2" t="s">
        <v>97</v>
      </c>
      <c r="B24" s="2" t="s">
        <v>128</v>
      </c>
      <c r="C24" s="17" t="s">
        <v>21</v>
      </c>
      <c r="D24" s="6" t="s">
        <v>139</v>
      </c>
      <c r="E24" s="3">
        <v>44937</v>
      </c>
      <c r="F24" s="3" t="str">
        <f>IF(ISBLANK(VLOOKUP(A:A,'RWS AS-IS'!A:K,7,FALSE)),"",VLOOKUP(A:A,'RWS AS-IS'!A:K,7,FALSE))</f>
        <v>op afroep</v>
      </c>
      <c r="G24" s="3"/>
      <c r="H24" s="3" t="s">
        <v>210</v>
      </c>
      <c r="I24" s="2"/>
    </row>
    <row r="25" spans="1:9" x14ac:dyDescent="0.2">
      <c r="A25" s="2" t="s">
        <v>8</v>
      </c>
      <c r="B25" s="2" t="s">
        <v>134</v>
      </c>
      <c r="C25" s="17" t="s">
        <v>11</v>
      </c>
      <c r="D25" s="6" t="s">
        <v>142</v>
      </c>
      <c r="E25" s="3">
        <v>44937</v>
      </c>
      <c r="F25" s="3" t="str">
        <f>IF(ISBLANK(VLOOKUP(A:A,'RWS AS-IS'!A:K,7,FALSE)),"",VLOOKUP(A:A,'RWS AS-IS'!A:K,7,FALSE))</f>
        <v>6-jaarlijks</v>
      </c>
      <c r="G25" s="3"/>
      <c r="H25" s="3" t="s">
        <v>210</v>
      </c>
      <c r="I25" s="2"/>
    </row>
    <row r="26" spans="1:9" x14ac:dyDescent="0.2">
      <c r="A26" s="2" t="s">
        <v>48</v>
      </c>
      <c r="B26" s="2" t="s">
        <v>130</v>
      </c>
      <c r="C26" s="17" t="s">
        <v>50</v>
      </c>
      <c r="D26" s="6" t="s">
        <v>140</v>
      </c>
      <c r="E26" s="3">
        <v>44937</v>
      </c>
      <c r="F26" s="3" t="str">
        <f>IF(ISBLANK(VLOOKUP(A:A,'RWS AS-IS'!A:K,7,FALSE)),"",VLOOKUP(A:A,'RWS AS-IS'!A:K,7,FALSE))</f>
        <v>Maandelijks</v>
      </c>
      <c r="G26" s="3"/>
      <c r="H26" s="3" t="s">
        <v>210</v>
      </c>
      <c r="I26" s="2"/>
    </row>
    <row r="27" spans="1:9" x14ac:dyDescent="0.2">
      <c r="A27" s="2" t="s">
        <v>84</v>
      </c>
      <c r="B27" s="2" t="s">
        <v>134</v>
      </c>
      <c r="C27" s="17" t="s">
        <v>173</v>
      </c>
      <c r="D27" s="6" t="s">
        <v>142</v>
      </c>
      <c r="E27" s="3">
        <v>44937</v>
      </c>
      <c r="F27" s="3" t="str">
        <f>IF(ISBLANK(VLOOKUP(A:A,'RWS AS-IS'!A:K,7,FALSE)),"",VLOOKUP(A:A,'RWS AS-IS'!A:K,7,FALSE))</f>
        <v/>
      </c>
      <c r="G27" s="3"/>
      <c r="H27" s="3" t="s">
        <v>210</v>
      </c>
      <c r="I27" s="2"/>
    </row>
    <row r="28" spans="1:9" x14ac:dyDescent="0.2">
      <c r="A28" s="2" t="s">
        <v>85</v>
      </c>
      <c r="B28" s="2" t="s">
        <v>134</v>
      </c>
      <c r="C28" s="17" t="s">
        <v>173</v>
      </c>
      <c r="D28" s="6" t="s">
        <v>142</v>
      </c>
      <c r="E28" s="3">
        <v>44937</v>
      </c>
      <c r="F28" s="3" t="str">
        <f>IF(ISBLANK(VLOOKUP(A:A,'RWS AS-IS'!A:K,7,FALSE)),"",VLOOKUP(A:A,'RWS AS-IS'!A:K,7,FALSE))</f>
        <v/>
      </c>
      <c r="G28" s="3"/>
      <c r="H28" s="3" t="s">
        <v>210</v>
      </c>
      <c r="I28" s="2"/>
    </row>
    <row r="29" spans="1:9" x14ac:dyDescent="0.2">
      <c r="A29" s="2" t="s">
        <v>38</v>
      </c>
      <c r="B29" s="2" t="s">
        <v>135</v>
      </c>
      <c r="C29" s="17" t="s">
        <v>35</v>
      </c>
      <c r="D29" s="6" t="s">
        <v>143</v>
      </c>
      <c r="E29" s="3">
        <v>44937</v>
      </c>
      <c r="F29" s="3" t="str">
        <f>IF(ISBLANK(VLOOKUP(A:A,'RWS AS-IS'!A:K,7,FALSE)),"",VLOOKUP(A:A,'RWS AS-IS'!A:K,7,FALSE))</f>
        <v>5-jaarlijks</v>
      </c>
      <c r="G29" s="3"/>
      <c r="H29" s="3" t="s">
        <v>210</v>
      </c>
      <c r="I29" s="2"/>
    </row>
    <row r="30" spans="1:9" x14ac:dyDescent="0.2">
      <c r="A30" s="2" t="s">
        <v>94</v>
      </c>
      <c r="B30" s="2" t="s">
        <v>135</v>
      </c>
      <c r="C30" s="17" t="s">
        <v>35</v>
      </c>
      <c r="D30" s="6" t="s">
        <v>143</v>
      </c>
      <c r="E30" s="3">
        <v>44937</v>
      </c>
      <c r="F30" s="3" t="str">
        <f>IF(ISBLANK(VLOOKUP(A:A,'RWS AS-IS'!A:K,7,FALSE)),"",VLOOKUP(A:A,'RWS AS-IS'!A:K,7,FALSE))</f>
        <v>5-jaarlijks</v>
      </c>
      <c r="G30" s="3"/>
      <c r="H30" s="3" t="s">
        <v>210</v>
      </c>
      <c r="I30" s="2"/>
    </row>
    <row r="31" spans="1:9" x14ac:dyDescent="0.2">
      <c r="A31" s="2" t="s">
        <v>95</v>
      </c>
      <c r="B31" s="2" t="s">
        <v>135</v>
      </c>
      <c r="C31" s="17" t="s">
        <v>35</v>
      </c>
      <c r="D31" s="6" t="s">
        <v>143</v>
      </c>
      <c r="E31" s="3">
        <v>44937</v>
      </c>
      <c r="F31" s="3" t="str">
        <f>IF(ISBLANK(VLOOKUP(A:A,'RWS AS-IS'!A:K,7,FALSE)),"",VLOOKUP(A:A,'RWS AS-IS'!A:K,7,FALSE))</f>
        <v>5-jaarlijks</v>
      </c>
      <c r="G31" s="3"/>
      <c r="H31" s="3" t="s">
        <v>210</v>
      </c>
      <c r="I31" s="2"/>
    </row>
    <row r="32" spans="1:9" x14ac:dyDescent="0.2">
      <c r="A32" s="2" t="s">
        <v>32</v>
      </c>
      <c r="B32" s="2" t="s">
        <v>135</v>
      </c>
      <c r="C32" s="17" t="s">
        <v>35</v>
      </c>
      <c r="D32" s="6" t="s">
        <v>143</v>
      </c>
      <c r="E32" s="3">
        <v>44937</v>
      </c>
      <c r="F32" s="3" t="str">
        <f>IF(ISBLANK(VLOOKUP(A:A,'RWS AS-IS'!A:K,7,FALSE)),"",VLOOKUP(A:A,'RWS AS-IS'!A:K,7,FALSE))</f>
        <v>5-jaarlijks</v>
      </c>
      <c r="G32" s="3"/>
      <c r="H32" s="3" t="s">
        <v>210</v>
      </c>
      <c r="I32" s="2"/>
    </row>
    <row r="33" spans="1:9" x14ac:dyDescent="0.2">
      <c r="A33" s="2" t="s">
        <v>86</v>
      </c>
      <c r="B33" s="2" t="s">
        <v>134</v>
      </c>
      <c r="C33" s="17" t="s">
        <v>173</v>
      </c>
      <c r="D33" s="6" t="s">
        <v>142</v>
      </c>
      <c r="E33" s="3">
        <v>44937</v>
      </c>
      <c r="F33" s="3" t="str">
        <f>IF(ISBLANK(VLOOKUP(A:A,'RWS AS-IS'!A:K,7,FALSE)),"",VLOOKUP(A:A,'RWS AS-IS'!A:K,7,FALSE))</f>
        <v/>
      </c>
      <c r="G33" s="3"/>
      <c r="H33" s="3" t="s">
        <v>210</v>
      </c>
      <c r="I33" s="2"/>
    </row>
    <row r="34" spans="1:9" x14ac:dyDescent="0.2">
      <c r="A34" s="2" t="s">
        <v>87</v>
      </c>
      <c r="B34" s="2" t="s">
        <v>134</v>
      </c>
      <c r="C34" s="17" t="s">
        <v>173</v>
      </c>
      <c r="D34" s="6" t="s">
        <v>142</v>
      </c>
      <c r="E34" s="3">
        <v>44937</v>
      </c>
      <c r="F34" s="3" t="str">
        <f>IF(ISBLANK(VLOOKUP(A:A,'RWS AS-IS'!A:K,7,FALSE)),"",VLOOKUP(A:A,'RWS AS-IS'!A:K,7,FALSE))</f>
        <v/>
      </c>
      <c r="G34" s="3"/>
      <c r="H34" s="3" t="s">
        <v>210</v>
      </c>
      <c r="I34" s="2"/>
    </row>
    <row r="35" spans="1:9" x14ac:dyDescent="0.2">
      <c r="A35" s="2" t="s">
        <v>88</v>
      </c>
      <c r="B35" s="2" t="s">
        <v>134</v>
      </c>
      <c r="C35" s="17" t="s">
        <v>173</v>
      </c>
      <c r="D35" s="6" t="s">
        <v>142</v>
      </c>
      <c r="E35" s="3">
        <v>44937</v>
      </c>
      <c r="F35" s="3" t="str">
        <f>IF(ISBLANK(VLOOKUP(A:A,'RWS AS-IS'!A:K,7,FALSE)),"",VLOOKUP(A:A,'RWS AS-IS'!A:K,7,FALSE))</f>
        <v/>
      </c>
      <c r="G35" s="3"/>
      <c r="H35" s="3" t="s">
        <v>210</v>
      </c>
      <c r="I35" s="2"/>
    </row>
    <row r="36" spans="1:9" x14ac:dyDescent="0.2">
      <c r="A36" s="2" t="s">
        <v>89</v>
      </c>
      <c r="B36" s="2" t="s">
        <v>134</v>
      </c>
      <c r="C36" s="17" t="s">
        <v>173</v>
      </c>
      <c r="D36" s="6" t="s">
        <v>142</v>
      </c>
      <c r="E36" s="3">
        <v>44937</v>
      </c>
      <c r="F36" s="3" t="str">
        <f>IF(ISBLANK(VLOOKUP(A:A,'RWS AS-IS'!A:K,7,FALSE)),"",VLOOKUP(A:A,'RWS AS-IS'!A:K,7,FALSE))</f>
        <v/>
      </c>
      <c r="G36" s="3"/>
      <c r="H36" s="3" t="s">
        <v>210</v>
      </c>
      <c r="I36" s="2"/>
    </row>
    <row r="37" spans="1:9" x14ac:dyDescent="0.2">
      <c r="A37" s="2" t="s">
        <v>44</v>
      </c>
      <c r="B37" s="2" t="s">
        <v>134</v>
      </c>
      <c r="C37" s="17" t="s">
        <v>46</v>
      </c>
      <c r="D37" s="6" t="s">
        <v>142</v>
      </c>
      <c r="E37" s="3">
        <v>44937</v>
      </c>
      <c r="F37" s="3" t="str">
        <f>IF(ISBLANK(VLOOKUP(A:A,'RWS AS-IS'!A:K,7,FALSE)),"",VLOOKUP(A:A,'RWS AS-IS'!A:K,7,FALSE))</f>
        <v>2-jaarlijks</v>
      </c>
      <c r="G37" s="3"/>
      <c r="H37" s="3" t="s">
        <v>210</v>
      </c>
      <c r="I37" s="2"/>
    </row>
    <row r="38" spans="1:9" x14ac:dyDescent="0.2">
      <c r="A38" s="2" t="s">
        <v>54</v>
      </c>
      <c r="B38" s="2" t="s">
        <v>132</v>
      </c>
      <c r="C38" s="17" t="s">
        <v>56</v>
      </c>
      <c r="D38" s="6" t="s">
        <v>141</v>
      </c>
      <c r="E38" s="3">
        <v>44937</v>
      </c>
      <c r="F38" s="3" t="str">
        <f>IF(ISBLANK(VLOOKUP(A:A,'RWS AS-IS'!A:K,7,FALSE)),"",VLOOKUP(A:A,'RWS AS-IS'!A:K,7,FALSE))</f>
        <v>Maandelijks</v>
      </c>
      <c r="G38" s="3"/>
      <c r="H38" s="3" t="s">
        <v>210</v>
      </c>
      <c r="I38" s="2"/>
    </row>
    <row r="39" spans="1:9" x14ac:dyDescent="0.2">
      <c r="A39" s="2" t="s">
        <v>23</v>
      </c>
      <c r="B39" s="2" t="s">
        <v>132</v>
      </c>
      <c r="C39" s="17" t="s">
        <v>26</v>
      </c>
      <c r="D39" s="6" t="s">
        <v>141</v>
      </c>
      <c r="E39" s="3">
        <v>44937</v>
      </c>
      <c r="F39" s="3" t="str">
        <f>IF(ISBLANK(VLOOKUP(A:A,'RWS AS-IS'!A:K,7,FALSE)),"",VLOOKUP(A:A,'RWS AS-IS'!A:K,7,FALSE))</f>
        <v>Maandelijks</v>
      </c>
      <c r="G39" s="3"/>
      <c r="H39" s="3" t="s">
        <v>210</v>
      </c>
      <c r="I39" s="2"/>
    </row>
    <row r="40" spans="1:9" x14ac:dyDescent="0.2">
      <c r="A40" s="2" t="s">
        <v>90</v>
      </c>
      <c r="B40" s="2" t="s">
        <v>134</v>
      </c>
      <c r="C40" s="17" t="s">
        <v>173</v>
      </c>
      <c r="D40" s="6" t="s">
        <v>142</v>
      </c>
      <c r="E40" s="3">
        <v>44937</v>
      </c>
      <c r="F40" s="3" t="str">
        <f>IF(ISBLANK(VLOOKUP(A:A,'RWS AS-IS'!A:K,7,FALSE)),"",VLOOKUP(A:A,'RWS AS-IS'!A:K,7,FALSE))</f>
        <v/>
      </c>
      <c r="G40" s="3"/>
      <c r="H40" s="3" t="s">
        <v>210</v>
      </c>
      <c r="I40" s="2"/>
    </row>
    <row r="41" spans="1:9" x14ac:dyDescent="0.2">
      <c r="A41" s="2" t="s">
        <v>110</v>
      </c>
      <c r="B41" s="2" t="s">
        <v>132</v>
      </c>
      <c r="C41" s="17" t="s">
        <v>26</v>
      </c>
      <c r="D41" s="6" t="s">
        <v>141</v>
      </c>
      <c r="E41" s="3">
        <v>44937</v>
      </c>
      <c r="F41" s="3" t="str">
        <f>IF(ISBLANK(VLOOKUP(A:A,'RWS AS-IS'!A:K,7,FALSE)),"",VLOOKUP(A:A,'RWS AS-IS'!A:K,7,FALSE))</f>
        <v>Maandelijks</v>
      </c>
      <c r="G41" s="3"/>
      <c r="H41" s="3" t="s">
        <v>210</v>
      </c>
      <c r="I41" s="2"/>
    </row>
    <row r="42" spans="1:9" x14ac:dyDescent="0.2">
      <c r="A42" s="2" t="s">
        <v>109</v>
      </c>
      <c r="B42" s="2" t="s">
        <v>132</v>
      </c>
      <c r="C42" s="17" t="s">
        <v>26</v>
      </c>
      <c r="D42" s="6" t="s">
        <v>141</v>
      </c>
      <c r="E42" s="3">
        <v>44937</v>
      </c>
      <c r="F42" s="3" t="str">
        <f>IF(ISBLANK(VLOOKUP(A:A,'RWS AS-IS'!A:K,7,FALSE)),"",VLOOKUP(A:A,'RWS AS-IS'!A:K,7,FALSE))</f>
        <v>Maandelijks</v>
      </c>
      <c r="G42" s="3"/>
      <c r="H42" s="3" t="s">
        <v>210</v>
      </c>
      <c r="I42" s="2"/>
    </row>
    <row r="43" spans="1:9" x14ac:dyDescent="0.2">
      <c r="A43" s="2" t="s">
        <v>102</v>
      </c>
      <c r="B43" s="2" t="s">
        <v>132</v>
      </c>
      <c r="C43" s="17" t="s">
        <v>26</v>
      </c>
      <c r="D43" s="6" t="s">
        <v>141</v>
      </c>
      <c r="E43" s="3">
        <v>44937</v>
      </c>
      <c r="F43" s="3" t="str">
        <f>IF(ISBLANK(VLOOKUP(A:A,'RWS AS-IS'!A:K,7,FALSE)),"",VLOOKUP(A:A,'RWS AS-IS'!A:K,7,FALSE))</f>
        <v>Maandelijks</v>
      </c>
      <c r="G43" s="3"/>
      <c r="H43" s="3" t="s">
        <v>210</v>
      </c>
      <c r="I43" s="2"/>
    </row>
    <row r="44" spans="1:9" x14ac:dyDescent="0.2">
      <c r="A44" s="2" t="s">
        <v>105</v>
      </c>
      <c r="B44" s="2" t="s">
        <v>132</v>
      </c>
      <c r="C44" s="17" t="s">
        <v>26</v>
      </c>
      <c r="D44" s="6" t="s">
        <v>141</v>
      </c>
      <c r="E44" s="3">
        <v>44937</v>
      </c>
      <c r="F44" s="3" t="str">
        <f>IF(ISBLANK(VLOOKUP(A:A,'RWS AS-IS'!A:K,7,FALSE)),"",VLOOKUP(A:A,'RWS AS-IS'!A:K,7,FALSE))</f>
        <v>Maandelijks</v>
      </c>
      <c r="G44" s="3"/>
      <c r="H44" s="3" t="s">
        <v>210</v>
      </c>
      <c r="I44" s="2"/>
    </row>
    <row r="45" spans="1:9" x14ac:dyDescent="0.2">
      <c r="A45" s="2" t="s">
        <v>106</v>
      </c>
      <c r="B45" s="2" t="s">
        <v>132</v>
      </c>
      <c r="C45" s="17" t="s">
        <v>26</v>
      </c>
      <c r="D45" s="6" t="s">
        <v>141</v>
      </c>
      <c r="E45" s="3">
        <v>44937</v>
      </c>
      <c r="F45" s="3" t="str">
        <f>IF(ISBLANK(VLOOKUP(A:A,'RWS AS-IS'!A:K,7,FALSE)),"",VLOOKUP(A:A,'RWS AS-IS'!A:K,7,FALSE))</f>
        <v>Maandelijks</v>
      </c>
      <c r="G45" s="3"/>
      <c r="H45" s="3" t="s">
        <v>210</v>
      </c>
      <c r="I45" s="2"/>
    </row>
    <row r="46" spans="1:9" x14ac:dyDescent="0.2">
      <c r="A46" s="2" t="s">
        <v>107</v>
      </c>
      <c r="B46" s="2" t="s">
        <v>132</v>
      </c>
      <c r="C46" s="17" t="s">
        <v>26</v>
      </c>
      <c r="D46" s="6" t="s">
        <v>141</v>
      </c>
      <c r="E46" s="3">
        <v>44937</v>
      </c>
      <c r="F46" s="3" t="str">
        <f>IF(ISBLANK(VLOOKUP(A:A,'RWS AS-IS'!A:K,7,FALSE)),"",VLOOKUP(A:A,'RWS AS-IS'!A:K,7,FALSE))</f>
        <v>Maandelijks</v>
      </c>
      <c r="G46" s="3"/>
      <c r="H46" s="3" t="s">
        <v>210</v>
      </c>
      <c r="I46" s="2"/>
    </row>
    <row r="47" spans="1:9" x14ac:dyDescent="0.2">
      <c r="A47" s="2" t="s">
        <v>108</v>
      </c>
      <c r="B47" s="2" t="s">
        <v>132</v>
      </c>
      <c r="C47" s="17" t="s">
        <v>26</v>
      </c>
      <c r="D47" s="6" t="s">
        <v>141</v>
      </c>
      <c r="E47" s="3">
        <v>44937</v>
      </c>
      <c r="F47" s="3" t="str">
        <f>IF(ISBLANK(VLOOKUP(A:A,'RWS AS-IS'!A:K,7,FALSE)),"",VLOOKUP(A:A,'RWS AS-IS'!A:K,7,FALSE))</f>
        <v>Maandelijks</v>
      </c>
      <c r="G47" s="3"/>
      <c r="H47" s="3" t="s">
        <v>210</v>
      </c>
      <c r="I47" s="2"/>
    </row>
    <row r="48" spans="1:9" x14ac:dyDescent="0.2">
      <c r="A48" s="2" t="s">
        <v>98</v>
      </c>
      <c r="B48" s="2" t="s">
        <v>130</v>
      </c>
      <c r="C48" s="17" t="s">
        <v>211</v>
      </c>
      <c r="D48" s="6" t="s">
        <v>140</v>
      </c>
      <c r="E48" s="3">
        <v>44937</v>
      </c>
      <c r="F48" s="3" t="str">
        <f>IF(ISBLANK(VLOOKUP(A:A,'RWS AS-IS'!A:K,7,FALSE)),"",VLOOKUP(A:A,'RWS AS-IS'!A:K,7,FALSE))</f>
        <v>Maandelijks</v>
      </c>
      <c r="G48" s="3"/>
      <c r="H48" s="3" t="s">
        <v>210</v>
      </c>
      <c r="I48" s="2"/>
    </row>
    <row r="49" spans="1:9" x14ac:dyDescent="0.2">
      <c r="A49" s="2" t="s">
        <v>99</v>
      </c>
      <c r="B49" s="2" t="s">
        <v>130</v>
      </c>
      <c r="C49" s="17" t="s">
        <v>100</v>
      </c>
      <c r="D49" s="6" t="s">
        <v>140</v>
      </c>
      <c r="E49" s="3">
        <v>44937</v>
      </c>
      <c r="F49" s="3" t="str">
        <f>IF(ISBLANK(VLOOKUP(A:A,'RWS AS-IS'!A:K,7,FALSE)),"",VLOOKUP(A:A,'RWS AS-IS'!A:K,7,FALSE))</f>
        <v>op afroep</v>
      </c>
      <c r="G49" s="3"/>
      <c r="H49" s="3" t="s">
        <v>210</v>
      </c>
      <c r="I49" s="2"/>
    </row>
    <row r="50" spans="1:9" x14ac:dyDescent="0.2">
      <c r="A50" s="2" t="s">
        <v>101</v>
      </c>
      <c r="B50" s="2" t="s">
        <v>130</v>
      </c>
      <c r="C50" s="17" t="s">
        <v>30</v>
      </c>
      <c r="D50" s="6" t="s">
        <v>140</v>
      </c>
      <c r="E50" s="3">
        <v>44937</v>
      </c>
      <c r="F50" s="3" t="str">
        <f>IF(ISBLANK(VLOOKUP(A:A,'RWS AS-IS'!A:K,7,FALSE)),"",VLOOKUP(A:A,'RWS AS-IS'!A:K,7,FALSE))</f>
        <v>Maandelijks</v>
      </c>
      <c r="G50" s="3"/>
      <c r="H50" s="3" t="s">
        <v>210</v>
      </c>
      <c r="I50" s="2"/>
    </row>
    <row r="51" spans="1:9" x14ac:dyDescent="0.2">
      <c r="A51" s="2" t="s">
        <v>70</v>
      </c>
      <c r="B51" s="2" t="s">
        <v>130</v>
      </c>
      <c r="C51" s="17" t="s">
        <v>30</v>
      </c>
      <c r="D51" s="6" t="s">
        <v>140</v>
      </c>
      <c r="E51" s="3">
        <v>44937</v>
      </c>
      <c r="F51" s="3" t="str">
        <f>IF(ISBLANK(VLOOKUP(A:A,'RWS AS-IS'!A:K,7,FALSE)),"",VLOOKUP(A:A,'RWS AS-IS'!A:K,7,FALSE))</f>
        <v>Maandelijks</v>
      </c>
      <c r="G51" s="3"/>
      <c r="H51" s="3" t="s">
        <v>210</v>
      </c>
      <c r="I51" s="2"/>
    </row>
    <row r="52" spans="1:9" x14ac:dyDescent="0.2">
      <c r="A52" s="2" t="s">
        <v>71</v>
      </c>
      <c r="B52" s="2" t="s">
        <v>130</v>
      </c>
      <c r="C52" s="17" t="s">
        <v>30</v>
      </c>
      <c r="D52" s="6" t="s">
        <v>140</v>
      </c>
      <c r="E52" s="3">
        <v>44937</v>
      </c>
      <c r="F52" s="3" t="str">
        <f>IF(ISBLANK(VLOOKUP(A:A,'RWS AS-IS'!A:K,7,FALSE)),"",VLOOKUP(A:A,'RWS AS-IS'!A:K,7,FALSE))</f>
        <v>Maandelijks</v>
      </c>
      <c r="G52" s="3"/>
      <c r="H52" s="3" t="s">
        <v>210</v>
      </c>
      <c r="I52" s="2"/>
    </row>
    <row r="53" spans="1:9" x14ac:dyDescent="0.2">
      <c r="A53" s="2" t="s">
        <v>14</v>
      </c>
      <c r="B53" s="2" t="s">
        <v>134</v>
      </c>
      <c r="C53" s="17" t="s">
        <v>11</v>
      </c>
      <c r="D53" s="6" t="s">
        <v>142</v>
      </c>
      <c r="E53" s="3">
        <v>44937</v>
      </c>
      <c r="F53" s="3" t="str">
        <f>IF(ISBLANK(VLOOKUP(A:A,'RWS AS-IS'!A:K,7,FALSE)),"",VLOOKUP(A:A,'RWS AS-IS'!A:K,7,FALSE))</f>
        <v>6-jaarlijks</v>
      </c>
      <c r="G53" s="3"/>
      <c r="H53" s="3" t="s">
        <v>210</v>
      </c>
      <c r="I53" s="2"/>
    </row>
    <row r="54" spans="1:9" x14ac:dyDescent="0.2">
      <c r="A54" s="2" t="s">
        <v>28</v>
      </c>
      <c r="B54" s="2" t="s">
        <v>130</v>
      </c>
      <c r="C54" s="17" t="s">
        <v>30</v>
      </c>
      <c r="D54" s="6" t="s">
        <v>140</v>
      </c>
      <c r="E54" s="3">
        <v>44937</v>
      </c>
      <c r="F54" s="3" t="str">
        <f>IF(ISBLANK(VLOOKUP(A:A,'RWS AS-IS'!A:K,7,FALSE)),"",VLOOKUP(A:A,'RWS AS-IS'!A:K,7,FALSE))</f>
        <v>Maandelijks</v>
      </c>
      <c r="G54" s="3"/>
      <c r="H54" s="3" t="s">
        <v>210</v>
      </c>
      <c r="I54" s="7"/>
    </row>
    <row r="55" spans="1:9" x14ac:dyDescent="0.2">
      <c r="A55" s="2" t="s">
        <v>212</v>
      </c>
      <c r="B55" s="2" t="s">
        <v>213</v>
      </c>
      <c r="C55" s="17" t="s">
        <v>214</v>
      </c>
      <c r="D55" s="2"/>
      <c r="E55" s="2"/>
      <c r="F55" s="2" t="s">
        <v>215</v>
      </c>
      <c r="G55" s="2"/>
      <c r="H55" s="2" t="s">
        <v>37</v>
      </c>
      <c r="I55" s="2"/>
    </row>
    <row r="56" spans="1:9" x14ac:dyDescent="0.2">
      <c r="A56" s="2" t="s">
        <v>216</v>
      </c>
      <c r="B56" s="2" t="s">
        <v>213</v>
      </c>
      <c r="C56" s="17" t="s">
        <v>74</v>
      </c>
      <c r="D56" s="2"/>
      <c r="E56" s="2"/>
      <c r="F56" s="2" t="s">
        <v>217</v>
      </c>
      <c r="G56" s="2"/>
      <c r="H56" s="2" t="s">
        <v>37</v>
      </c>
      <c r="I56" s="2"/>
    </row>
    <row r="57" spans="1:9" x14ac:dyDescent="0.2">
      <c r="A57" s="2" t="s">
        <v>218</v>
      </c>
      <c r="B57" s="2" t="s">
        <v>213</v>
      </c>
      <c r="C57" s="17" t="s">
        <v>74</v>
      </c>
      <c r="D57" s="2"/>
      <c r="E57" s="2"/>
      <c r="F57" s="2" t="s">
        <v>217</v>
      </c>
      <c r="G57" s="2"/>
      <c r="H57" s="2" t="s">
        <v>37</v>
      </c>
      <c r="I57" s="2"/>
    </row>
    <row r="58" spans="1:9" x14ac:dyDescent="0.2">
      <c r="A58" s="2" t="s">
        <v>219</v>
      </c>
      <c r="B58" s="2" t="s">
        <v>213</v>
      </c>
      <c r="C58" s="17" t="s">
        <v>220</v>
      </c>
      <c r="D58" s="2"/>
      <c r="E58" s="2"/>
      <c r="F58" s="2" t="s">
        <v>221</v>
      </c>
      <c r="G58" s="2"/>
      <c r="H58" s="2" t="s">
        <v>37</v>
      </c>
      <c r="I58" s="2"/>
    </row>
    <row r="59" spans="1:9" x14ac:dyDescent="0.2">
      <c r="A59" s="2" t="s">
        <v>222</v>
      </c>
      <c r="B59" s="2"/>
      <c r="C59" s="17" t="s">
        <v>223</v>
      </c>
      <c r="D59" s="2"/>
      <c r="E59" s="2"/>
      <c r="F59" s="2" t="s">
        <v>156</v>
      </c>
      <c r="G59" s="2"/>
      <c r="H59" s="2" t="s">
        <v>37</v>
      </c>
      <c r="I59" s="2"/>
    </row>
    <row r="60" spans="1:9" x14ac:dyDescent="0.2">
      <c r="A60" s="2" t="s">
        <v>224</v>
      </c>
      <c r="B60" s="2"/>
      <c r="C60" s="17" t="s">
        <v>223</v>
      </c>
      <c r="D60" s="2"/>
      <c r="E60" s="2"/>
      <c r="F60" s="2" t="s">
        <v>156</v>
      </c>
      <c r="G60" s="2"/>
      <c r="H60" s="2" t="s">
        <v>37</v>
      </c>
      <c r="I60" s="2"/>
    </row>
    <row r="61" spans="1:9" x14ac:dyDescent="0.2">
      <c r="A61" s="2" t="s">
        <v>225</v>
      </c>
      <c r="B61" s="2"/>
      <c r="C61" s="17" t="s">
        <v>223</v>
      </c>
      <c r="D61" s="2"/>
      <c r="E61" s="2"/>
      <c r="F61" s="2" t="s">
        <v>156</v>
      </c>
      <c r="G61" s="2"/>
      <c r="H61" s="2" t="s">
        <v>37</v>
      </c>
      <c r="I61" s="2"/>
    </row>
    <row r="62" spans="1:9" x14ac:dyDescent="0.2">
      <c r="A62" s="2" t="s">
        <v>226</v>
      </c>
      <c r="B62" s="2" t="s">
        <v>24</v>
      </c>
      <c r="C62" s="17" t="s">
        <v>26</v>
      </c>
      <c r="D62" s="6" t="s">
        <v>141</v>
      </c>
      <c r="E62" s="3">
        <v>44937</v>
      </c>
      <c r="F62" s="2" t="s">
        <v>227</v>
      </c>
      <c r="G62" s="2"/>
      <c r="H62" s="2" t="s">
        <v>210</v>
      </c>
      <c r="I62" s="2"/>
    </row>
    <row r="63" spans="1:9" x14ac:dyDescent="0.2">
      <c r="A63" s="2" t="s">
        <v>228</v>
      </c>
      <c r="B63" s="2" t="s">
        <v>24</v>
      </c>
      <c r="C63" s="17" t="s">
        <v>26</v>
      </c>
      <c r="D63" s="6" t="s">
        <v>141</v>
      </c>
      <c r="E63" s="3">
        <v>44937</v>
      </c>
      <c r="F63" s="2" t="s">
        <v>227</v>
      </c>
      <c r="G63" s="2"/>
      <c r="H63" s="2" t="s">
        <v>210</v>
      </c>
      <c r="I63" s="2"/>
    </row>
    <row r="64" spans="1:9" x14ac:dyDescent="0.2">
      <c r="A64" s="2" t="s">
        <v>229</v>
      </c>
      <c r="B64" s="2"/>
      <c r="C64" s="17" t="s">
        <v>223</v>
      </c>
      <c r="D64" s="2"/>
      <c r="E64" s="2"/>
      <c r="F64" s="2" t="s">
        <v>156</v>
      </c>
      <c r="G64" s="2"/>
      <c r="H64" s="2" t="s">
        <v>37</v>
      </c>
      <c r="I64" s="2"/>
    </row>
    <row r="65" spans="1:9" x14ac:dyDescent="0.2">
      <c r="A65" s="2" t="s">
        <v>230</v>
      </c>
      <c r="B65" s="2" t="s">
        <v>19</v>
      </c>
      <c r="C65" s="17" t="s">
        <v>21</v>
      </c>
      <c r="D65" s="6" t="s">
        <v>139</v>
      </c>
      <c r="E65" s="3">
        <v>44937</v>
      </c>
      <c r="F65" s="2" t="s">
        <v>156</v>
      </c>
      <c r="G65" s="2"/>
      <c r="H65" s="2" t="s">
        <v>210</v>
      </c>
      <c r="I65" s="2"/>
    </row>
    <row r="66" spans="1:9" x14ac:dyDescent="0.2">
      <c r="A66" s="2" t="s">
        <v>231</v>
      </c>
      <c r="B66" s="2"/>
      <c r="C66" s="17" t="s">
        <v>232</v>
      </c>
      <c r="D66" s="2"/>
      <c r="E66" s="2"/>
      <c r="F66" s="2" t="s">
        <v>156</v>
      </c>
      <c r="G66" s="2"/>
      <c r="H66" s="2" t="s">
        <v>37</v>
      </c>
      <c r="I66" s="2"/>
    </row>
    <row r="67" spans="1:9" x14ac:dyDescent="0.2">
      <c r="A67" s="2" t="s">
        <v>233</v>
      </c>
      <c r="B67" s="2"/>
      <c r="C67" s="17" t="s">
        <v>232</v>
      </c>
      <c r="D67" s="2"/>
      <c r="E67" s="2"/>
      <c r="F67" s="2" t="s">
        <v>156</v>
      </c>
      <c r="G67" s="2"/>
      <c r="H67" s="2" t="s">
        <v>37</v>
      </c>
      <c r="I67" s="2"/>
    </row>
    <row r="68" spans="1:9" x14ac:dyDescent="0.2">
      <c r="A68" s="2" t="s">
        <v>234</v>
      </c>
      <c r="B68" s="2"/>
      <c r="C68" s="17" t="s">
        <v>232</v>
      </c>
      <c r="D68" s="2"/>
      <c r="E68" s="2"/>
      <c r="F68" s="2" t="s">
        <v>156</v>
      </c>
      <c r="G68" s="2"/>
      <c r="H68" s="2" t="s">
        <v>37</v>
      </c>
      <c r="I68" s="2"/>
    </row>
    <row r="69" spans="1:9" x14ac:dyDescent="0.2">
      <c r="A69" s="2" t="s">
        <v>235</v>
      </c>
      <c r="B69" s="2"/>
      <c r="C69" s="17" t="s">
        <v>232</v>
      </c>
      <c r="D69" s="2"/>
      <c r="E69" s="2"/>
      <c r="F69" s="2" t="s">
        <v>156</v>
      </c>
      <c r="G69" s="2"/>
      <c r="H69" s="2" t="s">
        <v>37</v>
      </c>
      <c r="I69" s="2"/>
    </row>
    <row r="70" spans="1:9" x14ac:dyDescent="0.2">
      <c r="A70" s="2" t="s">
        <v>236</v>
      </c>
      <c r="B70" s="2"/>
      <c r="C70" s="17" t="s">
        <v>232</v>
      </c>
      <c r="D70" s="2"/>
      <c r="E70" s="2"/>
      <c r="F70" s="2" t="s">
        <v>156</v>
      </c>
      <c r="G70" s="2"/>
      <c r="H70" s="2" t="s">
        <v>37</v>
      </c>
      <c r="I70" s="2"/>
    </row>
    <row r="71" spans="1:9" x14ac:dyDescent="0.2">
      <c r="A71" s="2" t="s">
        <v>237</v>
      </c>
      <c r="B71" s="2"/>
      <c r="C71" s="17" t="s">
        <v>232</v>
      </c>
      <c r="D71" s="2"/>
      <c r="E71" s="2"/>
      <c r="F71" s="2" t="s">
        <v>156</v>
      </c>
      <c r="G71" s="2"/>
      <c r="H71" s="2" t="s">
        <v>37</v>
      </c>
      <c r="I71" s="2"/>
    </row>
    <row r="72" spans="1:9" x14ac:dyDescent="0.2">
      <c r="A72" s="2" t="s">
        <v>238</v>
      </c>
      <c r="B72" s="2"/>
      <c r="C72" s="17" t="s">
        <v>232</v>
      </c>
      <c r="D72" s="2"/>
      <c r="E72" s="2"/>
      <c r="F72" s="2" t="s">
        <v>156</v>
      </c>
      <c r="G72" s="2"/>
      <c r="H72" s="2" t="s">
        <v>37</v>
      </c>
      <c r="I72" s="2"/>
    </row>
    <row r="73" spans="1:9" x14ac:dyDescent="0.2">
      <c r="A73" s="2" t="s">
        <v>239</v>
      </c>
      <c r="B73" s="2"/>
      <c r="C73" s="17" t="s">
        <v>232</v>
      </c>
      <c r="D73" s="2"/>
      <c r="E73" s="2"/>
      <c r="F73" s="2" t="s">
        <v>156</v>
      </c>
      <c r="G73" s="2"/>
      <c r="H73" s="2" t="s">
        <v>37</v>
      </c>
      <c r="I73" s="2"/>
    </row>
    <row r="74" spans="1:9" x14ac:dyDescent="0.2">
      <c r="A74" s="2" t="s">
        <v>240</v>
      </c>
      <c r="B74" s="2"/>
      <c r="C74" s="17" t="s">
        <v>232</v>
      </c>
      <c r="D74" s="2"/>
      <c r="E74" s="2"/>
      <c r="F74" s="2" t="s">
        <v>156</v>
      </c>
      <c r="G74" s="2"/>
      <c r="H74" s="2" t="s">
        <v>37</v>
      </c>
      <c r="I74" s="2"/>
    </row>
    <row r="75" spans="1:9" x14ac:dyDescent="0.2">
      <c r="A75" s="2" t="s">
        <v>241</v>
      </c>
      <c r="B75" s="2"/>
      <c r="C75" s="17" t="s">
        <v>232</v>
      </c>
      <c r="D75" s="2"/>
      <c r="E75" s="2"/>
      <c r="F75" s="2" t="s">
        <v>156</v>
      </c>
      <c r="G75" s="2"/>
      <c r="H75" s="2" t="s">
        <v>37</v>
      </c>
      <c r="I75" s="2"/>
    </row>
    <row r="76" spans="1:9" x14ac:dyDescent="0.2">
      <c r="A76" s="2" t="s">
        <v>242</v>
      </c>
      <c r="B76" s="2"/>
      <c r="C76" s="17" t="s">
        <v>223</v>
      </c>
      <c r="D76" s="2"/>
      <c r="E76" s="2"/>
      <c r="F76" s="2" t="s">
        <v>156</v>
      </c>
      <c r="G76" s="2"/>
      <c r="H76" s="2" t="s">
        <v>37</v>
      </c>
      <c r="I76" s="2"/>
    </row>
    <row r="77" spans="1:9" x14ac:dyDescent="0.2">
      <c r="A77" s="2" t="s">
        <v>243</v>
      </c>
      <c r="B77" s="2"/>
      <c r="C77" s="17" t="s">
        <v>223</v>
      </c>
      <c r="D77" s="2"/>
      <c r="E77" s="2"/>
      <c r="F77" s="2" t="s">
        <v>156</v>
      </c>
      <c r="G77" s="2"/>
      <c r="H77" s="2" t="s">
        <v>37</v>
      </c>
      <c r="I77" s="2"/>
    </row>
    <row r="78" spans="1:9" x14ac:dyDescent="0.2">
      <c r="A78" s="2" t="s">
        <v>244</v>
      </c>
      <c r="B78" s="2"/>
      <c r="C78" s="17" t="s">
        <v>223</v>
      </c>
      <c r="D78" s="2"/>
      <c r="E78" s="2"/>
      <c r="F78" s="2" t="s">
        <v>156</v>
      </c>
      <c r="G78" s="2"/>
      <c r="H78" s="2" t="s">
        <v>37</v>
      </c>
      <c r="I78" s="2"/>
    </row>
    <row r="79" spans="1:9" x14ac:dyDescent="0.2">
      <c r="A79" s="2" t="s">
        <v>245</v>
      </c>
      <c r="B79" s="2"/>
      <c r="C79" s="17" t="s">
        <v>223</v>
      </c>
      <c r="D79" s="2"/>
      <c r="E79" s="2"/>
      <c r="F79" s="2" t="s">
        <v>156</v>
      </c>
      <c r="G79" s="2"/>
      <c r="H79" s="2" t="s">
        <v>37</v>
      </c>
      <c r="I79" s="2"/>
    </row>
    <row r="80" spans="1:9" x14ac:dyDescent="0.2">
      <c r="A80" s="2" t="s">
        <v>246</v>
      </c>
      <c r="B80" s="2" t="s">
        <v>9</v>
      </c>
      <c r="C80" s="17" t="s">
        <v>11</v>
      </c>
      <c r="D80" s="6" t="s">
        <v>142</v>
      </c>
      <c r="E80" s="3">
        <v>44937</v>
      </c>
      <c r="F80" s="2" t="s">
        <v>155</v>
      </c>
      <c r="G80" s="2"/>
      <c r="H80" s="2" t="s">
        <v>210</v>
      </c>
      <c r="I80" s="2"/>
    </row>
    <row r="81" spans="1:9" x14ac:dyDescent="0.2">
      <c r="A81" s="2" t="s">
        <v>247</v>
      </c>
      <c r="B81" s="2"/>
      <c r="C81" s="17" t="s">
        <v>223</v>
      </c>
      <c r="D81" s="2"/>
      <c r="E81" s="2"/>
      <c r="F81" s="2" t="s">
        <v>156</v>
      </c>
      <c r="G81" s="2"/>
      <c r="H81" s="2" t="s">
        <v>37</v>
      </c>
      <c r="I81" s="2"/>
    </row>
    <row r="82" spans="1:9" x14ac:dyDescent="0.2">
      <c r="A82" s="2" t="s">
        <v>248</v>
      </c>
      <c r="B82" s="2" t="s">
        <v>24</v>
      </c>
      <c r="C82" s="17" t="s">
        <v>56</v>
      </c>
      <c r="D82" s="6" t="s">
        <v>141</v>
      </c>
      <c r="E82" s="3">
        <v>44937</v>
      </c>
      <c r="F82" s="2" t="s">
        <v>152</v>
      </c>
      <c r="G82" s="2"/>
      <c r="H82" s="2" t="s">
        <v>210</v>
      </c>
      <c r="I82" s="2"/>
    </row>
    <row r="83" spans="1:9" x14ac:dyDescent="0.2">
      <c r="A83" s="2" t="s">
        <v>249</v>
      </c>
      <c r="B83" s="2"/>
      <c r="C83" s="17" t="s">
        <v>223</v>
      </c>
      <c r="D83" s="2"/>
      <c r="E83" s="2"/>
      <c r="F83" s="2" t="s">
        <v>156</v>
      </c>
      <c r="G83" s="2"/>
      <c r="H83" s="2" t="s">
        <v>37</v>
      </c>
      <c r="I83" s="2"/>
    </row>
    <row r="84" spans="1:9" x14ac:dyDescent="0.2">
      <c r="A84" s="2" t="s">
        <v>250</v>
      </c>
      <c r="B84" s="2" t="s">
        <v>24</v>
      </c>
      <c r="C84" s="17"/>
      <c r="D84" s="2"/>
      <c r="E84" s="2"/>
      <c r="F84" s="2"/>
      <c r="G84" s="2"/>
      <c r="H84" s="2" t="s">
        <v>37</v>
      </c>
      <c r="I84" s="2"/>
    </row>
    <row r="85" spans="1:9" x14ac:dyDescent="0.2">
      <c r="A85" s="2" t="s">
        <v>251</v>
      </c>
      <c r="B85" s="2"/>
      <c r="C85" s="17" t="s">
        <v>223</v>
      </c>
      <c r="D85" s="2"/>
      <c r="E85" s="2"/>
      <c r="F85" s="2" t="s">
        <v>156</v>
      </c>
      <c r="G85" s="2"/>
      <c r="H85" s="2" t="s">
        <v>37</v>
      </c>
      <c r="I85" s="2"/>
    </row>
    <row r="86" spans="1:9" x14ac:dyDescent="0.2">
      <c r="A86" s="2" t="s">
        <v>252</v>
      </c>
      <c r="B86" s="2" t="s">
        <v>24</v>
      </c>
      <c r="C86" s="17" t="s">
        <v>26</v>
      </c>
      <c r="D86" s="6" t="s">
        <v>141</v>
      </c>
      <c r="E86" s="3">
        <v>44937</v>
      </c>
      <c r="F86" s="2" t="s">
        <v>152</v>
      </c>
      <c r="G86" s="2"/>
      <c r="H86" s="2" t="s">
        <v>210</v>
      </c>
      <c r="I86" s="2"/>
    </row>
    <row r="87" spans="1:9" x14ac:dyDescent="0.2">
      <c r="A87" s="2" t="s">
        <v>253</v>
      </c>
      <c r="B87" s="2" t="s">
        <v>24</v>
      </c>
      <c r="C87" s="17" t="s">
        <v>26</v>
      </c>
      <c r="D87" s="6" t="s">
        <v>141</v>
      </c>
      <c r="E87" s="3">
        <v>44937</v>
      </c>
      <c r="F87" s="2" t="s">
        <v>152</v>
      </c>
      <c r="G87" s="2"/>
      <c r="H87" s="2" t="s">
        <v>210</v>
      </c>
      <c r="I87" s="2"/>
    </row>
    <row r="88" spans="1:9" x14ac:dyDescent="0.2">
      <c r="A88" s="2" t="s">
        <v>254</v>
      </c>
      <c r="B88" s="2" t="s">
        <v>24</v>
      </c>
      <c r="C88" s="17" t="s">
        <v>26</v>
      </c>
      <c r="D88" s="6" t="s">
        <v>141</v>
      </c>
      <c r="E88" s="3">
        <v>44937</v>
      </c>
      <c r="F88" s="2" t="s">
        <v>152</v>
      </c>
      <c r="G88" s="2"/>
      <c r="H88" s="2" t="s">
        <v>210</v>
      </c>
      <c r="I88" s="2"/>
    </row>
    <row r="89" spans="1:9" x14ac:dyDescent="0.2">
      <c r="A89" s="2" t="s">
        <v>255</v>
      </c>
      <c r="B89" s="2"/>
      <c r="C89" s="17" t="s">
        <v>223</v>
      </c>
      <c r="D89" s="2"/>
      <c r="E89" s="2"/>
      <c r="F89" s="2" t="s">
        <v>156</v>
      </c>
      <c r="G89" s="2"/>
      <c r="H89" s="2" t="s">
        <v>37</v>
      </c>
      <c r="I89" s="2"/>
    </row>
    <row r="90" spans="1:9" x14ac:dyDescent="0.2">
      <c r="A90" s="2" t="s">
        <v>256</v>
      </c>
      <c r="B90" s="2"/>
      <c r="C90" s="17" t="s">
        <v>223</v>
      </c>
      <c r="D90" s="2"/>
      <c r="E90" s="2"/>
      <c r="F90" s="2" t="s">
        <v>156</v>
      </c>
      <c r="G90" s="2"/>
      <c r="H90" s="2" t="s">
        <v>37</v>
      </c>
      <c r="I90" s="2"/>
    </row>
    <row r="91" spans="1:9" x14ac:dyDescent="0.2">
      <c r="A91" s="2" t="s">
        <v>257</v>
      </c>
      <c r="B91" s="2"/>
      <c r="C91" s="17" t="s">
        <v>223</v>
      </c>
      <c r="D91" s="2"/>
      <c r="E91" s="2"/>
      <c r="F91" s="2" t="s">
        <v>156</v>
      </c>
      <c r="G91" s="2"/>
      <c r="H91" s="2" t="s">
        <v>37</v>
      </c>
      <c r="I91" s="2"/>
    </row>
    <row r="92" spans="1:9" x14ac:dyDescent="0.2">
      <c r="A92" s="2" t="s">
        <v>258</v>
      </c>
      <c r="B92" s="2" t="s">
        <v>19</v>
      </c>
      <c r="C92" s="17" t="s">
        <v>21</v>
      </c>
      <c r="D92" s="6" t="s">
        <v>139</v>
      </c>
      <c r="E92" s="3">
        <v>44937</v>
      </c>
      <c r="F92" s="2" t="s">
        <v>156</v>
      </c>
      <c r="G92" s="2"/>
      <c r="H92" s="2" t="s">
        <v>210</v>
      </c>
      <c r="I92" s="2"/>
    </row>
    <row r="93" spans="1:9" x14ac:dyDescent="0.2">
      <c r="A93" s="2" t="s">
        <v>259</v>
      </c>
      <c r="B93" s="2" t="s">
        <v>19</v>
      </c>
      <c r="C93" s="17" t="s">
        <v>21</v>
      </c>
      <c r="D93" s="6" t="s">
        <v>139</v>
      </c>
      <c r="E93" s="3">
        <v>44937</v>
      </c>
      <c r="F93" s="2" t="s">
        <v>156</v>
      </c>
      <c r="G93" s="2"/>
      <c r="H93" s="2" t="s">
        <v>210</v>
      </c>
      <c r="I93" s="2"/>
    </row>
    <row r="94" spans="1:9" x14ac:dyDescent="0.2">
      <c r="A94" s="2" t="s">
        <v>260</v>
      </c>
      <c r="B94" s="2" t="s">
        <v>24</v>
      </c>
      <c r="C94" s="17" t="s">
        <v>30</v>
      </c>
      <c r="D94" s="6" t="s">
        <v>139</v>
      </c>
      <c r="E94" s="3">
        <v>44937</v>
      </c>
      <c r="F94" s="2" t="s">
        <v>261</v>
      </c>
      <c r="G94" s="2"/>
      <c r="H94" s="2" t="s">
        <v>210</v>
      </c>
      <c r="I94" s="2"/>
    </row>
    <row r="95" spans="1:9" x14ac:dyDescent="0.2">
      <c r="A95" s="2" t="s">
        <v>262</v>
      </c>
      <c r="B95" s="2" t="s">
        <v>19</v>
      </c>
      <c r="C95" s="17" t="s">
        <v>263</v>
      </c>
      <c r="D95" s="2"/>
      <c r="E95" s="2"/>
      <c r="F95" s="2" t="s">
        <v>261</v>
      </c>
      <c r="G95" s="2"/>
      <c r="H95" s="2" t="s">
        <v>37</v>
      </c>
      <c r="I95" s="2"/>
    </row>
    <row r="96" spans="1:9" x14ac:dyDescent="0.2">
      <c r="A96" s="2" t="s">
        <v>264</v>
      </c>
      <c r="B96" s="2" t="s">
        <v>19</v>
      </c>
      <c r="C96" s="17" t="s">
        <v>263</v>
      </c>
      <c r="D96" s="2"/>
      <c r="E96" s="2"/>
      <c r="F96" s="2" t="s">
        <v>261</v>
      </c>
      <c r="G96" s="2"/>
      <c r="H96" s="2" t="s">
        <v>37</v>
      </c>
      <c r="I96" s="2"/>
    </row>
    <row r="97" spans="1:9" x14ac:dyDescent="0.2">
      <c r="A97" s="2" t="s">
        <v>265</v>
      </c>
      <c r="B97" s="2" t="s">
        <v>19</v>
      </c>
      <c r="C97" s="17" t="s">
        <v>263</v>
      </c>
      <c r="D97" s="2"/>
      <c r="E97" s="2"/>
      <c r="F97" s="2" t="s">
        <v>261</v>
      </c>
      <c r="G97" s="2"/>
      <c r="H97" s="2" t="s">
        <v>37</v>
      </c>
      <c r="I97" s="2"/>
    </row>
    <row r="98" spans="1:9" x14ac:dyDescent="0.2">
      <c r="A98" s="2" t="s">
        <v>266</v>
      </c>
      <c r="B98" s="2" t="s">
        <v>19</v>
      </c>
      <c r="C98" s="17" t="s">
        <v>263</v>
      </c>
      <c r="D98" s="2"/>
      <c r="E98" s="2"/>
      <c r="F98" s="2" t="s">
        <v>261</v>
      </c>
      <c r="G98" s="2"/>
      <c r="H98" s="2" t="s">
        <v>37</v>
      </c>
      <c r="I98" s="2"/>
    </row>
    <row r="99" spans="1:9" x14ac:dyDescent="0.2">
      <c r="A99" s="2" t="s">
        <v>267</v>
      </c>
      <c r="B99" s="2" t="s">
        <v>19</v>
      </c>
      <c r="C99" s="17" t="s">
        <v>263</v>
      </c>
      <c r="D99" s="2"/>
      <c r="E99" s="2"/>
      <c r="F99" s="2" t="s">
        <v>261</v>
      </c>
      <c r="G99" s="2"/>
      <c r="H99" s="2" t="s">
        <v>37</v>
      </c>
      <c r="I99" s="2"/>
    </row>
    <row r="100" spans="1:9" x14ac:dyDescent="0.2">
      <c r="A100" s="2" t="s">
        <v>268</v>
      </c>
      <c r="B100" s="2" t="s">
        <v>19</v>
      </c>
      <c r="C100" s="17" t="s">
        <v>263</v>
      </c>
      <c r="D100" s="2"/>
      <c r="E100" s="2"/>
      <c r="F100" s="2" t="s">
        <v>261</v>
      </c>
      <c r="G100" s="2"/>
      <c r="H100" s="2" t="s">
        <v>37</v>
      </c>
      <c r="I100" s="2"/>
    </row>
    <row r="101" spans="1:9" x14ac:dyDescent="0.2">
      <c r="A101" s="2" t="s">
        <v>269</v>
      </c>
      <c r="B101" s="2" t="s">
        <v>19</v>
      </c>
      <c r="C101" s="17" t="s">
        <v>263</v>
      </c>
      <c r="D101" s="2"/>
      <c r="E101" s="2"/>
      <c r="F101" s="2" t="s">
        <v>261</v>
      </c>
      <c r="G101" s="2"/>
      <c r="H101" s="2" t="s">
        <v>37</v>
      </c>
      <c r="I101" s="2"/>
    </row>
  </sheetData>
  <autoFilter ref="A1:I1" xr:uid="{69BF3E62-F322-47A3-B075-21A7DCD13A4B}">
    <sortState xmlns:xlrd2="http://schemas.microsoft.com/office/spreadsheetml/2017/richdata2" ref="A2:I54">
      <sortCondition ref="A1"/>
    </sortState>
  </autoFilter>
  <hyperlinks>
    <hyperlink ref="D5" r:id="rId1" location="/metadata/917b5ba0-4fdd-4654-8c18-b3ccdadaa55a?tab=general" xr:uid="{75301B30-85B5-4EB6-9AF3-C5F29B1FCE80}"/>
    <hyperlink ref="D19" r:id="rId2" location="/metadata/504afbe6-0069-411b-b69b-2aae3728f73a?tab=general" xr:uid="{DF628155-B9BA-4D4F-AD21-80034C5EE996}"/>
    <hyperlink ref="D2" r:id="rId3" location="/metadata/2350b86b-3efd-47e4-883e-519bfa8d0abd?tab=general" xr:uid="{937F5C76-899B-48ED-AF6E-7BB0A7B21A9E}"/>
    <hyperlink ref="D13" r:id="rId4" location="/metadata/504afbe6-0069-411b-b69b-2aae3728f73a?tab=general" xr:uid="{610128F3-15E8-407B-9650-D0B828DD4F60}"/>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1AA2-4F99-4E27-9E02-94622BBAFFB3}">
  <dimension ref="A1:I101"/>
  <sheetViews>
    <sheetView topLeftCell="C25" zoomScale="85" zoomScaleNormal="85" workbookViewId="0">
      <selection activeCell="C82" sqref="C82"/>
    </sheetView>
  </sheetViews>
  <sheetFormatPr defaultRowHeight="12.75" x14ac:dyDescent="0.2"/>
  <cols>
    <col min="1" max="1" width="43.140625" bestFit="1" customWidth="1"/>
    <col min="2" max="2" width="160" bestFit="1" customWidth="1"/>
    <col min="3" max="3" width="160" customWidth="1"/>
    <col min="4" max="4" width="135" customWidth="1"/>
    <col min="5" max="6" width="41.85546875" customWidth="1"/>
    <col min="7" max="7" width="57.85546875" customWidth="1"/>
    <col min="8" max="8" width="24" bestFit="1" customWidth="1"/>
    <col min="9" max="9" width="16.28515625" bestFit="1" customWidth="1"/>
  </cols>
  <sheetData>
    <row r="1" spans="1:9" x14ac:dyDescent="0.2">
      <c r="A1" s="17" t="s">
        <v>171</v>
      </c>
      <c r="B1" s="17" t="s">
        <v>170</v>
      </c>
      <c r="C1" s="4" t="s">
        <v>172</v>
      </c>
      <c r="D1" s="4" t="s">
        <v>123</v>
      </c>
      <c r="E1" s="5" t="s">
        <v>2</v>
      </c>
      <c r="F1" s="5" t="s">
        <v>3</v>
      </c>
      <c r="G1" s="4" t="s">
        <v>5</v>
      </c>
      <c r="H1" s="4" t="s">
        <v>6</v>
      </c>
      <c r="I1" s="4" t="s">
        <v>7</v>
      </c>
    </row>
    <row r="2" spans="1:9" x14ac:dyDescent="0.2">
      <c r="A2" s="17" t="s">
        <v>18</v>
      </c>
      <c r="B2" s="17" t="s">
        <v>128</v>
      </c>
      <c r="C2" s="2" t="s">
        <v>21</v>
      </c>
      <c r="D2" s="6" t="s">
        <v>139</v>
      </c>
      <c r="E2" s="3">
        <v>44378</v>
      </c>
      <c r="F2" s="3" t="str">
        <f>IF(ISBLANK(VLOOKUP(A:A,'RWS AS-IS'!A:K,7,FALSE)),"",VLOOKUP(A:A,'RWS AS-IS'!A:K,7,FALSE))</f>
        <v>op afroep</v>
      </c>
      <c r="G2" s="2"/>
      <c r="H2" s="2" t="s">
        <v>13</v>
      </c>
      <c r="I2" s="2"/>
    </row>
    <row r="3" spans="1:9" x14ac:dyDescent="0.2">
      <c r="A3" s="17" t="s">
        <v>96</v>
      </c>
      <c r="B3" s="17" t="s">
        <v>128</v>
      </c>
      <c r="C3" s="2" t="s">
        <v>21</v>
      </c>
      <c r="D3" s="6" t="s">
        <v>139</v>
      </c>
      <c r="E3" s="3">
        <v>44378</v>
      </c>
      <c r="F3" s="3" t="str">
        <f>IF(ISBLANK(VLOOKUP(A:A,'RWS AS-IS'!A:K,7,FALSE)),"",VLOOKUP(A:A,'RWS AS-IS'!A:K,7,FALSE))</f>
        <v>op afroep</v>
      </c>
      <c r="G3" s="2"/>
      <c r="H3" s="2" t="s">
        <v>17</v>
      </c>
      <c r="I3" s="2"/>
    </row>
    <row r="4" spans="1:9" x14ac:dyDescent="0.2">
      <c r="A4" s="17" t="s">
        <v>97</v>
      </c>
      <c r="B4" s="17" t="s">
        <v>128</v>
      </c>
      <c r="C4" s="2" t="s">
        <v>21</v>
      </c>
      <c r="D4" s="6" t="s">
        <v>139</v>
      </c>
      <c r="E4" s="3">
        <v>44378</v>
      </c>
      <c r="F4" s="3" t="str">
        <f>IF(ISBLANK(VLOOKUP(A:A,'RWS AS-IS'!A:K,7,FALSE)),"",VLOOKUP(A:A,'RWS AS-IS'!A:K,7,FALSE))</f>
        <v>op afroep</v>
      </c>
      <c r="G4" s="2"/>
      <c r="H4" s="2" t="s">
        <v>17</v>
      </c>
      <c r="I4" s="2"/>
    </row>
    <row r="5" spans="1:9" x14ac:dyDescent="0.2">
      <c r="A5" s="17" t="s">
        <v>92</v>
      </c>
      <c r="B5" s="17" t="s">
        <v>124</v>
      </c>
      <c r="C5" s="2" t="s">
        <v>173</v>
      </c>
      <c r="D5" s="6" t="s">
        <v>136</v>
      </c>
      <c r="E5" s="3">
        <v>44455</v>
      </c>
      <c r="F5" s="3" t="str">
        <f>IF(ISBLANK(VLOOKUP(A:A,'RWS AS-IS'!A:K,7,FALSE)),"",VLOOKUP(A:A,'RWS AS-IS'!A:K,7,FALSE))</f>
        <v/>
      </c>
      <c r="G5" s="21" t="s">
        <v>183</v>
      </c>
      <c r="H5" s="2" t="s">
        <v>13</v>
      </c>
      <c r="I5" s="2"/>
    </row>
    <row r="6" spans="1:9" x14ac:dyDescent="0.2">
      <c r="A6" s="17" t="s">
        <v>58</v>
      </c>
      <c r="B6" s="17" t="s">
        <v>124</v>
      </c>
      <c r="C6" s="2" t="s">
        <v>173</v>
      </c>
      <c r="D6" s="6" t="s">
        <v>136</v>
      </c>
      <c r="E6" s="3">
        <v>44455</v>
      </c>
      <c r="F6" s="3" t="str">
        <f>IF(ISBLANK(VLOOKUP(A:A,'RWS AS-IS'!A:K,7,FALSE)),"",VLOOKUP(A:A,'RWS AS-IS'!A:K,7,FALSE))</f>
        <v/>
      </c>
      <c r="G6" s="21" t="s">
        <v>183</v>
      </c>
      <c r="H6" s="2" t="s">
        <v>13</v>
      </c>
      <c r="I6" s="2"/>
    </row>
    <row r="7" spans="1:9" x14ac:dyDescent="0.2">
      <c r="A7" s="17" t="s">
        <v>91</v>
      </c>
      <c r="B7" s="17" t="s">
        <v>124</v>
      </c>
      <c r="C7" s="2" t="s">
        <v>62</v>
      </c>
      <c r="D7" s="6" t="s">
        <v>136</v>
      </c>
      <c r="E7" s="3">
        <v>44455</v>
      </c>
      <c r="F7" s="3" t="str">
        <f>IF(ISBLANK(VLOOKUP(A:A,'RWS AS-IS'!A:K,7,FALSE)),"",VLOOKUP(A:A,'RWS AS-IS'!A:K,7,FALSE))</f>
        <v>6-jaarlijks</v>
      </c>
      <c r="G7" s="21" t="s">
        <v>183</v>
      </c>
      <c r="H7" s="2" t="s">
        <v>13</v>
      </c>
      <c r="I7" s="2"/>
    </row>
    <row r="8" spans="1:9" x14ac:dyDescent="0.2">
      <c r="A8" s="17" t="s">
        <v>53</v>
      </c>
      <c r="B8" s="17" t="s">
        <v>130</v>
      </c>
      <c r="C8" s="2" t="s">
        <v>50</v>
      </c>
      <c r="D8" s="6" t="s">
        <v>140</v>
      </c>
      <c r="E8" s="3">
        <v>44469</v>
      </c>
      <c r="F8" s="3" t="str">
        <f>IF(ISBLANK(VLOOKUP(A:A,'RWS AS-IS'!A:K,7,FALSE)),"",VLOOKUP(A:A,'RWS AS-IS'!A:K,7,FALSE))</f>
        <v>Maandelijks</v>
      </c>
      <c r="G8" s="2"/>
      <c r="H8" s="2" t="s">
        <v>13</v>
      </c>
      <c r="I8" s="2"/>
    </row>
    <row r="9" spans="1:9" x14ac:dyDescent="0.2">
      <c r="A9" s="17" t="s">
        <v>52</v>
      </c>
      <c r="B9" s="17" t="s">
        <v>130</v>
      </c>
      <c r="C9" s="2" t="s">
        <v>50</v>
      </c>
      <c r="D9" s="6" t="s">
        <v>140</v>
      </c>
      <c r="E9" s="3">
        <v>44469</v>
      </c>
      <c r="F9" s="3" t="str">
        <f>IF(ISBLANK(VLOOKUP(A:A,'RWS AS-IS'!A:K,7,FALSE)),"",VLOOKUP(A:A,'RWS AS-IS'!A:K,7,FALSE))</f>
        <v>Maandelijks</v>
      </c>
      <c r="G9" s="2"/>
      <c r="H9" s="2" t="s">
        <v>13</v>
      </c>
      <c r="I9" s="2"/>
    </row>
    <row r="10" spans="1:9" x14ac:dyDescent="0.2">
      <c r="A10" s="17" t="s">
        <v>48</v>
      </c>
      <c r="B10" s="17" t="s">
        <v>130</v>
      </c>
      <c r="C10" s="2" t="s">
        <v>50</v>
      </c>
      <c r="D10" s="6" t="s">
        <v>140</v>
      </c>
      <c r="E10" s="3">
        <v>44469</v>
      </c>
      <c r="F10" s="3" t="str">
        <f>IF(ISBLANK(VLOOKUP(A:A,'RWS AS-IS'!A:K,7,FALSE)),"",VLOOKUP(A:A,'RWS AS-IS'!A:K,7,FALSE))</f>
        <v>Maandelijks</v>
      </c>
      <c r="G10" s="2"/>
      <c r="H10" s="2" t="s">
        <v>13</v>
      </c>
      <c r="I10" s="2"/>
    </row>
    <row r="11" spans="1:9" x14ac:dyDescent="0.2">
      <c r="A11" s="17" t="s">
        <v>54</v>
      </c>
      <c r="B11" s="17" t="s">
        <v>132</v>
      </c>
      <c r="C11" s="2" t="s">
        <v>56</v>
      </c>
      <c r="D11" s="6" t="s">
        <v>141</v>
      </c>
      <c r="E11" s="3">
        <v>44469</v>
      </c>
      <c r="F11" s="3" t="str">
        <f>IF(ISBLANK(VLOOKUP(A:A,'RWS AS-IS'!A:K,7,FALSE)),"",VLOOKUP(A:A,'RWS AS-IS'!A:K,7,FALSE))</f>
        <v>Maandelijks</v>
      </c>
      <c r="G11" s="2"/>
      <c r="H11" s="2" t="s">
        <v>13</v>
      </c>
      <c r="I11" s="2"/>
    </row>
    <row r="12" spans="1:9" x14ac:dyDescent="0.2">
      <c r="A12" s="17" t="s">
        <v>23</v>
      </c>
      <c r="B12" s="17" t="s">
        <v>132</v>
      </c>
      <c r="C12" s="2" t="s">
        <v>26</v>
      </c>
      <c r="D12" s="6" t="s">
        <v>141</v>
      </c>
      <c r="E12" s="3">
        <v>44469</v>
      </c>
      <c r="F12" s="3" t="str">
        <f>IF(ISBLANK(VLOOKUP(A:A,'RWS AS-IS'!A:K,7,FALSE)),"",VLOOKUP(A:A,'RWS AS-IS'!A:K,7,FALSE))</f>
        <v>Maandelijks</v>
      </c>
      <c r="G12" s="2"/>
      <c r="H12" s="2" t="s">
        <v>13</v>
      </c>
      <c r="I12" s="2"/>
    </row>
    <row r="13" spans="1:9" x14ac:dyDescent="0.2">
      <c r="A13" s="17" t="s">
        <v>110</v>
      </c>
      <c r="B13" s="17" t="s">
        <v>132</v>
      </c>
      <c r="C13" s="2" t="s">
        <v>26</v>
      </c>
      <c r="D13" s="6" t="s">
        <v>141</v>
      </c>
      <c r="E13" s="3">
        <v>44469</v>
      </c>
      <c r="F13" s="3" t="str">
        <f>IF(ISBLANK(VLOOKUP(A:A,'RWS AS-IS'!A:K,7,FALSE)),"",VLOOKUP(A:A,'RWS AS-IS'!A:K,7,FALSE))</f>
        <v>Maandelijks</v>
      </c>
      <c r="G13" s="2"/>
      <c r="H13" s="2" t="s">
        <v>17</v>
      </c>
      <c r="I13" s="2"/>
    </row>
    <row r="14" spans="1:9" x14ac:dyDescent="0.2">
      <c r="A14" s="17" t="s">
        <v>109</v>
      </c>
      <c r="B14" s="17" t="s">
        <v>132</v>
      </c>
      <c r="C14" s="2" t="s">
        <v>26</v>
      </c>
      <c r="D14" s="6" t="s">
        <v>141</v>
      </c>
      <c r="E14" s="3">
        <v>44469</v>
      </c>
      <c r="F14" s="3" t="str">
        <f>IF(ISBLANK(VLOOKUP(A:A,'RWS AS-IS'!A:K,7,FALSE)),"",VLOOKUP(A:A,'RWS AS-IS'!A:K,7,FALSE))</f>
        <v>Maandelijks</v>
      </c>
      <c r="G14" s="2"/>
      <c r="H14" s="2" t="s">
        <v>17</v>
      </c>
      <c r="I14" s="2"/>
    </row>
    <row r="15" spans="1:9" x14ac:dyDescent="0.2">
      <c r="A15" s="17" t="s">
        <v>102</v>
      </c>
      <c r="B15" s="17" t="s">
        <v>132</v>
      </c>
      <c r="C15" s="2" t="s">
        <v>26</v>
      </c>
      <c r="D15" s="6" t="s">
        <v>141</v>
      </c>
      <c r="E15" s="3">
        <v>44469</v>
      </c>
      <c r="F15" s="3" t="str">
        <f>IF(ISBLANK(VLOOKUP(A:A,'RWS AS-IS'!A:K,7,FALSE)),"",VLOOKUP(A:A,'RWS AS-IS'!A:K,7,FALSE))</f>
        <v>Maandelijks</v>
      </c>
      <c r="G15" s="2"/>
      <c r="H15" s="2" t="s">
        <v>17</v>
      </c>
      <c r="I15" s="2"/>
    </row>
    <row r="16" spans="1:9" x14ac:dyDescent="0.2">
      <c r="A16" s="17" t="s">
        <v>105</v>
      </c>
      <c r="B16" s="17" t="s">
        <v>132</v>
      </c>
      <c r="C16" s="2" t="s">
        <v>26</v>
      </c>
      <c r="D16" s="6" t="s">
        <v>141</v>
      </c>
      <c r="E16" s="3">
        <v>44469</v>
      </c>
      <c r="F16" s="3" t="str">
        <f>IF(ISBLANK(VLOOKUP(A:A,'RWS AS-IS'!A:K,7,FALSE)),"",VLOOKUP(A:A,'RWS AS-IS'!A:K,7,FALSE))</f>
        <v>Maandelijks</v>
      </c>
      <c r="G16" s="2"/>
      <c r="H16" s="2" t="s">
        <v>17</v>
      </c>
      <c r="I16" s="2"/>
    </row>
    <row r="17" spans="1:9" x14ac:dyDescent="0.2">
      <c r="A17" s="17" t="s">
        <v>106</v>
      </c>
      <c r="B17" s="17" t="s">
        <v>132</v>
      </c>
      <c r="C17" s="2" t="s">
        <v>26</v>
      </c>
      <c r="D17" s="6" t="s">
        <v>141</v>
      </c>
      <c r="E17" s="3">
        <v>44469</v>
      </c>
      <c r="F17" s="3" t="str">
        <f>IF(ISBLANK(VLOOKUP(A:A,'RWS AS-IS'!A:K,7,FALSE)),"",VLOOKUP(A:A,'RWS AS-IS'!A:K,7,FALSE))</f>
        <v>Maandelijks</v>
      </c>
      <c r="G17" s="2"/>
      <c r="H17" s="2" t="s">
        <v>17</v>
      </c>
      <c r="I17" s="2"/>
    </row>
    <row r="18" spans="1:9" x14ac:dyDescent="0.2">
      <c r="A18" s="17" t="s">
        <v>107</v>
      </c>
      <c r="B18" s="17" t="s">
        <v>132</v>
      </c>
      <c r="C18" s="2" t="s">
        <v>26</v>
      </c>
      <c r="D18" s="6" t="s">
        <v>141</v>
      </c>
      <c r="E18" s="3">
        <v>44469</v>
      </c>
      <c r="F18" s="3" t="str">
        <f>IF(ISBLANK(VLOOKUP(A:A,'RWS AS-IS'!A:K,7,FALSE)),"",VLOOKUP(A:A,'RWS AS-IS'!A:K,7,FALSE))</f>
        <v>Maandelijks</v>
      </c>
      <c r="G18" s="2"/>
      <c r="H18" s="2" t="s">
        <v>17</v>
      </c>
      <c r="I18" s="2"/>
    </row>
    <row r="19" spans="1:9" x14ac:dyDescent="0.2">
      <c r="A19" s="17" t="s">
        <v>108</v>
      </c>
      <c r="B19" s="17" t="s">
        <v>132</v>
      </c>
      <c r="C19" s="2" t="s">
        <v>26</v>
      </c>
      <c r="D19" s="6" t="s">
        <v>141</v>
      </c>
      <c r="E19" s="3">
        <v>44469</v>
      </c>
      <c r="F19" s="3" t="str">
        <f>IF(ISBLANK(VLOOKUP(A:A,'RWS AS-IS'!A:K,7,FALSE)),"",VLOOKUP(A:A,'RWS AS-IS'!A:K,7,FALSE))</f>
        <v>Maandelijks</v>
      </c>
      <c r="G19" s="2"/>
      <c r="H19" s="2" t="s">
        <v>17</v>
      </c>
      <c r="I19" s="2"/>
    </row>
    <row r="20" spans="1:9" x14ac:dyDescent="0.2">
      <c r="A20" s="17" t="s">
        <v>98</v>
      </c>
      <c r="B20" s="17" t="s">
        <v>130</v>
      </c>
      <c r="C20" s="2" t="s">
        <v>211</v>
      </c>
      <c r="D20" s="6" t="s">
        <v>140</v>
      </c>
      <c r="E20" s="3">
        <v>44469</v>
      </c>
      <c r="F20" s="3" t="str">
        <f>IF(ISBLANK(VLOOKUP(A:A,'RWS AS-IS'!A:K,7,FALSE)),"",VLOOKUP(A:A,'RWS AS-IS'!A:K,7,FALSE))</f>
        <v>Maandelijks</v>
      </c>
      <c r="G20" s="2"/>
      <c r="H20" s="2" t="s">
        <v>17</v>
      </c>
      <c r="I20" s="2"/>
    </row>
    <row r="21" spans="1:9" x14ac:dyDescent="0.2">
      <c r="A21" s="17" t="s">
        <v>99</v>
      </c>
      <c r="B21" s="17" t="s">
        <v>130</v>
      </c>
      <c r="C21" s="2" t="s">
        <v>100</v>
      </c>
      <c r="D21" s="6" t="s">
        <v>140</v>
      </c>
      <c r="E21" s="3">
        <v>44469</v>
      </c>
      <c r="F21" s="3" t="str">
        <f>IF(ISBLANK(VLOOKUP(A:A,'RWS AS-IS'!A:K,7,FALSE)),"",VLOOKUP(A:A,'RWS AS-IS'!A:K,7,FALSE))</f>
        <v>op afroep</v>
      </c>
      <c r="G21" s="2"/>
      <c r="H21" s="2" t="s">
        <v>17</v>
      </c>
      <c r="I21" s="2"/>
    </row>
    <row r="22" spans="1:9" x14ac:dyDescent="0.2">
      <c r="A22" s="17" t="s">
        <v>101</v>
      </c>
      <c r="B22" s="17" t="s">
        <v>130</v>
      </c>
      <c r="C22" s="2" t="s">
        <v>30</v>
      </c>
      <c r="D22" s="6" t="s">
        <v>140</v>
      </c>
      <c r="E22" s="3">
        <v>44469</v>
      </c>
      <c r="F22" s="3" t="str">
        <f>IF(ISBLANK(VLOOKUP(A:A,'RWS AS-IS'!A:K,7,FALSE)),"",VLOOKUP(A:A,'RWS AS-IS'!A:K,7,FALSE))</f>
        <v>Maandelijks</v>
      </c>
      <c r="G22" s="2"/>
      <c r="H22" s="2" t="s">
        <v>17</v>
      </c>
      <c r="I22" s="2"/>
    </row>
    <row r="23" spans="1:9" x14ac:dyDescent="0.2">
      <c r="A23" s="17" t="s">
        <v>70</v>
      </c>
      <c r="B23" s="17" t="s">
        <v>130</v>
      </c>
      <c r="C23" s="2" t="s">
        <v>30</v>
      </c>
      <c r="D23" s="6" t="s">
        <v>140</v>
      </c>
      <c r="E23" s="3">
        <v>44469</v>
      </c>
      <c r="F23" s="3" t="str">
        <f>IF(ISBLANK(VLOOKUP(A:A,'RWS AS-IS'!A:K,7,FALSE)),"",VLOOKUP(A:A,'RWS AS-IS'!A:K,7,FALSE))</f>
        <v>Maandelijks</v>
      </c>
      <c r="G23" s="2"/>
      <c r="H23" s="2" t="s">
        <v>13</v>
      </c>
      <c r="I23" s="2"/>
    </row>
    <row r="24" spans="1:9" x14ac:dyDescent="0.2">
      <c r="A24" s="17" t="s">
        <v>71</v>
      </c>
      <c r="B24" s="17" t="s">
        <v>130</v>
      </c>
      <c r="C24" s="2" t="s">
        <v>30</v>
      </c>
      <c r="D24" s="6" t="s">
        <v>140</v>
      </c>
      <c r="E24" s="3">
        <v>44469</v>
      </c>
      <c r="F24" s="3" t="str">
        <f>IF(ISBLANK(VLOOKUP(A:A,'RWS AS-IS'!A:K,7,FALSE)),"",VLOOKUP(A:A,'RWS AS-IS'!A:K,7,FALSE))</f>
        <v>Maandelijks</v>
      </c>
      <c r="G24" s="2"/>
      <c r="H24" s="2" t="s">
        <v>13</v>
      </c>
      <c r="I24" s="2"/>
    </row>
    <row r="25" spans="1:9" x14ac:dyDescent="0.2">
      <c r="A25" s="17" t="s">
        <v>28</v>
      </c>
      <c r="B25" s="17" t="s">
        <v>130</v>
      </c>
      <c r="C25" s="2" t="s">
        <v>30</v>
      </c>
      <c r="D25" s="6" t="s">
        <v>140</v>
      </c>
      <c r="E25" s="3">
        <v>44469</v>
      </c>
      <c r="F25" s="3" t="str">
        <f>IF(ISBLANK(VLOOKUP(A:A,'RWS AS-IS'!A:K,7,FALSE)),"",VLOOKUP(A:A,'RWS AS-IS'!A:K,7,FALSE))</f>
        <v>Maandelijks</v>
      </c>
      <c r="G25" s="2"/>
      <c r="H25" s="2" t="s">
        <v>13</v>
      </c>
      <c r="I25" s="2"/>
    </row>
    <row r="26" spans="1:9" x14ac:dyDescent="0.2">
      <c r="A26" s="17" t="s">
        <v>63</v>
      </c>
      <c r="B26" s="17" t="s">
        <v>126</v>
      </c>
      <c r="C26" s="2" t="s">
        <v>46</v>
      </c>
      <c r="D26" s="6" t="s">
        <v>137</v>
      </c>
      <c r="E26" s="3">
        <v>44497</v>
      </c>
      <c r="F26" s="3" t="str">
        <f>IF(ISBLANK(VLOOKUP(A:A,'RWS AS-IS'!A:K,7,FALSE)),"",VLOOKUP(A:A,'RWS AS-IS'!A:K,7,FALSE))</f>
        <v>2-jaarlijks</v>
      </c>
      <c r="G26" s="2"/>
      <c r="H26" s="2" t="s">
        <v>13</v>
      </c>
      <c r="I26" s="2"/>
    </row>
    <row r="27" spans="1:9" x14ac:dyDescent="0.2">
      <c r="A27" s="17" t="s">
        <v>67</v>
      </c>
      <c r="B27" s="17" t="s">
        <v>127</v>
      </c>
      <c r="C27" s="2" t="s">
        <v>46</v>
      </c>
      <c r="D27" s="6" t="s">
        <v>138</v>
      </c>
      <c r="E27" s="3">
        <v>44497</v>
      </c>
      <c r="F27" s="3" t="str">
        <f>IF(ISBLANK(VLOOKUP(A:A,'RWS AS-IS'!A:K,7,FALSE)),"",VLOOKUP(A:A,'RWS AS-IS'!A:K,7,FALSE))</f>
        <v>2-jaarlijks</v>
      </c>
      <c r="G27" s="2"/>
      <c r="H27" s="2" t="s">
        <v>13</v>
      </c>
      <c r="I27" s="2"/>
    </row>
    <row r="28" spans="1:9" x14ac:dyDescent="0.2">
      <c r="A28" s="17" t="s">
        <v>41</v>
      </c>
      <c r="B28" s="17" t="s">
        <v>135</v>
      </c>
      <c r="C28" s="2" t="s">
        <v>35</v>
      </c>
      <c r="D28" s="6" t="s">
        <v>143</v>
      </c>
      <c r="E28" s="3">
        <v>44503</v>
      </c>
      <c r="F28" s="3" t="str">
        <f>IF(ISBLANK(VLOOKUP(A:A,'RWS AS-IS'!A:K,7,FALSE)),"",VLOOKUP(A:A,'RWS AS-IS'!A:K,7,FALSE))</f>
        <v>5-jaarlijks</v>
      </c>
      <c r="G28" s="2"/>
      <c r="H28" s="2" t="s">
        <v>13</v>
      </c>
      <c r="I28" s="2"/>
    </row>
    <row r="29" spans="1:9" x14ac:dyDescent="0.2">
      <c r="A29" s="17" t="s">
        <v>38</v>
      </c>
      <c r="B29" s="17" t="s">
        <v>135</v>
      </c>
      <c r="C29" s="2" t="s">
        <v>35</v>
      </c>
      <c r="D29" s="6" t="s">
        <v>143</v>
      </c>
      <c r="E29" s="3">
        <v>44503</v>
      </c>
      <c r="F29" s="3" t="str">
        <f>IF(ISBLANK(VLOOKUP(A:A,'RWS AS-IS'!A:K,7,FALSE)),"",VLOOKUP(A:A,'RWS AS-IS'!A:K,7,FALSE))</f>
        <v>5-jaarlijks</v>
      </c>
      <c r="G29" s="2"/>
      <c r="H29" s="2" t="s">
        <v>13</v>
      </c>
      <c r="I29" s="2"/>
    </row>
    <row r="30" spans="1:9" x14ac:dyDescent="0.2">
      <c r="A30" s="17" t="s">
        <v>94</v>
      </c>
      <c r="B30" s="17" t="s">
        <v>135</v>
      </c>
      <c r="C30" s="2" t="s">
        <v>35</v>
      </c>
      <c r="D30" s="6" t="s">
        <v>143</v>
      </c>
      <c r="E30" s="3">
        <v>44503</v>
      </c>
      <c r="F30" s="3" t="str">
        <f>IF(ISBLANK(VLOOKUP(A:A,'RWS AS-IS'!A:K,7,FALSE)),"",VLOOKUP(A:A,'RWS AS-IS'!A:K,7,FALSE))</f>
        <v>5-jaarlijks</v>
      </c>
      <c r="G30" s="2"/>
      <c r="H30" s="2" t="s">
        <v>13</v>
      </c>
      <c r="I30" s="2"/>
    </row>
    <row r="31" spans="1:9" x14ac:dyDescent="0.2">
      <c r="A31" s="17" t="s">
        <v>95</v>
      </c>
      <c r="B31" s="17" t="s">
        <v>135</v>
      </c>
      <c r="C31" s="2" t="s">
        <v>35</v>
      </c>
      <c r="D31" s="6" t="s">
        <v>143</v>
      </c>
      <c r="E31" s="3">
        <v>44503</v>
      </c>
      <c r="F31" s="3" t="str">
        <f>IF(ISBLANK(VLOOKUP(A:A,'RWS AS-IS'!A:K,7,FALSE)),"",VLOOKUP(A:A,'RWS AS-IS'!A:K,7,FALSE))</f>
        <v>5-jaarlijks</v>
      </c>
      <c r="G31" s="2"/>
      <c r="H31" s="2" t="s">
        <v>13</v>
      </c>
      <c r="I31" s="2"/>
    </row>
    <row r="32" spans="1:9" x14ac:dyDescent="0.2">
      <c r="A32" s="17" t="s">
        <v>32</v>
      </c>
      <c r="B32" s="17" t="s">
        <v>135</v>
      </c>
      <c r="C32" s="2" t="s">
        <v>35</v>
      </c>
      <c r="D32" s="6" t="s">
        <v>143</v>
      </c>
      <c r="E32" s="3">
        <v>44503</v>
      </c>
      <c r="F32" s="3" t="str">
        <f>IF(ISBLANK(VLOOKUP(A:A,'RWS AS-IS'!A:K,7,FALSE)),"",VLOOKUP(A:A,'RWS AS-IS'!A:K,7,FALSE))</f>
        <v>5-jaarlijks</v>
      </c>
      <c r="G32" s="2"/>
      <c r="H32" s="2" t="s">
        <v>13</v>
      </c>
      <c r="I32" s="2"/>
    </row>
    <row r="33" spans="1:9" x14ac:dyDescent="0.2">
      <c r="A33" s="17" t="s">
        <v>76</v>
      </c>
      <c r="B33" s="17" t="s">
        <v>134</v>
      </c>
      <c r="C33" s="2" t="s">
        <v>173</v>
      </c>
      <c r="D33" s="6" t="s">
        <v>142</v>
      </c>
      <c r="E33" s="3">
        <v>44652</v>
      </c>
      <c r="F33" s="3" t="str">
        <f>IF(ISBLANK(VLOOKUP(A:A,'RWS AS-IS'!A:K,7,FALSE)),"",VLOOKUP(A:A,'RWS AS-IS'!A:K,7,FALSE))</f>
        <v/>
      </c>
      <c r="G33" s="2"/>
      <c r="H33" s="2" t="s">
        <v>17</v>
      </c>
      <c r="I33" s="2"/>
    </row>
    <row r="34" spans="1:9" x14ac:dyDescent="0.2">
      <c r="A34" s="17" t="s">
        <v>93</v>
      </c>
      <c r="B34" s="17" t="s">
        <v>134</v>
      </c>
      <c r="C34" s="2" t="s">
        <v>11</v>
      </c>
      <c r="D34" s="6" t="s">
        <v>142</v>
      </c>
      <c r="E34" s="3">
        <v>44652</v>
      </c>
      <c r="F34" s="3" t="str">
        <f>IF(ISBLANK(VLOOKUP(A:A,'RWS AS-IS'!A:K,7,FALSE)),"",VLOOKUP(A:A,'RWS AS-IS'!A:K,7,FALSE))</f>
        <v>6-jaarlijks</v>
      </c>
      <c r="G34" s="2"/>
      <c r="H34" s="2" t="s">
        <v>13</v>
      </c>
      <c r="I34" s="2"/>
    </row>
    <row r="35" spans="1:9" x14ac:dyDescent="0.2">
      <c r="A35" s="17" t="s">
        <v>75</v>
      </c>
      <c r="B35" s="17" t="s">
        <v>134</v>
      </c>
      <c r="C35" s="2" t="s">
        <v>173</v>
      </c>
      <c r="D35" s="6" t="s">
        <v>142</v>
      </c>
      <c r="E35" s="3">
        <v>44652</v>
      </c>
      <c r="F35" s="3" t="str">
        <f>IF(ISBLANK(VLOOKUP(A:A,'RWS AS-IS'!A:K,7,FALSE)),"",VLOOKUP(A:A,'RWS AS-IS'!A:K,7,FALSE))</f>
        <v/>
      </c>
      <c r="G35" s="2"/>
      <c r="H35" s="2" t="s">
        <v>17</v>
      </c>
      <c r="I35" s="2"/>
    </row>
    <row r="36" spans="1:9" x14ac:dyDescent="0.2">
      <c r="A36" s="17" t="s">
        <v>77</v>
      </c>
      <c r="B36" s="17" t="s">
        <v>134</v>
      </c>
      <c r="C36" s="2" t="s">
        <v>173</v>
      </c>
      <c r="D36" s="6" t="s">
        <v>142</v>
      </c>
      <c r="E36" s="3">
        <v>44652</v>
      </c>
      <c r="F36" s="3" t="str">
        <f>IF(ISBLANK(VLOOKUP(A:A,'RWS AS-IS'!A:K,7,FALSE)),"",VLOOKUP(A:A,'RWS AS-IS'!A:K,7,FALSE))</f>
        <v/>
      </c>
      <c r="G36" s="2"/>
      <c r="H36" s="2" t="s">
        <v>17</v>
      </c>
      <c r="I36" s="2"/>
    </row>
    <row r="37" spans="1:9" x14ac:dyDescent="0.2">
      <c r="A37" s="17" t="s">
        <v>78</v>
      </c>
      <c r="B37" s="17" t="s">
        <v>134</v>
      </c>
      <c r="C37" s="2" t="s">
        <v>173</v>
      </c>
      <c r="D37" s="6" t="s">
        <v>142</v>
      </c>
      <c r="E37" s="3">
        <v>44652</v>
      </c>
      <c r="F37" s="3" t="str">
        <f>IF(ISBLANK(VLOOKUP(A:A,'RWS AS-IS'!A:K,7,FALSE)),"",VLOOKUP(A:A,'RWS AS-IS'!A:K,7,FALSE))</f>
        <v/>
      </c>
      <c r="G37" s="2"/>
      <c r="H37" s="2" t="s">
        <v>17</v>
      </c>
      <c r="I37" s="2"/>
    </row>
    <row r="38" spans="1:9" x14ac:dyDescent="0.2">
      <c r="A38" s="17" t="s">
        <v>79</v>
      </c>
      <c r="B38" s="17" t="s">
        <v>134</v>
      </c>
      <c r="C38" s="2" t="s">
        <v>173</v>
      </c>
      <c r="D38" s="6" t="s">
        <v>142</v>
      </c>
      <c r="E38" s="3">
        <v>44652</v>
      </c>
      <c r="F38" s="3" t="str">
        <f>IF(ISBLANK(VLOOKUP(A:A,'RWS AS-IS'!A:K,7,FALSE)),"",VLOOKUP(A:A,'RWS AS-IS'!A:K,7,FALSE))</f>
        <v/>
      </c>
      <c r="G38" s="2"/>
      <c r="H38" s="2" t="s">
        <v>17</v>
      </c>
      <c r="I38" s="2"/>
    </row>
    <row r="39" spans="1:9" x14ac:dyDescent="0.2">
      <c r="A39" s="17" t="s">
        <v>80</v>
      </c>
      <c r="B39" s="17" t="s">
        <v>134</v>
      </c>
      <c r="C39" s="2" t="s">
        <v>173</v>
      </c>
      <c r="D39" s="6" t="s">
        <v>142</v>
      </c>
      <c r="E39" s="3">
        <v>44652</v>
      </c>
      <c r="F39" s="3" t="str">
        <f>IF(ISBLANK(VLOOKUP(A:A,'RWS AS-IS'!A:K,7,FALSE)),"",VLOOKUP(A:A,'RWS AS-IS'!A:K,7,FALSE))</f>
        <v/>
      </c>
      <c r="G39" s="2"/>
      <c r="H39" s="2" t="s">
        <v>17</v>
      </c>
      <c r="I39" s="2"/>
    </row>
    <row r="40" spans="1:9" x14ac:dyDescent="0.2">
      <c r="A40" s="17" t="s">
        <v>81</v>
      </c>
      <c r="B40" s="17" t="s">
        <v>134</v>
      </c>
      <c r="C40" s="2" t="s">
        <v>46</v>
      </c>
      <c r="D40" s="6" t="s">
        <v>142</v>
      </c>
      <c r="E40" s="3">
        <v>44652</v>
      </c>
      <c r="F40" s="3" t="str">
        <f>IF(ISBLANK(VLOOKUP(A:A,'RWS AS-IS'!A:K,7,FALSE)),"",VLOOKUP(A:A,'RWS AS-IS'!A:K,7,FALSE))</f>
        <v>2-jaarlijks</v>
      </c>
      <c r="G40" s="2"/>
      <c r="H40" s="2" t="s">
        <v>17</v>
      </c>
      <c r="I40" s="2"/>
    </row>
    <row r="41" spans="1:9" x14ac:dyDescent="0.2">
      <c r="A41" s="17" t="s">
        <v>82</v>
      </c>
      <c r="B41" s="17" t="s">
        <v>134</v>
      </c>
      <c r="C41" s="2" t="s">
        <v>173</v>
      </c>
      <c r="D41" s="6" t="s">
        <v>142</v>
      </c>
      <c r="E41" s="3">
        <v>44652</v>
      </c>
      <c r="F41" s="3" t="str">
        <f>IF(ISBLANK(VLOOKUP(A:A,'RWS AS-IS'!A:K,7,FALSE)),"",VLOOKUP(A:A,'RWS AS-IS'!A:K,7,FALSE))</f>
        <v/>
      </c>
      <c r="G41" s="2"/>
      <c r="H41" s="2" t="s">
        <v>17</v>
      </c>
      <c r="I41" s="2"/>
    </row>
    <row r="42" spans="1:9" x14ac:dyDescent="0.2">
      <c r="A42" s="17" t="s">
        <v>83</v>
      </c>
      <c r="B42" s="17" t="s">
        <v>134</v>
      </c>
      <c r="C42" s="2" t="s">
        <v>173</v>
      </c>
      <c r="D42" s="6" t="s">
        <v>142</v>
      </c>
      <c r="E42" s="3">
        <v>44652</v>
      </c>
      <c r="F42" s="3" t="str">
        <f>IF(ISBLANK(VLOOKUP(A:A,'RWS AS-IS'!A:K,7,FALSE)),"",VLOOKUP(A:A,'RWS AS-IS'!A:K,7,FALSE))</f>
        <v/>
      </c>
      <c r="G42" s="2"/>
      <c r="H42" s="2" t="s">
        <v>17</v>
      </c>
      <c r="I42" s="2"/>
    </row>
    <row r="43" spans="1:9" x14ac:dyDescent="0.2">
      <c r="A43" s="17" t="s">
        <v>8</v>
      </c>
      <c r="B43" s="17" t="s">
        <v>134</v>
      </c>
      <c r="C43" s="2" t="s">
        <v>11</v>
      </c>
      <c r="D43" s="6" t="s">
        <v>142</v>
      </c>
      <c r="E43" s="3">
        <v>44652</v>
      </c>
      <c r="F43" s="3" t="str">
        <f>IF(ISBLANK(VLOOKUP(A:A,'RWS AS-IS'!A:K,7,FALSE)),"",VLOOKUP(A:A,'RWS AS-IS'!A:K,7,FALSE))</f>
        <v>6-jaarlijks</v>
      </c>
      <c r="G43" s="2"/>
      <c r="H43" s="2" t="s">
        <v>17</v>
      </c>
      <c r="I43" s="2"/>
    </row>
    <row r="44" spans="1:9" x14ac:dyDescent="0.2">
      <c r="A44" s="17" t="s">
        <v>84</v>
      </c>
      <c r="B44" s="17" t="s">
        <v>134</v>
      </c>
      <c r="C44" s="2" t="s">
        <v>173</v>
      </c>
      <c r="D44" s="6" t="s">
        <v>142</v>
      </c>
      <c r="E44" s="3">
        <v>44652</v>
      </c>
      <c r="F44" s="3" t="str">
        <f>IF(ISBLANK(VLOOKUP(A:A,'RWS AS-IS'!A:K,7,FALSE)),"",VLOOKUP(A:A,'RWS AS-IS'!A:K,7,FALSE))</f>
        <v/>
      </c>
      <c r="G44" s="2"/>
      <c r="H44" s="2" t="s">
        <v>17</v>
      </c>
      <c r="I44" s="2"/>
    </row>
    <row r="45" spans="1:9" x14ac:dyDescent="0.2">
      <c r="A45" s="17" t="s">
        <v>85</v>
      </c>
      <c r="B45" s="17" t="s">
        <v>134</v>
      </c>
      <c r="C45" s="2" t="s">
        <v>173</v>
      </c>
      <c r="D45" s="6" t="s">
        <v>142</v>
      </c>
      <c r="E45" s="3">
        <v>44652</v>
      </c>
      <c r="F45" s="3" t="str">
        <f>IF(ISBLANK(VLOOKUP(A:A,'RWS AS-IS'!A:K,7,FALSE)),"",VLOOKUP(A:A,'RWS AS-IS'!A:K,7,FALSE))</f>
        <v/>
      </c>
      <c r="G45" s="2"/>
      <c r="H45" s="2" t="s">
        <v>17</v>
      </c>
      <c r="I45" s="2"/>
    </row>
    <row r="46" spans="1:9" x14ac:dyDescent="0.2">
      <c r="A46" s="17" t="s">
        <v>86</v>
      </c>
      <c r="B46" s="17" t="s">
        <v>134</v>
      </c>
      <c r="C46" s="2" t="s">
        <v>173</v>
      </c>
      <c r="D46" s="6" t="s">
        <v>142</v>
      </c>
      <c r="E46" s="3">
        <v>44652</v>
      </c>
      <c r="F46" s="3" t="str">
        <f>IF(ISBLANK(VLOOKUP(A:A,'RWS AS-IS'!A:K,7,FALSE)),"",VLOOKUP(A:A,'RWS AS-IS'!A:K,7,FALSE))</f>
        <v/>
      </c>
      <c r="G46" s="2"/>
      <c r="H46" s="2" t="s">
        <v>17</v>
      </c>
      <c r="I46" s="2"/>
    </row>
    <row r="47" spans="1:9" x14ac:dyDescent="0.2">
      <c r="A47" s="17" t="s">
        <v>87</v>
      </c>
      <c r="B47" s="17" t="s">
        <v>134</v>
      </c>
      <c r="C47" s="2" t="s">
        <v>173</v>
      </c>
      <c r="D47" s="6" t="s">
        <v>142</v>
      </c>
      <c r="E47" s="3">
        <v>44652</v>
      </c>
      <c r="F47" s="3" t="str">
        <f>IF(ISBLANK(VLOOKUP(A:A,'RWS AS-IS'!A:K,7,FALSE)),"",VLOOKUP(A:A,'RWS AS-IS'!A:K,7,FALSE))</f>
        <v/>
      </c>
      <c r="G47" s="2"/>
      <c r="H47" s="2" t="s">
        <v>17</v>
      </c>
      <c r="I47" s="2"/>
    </row>
    <row r="48" spans="1:9" x14ac:dyDescent="0.2">
      <c r="A48" s="17" t="s">
        <v>88</v>
      </c>
      <c r="B48" s="17" t="s">
        <v>134</v>
      </c>
      <c r="C48" s="2" t="s">
        <v>173</v>
      </c>
      <c r="D48" s="6" t="s">
        <v>142</v>
      </c>
      <c r="E48" s="3">
        <v>44652</v>
      </c>
      <c r="F48" s="3" t="str">
        <f>IF(ISBLANK(VLOOKUP(A:A,'RWS AS-IS'!A:K,7,FALSE)),"",VLOOKUP(A:A,'RWS AS-IS'!A:K,7,FALSE))</f>
        <v/>
      </c>
      <c r="G48" s="2"/>
      <c r="H48" s="2" t="s">
        <v>17</v>
      </c>
      <c r="I48" s="2"/>
    </row>
    <row r="49" spans="1:9" x14ac:dyDescent="0.2">
      <c r="A49" s="17" t="s">
        <v>89</v>
      </c>
      <c r="B49" s="17" t="s">
        <v>134</v>
      </c>
      <c r="C49" s="2" t="s">
        <v>173</v>
      </c>
      <c r="D49" s="6" t="s">
        <v>142</v>
      </c>
      <c r="E49" s="3">
        <v>44652</v>
      </c>
      <c r="F49" s="3" t="str">
        <f>IF(ISBLANK(VLOOKUP(A:A,'RWS AS-IS'!A:K,7,FALSE)),"",VLOOKUP(A:A,'RWS AS-IS'!A:K,7,FALSE))</f>
        <v/>
      </c>
      <c r="G49" s="2"/>
      <c r="H49" s="2" t="s">
        <v>17</v>
      </c>
      <c r="I49" s="2"/>
    </row>
    <row r="50" spans="1:9" x14ac:dyDescent="0.2">
      <c r="A50" s="17" t="s">
        <v>44</v>
      </c>
      <c r="B50" s="17" t="s">
        <v>134</v>
      </c>
      <c r="C50" s="2" t="s">
        <v>46</v>
      </c>
      <c r="D50" s="6" t="s">
        <v>142</v>
      </c>
      <c r="E50" s="3">
        <v>44652</v>
      </c>
      <c r="F50" s="3" t="str">
        <f>IF(ISBLANK(VLOOKUP(A:A,'RWS AS-IS'!A:K,7,FALSE)),"",VLOOKUP(A:A,'RWS AS-IS'!A:K,7,FALSE))</f>
        <v>2-jaarlijks</v>
      </c>
      <c r="G50" s="2"/>
      <c r="H50" s="2" t="s">
        <v>17</v>
      </c>
      <c r="I50" s="2"/>
    </row>
    <row r="51" spans="1:9" x14ac:dyDescent="0.2">
      <c r="A51" s="17" t="s">
        <v>90</v>
      </c>
      <c r="B51" s="17" t="s">
        <v>134</v>
      </c>
      <c r="C51" s="2" t="s">
        <v>173</v>
      </c>
      <c r="D51" s="6" t="s">
        <v>142</v>
      </c>
      <c r="E51" s="3">
        <v>44652</v>
      </c>
      <c r="F51" s="3" t="str">
        <f>IF(ISBLANK(VLOOKUP(A:A,'RWS AS-IS'!A:K,7,FALSE)),"",VLOOKUP(A:A,'RWS AS-IS'!A:K,7,FALSE))</f>
        <v/>
      </c>
      <c r="G51" s="2"/>
      <c r="H51" s="2" t="s">
        <v>17</v>
      </c>
      <c r="I51" s="2"/>
    </row>
    <row r="52" spans="1:9" x14ac:dyDescent="0.2">
      <c r="A52" s="17" t="s">
        <v>14</v>
      </c>
      <c r="B52" s="17" t="s">
        <v>134</v>
      </c>
      <c r="C52" s="2" t="s">
        <v>11</v>
      </c>
      <c r="D52" s="6" t="s">
        <v>142</v>
      </c>
      <c r="E52" s="3">
        <v>44652</v>
      </c>
      <c r="F52" s="3" t="str">
        <f>IF(ISBLANK(VLOOKUP(A:A,'RWS AS-IS'!A:K,7,FALSE)),"",VLOOKUP(A:A,'RWS AS-IS'!A:K,7,FALSE))</f>
        <v>6-jaarlijks</v>
      </c>
      <c r="G52" s="2"/>
      <c r="H52" s="2" t="s">
        <v>17</v>
      </c>
      <c r="I52" s="2"/>
    </row>
    <row r="53" spans="1:9" x14ac:dyDescent="0.2">
      <c r="A53" s="17" t="s">
        <v>72</v>
      </c>
      <c r="B53" s="17" t="s">
        <v>133</v>
      </c>
      <c r="C53" s="2" t="s">
        <v>74</v>
      </c>
      <c r="D53" s="6" t="s">
        <v>176</v>
      </c>
      <c r="E53" s="3">
        <v>44927</v>
      </c>
      <c r="F53" s="3" t="str">
        <f>IF(ISBLANK(VLOOKUP(A:A,'RWS AS-IS'!A:K,7,FALSE)),"",VLOOKUP(A:A,'RWS AS-IS'!A:K,7,FALSE))</f>
        <v xml:space="preserve">3 jaarlijks </v>
      </c>
      <c r="G53" s="19" t="s">
        <v>208</v>
      </c>
      <c r="H53" s="2" t="s">
        <v>17</v>
      </c>
      <c r="I53" s="2"/>
    </row>
    <row r="54" spans="1:9" x14ac:dyDescent="0.2">
      <c r="A54" s="17" t="s">
        <v>60</v>
      </c>
      <c r="B54" s="17" t="s">
        <v>125</v>
      </c>
      <c r="C54" s="2" t="s">
        <v>62</v>
      </c>
      <c r="D54" s="6" t="s">
        <v>175</v>
      </c>
      <c r="E54" s="3">
        <v>44777</v>
      </c>
      <c r="F54" s="3" t="str">
        <f>IF(ISBLANK(VLOOKUP(A:A,'RWS AS-IS'!A:K,7,FALSE)),"",VLOOKUP(A:A,'RWS AS-IS'!A:K,7,FALSE))</f>
        <v>6-jaarlijks</v>
      </c>
      <c r="G54" s="19" t="s">
        <v>209</v>
      </c>
      <c r="H54" s="2" t="s">
        <v>17</v>
      </c>
      <c r="I54" s="2"/>
    </row>
    <row r="55" spans="1:9" x14ac:dyDescent="0.2">
      <c r="A55" s="17" t="s">
        <v>212</v>
      </c>
      <c r="B55" s="17" t="s">
        <v>213</v>
      </c>
      <c r="C55" s="2" t="s">
        <v>214</v>
      </c>
      <c r="D55" s="2"/>
      <c r="E55" s="2"/>
      <c r="F55" s="2" t="s">
        <v>215</v>
      </c>
      <c r="G55" s="2"/>
      <c r="H55" s="2" t="s">
        <v>37</v>
      </c>
      <c r="I55" s="2"/>
    </row>
    <row r="56" spans="1:9" x14ac:dyDescent="0.2">
      <c r="A56" s="17" t="s">
        <v>216</v>
      </c>
      <c r="B56" s="17" t="s">
        <v>213</v>
      </c>
      <c r="C56" s="2" t="s">
        <v>74</v>
      </c>
      <c r="D56" s="2"/>
      <c r="E56" s="2"/>
      <c r="F56" s="2" t="s">
        <v>217</v>
      </c>
      <c r="G56" s="2"/>
      <c r="H56" s="2" t="s">
        <v>37</v>
      </c>
      <c r="I56" s="2"/>
    </row>
    <row r="57" spans="1:9" x14ac:dyDescent="0.2">
      <c r="A57" s="17" t="s">
        <v>218</v>
      </c>
      <c r="B57" s="17" t="s">
        <v>213</v>
      </c>
      <c r="C57" s="2" t="s">
        <v>74</v>
      </c>
      <c r="D57" s="2"/>
      <c r="E57" s="2"/>
      <c r="F57" s="2" t="s">
        <v>217</v>
      </c>
      <c r="G57" s="2"/>
      <c r="H57" s="2" t="s">
        <v>37</v>
      </c>
      <c r="I57" s="2"/>
    </row>
    <row r="58" spans="1:9" x14ac:dyDescent="0.2">
      <c r="A58" s="17" t="s">
        <v>219</v>
      </c>
      <c r="B58" s="17" t="s">
        <v>213</v>
      </c>
      <c r="C58" s="2" t="s">
        <v>220</v>
      </c>
      <c r="D58" s="2"/>
      <c r="E58" s="2"/>
      <c r="F58" s="2" t="s">
        <v>221</v>
      </c>
      <c r="G58" s="2"/>
      <c r="H58" s="2" t="s">
        <v>37</v>
      </c>
      <c r="I58" s="2"/>
    </row>
    <row r="59" spans="1:9" x14ac:dyDescent="0.2">
      <c r="A59" s="17" t="s">
        <v>222</v>
      </c>
      <c r="B59" s="17"/>
      <c r="C59" s="2" t="s">
        <v>223</v>
      </c>
      <c r="D59" s="2"/>
      <c r="E59" s="2"/>
      <c r="F59" s="2" t="s">
        <v>156</v>
      </c>
      <c r="G59" s="2"/>
      <c r="H59" s="2" t="s">
        <v>37</v>
      </c>
      <c r="I59" s="2"/>
    </row>
    <row r="60" spans="1:9" x14ac:dyDescent="0.2">
      <c r="A60" s="17" t="s">
        <v>224</v>
      </c>
      <c r="B60" s="17"/>
      <c r="C60" s="2" t="s">
        <v>223</v>
      </c>
      <c r="D60" s="2"/>
      <c r="E60" s="2"/>
      <c r="F60" s="2" t="s">
        <v>156</v>
      </c>
      <c r="G60" s="2"/>
      <c r="H60" s="2" t="s">
        <v>37</v>
      </c>
      <c r="I60" s="2"/>
    </row>
    <row r="61" spans="1:9" x14ac:dyDescent="0.2">
      <c r="A61" s="17" t="s">
        <v>225</v>
      </c>
      <c r="B61" s="17"/>
      <c r="C61" s="2" t="s">
        <v>223</v>
      </c>
      <c r="D61" s="2"/>
      <c r="E61" s="2"/>
      <c r="F61" s="2" t="s">
        <v>156</v>
      </c>
      <c r="G61" s="2"/>
      <c r="H61" s="2" t="s">
        <v>37</v>
      </c>
      <c r="I61" s="2"/>
    </row>
    <row r="62" spans="1:9" x14ac:dyDescent="0.2">
      <c r="A62" s="17" t="s">
        <v>226</v>
      </c>
      <c r="B62" s="17" t="s">
        <v>24</v>
      </c>
      <c r="C62" s="2" t="s">
        <v>26</v>
      </c>
      <c r="D62" s="6" t="s">
        <v>141</v>
      </c>
      <c r="E62" s="3">
        <v>44469</v>
      </c>
      <c r="F62" s="2" t="s">
        <v>227</v>
      </c>
      <c r="G62" s="2"/>
      <c r="H62" s="2" t="s">
        <v>17</v>
      </c>
      <c r="I62" s="2"/>
    </row>
    <row r="63" spans="1:9" x14ac:dyDescent="0.2">
      <c r="A63" s="17" t="s">
        <v>228</v>
      </c>
      <c r="B63" s="17" t="s">
        <v>24</v>
      </c>
      <c r="C63" s="2" t="s">
        <v>26</v>
      </c>
      <c r="D63" s="6" t="s">
        <v>141</v>
      </c>
      <c r="E63" s="3">
        <v>44469</v>
      </c>
      <c r="F63" s="2" t="s">
        <v>227</v>
      </c>
      <c r="G63" s="2"/>
      <c r="H63" s="2" t="s">
        <v>17</v>
      </c>
      <c r="I63" s="2"/>
    </row>
    <row r="64" spans="1:9" x14ac:dyDescent="0.2">
      <c r="A64" s="17" t="s">
        <v>229</v>
      </c>
      <c r="B64" s="17"/>
      <c r="C64" s="2" t="s">
        <v>223</v>
      </c>
      <c r="D64" s="2"/>
      <c r="E64" s="2"/>
      <c r="F64" s="2" t="s">
        <v>156</v>
      </c>
      <c r="G64" s="2"/>
      <c r="H64" s="2" t="s">
        <v>37</v>
      </c>
      <c r="I64" s="2"/>
    </row>
    <row r="65" spans="1:9" x14ac:dyDescent="0.2">
      <c r="A65" s="17" t="s">
        <v>230</v>
      </c>
      <c r="B65" s="17" t="s">
        <v>19</v>
      </c>
      <c r="C65" s="2" t="s">
        <v>21</v>
      </c>
      <c r="D65" s="6" t="s">
        <v>139</v>
      </c>
      <c r="E65" s="3">
        <v>44378</v>
      </c>
      <c r="F65" s="2" t="s">
        <v>156</v>
      </c>
      <c r="G65" s="2"/>
      <c r="H65" s="2" t="s">
        <v>17</v>
      </c>
      <c r="I65" s="2"/>
    </row>
    <row r="66" spans="1:9" x14ac:dyDescent="0.2">
      <c r="A66" s="17" t="s">
        <v>231</v>
      </c>
      <c r="B66" s="17"/>
      <c r="C66" s="2" t="s">
        <v>232</v>
      </c>
      <c r="D66" s="2"/>
      <c r="E66" s="2"/>
      <c r="F66" s="2" t="s">
        <v>156</v>
      </c>
      <c r="G66" s="2"/>
      <c r="H66" s="2" t="s">
        <v>37</v>
      </c>
      <c r="I66" s="2"/>
    </row>
    <row r="67" spans="1:9" x14ac:dyDescent="0.2">
      <c r="A67" s="17" t="s">
        <v>233</v>
      </c>
      <c r="B67" s="17"/>
      <c r="C67" s="2" t="s">
        <v>232</v>
      </c>
      <c r="D67" s="2"/>
      <c r="E67" s="2"/>
      <c r="F67" s="2" t="s">
        <v>156</v>
      </c>
      <c r="G67" s="2"/>
      <c r="H67" s="2" t="s">
        <v>37</v>
      </c>
      <c r="I67" s="2"/>
    </row>
    <row r="68" spans="1:9" x14ac:dyDescent="0.2">
      <c r="A68" s="17" t="s">
        <v>234</v>
      </c>
      <c r="B68" s="17"/>
      <c r="C68" s="2" t="s">
        <v>232</v>
      </c>
      <c r="D68" s="2"/>
      <c r="E68" s="2"/>
      <c r="F68" s="2" t="s">
        <v>156</v>
      </c>
      <c r="G68" s="2"/>
      <c r="H68" s="2" t="s">
        <v>37</v>
      </c>
      <c r="I68" s="2"/>
    </row>
    <row r="69" spans="1:9" x14ac:dyDescent="0.2">
      <c r="A69" s="17" t="s">
        <v>235</v>
      </c>
      <c r="B69" s="17"/>
      <c r="C69" s="2" t="s">
        <v>232</v>
      </c>
      <c r="D69" s="2"/>
      <c r="E69" s="2"/>
      <c r="F69" s="2" t="s">
        <v>156</v>
      </c>
      <c r="G69" s="2"/>
      <c r="H69" s="2" t="s">
        <v>37</v>
      </c>
      <c r="I69" s="2"/>
    </row>
    <row r="70" spans="1:9" x14ac:dyDescent="0.2">
      <c r="A70" s="17" t="s">
        <v>236</v>
      </c>
      <c r="B70" s="17"/>
      <c r="C70" s="2" t="s">
        <v>232</v>
      </c>
      <c r="D70" s="2"/>
      <c r="E70" s="2"/>
      <c r="F70" s="2" t="s">
        <v>156</v>
      </c>
      <c r="G70" s="2"/>
      <c r="H70" s="2" t="s">
        <v>37</v>
      </c>
      <c r="I70" s="2"/>
    </row>
    <row r="71" spans="1:9" x14ac:dyDescent="0.2">
      <c r="A71" s="17" t="s">
        <v>237</v>
      </c>
      <c r="B71" s="17"/>
      <c r="C71" s="2" t="s">
        <v>232</v>
      </c>
      <c r="D71" s="2"/>
      <c r="E71" s="2"/>
      <c r="F71" s="2" t="s">
        <v>156</v>
      </c>
      <c r="G71" s="2"/>
      <c r="H71" s="2" t="s">
        <v>37</v>
      </c>
      <c r="I71" s="2"/>
    </row>
    <row r="72" spans="1:9" x14ac:dyDescent="0.2">
      <c r="A72" s="17" t="s">
        <v>238</v>
      </c>
      <c r="B72" s="17"/>
      <c r="C72" s="2" t="s">
        <v>232</v>
      </c>
      <c r="D72" s="2"/>
      <c r="E72" s="2"/>
      <c r="F72" s="2" t="s">
        <v>156</v>
      </c>
      <c r="G72" s="2"/>
      <c r="H72" s="2" t="s">
        <v>37</v>
      </c>
      <c r="I72" s="2"/>
    </row>
    <row r="73" spans="1:9" x14ac:dyDescent="0.2">
      <c r="A73" s="17" t="s">
        <v>239</v>
      </c>
      <c r="B73" s="17"/>
      <c r="C73" s="2" t="s">
        <v>232</v>
      </c>
      <c r="D73" s="2"/>
      <c r="E73" s="2"/>
      <c r="F73" s="2" t="s">
        <v>156</v>
      </c>
      <c r="G73" s="2"/>
      <c r="H73" s="2" t="s">
        <v>37</v>
      </c>
      <c r="I73" s="2"/>
    </row>
    <row r="74" spans="1:9" x14ac:dyDescent="0.2">
      <c r="A74" s="17" t="s">
        <v>240</v>
      </c>
      <c r="B74" s="17"/>
      <c r="C74" s="2" t="s">
        <v>232</v>
      </c>
      <c r="D74" s="2"/>
      <c r="E74" s="2"/>
      <c r="F74" s="2" t="s">
        <v>156</v>
      </c>
      <c r="G74" s="2"/>
      <c r="H74" s="2" t="s">
        <v>37</v>
      </c>
      <c r="I74" s="2"/>
    </row>
    <row r="75" spans="1:9" x14ac:dyDescent="0.2">
      <c r="A75" s="17" t="s">
        <v>241</v>
      </c>
      <c r="B75" s="17"/>
      <c r="C75" s="2" t="s">
        <v>232</v>
      </c>
      <c r="D75" s="2"/>
      <c r="E75" s="2"/>
      <c r="F75" s="2" t="s">
        <v>156</v>
      </c>
      <c r="G75" s="2"/>
      <c r="H75" s="2" t="s">
        <v>37</v>
      </c>
      <c r="I75" s="2"/>
    </row>
    <row r="76" spans="1:9" x14ac:dyDescent="0.2">
      <c r="A76" s="17" t="s">
        <v>242</v>
      </c>
      <c r="B76" s="17"/>
      <c r="C76" s="2" t="s">
        <v>223</v>
      </c>
      <c r="D76" s="2"/>
      <c r="E76" s="2"/>
      <c r="F76" s="2" t="s">
        <v>156</v>
      </c>
      <c r="G76" s="2"/>
      <c r="H76" s="2" t="s">
        <v>37</v>
      </c>
      <c r="I76" s="2"/>
    </row>
    <row r="77" spans="1:9" x14ac:dyDescent="0.2">
      <c r="A77" s="17" t="s">
        <v>243</v>
      </c>
      <c r="B77" s="17"/>
      <c r="C77" s="2" t="s">
        <v>223</v>
      </c>
      <c r="D77" s="2"/>
      <c r="E77" s="2"/>
      <c r="F77" s="2" t="s">
        <v>156</v>
      </c>
      <c r="G77" s="2"/>
      <c r="H77" s="2" t="s">
        <v>37</v>
      </c>
      <c r="I77" s="2"/>
    </row>
    <row r="78" spans="1:9" x14ac:dyDescent="0.2">
      <c r="A78" s="17" t="s">
        <v>244</v>
      </c>
      <c r="B78" s="17"/>
      <c r="C78" s="2" t="s">
        <v>223</v>
      </c>
      <c r="D78" s="2"/>
      <c r="E78" s="2"/>
      <c r="F78" s="2" t="s">
        <v>156</v>
      </c>
      <c r="G78" s="2"/>
      <c r="H78" s="2" t="s">
        <v>37</v>
      </c>
      <c r="I78" s="2"/>
    </row>
    <row r="79" spans="1:9" x14ac:dyDescent="0.2">
      <c r="A79" s="17" t="s">
        <v>245</v>
      </c>
      <c r="B79" s="17"/>
      <c r="C79" s="2" t="s">
        <v>223</v>
      </c>
      <c r="D79" s="2"/>
      <c r="E79" s="2"/>
      <c r="F79" s="2" t="s">
        <v>156</v>
      </c>
      <c r="G79" s="2"/>
      <c r="H79" s="2" t="s">
        <v>37</v>
      </c>
      <c r="I79" s="2"/>
    </row>
    <row r="80" spans="1:9" x14ac:dyDescent="0.2">
      <c r="A80" s="17" t="s">
        <v>246</v>
      </c>
      <c r="B80" s="17" t="s">
        <v>9</v>
      </c>
      <c r="C80" s="2" t="s">
        <v>11</v>
      </c>
      <c r="D80" s="6" t="s">
        <v>142</v>
      </c>
      <c r="E80" s="3">
        <v>44652</v>
      </c>
      <c r="F80" s="2" t="s">
        <v>155</v>
      </c>
      <c r="G80" s="2"/>
      <c r="H80" s="2" t="s">
        <v>17</v>
      </c>
      <c r="I80" s="2"/>
    </row>
    <row r="81" spans="1:9" x14ac:dyDescent="0.2">
      <c r="A81" s="17" t="s">
        <v>247</v>
      </c>
      <c r="B81" s="17"/>
      <c r="C81" s="2" t="s">
        <v>223</v>
      </c>
      <c r="D81" s="2"/>
      <c r="E81" s="2"/>
      <c r="F81" s="2" t="s">
        <v>156</v>
      </c>
      <c r="G81" s="2"/>
      <c r="H81" s="2" t="s">
        <v>37</v>
      </c>
      <c r="I81" s="2"/>
    </row>
    <row r="82" spans="1:9" x14ac:dyDescent="0.2">
      <c r="A82" s="17" t="s">
        <v>248</v>
      </c>
      <c r="B82" s="17" t="s">
        <v>24</v>
      </c>
      <c r="C82" s="2" t="s">
        <v>56</v>
      </c>
      <c r="D82" s="6" t="s">
        <v>141</v>
      </c>
      <c r="E82" s="3">
        <v>44469</v>
      </c>
      <c r="F82" s="2" t="s">
        <v>152</v>
      </c>
      <c r="G82" s="2"/>
      <c r="H82" s="2" t="s">
        <v>17</v>
      </c>
      <c r="I82" s="2"/>
    </row>
    <row r="83" spans="1:9" x14ac:dyDescent="0.2">
      <c r="A83" s="17" t="s">
        <v>249</v>
      </c>
      <c r="B83" s="17"/>
      <c r="C83" s="2" t="s">
        <v>223</v>
      </c>
      <c r="D83" s="2"/>
      <c r="E83" s="2"/>
      <c r="F83" s="2" t="s">
        <v>156</v>
      </c>
      <c r="G83" s="2"/>
      <c r="H83" s="2" t="s">
        <v>37</v>
      </c>
      <c r="I83" s="2"/>
    </row>
    <row r="84" spans="1:9" x14ac:dyDescent="0.2">
      <c r="A84" s="17" t="s">
        <v>250</v>
      </c>
      <c r="B84" s="17" t="s">
        <v>24</v>
      </c>
      <c r="C84" s="2"/>
      <c r="D84" s="2"/>
      <c r="E84" s="2"/>
      <c r="F84" s="2"/>
      <c r="G84" s="2"/>
      <c r="H84" s="2" t="s">
        <v>37</v>
      </c>
      <c r="I84" s="2"/>
    </row>
    <row r="85" spans="1:9" x14ac:dyDescent="0.2">
      <c r="A85" s="17" t="s">
        <v>251</v>
      </c>
      <c r="B85" s="17"/>
      <c r="C85" s="2" t="s">
        <v>223</v>
      </c>
      <c r="D85" s="2"/>
      <c r="E85" s="2"/>
      <c r="F85" s="2" t="s">
        <v>156</v>
      </c>
      <c r="G85" s="2"/>
      <c r="H85" s="2" t="s">
        <v>37</v>
      </c>
      <c r="I85" s="2"/>
    </row>
    <row r="86" spans="1:9" x14ac:dyDescent="0.2">
      <c r="A86" s="17" t="s">
        <v>252</v>
      </c>
      <c r="B86" s="17" t="s">
        <v>24</v>
      </c>
      <c r="C86" s="2" t="s">
        <v>26</v>
      </c>
      <c r="D86" s="6" t="s">
        <v>141</v>
      </c>
      <c r="E86" s="3">
        <v>44469</v>
      </c>
      <c r="F86" s="2" t="s">
        <v>152</v>
      </c>
      <c r="G86" s="2"/>
      <c r="H86" s="2" t="s">
        <v>17</v>
      </c>
      <c r="I86" s="2"/>
    </row>
    <row r="87" spans="1:9" x14ac:dyDescent="0.2">
      <c r="A87" s="17" t="s">
        <v>253</v>
      </c>
      <c r="B87" s="17" t="s">
        <v>24</v>
      </c>
      <c r="C87" s="2" t="s">
        <v>26</v>
      </c>
      <c r="D87" s="6" t="s">
        <v>141</v>
      </c>
      <c r="E87" s="3">
        <v>44469</v>
      </c>
      <c r="F87" s="2" t="s">
        <v>152</v>
      </c>
      <c r="G87" s="2"/>
      <c r="H87" s="2" t="s">
        <v>17</v>
      </c>
      <c r="I87" s="2"/>
    </row>
    <row r="88" spans="1:9" x14ac:dyDescent="0.2">
      <c r="A88" s="17" t="s">
        <v>254</v>
      </c>
      <c r="B88" s="17" t="s">
        <v>24</v>
      </c>
      <c r="C88" s="2" t="s">
        <v>26</v>
      </c>
      <c r="D88" s="6" t="s">
        <v>141</v>
      </c>
      <c r="E88" s="3">
        <v>44469</v>
      </c>
      <c r="F88" s="2" t="s">
        <v>152</v>
      </c>
      <c r="G88" s="2"/>
      <c r="H88" s="2" t="s">
        <v>17</v>
      </c>
      <c r="I88" s="2"/>
    </row>
    <row r="89" spans="1:9" x14ac:dyDescent="0.2">
      <c r="A89" s="17" t="s">
        <v>255</v>
      </c>
      <c r="B89" s="17"/>
      <c r="C89" s="2" t="s">
        <v>223</v>
      </c>
      <c r="D89" s="2"/>
      <c r="E89" s="2"/>
      <c r="F89" s="2" t="s">
        <v>156</v>
      </c>
      <c r="G89" s="2"/>
      <c r="H89" s="2" t="s">
        <v>37</v>
      </c>
      <c r="I89" s="2"/>
    </row>
    <row r="90" spans="1:9" x14ac:dyDescent="0.2">
      <c r="A90" s="17" t="s">
        <v>256</v>
      </c>
      <c r="B90" s="17"/>
      <c r="C90" s="2" t="s">
        <v>223</v>
      </c>
      <c r="D90" s="2"/>
      <c r="E90" s="2"/>
      <c r="F90" s="2" t="s">
        <v>156</v>
      </c>
      <c r="G90" s="2"/>
      <c r="H90" s="2" t="s">
        <v>37</v>
      </c>
      <c r="I90" s="2"/>
    </row>
    <row r="91" spans="1:9" x14ac:dyDescent="0.2">
      <c r="A91" s="17" t="s">
        <v>257</v>
      </c>
      <c r="B91" s="17"/>
      <c r="C91" s="2" t="s">
        <v>223</v>
      </c>
      <c r="D91" s="2"/>
      <c r="E91" s="2"/>
      <c r="F91" s="2" t="s">
        <v>156</v>
      </c>
      <c r="G91" s="2"/>
      <c r="H91" s="2" t="s">
        <v>37</v>
      </c>
      <c r="I91" s="2"/>
    </row>
    <row r="92" spans="1:9" x14ac:dyDescent="0.2">
      <c r="A92" s="17" t="s">
        <v>258</v>
      </c>
      <c r="B92" s="17" t="s">
        <v>19</v>
      </c>
      <c r="C92" s="2" t="s">
        <v>21</v>
      </c>
      <c r="D92" s="6" t="s">
        <v>139</v>
      </c>
      <c r="E92" s="3">
        <v>44378</v>
      </c>
      <c r="F92" s="2" t="s">
        <v>156</v>
      </c>
      <c r="G92" s="2"/>
      <c r="H92" s="2" t="s">
        <v>17</v>
      </c>
      <c r="I92" s="2"/>
    </row>
    <row r="93" spans="1:9" x14ac:dyDescent="0.2">
      <c r="A93" s="17" t="s">
        <v>259</v>
      </c>
      <c r="B93" s="17" t="s">
        <v>19</v>
      </c>
      <c r="C93" s="2" t="s">
        <v>21</v>
      </c>
      <c r="D93" s="6" t="s">
        <v>139</v>
      </c>
      <c r="E93" s="3">
        <v>44378</v>
      </c>
      <c r="F93" s="2" t="s">
        <v>156</v>
      </c>
      <c r="G93" s="2"/>
      <c r="H93" s="2" t="s">
        <v>17</v>
      </c>
      <c r="I93" s="2"/>
    </row>
    <row r="94" spans="1:9" x14ac:dyDescent="0.2">
      <c r="A94" s="17" t="s">
        <v>260</v>
      </c>
      <c r="B94" s="17" t="s">
        <v>24</v>
      </c>
      <c r="C94" s="2" t="s">
        <v>30</v>
      </c>
      <c r="D94" s="6" t="s">
        <v>139</v>
      </c>
      <c r="E94" s="3">
        <v>44378</v>
      </c>
      <c r="F94" s="2" t="s">
        <v>261</v>
      </c>
      <c r="G94" s="2"/>
      <c r="H94" s="2" t="s">
        <v>17</v>
      </c>
      <c r="I94" s="2"/>
    </row>
    <row r="95" spans="1:9" x14ac:dyDescent="0.2">
      <c r="A95" s="17" t="s">
        <v>262</v>
      </c>
      <c r="B95" s="17" t="s">
        <v>19</v>
      </c>
      <c r="C95" s="2" t="s">
        <v>263</v>
      </c>
      <c r="D95" s="2"/>
      <c r="E95" s="2"/>
      <c r="F95" s="2" t="s">
        <v>261</v>
      </c>
      <c r="G95" s="2"/>
      <c r="H95" s="2" t="s">
        <v>37</v>
      </c>
      <c r="I95" s="2"/>
    </row>
    <row r="96" spans="1:9" x14ac:dyDescent="0.2">
      <c r="A96" s="17" t="s">
        <v>264</v>
      </c>
      <c r="B96" s="17" t="s">
        <v>19</v>
      </c>
      <c r="C96" s="2" t="s">
        <v>263</v>
      </c>
      <c r="D96" s="2"/>
      <c r="E96" s="2"/>
      <c r="F96" s="2" t="s">
        <v>261</v>
      </c>
      <c r="G96" s="2"/>
      <c r="H96" s="2" t="s">
        <v>37</v>
      </c>
      <c r="I96" s="2"/>
    </row>
    <row r="97" spans="1:9" x14ac:dyDescent="0.2">
      <c r="A97" s="17" t="s">
        <v>265</v>
      </c>
      <c r="B97" s="17" t="s">
        <v>19</v>
      </c>
      <c r="C97" s="2" t="s">
        <v>263</v>
      </c>
      <c r="D97" s="2"/>
      <c r="E97" s="2"/>
      <c r="F97" s="2" t="s">
        <v>261</v>
      </c>
      <c r="G97" s="2"/>
      <c r="H97" s="2" t="s">
        <v>37</v>
      </c>
      <c r="I97" s="2"/>
    </row>
    <row r="98" spans="1:9" x14ac:dyDescent="0.2">
      <c r="A98" s="17" t="s">
        <v>266</v>
      </c>
      <c r="B98" s="17" t="s">
        <v>19</v>
      </c>
      <c r="C98" s="2" t="s">
        <v>263</v>
      </c>
      <c r="D98" s="2"/>
      <c r="E98" s="2"/>
      <c r="F98" s="2" t="s">
        <v>261</v>
      </c>
      <c r="G98" s="2"/>
      <c r="H98" s="2" t="s">
        <v>37</v>
      </c>
      <c r="I98" s="2"/>
    </row>
    <row r="99" spans="1:9" x14ac:dyDescent="0.2">
      <c r="A99" s="17" t="s">
        <v>267</v>
      </c>
      <c r="B99" s="17" t="s">
        <v>19</v>
      </c>
      <c r="C99" s="2" t="s">
        <v>263</v>
      </c>
      <c r="D99" s="2"/>
      <c r="E99" s="2"/>
      <c r="F99" s="2" t="s">
        <v>261</v>
      </c>
      <c r="G99" s="2"/>
      <c r="H99" s="2" t="s">
        <v>37</v>
      </c>
      <c r="I99" s="2"/>
    </row>
    <row r="100" spans="1:9" x14ac:dyDescent="0.2">
      <c r="A100" s="17" t="s">
        <v>268</v>
      </c>
      <c r="B100" s="17" t="s">
        <v>19</v>
      </c>
      <c r="C100" s="2" t="s">
        <v>263</v>
      </c>
      <c r="D100" s="2"/>
      <c r="E100" s="2"/>
      <c r="F100" s="2" t="s">
        <v>261</v>
      </c>
      <c r="G100" s="2"/>
      <c r="H100" s="2" t="s">
        <v>37</v>
      </c>
      <c r="I100" s="2"/>
    </row>
    <row r="101" spans="1:9" x14ac:dyDescent="0.2">
      <c r="A101" s="17" t="s">
        <v>269</v>
      </c>
      <c r="B101" s="17" t="s">
        <v>19</v>
      </c>
      <c r="C101" s="2" t="s">
        <v>263</v>
      </c>
      <c r="D101" s="2"/>
      <c r="E101" s="2"/>
      <c r="F101" s="2" t="s">
        <v>261</v>
      </c>
      <c r="G101" s="2"/>
      <c r="H101" s="2" t="s">
        <v>37</v>
      </c>
      <c r="I101" s="2"/>
    </row>
  </sheetData>
  <autoFilter ref="A1:I1" xr:uid="{3F4B1AA2-4F99-4E27-9E02-94622BBAFFB3}">
    <sortState xmlns:xlrd2="http://schemas.microsoft.com/office/spreadsheetml/2017/richdata2" ref="A2:I54">
      <sortCondition ref="E1"/>
    </sortState>
  </autoFilter>
  <conditionalFormatting sqref="C55:C101">
    <cfRule type="cellIs" dxfId="72" priority="7" operator="equal">
      <formula>"Verschillen in data"</formula>
    </cfRule>
    <cfRule type="cellIs" dxfId="71" priority="8" operator="equal">
      <formula>"Niet aanwezig"</formula>
    </cfRule>
    <cfRule type="cellIs" dxfId="70" priority="9" operator="equal">
      <formula>"Data kloppend"</formula>
    </cfRule>
  </conditionalFormatting>
  <conditionalFormatting sqref="I55:I101 D55:G101">
    <cfRule type="cellIs" dxfId="69" priority="1" operator="equal">
      <formula>"Verschillen in data"</formula>
    </cfRule>
    <cfRule type="cellIs" dxfId="68" priority="2" operator="equal">
      <formula>"Niet aanwezig"</formula>
    </cfRule>
    <cfRule type="cellIs" dxfId="67" priority="3" operator="equal">
      <formula>"Data kloppend"</formula>
    </cfRule>
  </conditionalFormatting>
  <hyperlinks>
    <hyperlink ref="D26" r:id="rId1" location="/metadata/917b5ba0-4fdd-4654-8c18-b3ccdadaa55a?tab=general" xr:uid="{FC0E0EFD-CC17-44CA-BA7A-1B1F9FAEC19D}"/>
    <hyperlink ref="D6" r:id="rId2" location="/metadata/504afbe6-0069-411b-b69b-2aae3728f73a?tab=general" xr:uid="{0BFF1C25-EFC9-4745-932C-B94AB1158210}"/>
    <hyperlink ref="D12" r:id="rId3" location="/metadata/f4520ae7-9229-4132-8d42-37b4f962212a?tab=general" xr:uid="{7580272A-363C-4201-819E-61D40C707B11}"/>
    <hyperlink ref="D22" r:id="rId4" location="/metadata/cfc800cb-e903-4364-9415-ddd3e0ecf49f?tab=general" xr:uid="{F6A664EC-D873-438C-8C81-6BA150BC24A1}"/>
    <hyperlink ref="D62" r:id="rId5" location="/metadata/f4520ae7-9229-4132-8d42-37b4f962212a?tab=general" xr:uid="{A8DB241F-B64B-4C51-BEB5-C397F0BE0411}"/>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70-B298-4C30-B6D6-A1AF67DEDAAF}">
  <dimension ref="A1:L101"/>
  <sheetViews>
    <sheetView showZeros="0" topLeftCell="C1" zoomScale="70" zoomScaleNormal="70" workbookViewId="0">
      <selection activeCell="F63" sqref="F63"/>
    </sheetView>
  </sheetViews>
  <sheetFormatPr defaultRowHeight="12.75" x14ac:dyDescent="0.2"/>
  <cols>
    <col min="1" max="1" width="87.42578125" bestFit="1" customWidth="1"/>
    <col min="2" max="2" width="87.28515625" bestFit="1" customWidth="1"/>
    <col min="3" max="4" width="69.5703125" customWidth="1"/>
    <col min="5" max="5" width="31.85546875" customWidth="1"/>
    <col min="6" max="7" width="34.85546875" customWidth="1"/>
    <col min="8" max="8" width="36.28515625" style="16" customWidth="1"/>
    <col min="9" max="11" width="52" customWidth="1"/>
    <col min="12" max="12" width="17.140625" customWidth="1"/>
  </cols>
  <sheetData>
    <row r="1" spans="1:12" x14ac:dyDescent="0.2">
      <c r="A1" s="4" t="s">
        <v>171</v>
      </c>
      <c r="B1" s="4" t="s">
        <v>170</v>
      </c>
      <c r="C1" s="4" t="s">
        <v>172</v>
      </c>
      <c r="D1" s="4" t="s">
        <v>3</v>
      </c>
      <c r="E1" s="4" t="s">
        <v>144</v>
      </c>
      <c r="F1" s="4" t="s">
        <v>145</v>
      </c>
      <c r="G1" s="4" t="s">
        <v>194</v>
      </c>
      <c r="H1" s="14" t="s">
        <v>146</v>
      </c>
      <c r="I1" s="4" t="s">
        <v>147</v>
      </c>
      <c r="J1" s="4" t="s">
        <v>148</v>
      </c>
      <c r="K1" s="4" t="s">
        <v>149</v>
      </c>
      <c r="L1" s="4" t="s">
        <v>270</v>
      </c>
    </row>
    <row r="2" spans="1:12" x14ac:dyDescent="0.2">
      <c r="A2" s="2" t="s">
        <v>76</v>
      </c>
      <c r="B2" s="2" t="s">
        <v>9</v>
      </c>
      <c r="C2" s="2" t="s">
        <v>173</v>
      </c>
      <c r="D2" s="2" t="str">
        <f>IF(ISBLANK(VLOOKUP(A:A,'RWS AS-IS'!A:K,7,FALSE)),"",VLOOKUP(A:A,'RWS AS-IS'!A:K,7,FALSE))</f>
        <v/>
      </c>
      <c r="E2" s="3" t="str">
        <f>IF(ISBLANK(VLOOKUP(A:A,'RWS AS-IS'!A:K,6,FALSE)),"",VLOOKUP(A:A,'RWS AS-IS'!A:K,6,FALSE))</f>
        <v/>
      </c>
      <c r="F2" s="3" t="str">
        <f>IF(ISBLANK(VLOOKUP(A:A,'PDOK AS-IS'!A:K,6,FALSE)),"",VLOOKUP(A:A,'PDOK AS-IS'!A:K,6,FALSE))</f>
        <v/>
      </c>
      <c r="G2" s="3" t="s">
        <v>174</v>
      </c>
      <c r="H2" s="3" t="s">
        <v>197</v>
      </c>
      <c r="I2" s="2" t="str">
        <f>VLOOKUP(A:A,'RWS AS-IS'!A:K,10,FALSE)</f>
        <v>Niet aanwezig</v>
      </c>
      <c r="J2" s="2" t="str">
        <f>VLOOKUP(A:A,'PDOK AS-IS'!A:K,10,FALSE)</f>
        <v>Niet aanwezig</v>
      </c>
      <c r="K2" s="2" t="str">
        <f>VLOOKUP(A:A,'NGR AS-IS'!A:I,8,FALSE)</f>
        <v>Niet aanwezig</v>
      </c>
      <c r="L2" s="28" t="s">
        <v>272</v>
      </c>
    </row>
    <row r="3" spans="1:12" x14ac:dyDescent="0.2">
      <c r="A3" s="2" t="s">
        <v>93</v>
      </c>
      <c r="B3" s="2" t="s">
        <v>9</v>
      </c>
      <c r="C3" s="2" t="s">
        <v>11</v>
      </c>
      <c r="D3" s="2" t="str">
        <f>IF(ISBLANK(VLOOKUP(A:A,'RWS AS-IS'!A:K,7,FALSE)),"",VLOOKUP(A:A,'RWS AS-IS'!A:K,7,FALSE))</f>
        <v>6-jaarlijks</v>
      </c>
      <c r="E3" s="3">
        <f>IF(ISBLANK(VLOOKUP(A:A,'RWS AS-IS'!A:K,6,FALSE)),"",VLOOKUP(A:A,'RWS AS-IS'!A:K,6,FALSE))</f>
        <v>44883</v>
      </c>
      <c r="F3" s="3">
        <f>IF(ISBLANK(VLOOKUP(A:A,'PDOK AS-IS'!A:K,6,FALSE)),"",VLOOKUP(A:A,'PDOK AS-IS'!A:K,6,FALSE))</f>
        <v>44966</v>
      </c>
      <c r="G3" s="15" t="b">
        <f ca="1">_xlfn.DAYS(F3,TODAY())&gt;-2190</f>
        <v>1</v>
      </c>
      <c r="H3" s="15">
        <f>_xlfn.DAYS(E3,F3)</f>
        <v>-83</v>
      </c>
      <c r="I3" s="2" t="str">
        <f>VLOOKUP(A:A,'RWS AS-IS'!A:K,10,FALSE)</f>
        <v>Data aanwezig</v>
      </c>
      <c r="J3" s="2" t="str">
        <f>VLOOKUP(A:A,'PDOK AS-IS'!A:K,10,FALSE)</f>
        <v>Data zichtbaar</v>
      </c>
      <c r="K3" s="2" t="str">
        <f>VLOOKUP(A:A,'NGR AS-IS'!A:I,8,FALSE)</f>
        <v>Verschillen in datums</v>
      </c>
      <c r="L3" s="28" t="s">
        <v>272</v>
      </c>
    </row>
    <row r="4" spans="1:12" x14ac:dyDescent="0.2">
      <c r="A4" s="2" t="s">
        <v>75</v>
      </c>
      <c r="B4" s="2" t="s">
        <v>9</v>
      </c>
      <c r="C4" s="2" t="s">
        <v>173</v>
      </c>
      <c r="D4" s="2" t="str">
        <f>IF(ISBLANK(VLOOKUP(A:A,'RWS AS-IS'!A:K,7,FALSE)),"",VLOOKUP(A:A,'RWS AS-IS'!A:K,7,FALSE))</f>
        <v/>
      </c>
      <c r="E4" s="3" t="str">
        <f>IF(ISBLANK(VLOOKUP(A:A,'RWS AS-IS'!A:K,6,FALSE)),"",VLOOKUP(A:A,'RWS AS-IS'!A:K,6,FALSE))</f>
        <v/>
      </c>
      <c r="F4" s="3" t="str">
        <f>IF(ISBLANK(VLOOKUP(A:A,'PDOK AS-IS'!A:K,6,FALSE)),"",VLOOKUP(A:A,'PDOK AS-IS'!A:K,6,FALSE))</f>
        <v/>
      </c>
      <c r="G4" s="3" t="s">
        <v>174</v>
      </c>
      <c r="H4" s="3" t="s">
        <v>197</v>
      </c>
      <c r="I4" s="2" t="str">
        <f>VLOOKUP(A:A,'RWS AS-IS'!A:K,10,FALSE)</f>
        <v>Niet aanwezig</v>
      </c>
      <c r="J4" s="2" t="str">
        <f>VLOOKUP(A:A,'PDOK AS-IS'!A:K,10,FALSE)</f>
        <v>Niet aanwezig</v>
      </c>
      <c r="K4" s="2" t="str">
        <f>VLOOKUP(A:A,'NGR AS-IS'!A:I,8,FALSE)</f>
        <v>Niet aanwezig</v>
      </c>
      <c r="L4" s="28" t="s">
        <v>272</v>
      </c>
    </row>
    <row r="5" spans="1:12" x14ac:dyDescent="0.2">
      <c r="A5" s="2" t="s">
        <v>63</v>
      </c>
      <c r="B5" s="2" t="s">
        <v>64</v>
      </c>
      <c r="C5" s="2" t="s">
        <v>46</v>
      </c>
      <c r="D5" s="2" t="str">
        <f>IF(ISBLANK(VLOOKUP(A:A,'RWS AS-IS'!A:K,7,FALSE)),"",VLOOKUP(A:A,'RWS AS-IS'!A:K,7,FALSE))</f>
        <v>2-jaarlijks</v>
      </c>
      <c r="E5" s="3">
        <f>IF(ISBLANK(VLOOKUP(A:A,'RWS AS-IS'!A:K,6,FALSE)),"",VLOOKUP(A:A,'RWS AS-IS'!A:K,6,FALSE))</f>
        <v>44883</v>
      </c>
      <c r="F5" s="3">
        <f>IF(ISBLANK(VLOOKUP(A:A,'PDOK AS-IS'!A:K,6,FALSE)),"",VLOOKUP(A:A,'PDOK AS-IS'!A:K,6,FALSE))</f>
        <v>44196</v>
      </c>
      <c r="G5" s="15" t="b">
        <f ca="1">_xlfn.DAYS(F5,TODAY())&gt;-730</f>
        <v>0</v>
      </c>
      <c r="H5" s="15">
        <f>_xlfn.DAYS(E5,F5)</f>
        <v>687</v>
      </c>
      <c r="I5" s="2" t="str">
        <f>VLOOKUP(A:A,'RWS AS-IS'!A:K,10,FALSE)</f>
        <v>Data aanwezig</v>
      </c>
      <c r="J5" s="2" t="str">
        <f>VLOOKUP(A:A,'PDOK AS-IS'!A:K,10,FALSE)</f>
        <v>Data zichtbaar</v>
      </c>
      <c r="K5" s="2" t="str">
        <f>VLOOKUP(A:A,'NGR AS-IS'!A:I,8,FALSE)</f>
        <v>Verschillen in datums</v>
      </c>
      <c r="L5" s="28" t="s">
        <v>272</v>
      </c>
    </row>
    <row r="6" spans="1:12" x14ac:dyDescent="0.2">
      <c r="A6" s="2" t="s">
        <v>77</v>
      </c>
      <c r="B6" s="2" t="s">
        <v>9</v>
      </c>
      <c r="C6" s="2" t="s">
        <v>173</v>
      </c>
      <c r="D6" s="2" t="str">
        <f>IF(ISBLANK(VLOOKUP(A:A,'RWS AS-IS'!A:K,7,FALSE)),"",VLOOKUP(A:A,'RWS AS-IS'!A:K,7,FALSE))</f>
        <v/>
      </c>
      <c r="E6" s="3" t="str">
        <f>IF(ISBLANK(VLOOKUP(A:A,'RWS AS-IS'!A:K,6,FALSE)),"",VLOOKUP(A:A,'RWS AS-IS'!A:K,6,FALSE))</f>
        <v/>
      </c>
      <c r="F6" s="3" t="str">
        <f>IF(ISBLANK(VLOOKUP(A:A,'PDOK AS-IS'!A:K,6,FALSE)),"",VLOOKUP(A:A,'PDOK AS-IS'!A:K,6,FALSE))</f>
        <v/>
      </c>
      <c r="G6" s="3" t="s">
        <v>174</v>
      </c>
      <c r="H6" s="3" t="s">
        <v>197</v>
      </c>
      <c r="I6" s="2" t="str">
        <f>VLOOKUP(A:A,'RWS AS-IS'!A:K,10,FALSE)</f>
        <v>Niet aanwezig</v>
      </c>
      <c r="J6" s="2" t="str">
        <f>VLOOKUP(A:A,'PDOK AS-IS'!A:K,10,FALSE)</f>
        <v>Niet aanwezig</v>
      </c>
      <c r="K6" s="2" t="str">
        <f>VLOOKUP(A:A,'NGR AS-IS'!A:I,8,FALSE)</f>
        <v>Niet aanwezig</v>
      </c>
      <c r="L6" s="28" t="s">
        <v>272</v>
      </c>
    </row>
    <row r="7" spans="1:12" x14ac:dyDescent="0.2">
      <c r="A7" s="2" t="s">
        <v>78</v>
      </c>
      <c r="B7" s="2" t="s">
        <v>9</v>
      </c>
      <c r="C7" s="2" t="s">
        <v>173</v>
      </c>
      <c r="D7" s="2" t="str">
        <f>IF(ISBLANK(VLOOKUP(A:A,'RWS AS-IS'!A:K,7,FALSE)),"",VLOOKUP(A:A,'RWS AS-IS'!A:K,7,FALSE))</f>
        <v/>
      </c>
      <c r="E7" s="3" t="str">
        <f>IF(ISBLANK(VLOOKUP(A:A,'RWS AS-IS'!A:K,6,FALSE)),"",VLOOKUP(A:A,'RWS AS-IS'!A:K,6,FALSE))</f>
        <v/>
      </c>
      <c r="F7" s="3" t="str">
        <f>IF(ISBLANK(VLOOKUP(A:A,'PDOK AS-IS'!A:K,6,FALSE)),"",VLOOKUP(A:A,'PDOK AS-IS'!A:K,6,FALSE))</f>
        <v/>
      </c>
      <c r="G7" s="3" t="s">
        <v>174</v>
      </c>
      <c r="H7" s="3" t="s">
        <v>197</v>
      </c>
      <c r="I7" s="2" t="str">
        <f>VLOOKUP(A:A,'RWS AS-IS'!A:K,10,FALSE)</f>
        <v>Niet aanwezig</v>
      </c>
      <c r="J7" s="2" t="str">
        <f>VLOOKUP(A:A,'PDOK AS-IS'!A:K,10,FALSE)</f>
        <v>Niet aanwezig</v>
      </c>
      <c r="K7" s="2" t="str">
        <f>VLOOKUP(A:A,'NGR AS-IS'!A:I,8,FALSE)</f>
        <v>Niet aanwezig</v>
      </c>
      <c r="L7" s="28" t="s">
        <v>272</v>
      </c>
    </row>
    <row r="8" spans="1:12" x14ac:dyDescent="0.2">
      <c r="A8" s="2" t="s">
        <v>53</v>
      </c>
      <c r="B8" s="2" t="s">
        <v>24</v>
      </c>
      <c r="C8" s="2" t="s">
        <v>50</v>
      </c>
      <c r="D8" s="2" t="str">
        <f>IF(ISBLANK(VLOOKUP(A:A,'RWS AS-IS'!A:K,7,FALSE)),"",VLOOKUP(A:A,'RWS AS-IS'!A:K,7,FALSE))</f>
        <v>Maandelijks</v>
      </c>
      <c r="E8" s="3">
        <f>IF(ISBLANK(VLOOKUP(A:A,'RWS AS-IS'!A:K,6,FALSE)),"",VLOOKUP(A:A,'RWS AS-IS'!A:K,6,FALSE))</f>
        <v>45142</v>
      </c>
      <c r="F8" s="3">
        <f>IF(ISBLANK(VLOOKUP(A:A,'PDOK AS-IS'!A:K,6,FALSE)),"",VLOOKUP(A:A,'PDOK AS-IS'!A:K,6,FALSE))</f>
        <v>45126</v>
      </c>
      <c r="G8" s="15" t="b">
        <f ca="1">_xlfn.DAYS(F8,TODAY())&gt;-31</f>
        <v>1</v>
      </c>
      <c r="H8" s="15">
        <f>_xlfn.DAYS(E8,F8)</f>
        <v>16</v>
      </c>
      <c r="I8" s="2" t="str">
        <f>VLOOKUP(A:A,'RWS AS-IS'!A:K,10,FALSE)</f>
        <v>Data aanwezig</v>
      </c>
      <c r="J8" s="2" t="str">
        <f>VLOOKUP(A:A,'PDOK AS-IS'!A:K,10,FALSE)</f>
        <v>Data zichtbaar</v>
      </c>
      <c r="K8" s="2" t="str">
        <f>VLOOKUP(A:A,'NGR AS-IS'!A:I,8,FALSE)</f>
        <v>Verschillen in datums</v>
      </c>
      <c r="L8" s="28" t="s">
        <v>272</v>
      </c>
    </row>
    <row r="9" spans="1:12" x14ac:dyDescent="0.2">
      <c r="A9" s="2" t="s">
        <v>52</v>
      </c>
      <c r="B9" s="2" t="s">
        <v>24</v>
      </c>
      <c r="C9" s="2" t="s">
        <v>50</v>
      </c>
      <c r="D9" s="2" t="str">
        <f>IF(ISBLANK(VLOOKUP(A:A,'RWS AS-IS'!A:K,7,FALSE)),"",VLOOKUP(A:A,'RWS AS-IS'!A:K,7,FALSE))</f>
        <v>Maandelijks</v>
      </c>
      <c r="E9" s="3">
        <f>IF(ISBLANK(VLOOKUP(A:A,'RWS AS-IS'!A:K,6,FALSE)),"",VLOOKUP(A:A,'RWS AS-IS'!A:K,6,FALSE))</f>
        <v>45142</v>
      </c>
      <c r="F9" s="3">
        <f>IF(ISBLANK(VLOOKUP(A:A,'PDOK AS-IS'!A:K,6,FALSE)),"",VLOOKUP(A:A,'PDOK AS-IS'!A:K,6,FALSE))</f>
        <v>45126</v>
      </c>
      <c r="G9" s="15" t="b">
        <f ca="1">_xlfn.DAYS(F9,TODAY())&gt;-31</f>
        <v>1</v>
      </c>
      <c r="H9" s="15">
        <f>_xlfn.DAYS(E9,F9)</f>
        <v>16</v>
      </c>
      <c r="I9" s="2" t="str">
        <f>VLOOKUP(A:A,'RWS AS-IS'!A:K,10,FALSE)</f>
        <v>Data aanwezig</v>
      </c>
      <c r="J9" s="2" t="str">
        <f>VLOOKUP(A:A,'PDOK AS-IS'!A:K,10,FALSE)</f>
        <v>Data zichtbaar</v>
      </c>
      <c r="K9" s="2" t="str">
        <f>VLOOKUP(A:A,'NGR AS-IS'!A:I,8,FALSE)</f>
        <v>Verschillen in datums</v>
      </c>
      <c r="L9" s="28" t="s">
        <v>272</v>
      </c>
    </row>
    <row r="10" spans="1:12" x14ac:dyDescent="0.2">
      <c r="A10" s="2" t="s">
        <v>79</v>
      </c>
      <c r="B10" s="2" t="s">
        <v>9</v>
      </c>
      <c r="C10" s="2" t="s">
        <v>173</v>
      </c>
      <c r="D10" s="2" t="str">
        <f>IF(ISBLANK(VLOOKUP(A:A,'RWS AS-IS'!A:K,7,FALSE)),"",VLOOKUP(A:A,'RWS AS-IS'!A:K,7,FALSE))</f>
        <v/>
      </c>
      <c r="E10" s="3" t="str">
        <f>IF(ISBLANK(VLOOKUP(A:A,'RWS AS-IS'!A:K,6,FALSE)),"",VLOOKUP(A:A,'RWS AS-IS'!A:K,6,FALSE))</f>
        <v/>
      </c>
      <c r="F10" s="3" t="str">
        <f>IF(ISBLANK(VLOOKUP(A:A,'PDOK AS-IS'!A:K,6,FALSE)),"",VLOOKUP(A:A,'PDOK AS-IS'!A:K,6,FALSE))</f>
        <v/>
      </c>
      <c r="G10" s="3" t="s">
        <v>174</v>
      </c>
      <c r="H10" s="3" t="s">
        <v>197</v>
      </c>
      <c r="I10" s="2" t="str">
        <f>VLOOKUP(A:A,'RWS AS-IS'!A:K,10,FALSE)</f>
        <v>Niet aanwezig</v>
      </c>
      <c r="J10" s="2" t="str">
        <f>VLOOKUP(A:A,'PDOK AS-IS'!A:K,10,FALSE)</f>
        <v>Niet aanwezig</v>
      </c>
      <c r="K10" s="2" t="str">
        <f>VLOOKUP(A:A,'NGR AS-IS'!A:I,8,FALSE)</f>
        <v>Niet aanwezig</v>
      </c>
      <c r="L10" s="28" t="s">
        <v>272</v>
      </c>
    </row>
    <row r="11" spans="1:12" x14ac:dyDescent="0.2">
      <c r="A11" s="2" t="s">
        <v>80</v>
      </c>
      <c r="B11" s="2" t="s">
        <v>9</v>
      </c>
      <c r="C11" s="2" t="s">
        <v>173</v>
      </c>
      <c r="D11" s="2" t="str">
        <f>IF(ISBLANK(VLOOKUP(A:A,'RWS AS-IS'!A:K,7,FALSE)),"",VLOOKUP(A:A,'RWS AS-IS'!A:K,7,FALSE))</f>
        <v/>
      </c>
      <c r="E11" s="3" t="str">
        <f>IF(ISBLANK(VLOOKUP(A:A,'RWS AS-IS'!A:K,6,FALSE)),"",VLOOKUP(A:A,'RWS AS-IS'!A:K,6,FALSE))</f>
        <v/>
      </c>
      <c r="F11" s="3" t="str">
        <f>IF(ISBLANK(VLOOKUP(A:A,'PDOK AS-IS'!A:K,6,FALSE)),"",VLOOKUP(A:A,'PDOK AS-IS'!A:K,6,FALSE))</f>
        <v/>
      </c>
      <c r="G11" s="3" t="s">
        <v>174</v>
      </c>
      <c r="H11" s="3" t="s">
        <v>197</v>
      </c>
      <c r="I11" s="2" t="str">
        <f>VLOOKUP(A:A,'RWS AS-IS'!A:K,10,FALSE)</f>
        <v>Niet aanwezig</v>
      </c>
      <c r="J11" s="2" t="str">
        <f>VLOOKUP(A:A,'PDOK AS-IS'!A:K,10,FALSE)</f>
        <v>Niet aanwezig</v>
      </c>
      <c r="K11" s="2" t="str">
        <f>VLOOKUP(A:A,'NGR AS-IS'!A:I,8,FALSE)</f>
        <v>Niet aanwezig</v>
      </c>
      <c r="L11" s="28" t="s">
        <v>272</v>
      </c>
    </row>
    <row r="12" spans="1:12" x14ac:dyDescent="0.2">
      <c r="A12" s="2" t="s">
        <v>81</v>
      </c>
      <c r="B12" s="2" t="s">
        <v>9</v>
      </c>
      <c r="C12" s="2" t="s">
        <v>46</v>
      </c>
      <c r="D12" s="2" t="str">
        <f>IF(ISBLANK(VLOOKUP(A:A,'RWS AS-IS'!A:K,7,FALSE)),"",VLOOKUP(A:A,'RWS AS-IS'!A:K,7,FALSE))</f>
        <v>2-jaarlijks</v>
      </c>
      <c r="E12" s="3">
        <f>IF(ISBLANK(VLOOKUP(A:A,'RWS AS-IS'!A:K,6,FALSE)),"",VLOOKUP(A:A,'RWS AS-IS'!A:K,6,FALSE))</f>
        <v>44883</v>
      </c>
      <c r="F12" s="3">
        <f>IF(ISBLANK(VLOOKUP(A:A,'PDOK AS-IS'!A:K,6,FALSE)),"",VLOOKUP(A:A,'PDOK AS-IS'!A:K,6,FALSE))</f>
        <v>44196</v>
      </c>
      <c r="G12" s="15" t="b">
        <f ca="1">_xlfn.DAYS(F12,TODAY())&gt;-730</f>
        <v>0</v>
      </c>
      <c r="H12" s="15">
        <f>_xlfn.DAYS(E12,F12)</f>
        <v>687</v>
      </c>
      <c r="I12" s="2" t="str">
        <f>VLOOKUP(A:A,'RWS AS-IS'!A:K,10,FALSE)</f>
        <v>Data aanwezig</v>
      </c>
      <c r="J12" s="2" t="str">
        <f>VLOOKUP(A:A,'PDOK AS-IS'!A:K,10,FALSE)</f>
        <v>Data zichtbaar</v>
      </c>
      <c r="K12" s="2" t="str">
        <f>VLOOKUP(A:A,'NGR AS-IS'!A:I,8,FALSE)</f>
        <v>Verschillen in datums</v>
      </c>
      <c r="L12" s="28" t="s">
        <v>272</v>
      </c>
    </row>
    <row r="13" spans="1:12" x14ac:dyDescent="0.2">
      <c r="A13" s="2" t="s">
        <v>92</v>
      </c>
      <c r="B13" s="2" t="s">
        <v>61</v>
      </c>
      <c r="C13" s="2" t="s">
        <v>173</v>
      </c>
      <c r="D13" s="2" t="str">
        <f>IF(ISBLANK(VLOOKUP(A:A,'RWS AS-IS'!A:K,7,FALSE)),"",VLOOKUP(A:A,'RWS AS-IS'!A:K,7,FALSE))</f>
        <v/>
      </c>
      <c r="E13" s="3" t="str">
        <f>IF(ISBLANK(VLOOKUP(A:A,'RWS AS-IS'!A:K,6,FALSE)),"",VLOOKUP(A:A,'RWS AS-IS'!A:K,6,FALSE))</f>
        <v/>
      </c>
      <c r="F13" s="3" t="str">
        <f>IF(ISBLANK(VLOOKUP(A:A,'PDOK AS-IS'!A:K,6,FALSE)),"",VLOOKUP(A:A,'PDOK AS-IS'!A:K,6,FALSE))</f>
        <v/>
      </c>
      <c r="G13" s="3" t="s">
        <v>174</v>
      </c>
      <c r="H13" s="3" t="s">
        <v>197</v>
      </c>
      <c r="I13" s="2" t="str">
        <f>VLOOKUP(A:A,'RWS AS-IS'!A:K,10,FALSE)</f>
        <v>Niet aanwezig</v>
      </c>
      <c r="J13" s="2" t="str">
        <f>VLOOKUP(A:A,'PDOK AS-IS'!A:K,10,FALSE)</f>
        <v>Niet aanwezig</v>
      </c>
      <c r="K13" s="2" t="str">
        <f>VLOOKUP(A:A,'NGR AS-IS'!A:I,8,FALSE)</f>
        <v>Niet aanwezig</v>
      </c>
      <c r="L13" s="28" t="s">
        <v>271</v>
      </c>
    </row>
    <row r="14" spans="1:12" x14ac:dyDescent="0.2">
      <c r="A14" s="2" t="s">
        <v>60</v>
      </c>
      <c r="B14" s="2" t="s">
        <v>61</v>
      </c>
      <c r="C14" s="2" t="s">
        <v>62</v>
      </c>
      <c r="D14" s="2" t="str">
        <f>IF(ISBLANK(VLOOKUP(A:A,'RWS AS-IS'!A:K,7,FALSE)),"",VLOOKUP(A:A,'RWS AS-IS'!A:K,7,FALSE))</f>
        <v>6-jaarlijks</v>
      </c>
      <c r="E14" s="3" t="str">
        <f>IF(ISBLANK(VLOOKUP(A:A,'RWS AS-IS'!A:K,6,FALSE)),"",VLOOKUP(A:A,'RWS AS-IS'!A:K,6,FALSE))</f>
        <v/>
      </c>
      <c r="F14" s="3" t="str">
        <f>IF(ISBLANK(VLOOKUP(A:A,'PDOK AS-IS'!A:K,6,FALSE)),"",VLOOKUP(A:A,'PDOK AS-IS'!A:K,6,FALSE))</f>
        <v/>
      </c>
      <c r="G14" s="3" t="s">
        <v>174</v>
      </c>
      <c r="H14" s="3" t="s">
        <v>197</v>
      </c>
      <c r="I14" s="2" t="str">
        <f>VLOOKUP(A:A,'RWS AS-IS'!A:K,10,FALSE)</f>
        <v>Niet aanwezig</v>
      </c>
      <c r="J14" s="2" t="str">
        <f>VLOOKUP(A:A,'PDOK AS-IS'!A:K,10,FALSE)</f>
        <v>Niet aanwezig</v>
      </c>
      <c r="K14" s="2" t="str">
        <f>VLOOKUP(A:A,'NGR AS-IS'!A:I,8,FALSE)</f>
        <v>Verschillen in datums</v>
      </c>
      <c r="L14" s="28" t="s">
        <v>272</v>
      </c>
    </row>
    <row r="15" spans="1:12" x14ac:dyDescent="0.2">
      <c r="A15" s="2" t="s">
        <v>67</v>
      </c>
      <c r="B15" s="2" t="s">
        <v>64</v>
      </c>
      <c r="C15" s="2" t="s">
        <v>46</v>
      </c>
      <c r="D15" s="2" t="str">
        <f>IF(ISBLANK(VLOOKUP(A:A,'RWS AS-IS'!A:K,7,FALSE)),"",VLOOKUP(A:A,'RWS AS-IS'!A:K,7,FALSE))</f>
        <v>2-jaarlijks</v>
      </c>
      <c r="E15" s="3">
        <f>IF(ISBLANK(VLOOKUP(A:A,'RWS AS-IS'!A:K,6,FALSE)),"",VLOOKUP(A:A,'RWS AS-IS'!A:K,6,FALSE))</f>
        <v>44883</v>
      </c>
      <c r="F15" s="3">
        <f>IF(ISBLANK(VLOOKUP(A:A,'PDOK AS-IS'!A:K,6,FALSE)),"",VLOOKUP(A:A,'PDOK AS-IS'!A:K,6,FALSE))</f>
        <v>44196</v>
      </c>
      <c r="G15" s="15" t="b">
        <f ca="1">_xlfn.DAYS(F15,TODAY())&gt;-730</f>
        <v>0</v>
      </c>
      <c r="H15" s="15">
        <f>_xlfn.DAYS(E15,F15)</f>
        <v>687</v>
      </c>
      <c r="I15" s="2" t="str">
        <f>VLOOKUP(A:A,'RWS AS-IS'!A:K,10,FALSE)</f>
        <v>Data aanwezig</v>
      </c>
      <c r="J15" s="2" t="str">
        <f>VLOOKUP(A:A,'PDOK AS-IS'!A:K,10,FALSE)</f>
        <v>Data zichtbaar</v>
      </c>
      <c r="K15" s="2" t="str">
        <f>VLOOKUP(A:A,'NGR AS-IS'!A:I,8,FALSE)</f>
        <v>Verschillen in datums</v>
      </c>
      <c r="L15" s="28" t="s">
        <v>272</v>
      </c>
    </row>
    <row r="16" spans="1:12" x14ac:dyDescent="0.2">
      <c r="A16" s="2" t="s">
        <v>82</v>
      </c>
      <c r="B16" s="2" t="s">
        <v>9</v>
      </c>
      <c r="C16" s="2" t="s">
        <v>173</v>
      </c>
      <c r="D16" s="2" t="str">
        <f>IF(ISBLANK(VLOOKUP(A:A,'RWS AS-IS'!A:K,7,FALSE)),"",VLOOKUP(A:A,'RWS AS-IS'!A:K,7,FALSE))</f>
        <v/>
      </c>
      <c r="E16" s="3" t="str">
        <f>IF(ISBLANK(VLOOKUP(A:A,'RWS AS-IS'!A:K,6,FALSE)),"",VLOOKUP(A:A,'RWS AS-IS'!A:K,6,FALSE))</f>
        <v/>
      </c>
      <c r="F16" s="3" t="str">
        <f>IF(ISBLANK(VLOOKUP(A:A,'PDOK AS-IS'!A:K,6,FALSE)),"",VLOOKUP(A:A,'PDOK AS-IS'!A:K,6,FALSE))</f>
        <v/>
      </c>
      <c r="G16" s="3" t="s">
        <v>174</v>
      </c>
      <c r="H16" s="3" t="s">
        <v>197</v>
      </c>
      <c r="I16" s="2" t="str">
        <f>VLOOKUP(A:A,'RWS AS-IS'!A:K,10,FALSE)</f>
        <v>Niet aanwezig</v>
      </c>
      <c r="J16" s="2" t="str">
        <f>VLOOKUP(A:A,'PDOK AS-IS'!A:K,10,FALSE)</f>
        <v>Niet aanwezig</v>
      </c>
      <c r="K16" s="2" t="str">
        <f>VLOOKUP(A:A,'NGR AS-IS'!A:I,8,FALSE)</f>
        <v>Niet aanwezig</v>
      </c>
      <c r="L16" s="28" t="s">
        <v>272</v>
      </c>
    </row>
    <row r="17" spans="1:12" x14ac:dyDescent="0.2">
      <c r="A17" s="2" t="s">
        <v>83</v>
      </c>
      <c r="B17" s="2" t="s">
        <v>9</v>
      </c>
      <c r="C17" s="2" t="s">
        <v>173</v>
      </c>
      <c r="D17" s="2" t="str">
        <f>IF(ISBLANK(VLOOKUP(A:A,'RWS AS-IS'!A:K,7,FALSE)),"",VLOOKUP(A:A,'RWS AS-IS'!A:K,7,FALSE))</f>
        <v/>
      </c>
      <c r="E17" s="3" t="str">
        <f>IF(ISBLANK(VLOOKUP(A:A,'RWS AS-IS'!A:K,6,FALSE)),"",VLOOKUP(A:A,'RWS AS-IS'!A:K,6,FALSE))</f>
        <v/>
      </c>
      <c r="F17" s="3" t="str">
        <f>IF(ISBLANK(VLOOKUP(A:A,'PDOK AS-IS'!A:K,6,FALSE)),"",VLOOKUP(A:A,'PDOK AS-IS'!A:K,6,FALSE))</f>
        <v/>
      </c>
      <c r="G17" s="3" t="s">
        <v>174</v>
      </c>
      <c r="H17" s="3" t="s">
        <v>197</v>
      </c>
      <c r="I17" s="2" t="str">
        <f>VLOOKUP(A:A,'RWS AS-IS'!A:K,10,FALSE)</f>
        <v>Niet aanwezig</v>
      </c>
      <c r="J17" s="2" t="str">
        <f>VLOOKUP(A:A,'PDOK AS-IS'!A:K,10,FALSE)</f>
        <v>Niet aanwezig</v>
      </c>
      <c r="K17" s="2" t="str">
        <f>VLOOKUP(A:A,'NGR AS-IS'!A:I,8,FALSE)</f>
        <v>Niet aanwezig</v>
      </c>
      <c r="L17" s="28" t="s">
        <v>272</v>
      </c>
    </row>
    <row r="18" spans="1:12" x14ac:dyDescent="0.2">
      <c r="A18" s="2" t="s">
        <v>41</v>
      </c>
      <c r="B18" s="2" t="s">
        <v>33</v>
      </c>
      <c r="C18" s="2" t="s">
        <v>35</v>
      </c>
      <c r="D18" s="2" t="str">
        <f>IF(ISBLANK(VLOOKUP(A:A,'RWS AS-IS'!A:K,7,FALSE)),"",VLOOKUP(A:A,'RWS AS-IS'!A:K,7,FALSE))</f>
        <v>5-jaarlijks</v>
      </c>
      <c r="E18" s="3">
        <f>IF(ISBLANK(VLOOKUP(A:A,'RWS AS-IS'!A:K,6,FALSE)),"",VLOOKUP(A:A,'RWS AS-IS'!A:K,6,FALSE))</f>
        <v>44883</v>
      </c>
      <c r="F18" s="3">
        <f>IF(ISBLANK(VLOOKUP(A:A,'PDOK AS-IS'!A:K,6,FALSE)),"",VLOOKUP(A:A,'PDOK AS-IS'!A:K,6,FALSE))</f>
        <v>45016</v>
      </c>
      <c r="G18" s="3" t="s">
        <v>174</v>
      </c>
      <c r="H18" s="3" t="s">
        <v>197</v>
      </c>
      <c r="I18" s="2" t="str">
        <f>VLOOKUP(A:A,'RWS AS-IS'!A:K,10,FALSE)</f>
        <v>Data aanwezig</v>
      </c>
      <c r="J18" s="2" t="str">
        <f>VLOOKUP(A:A,'PDOK AS-IS'!A:K,10,FALSE)</f>
        <v>Data zichtbaar</v>
      </c>
      <c r="K18" s="2" t="str">
        <f>VLOOKUP(A:A,'NGR AS-IS'!A:I,8,FALSE)</f>
        <v>Niet aanwezig</v>
      </c>
      <c r="L18" s="28" t="s">
        <v>272</v>
      </c>
    </row>
    <row r="19" spans="1:12" x14ac:dyDescent="0.2">
      <c r="A19" s="2" t="s">
        <v>58</v>
      </c>
      <c r="B19" s="2" t="s">
        <v>59</v>
      </c>
      <c r="C19" s="2" t="s">
        <v>173</v>
      </c>
      <c r="D19" s="2" t="str">
        <f>IF(ISBLANK(VLOOKUP(A:A,'RWS AS-IS'!A:K,7,FALSE)),"",VLOOKUP(A:A,'RWS AS-IS'!A:K,7,FALSE))</f>
        <v/>
      </c>
      <c r="E19" s="3" t="str">
        <f>IF(ISBLANK(VLOOKUP(A:A,'RWS AS-IS'!A:K,6,FALSE)),"",VLOOKUP(A:A,'RWS AS-IS'!A:K,6,FALSE))</f>
        <v/>
      </c>
      <c r="F19" s="3" t="str">
        <f>IF(ISBLANK(VLOOKUP(A:A,'PDOK AS-IS'!A:K,6,FALSE)),"",VLOOKUP(A:A,'PDOK AS-IS'!A:K,6,FALSE))</f>
        <v/>
      </c>
      <c r="G19" s="3" t="s">
        <v>174</v>
      </c>
      <c r="H19" s="3" t="s">
        <v>197</v>
      </c>
      <c r="I19" s="2" t="str">
        <f>VLOOKUP(A:A,'RWS AS-IS'!A:K,10,FALSE)</f>
        <v>Niet aanwezig</v>
      </c>
      <c r="J19" s="2" t="str">
        <f>VLOOKUP(A:A,'PDOK AS-IS'!A:K,10,FALSE)</f>
        <v>Niet aanwezig</v>
      </c>
      <c r="K19" s="2" t="str">
        <f>VLOOKUP(A:A,'NGR AS-IS'!A:I,8,FALSE)</f>
        <v>Niet aanwezig</v>
      </c>
      <c r="L19" s="28" t="s">
        <v>271</v>
      </c>
    </row>
    <row r="20" spans="1:12" x14ac:dyDescent="0.2">
      <c r="A20" s="2" t="s">
        <v>91</v>
      </c>
      <c r="B20" s="2" t="s">
        <v>59</v>
      </c>
      <c r="C20" s="2" t="s">
        <v>62</v>
      </c>
      <c r="D20" s="2" t="str">
        <f>IF(ISBLANK(VLOOKUP(A:A,'RWS AS-IS'!A:K,7,FALSE)),"",VLOOKUP(A:A,'RWS AS-IS'!A:K,7,FALSE))</f>
        <v>6-jaarlijks</v>
      </c>
      <c r="E20" s="3" t="str">
        <f>IF(ISBLANK(VLOOKUP(A:A,'RWS AS-IS'!A:K,6,FALSE)),"",VLOOKUP(A:A,'RWS AS-IS'!A:K,6,FALSE))</f>
        <v/>
      </c>
      <c r="F20" s="3" t="str">
        <f>IF(ISBLANK(VLOOKUP(A:A,'PDOK AS-IS'!A:K,6,FALSE)),"",VLOOKUP(A:A,'PDOK AS-IS'!A:K,6,FALSE))</f>
        <v/>
      </c>
      <c r="G20" s="3" t="s">
        <v>174</v>
      </c>
      <c r="H20" s="3" t="s">
        <v>197</v>
      </c>
      <c r="I20" s="2" t="str">
        <f>VLOOKUP(A:A,'RWS AS-IS'!A:K,10,FALSE)</f>
        <v>Niet aanwezig</v>
      </c>
      <c r="J20" s="2" t="str">
        <f>VLOOKUP(A:A,'PDOK AS-IS'!A:K,10,FALSE)</f>
        <v>Niet aanwezig</v>
      </c>
      <c r="K20" s="2" t="str">
        <f>VLOOKUP(A:A,'NGR AS-IS'!A:I,8,FALSE)</f>
        <v>Verschillen in datums</v>
      </c>
      <c r="L20" s="28" t="s">
        <v>271</v>
      </c>
    </row>
    <row r="21" spans="1:12" x14ac:dyDescent="0.2">
      <c r="A21" s="2" t="s">
        <v>72</v>
      </c>
      <c r="B21" s="2" t="s">
        <v>73</v>
      </c>
      <c r="C21" s="2" t="s">
        <v>74</v>
      </c>
      <c r="D21" s="2" t="str">
        <f>IF(ISBLANK(VLOOKUP(A:A,'RWS AS-IS'!A:K,7,FALSE)),"",VLOOKUP(A:A,'RWS AS-IS'!A:K,7,FALSE))</f>
        <v xml:space="preserve">3 jaarlijks </v>
      </c>
      <c r="E21" s="3" t="str">
        <f>IF(ISBLANK(VLOOKUP(A:A,'RWS AS-IS'!A:K,6,FALSE)),"",VLOOKUP(A:A,'RWS AS-IS'!A:K,6,FALSE))</f>
        <v/>
      </c>
      <c r="F21" s="3">
        <f>IF(ISBLANK(VLOOKUP(A:A,'PDOK AS-IS'!A:K,6,FALSE)),"",VLOOKUP(A:A,'PDOK AS-IS'!A:K,6,FALSE))</f>
        <v>45035</v>
      </c>
      <c r="G21" s="15" t="b">
        <f ca="1">_xlfn.DAYS(F21,TODAY())&gt;-1095</f>
        <v>1</v>
      </c>
      <c r="H21" s="3" t="s">
        <v>197</v>
      </c>
      <c r="I21" s="2" t="str">
        <f>VLOOKUP(A:A,'RWS AS-IS'!A:K,10,FALSE)</f>
        <v>Niet aanwezig</v>
      </c>
      <c r="J21" s="2" t="str">
        <f>VLOOKUP(A:A,'PDOK AS-IS'!A:K,10,FALSE)</f>
        <v>Data zichtbaar</v>
      </c>
      <c r="K21" s="2" t="str">
        <f>VLOOKUP(A:A,'NGR AS-IS'!A:I,8,FALSE)</f>
        <v>Verschillen in datums</v>
      </c>
      <c r="L21" s="28" t="s">
        <v>272</v>
      </c>
    </row>
    <row r="22" spans="1:12" x14ac:dyDescent="0.2">
      <c r="A22" s="2" t="s">
        <v>18</v>
      </c>
      <c r="B22" s="2" t="s">
        <v>19</v>
      </c>
      <c r="C22" s="2" t="s">
        <v>21</v>
      </c>
      <c r="D22" s="2" t="str">
        <f>IF(ISBLANK(VLOOKUP(A:A,'RWS AS-IS'!A:K,7,FALSE)),"",VLOOKUP(A:A,'RWS AS-IS'!A:K,7,FALSE))</f>
        <v>op afroep</v>
      </c>
      <c r="E22" s="3">
        <f>IF(ISBLANK(VLOOKUP(A:A,'RWS AS-IS'!A:K,6,FALSE)),"",VLOOKUP(A:A,'RWS AS-IS'!A:K,6,FALSE))</f>
        <v>44972</v>
      </c>
      <c r="F22" s="3">
        <f>IF(ISBLANK(VLOOKUP(A:A,'PDOK AS-IS'!A:K,6,FALSE)),"",VLOOKUP(A:A,'PDOK AS-IS'!A:K,6,FALSE))</f>
        <v>44917</v>
      </c>
      <c r="G22" s="3" t="s">
        <v>174</v>
      </c>
      <c r="H22" s="15">
        <f>_xlfn.DAYS(E22,F22)</f>
        <v>55</v>
      </c>
      <c r="I22" s="2" t="str">
        <f>VLOOKUP(A:A,'RWS AS-IS'!A:K,10,FALSE)</f>
        <v>Data aanwezig</v>
      </c>
      <c r="J22" s="2" t="str">
        <f>VLOOKUP(A:A,'PDOK AS-IS'!A:K,10,FALSE)</f>
        <v>Data zichtbaar</v>
      </c>
      <c r="K22" s="2" t="str">
        <f>VLOOKUP(A:A,'NGR AS-IS'!A:I,8,FALSE)</f>
        <v>Verschillen in datums</v>
      </c>
      <c r="L22" s="28" t="s">
        <v>272</v>
      </c>
    </row>
    <row r="23" spans="1:12" x14ac:dyDescent="0.2">
      <c r="A23" s="2" t="s">
        <v>96</v>
      </c>
      <c r="B23" s="2" t="s">
        <v>19</v>
      </c>
      <c r="C23" s="2" t="s">
        <v>21</v>
      </c>
      <c r="D23" s="2" t="str">
        <f>IF(ISBLANK(VLOOKUP(A:A,'RWS AS-IS'!A:K,7,FALSE)),"",VLOOKUP(A:A,'RWS AS-IS'!A:K,7,FALSE))</f>
        <v>op afroep</v>
      </c>
      <c r="E23" s="3">
        <f>IF(ISBLANK(VLOOKUP(A:A,'RWS AS-IS'!A:K,6,FALSE)),"",VLOOKUP(A:A,'RWS AS-IS'!A:K,6,FALSE))</f>
        <v>44972</v>
      </c>
      <c r="F23" s="3">
        <f>IF(ISBLANK(VLOOKUP(A:A,'PDOK AS-IS'!A:K,6,FALSE)),"",VLOOKUP(A:A,'PDOK AS-IS'!A:K,6,FALSE))</f>
        <v>44917</v>
      </c>
      <c r="G23" s="3" t="s">
        <v>174</v>
      </c>
      <c r="H23" s="15">
        <f>_xlfn.DAYS(E23,F23)</f>
        <v>55</v>
      </c>
      <c r="I23" s="2" t="str">
        <f>VLOOKUP(A:A,'RWS AS-IS'!A:K,10,FALSE)</f>
        <v>Data aanwezig</v>
      </c>
      <c r="J23" s="2" t="str">
        <f>VLOOKUP(A:A,'PDOK AS-IS'!A:K,10,FALSE)</f>
        <v>Data zichtbaar</v>
      </c>
      <c r="K23" s="2" t="str">
        <f>VLOOKUP(A:A,'NGR AS-IS'!A:I,8,FALSE)</f>
        <v>Verschillen in datums</v>
      </c>
      <c r="L23" s="28" t="s">
        <v>272</v>
      </c>
    </row>
    <row r="24" spans="1:12" x14ac:dyDescent="0.2">
      <c r="A24" s="2" t="s">
        <v>97</v>
      </c>
      <c r="B24" s="2" t="s">
        <v>19</v>
      </c>
      <c r="C24" s="2" t="s">
        <v>21</v>
      </c>
      <c r="D24" s="2" t="str">
        <f>IF(ISBLANK(VLOOKUP(A:A,'RWS AS-IS'!A:K,7,FALSE)),"",VLOOKUP(A:A,'RWS AS-IS'!A:K,7,FALSE))</f>
        <v>op afroep</v>
      </c>
      <c r="E24" s="3">
        <f>IF(ISBLANK(VLOOKUP(A:A,'RWS AS-IS'!A:K,6,FALSE)),"",VLOOKUP(A:A,'RWS AS-IS'!A:K,6,FALSE))</f>
        <v>44972</v>
      </c>
      <c r="F24" s="3">
        <f>IF(ISBLANK(VLOOKUP(A:A,'PDOK AS-IS'!A:K,6,FALSE)),"",VLOOKUP(A:A,'PDOK AS-IS'!A:K,6,FALSE))</f>
        <v>44917</v>
      </c>
      <c r="G24" s="3" t="s">
        <v>174</v>
      </c>
      <c r="H24" s="15">
        <f>_xlfn.DAYS(E24,F24)</f>
        <v>55</v>
      </c>
      <c r="I24" s="2" t="str">
        <f>VLOOKUP(A:A,'RWS AS-IS'!A:K,10,FALSE)</f>
        <v>Data aanwezig</v>
      </c>
      <c r="J24" s="2" t="str">
        <f>VLOOKUP(A:A,'PDOK AS-IS'!A:K,10,FALSE)</f>
        <v>Data zichtbaar</v>
      </c>
      <c r="K24" s="2" t="str">
        <f>VLOOKUP(A:A,'NGR AS-IS'!A:I,8,FALSE)</f>
        <v>Verschillen in datums</v>
      </c>
      <c r="L24" s="28" t="s">
        <v>272</v>
      </c>
    </row>
    <row r="25" spans="1:12" x14ac:dyDescent="0.2">
      <c r="A25" s="2" t="s">
        <v>8</v>
      </c>
      <c r="B25" s="2" t="s">
        <v>9</v>
      </c>
      <c r="C25" s="2" t="s">
        <v>11</v>
      </c>
      <c r="D25" s="2" t="str">
        <f>IF(ISBLANK(VLOOKUP(A:A,'RWS AS-IS'!A:K,7,FALSE)),"",VLOOKUP(A:A,'RWS AS-IS'!A:K,7,FALSE))</f>
        <v>6-jaarlijks</v>
      </c>
      <c r="E25" s="3">
        <f>IF(ISBLANK(VLOOKUP(A:A,'RWS AS-IS'!A:K,6,FALSE)),"",VLOOKUP(A:A,'RWS AS-IS'!A:K,6,FALSE))</f>
        <v>44883</v>
      </c>
      <c r="F25" s="3">
        <f>IF(ISBLANK(VLOOKUP(A:A,'PDOK AS-IS'!A:K,6,FALSE)),"",VLOOKUP(A:A,'PDOK AS-IS'!A:K,6,FALSE))</f>
        <v>44966</v>
      </c>
      <c r="G25" s="15" t="b">
        <f ca="1">_xlfn.DAYS(F25,TODAY())&gt;-2190</f>
        <v>1</v>
      </c>
      <c r="H25" s="15">
        <f>_xlfn.DAYS(E25,F25)</f>
        <v>-83</v>
      </c>
      <c r="I25" s="2" t="str">
        <f>VLOOKUP(A:A,'RWS AS-IS'!A:K,10,FALSE)</f>
        <v>Data aanwezig</v>
      </c>
      <c r="J25" s="2" t="str">
        <f>VLOOKUP(A:A,'PDOK AS-IS'!A:K,10,FALSE)</f>
        <v>Data zichtbaar</v>
      </c>
      <c r="K25" s="2" t="str">
        <f>VLOOKUP(A:A,'NGR AS-IS'!A:I,8,FALSE)</f>
        <v>Verschillen in datums</v>
      </c>
      <c r="L25" s="28" t="s">
        <v>272</v>
      </c>
    </row>
    <row r="26" spans="1:12" x14ac:dyDescent="0.2">
      <c r="A26" s="2" t="s">
        <v>48</v>
      </c>
      <c r="B26" s="2" t="s">
        <v>24</v>
      </c>
      <c r="C26" s="2" t="s">
        <v>50</v>
      </c>
      <c r="D26" s="2" t="str">
        <f>IF(ISBLANK(VLOOKUP(A:A,'RWS AS-IS'!A:K,7,FALSE)),"",VLOOKUP(A:A,'RWS AS-IS'!A:K,7,FALSE))</f>
        <v>Maandelijks</v>
      </c>
      <c r="E26" s="3">
        <f>IF(ISBLANK(VLOOKUP(A:A,'RWS AS-IS'!A:K,6,FALSE)),"",VLOOKUP(A:A,'RWS AS-IS'!A:K,6,FALSE))</f>
        <v>45142</v>
      </c>
      <c r="F26" s="3">
        <f>IF(ISBLANK(VLOOKUP(A:A,'PDOK AS-IS'!A:K,6,FALSE)),"",VLOOKUP(A:A,'PDOK AS-IS'!A:K,6,FALSE))</f>
        <v>45126</v>
      </c>
      <c r="G26" s="15" t="b">
        <f ca="1">_xlfn.DAYS(F26,TODAY())&gt;-31</f>
        <v>1</v>
      </c>
      <c r="H26" s="15">
        <f>_xlfn.DAYS(E26,F26)</f>
        <v>16</v>
      </c>
      <c r="I26" s="2" t="str">
        <f>VLOOKUP(A:A,'RWS AS-IS'!A:K,10,FALSE)</f>
        <v>Data aanwezig</v>
      </c>
      <c r="J26" s="2" t="str">
        <f>VLOOKUP(A:A,'PDOK AS-IS'!A:K,10,FALSE)</f>
        <v>Data zichtbaar</v>
      </c>
      <c r="K26" s="2" t="str">
        <f>VLOOKUP(A:A,'NGR AS-IS'!A:I,8,FALSE)</f>
        <v>Niet aanwezig</v>
      </c>
      <c r="L26" s="28" t="s">
        <v>272</v>
      </c>
    </row>
    <row r="27" spans="1:12" x14ac:dyDescent="0.2">
      <c r="A27" s="2" t="s">
        <v>84</v>
      </c>
      <c r="B27" s="2" t="s">
        <v>9</v>
      </c>
      <c r="C27" s="2" t="s">
        <v>173</v>
      </c>
      <c r="D27" s="2" t="str">
        <f>IF(ISBLANK(VLOOKUP(A:A,'RWS AS-IS'!A:K,7,FALSE)),"",VLOOKUP(A:A,'RWS AS-IS'!A:K,7,FALSE))</f>
        <v/>
      </c>
      <c r="E27" s="3" t="str">
        <f>IF(ISBLANK(VLOOKUP(A:A,'RWS AS-IS'!A:K,6,FALSE)),"",VLOOKUP(A:A,'RWS AS-IS'!A:K,6,FALSE))</f>
        <v/>
      </c>
      <c r="F27" s="3" t="str">
        <f>IF(ISBLANK(VLOOKUP(A:A,'PDOK AS-IS'!A:K,6,FALSE)),"",VLOOKUP(A:A,'PDOK AS-IS'!A:K,6,FALSE))</f>
        <v/>
      </c>
      <c r="G27" s="3" t="s">
        <v>174</v>
      </c>
      <c r="H27" s="3" t="s">
        <v>197</v>
      </c>
      <c r="I27" s="2" t="str">
        <f>VLOOKUP(A:A,'RWS AS-IS'!A:K,10,FALSE)</f>
        <v>Niet aanwezig</v>
      </c>
      <c r="J27" s="2" t="str">
        <f>VLOOKUP(A:A,'PDOK AS-IS'!A:K,10,FALSE)</f>
        <v>Niet aanwezig</v>
      </c>
      <c r="K27" s="2" t="str">
        <f>VLOOKUP(A:A,'NGR AS-IS'!A:I,8,FALSE)</f>
        <v>Niet aanwezig</v>
      </c>
      <c r="L27" s="28" t="s">
        <v>272</v>
      </c>
    </row>
    <row r="28" spans="1:12" x14ac:dyDescent="0.2">
      <c r="A28" s="2" t="s">
        <v>85</v>
      </c>
      <c r="B28" s="2" t="s">
        <v>9</v>
      </c>
      <c r="C28" s="2" t="s">
        <v>173</v>
      </c>
      <c r="D28" s="2" t="str">
        <f>IF(ISBLANK(VLOOKUP(A:A,'RWS AS-IS'!A:K,7,FALSE)),"",VLOOKUP(A:A,'RWS AS-IS'!A:K,7,FALSE))</f>
        <v/>
      </c>
      <c r="E28" s="3" t="str">
        <f>IF(ISBLANK(VLOOKUP(A:A,'RWS AS-IS'!A:K,6,FALSE)),"",VLOOKUP(A:A,'RWS AS-IS'!A:K,6,FALSE))</f>
        <v/>
      </c>
      <c r="F28" s="3" t="str">
        <f>IF(ISBLANK(VLOOKUP(A:A,'PDOK AS-IS'!A:K,6,FALSE)),"",VLOOKUP(A:A,'PDOK AS-IS'!A:K,6,FALSE))</f>
        <v/>
      </c>
      <c r="G28" s="3" t="s">
        <v>174</v>
      </c>
      <c r="H28" s="3" t="s">
        <v>197</v>
      </c>
      <c r="I28" s="2" t="str">
        <f>VLOOKUP(A:A,'RWS AS-IS'!A:K,10,FALSE)</f>
        <v>Niet aanwezig</v>
      </c>
      <c r="J28" s="2" t="str">
        <f>VLOOKUP(A:A,'PDOK AS-IS'!A:K,10,FALSE)</f>
        <v>Niet aanwezig</v>
      </c>
      <c r="K28" s="2" t="str">
        <f>VLOOKUP(A:A,'NGR AS-IS'!A:I,8,FALSE)</f>
        <v>Niet aanwezig</v>
      </c>
      <c r="L28" s="28" t="s">
        <v>272</v>
      </c>
    </row>
    <row r="29" spans="1:12" x14ac:dyDescent="0.2">
      <c r="A29" s="2" t="s">
        <v>38</v>
      </c>
      <c r="B29" s="2" t="s">
        <v>33</v>
      </c>
      <c r="C29" s="2" t="s">
        <v>35</v>
      </c>
      <c r="D29" s="2" t="str">
        <f>IF(ISBLANK(VLOOKUP(A:A,'RWS AS-IS'!A:K,7,FALSE)),"",VLOOKUP(A:A,'RWS AS-IS'!A:K,7,FALSE))</f>
        <v>5-jaarlijks</v>
      </c>
      <c r="E29" s="3">
        <f>IF(ISBLANK(VLOOKUP(A:A,'RWS AS-IS'!A:K,6,FALSE)),"",VLOOKUP(A:A,'RWS AS-IS'!A:K,6,FALSE))</f>
        <v>44883</v>
      </c>
      <c r="F29" s="3">
        <f>IF(ISBLANK(VLOOKUP(A:A,'PDOK AS-IS'!A:K,6,FALSE)),"",VLOOKUP(A:A,'PDOK AS-IS'!A:K,6,FALSE))</f>
        <v>45016</v>
      </c>
      <c r="G29" s="3" t="s">
        <v>174</v>
      </c>
      <c r="H29" s="3" t="s">
        <v>197</v>
      </c>
      <c r="I29" s="2" t="str">
        <f>VLOOKUP(A:A,'RWS AS-IS'!A:K,10,FALSE)</f>
        <v>Data aanwezig</v>
      </c>
      <c r="J29" s="2" t="str">
        <f>VLOOKUP(A:A,'PDOK AS-IS'!A:K,10,FALSE)</f>
        <v>Data zichtbaar</v>
      </c>
      <c r="K29" s="2" t="str">
        <f>VLOOKUP(A:A,'NGR AS-IS'!A:I,8,FALSE)</f>
        <v>Verschillen in datums</v>
      </c>
      <c r="L29" s="28" t="s">
        <v>272</v>
      </c>
    </row>
    <row r="30" spans="1:12" x14ac:dyDescent="0.2">
      <c r="A30" s="2" t="s">
        <v>94</v>
      </c>
      <c r="B30" s="2" t="s">
        <v>33</v>
      </c>
      <c r="C30" s="2" t="s">
        <v>35</v>
      </c>
      <c r="D30" s="2" t="str">
        <f>IF(ISBLANK(VLOOKUP(A:A,'RWS AS-IS'!A:K,7,FALSE)),"",VLOOKUP(A:A,'RWS AS-IS'!A:K,7,FALSE))</f>
        <v>5-jaarlijks</v>
      </c>
      <c r="E30" s="3">
        <f>IF(ISBLANK(VLOOKUP(A:A,'RWS AS-IS'!A:K,6,FALSE)),"",VLOOKUP(A:A,'RWS AS-IS'!A:K,6,FALSE))</f>
        <v>44883</v>
      </c>
      <c r="F30" s="3">
        <f>IF(ISBLANK(VLOOKUP(A:A,'PDOK AS-IS'!A:K,6,FALSE)),"",VLOOKUP(A:A,'PDOK AS-IS'!A:K,6,FALSE))</f>
        <v>45016</v>
      </c>
      <c r="G30" s="3" t="s">
        <v>174</v>
      </c>
      <c r="H30" s="3" t="s">
        <v>197</v>
      </c>
      <c r="I30" s="2" t="str">
        <f>VLOOKUP(A:A,'RWS AS-IS'!A:K,10,FALSE)</f>
        <v>Data aanwezig</v>
      </c>
      <c r="J30" s="2" t="str">
        <f>VLOOKUP(A:A,'PDOK AS-IS'!A:K,10,FALSE)</f>
        <v>Data zichtbaar</v>
      </c>
      <c r="K30" s="2" t="str">
        <f>VLOOKUP(A:A,'NGR AS-IS'!A:I,8,FALSE)</f>
        <v>Verschillen in datums</v>
      </c>
      <c r="L30" s="28" t="s">
        <v>272</v>
      </c>
    </row>
    <row r="31" spans="1:12" x14ac:dyDescent="0.2">
      <c r="A31" s="2" t="s">
        <v>95</v>
      </c>
      <c r="B31" s="2" t="s">
        <v>33</v>
      </c>
      <c r="C31" s="2" t="s">
        <v>35</v>
      </c>
      <c r="D31" s="2" t="str">
        <f>IF(ISBLANK(VLOOKUP(A:A,'RWS AS-IS'!A:K,7,FALSE)),"",VLOOKUP(A:A,'RWS AS-IS'!A:K,7,FALSE))</f>
        <v>5-jaarlijks</v>
      </c>
      <c r="E31" s="3">
        <f>IF(ISBLANK(VLOOKUP(A:A,'RWS AS-IS'!A:K,6,FALSE)),"",VLOOKUP(A:A,'RWS AS-IS'!A:K,6,FALSE))</f>
        <v>44883</v>
      </c>
      <c r="F31" s="3">
        <f>IF(ISBLANK(VLOOKUP(A:A,'PDOK AS-IS'!A:K,6,FALSE)),"",VLOOKUP(A:A,'PDOK AS-IS'!A:K,6,FALSE))</f>
        <v>45016</v>
      </c>
      <c r="G31" s="3" t="s">
        <v>174</v>
      </c>
      <c r="H31" s="3" t="s">
        <v>197</v>
      </c>
      <c r="I31" s="2" t="str">
        <f>VLOOKUP(A:A,'RWS AS-IS'!A:K,10,FALSE)</f>
        <v>Data aanwezig</v>
      </c>
      <c r="J31" s="2" t="str">
        <f>VLOOKUP(A:A,'PDOK AS-IS'!A:K,10,FALSE)</f>
        <v>Data zichtbaar</v>
      </c>
      <c r="K31" s="2" t="str">
        <f>VLOOKUP(A:A,'NGR AS-IS'!A:I,8,FALSE)</f>
        <v>Verschillen in datums</v>
      </c>
      <c r="L31" s="28" t="s">
        <v>272</v>
      </c>
    </row>
    <row r="32" spans="1:12" x14ac:dyDescent="0.2">
      <c r="A32" s="2" t="s">
        <v>32</v>
      </c>
      <c r="B32" s="2" t="s">
        <v>33</v>
      </c>
      <c r="C32" s="2" t="s">
        <v>35</v>
      </c>
      <c r="D32" s="2" t="str">
        <f>IF(ISBLANK(VLOOKUP(A:A,'RWS AS-IS'!A:K,7,FALSE)),"",VLOOKUP(A:A,'RWS AS-IS'!A:K,7,FALSE))</f>
        <v>5-jaarlijks</v>
      </c>
      <c r="E32" s="3">
        <f>IF(ISBLANK(VLOOKUP(A:A,'RWS AS-IS'!A:K,6,FALSE)),"",VLOOKUP(A:A,'RWS AS-IS'!A:K,6,FALSE))</f>
        <v>44883</v>
      </c>
      <c r="F32" s="3">
        <f>IF(ISBLANK(VLOOKUP(A:A,'PDOK AS-IS'!A:K,6,FALSE)),"",VLOOKUP(A:A,'PDOK AS-IS'!A:K,6,FALSE))</f>
        <v>45016</v>
      </c>
      <c r="G32" s="3" t="s">
        <v>174</v>
      </c>
      <c r="H32" s="3" t="s">
        <v>197</v>
      </c>
      <c r="I32" s="2" t="str">
        <f>VLOOKUP(A:A,'RWS AS-IS'!A:K,10,FALSE)</f>
        <v>Data aanwezig</v>
      </c>
      <c r="J32" s="2" t="str">
        <f>VLOOKUP(A:A,'PDOK AS-IS'!A:K,10,FALSE)</f>
        <v>Data zichtbaar</v>
      </c>
      <c r="K32" s="2" t="str">
        <f>VLOOKUP(A:A,'NGR AS-IS'!A:I,8,FALSE)</f>
        <v>Verschillen in datums</v>
      </c>
      <c r="L32" s="28" t="s">
        <v>272</v>
      </c>
    </row>
    <row r="33" spans="1:12" x14ac:dyDescent="0.2">
      <c r="A33" s="2" t="s">
        <v>86</v>
      </c>
      <c r="B33" s="2" t="s">
        <v>9</v>
      </c>
      <c r="C33" s="2" t="s">
        <v>173</v>
      </c>
      <c r="D33" s="2" t="str">
        <f>IF(ISBLANK(VLOOKUP(A:A,'RWS AS-IS'!A:K,7,FALSE)),"",VLOOKUP(A:A,'RWS AS-IS'!A:K,7,FALSE))</f>
        <v/>
      </c>
      <c r="E33" s="3" t="str">
        <f>IF(ISBLANK(VLOOKUP(A:A,'RWS AS-IS'!A:K,6,FALSE)),"",VLOOKUP(A:A,'RWS AS-IS'!A:K,6,FALSE))</f>
        <v/>
      </c>
      <c r="F33" s="3" t="str">
        <f>IF(ISBLANK(VLOOKUP(A:A,'PDOK AS-IS'!A:K,6,FALSE)),"",VLOOKUP(A:A,'PDOK AS-IS'!A:K,6,FALSE))</f>
        <v/>
      </c>
      <c r="G33" s="3" t="s">
        <v>174</v>
      </c>
      <c r="H33" s="3" t="s">
        <v>197</v>
      </c>
      <c r="I33" s="2" t="str">
        <f>VLOOKUP(A:A,'RWS AS-IS'!A:K,10,FALSE)</f>
        <v>Niet aanwezig</v>
      </c>
      <c r="J33" s="2" t="str">
        <f>VLOOKUP(A:A,'PDOK AS-IS'!A:K,10,FALSE)</f>
        <v>Niet aanwezig</v>
      </c>
      <c r="K33" s="2" t="str">
        <f>VLOOKUP(A:A,'NGR AS-IS'!A:I,8,FALSE)</f>
        <v>Niet aanwezig</v>
      </c>
      <c r="L33" s="28" t="s">
        <v>272</v>
      </c>
    </row>
    <row r="34" spans="1:12" x14ac:dyDescent="0.2">
      <c r="A34" s="2" t="s">
        <v>87</v>
      </c>
      <c r="B34" s="2" t="s">
        <v>9</v>
      </c>
      <c r="C34" s="2" t="s">
        <v>173</v>
      </c>
      <c r="D34" s="2" t="str">
        <f>IF(ISBLANK(VLOOKUP(A:A,'RWS AS-IS'!A:K,7,FALSE)),"",VLOOKUP(A:A,'RWS AS-IS'!A:K,7,FALSE))</f>
        <v/>
      </c>
      <c r="E34" s="3" t="str">
        <f>IF(ISBLANK(VLOOKUP(A:A,'RWS AS-IS'!A:K,6,FALSE)),"",VLOOKUP(A:A,'RWS AS-IS'!A:K,6,FALSE))</f>
        <v/>
      </c>
      <c r="F34" s="3" t="str">
        <f>IF(ISBLANK(VLOOKUP(A:A,'PDOK AS-IS'!A:K,6,FALSE)),"",VLOOKUP(A:A,'PDOK AS-IS'!A:K,6,FALSE))</f>
        <v/>
      </c>
      <c r="G34" s="3" t="s">
        <v>174</v>
      </c>
      <c r="H34" s="3" t="s">
        <v>197</v>
      </c>
      <c r="I34" s="2" t="str">
        <f>VLOOKUP(A:A,'RWS AS-IS'!A:K,10,FALSE)</f>
        <v>Niet aanwezig</v>
      </c>
      <c r="J34" s="2" t="str">
        <f>VLOOKUP(A:A,'PDOK AS-IS'!A:K,10,FALSE)</f>
        <v>Niet aanwezig</v>
      </c>
      <c r="K34" s="2" t="str">
        <f>VLOOKUP(A:A,'NGR AS-IS'!A:I,8,FALSE)</f>
        <v>Niet aanwezig</v>
      </c>
      <c r="L34" s="28" t="s">
        <v>272</v>
      </c>
    </row>
    <row r="35" spans="1:12" x14ac:dyDescent="0.2">
      <c r="A35" s="2" t="s">
        <v>88</v>
      </c>
      <c r="B35" s="2" t="s">
        <v>9</v>
      </c>
      <c r="C35" s="2" t="s">
        <v>173</v>
      </c>
      <c r="D35" s="2" t="str">
        <f>IF(ISBLANK(VLOOKUP(A:A,'RWS AS-IS'!A:K,7,FALSE)),"",VLOOKUP(A:A,'RWS AS-IS'!A:K,7,FALSE))</f>
        <v/>
      </c>
      <c r="E35" s="3" t="str">
        <f>IF(ISBLANK(VLOOKUP(A:A,'RWS AS-IS'!A:K,6,FALSE)),"",VLOOKUP(A:A,'RWS AS-IS'!A:K,6,FALSE))</f>
        <v/>
      </c>
      <c r="F35" s="3" t="str">
        <f>IF(ISBLANK(VLOOKUP(A:A,'PDOK AS-IS'!A:K,6,FALSE)),"",VLOOKUP(A:A,'PDOK AS-IS'!A:K,6,FALSE))</f>
        <v/>
      </c>
      <c r="G35" s="3" t="s">
        <v>174</v>
      </c>
      <c r="H35" s="3" t="s">
        <v>197</v>
      </c>
      <c r="I35" s="2" t="str">
        <f>VLOOKUP(A:A,'RWS AS-IS'!A:K,10,FALSE)</f>
        <v>Niet aanwezig</v>
      </c>
      <c r="J35" s="2" t="str">
        <f>VLOOKUP(A:A,'PDOK AS-IS'!A:K,10,FALSE)</f>
        <v>Niet aanwezig</v>
      </c>
      <c r="K35" s="2" t="str">
        <f>VLOOKUP(A:A,'NGR AS-IS'!A:I,8,FALSE)</f>
        <v>Niet aanwezig</v>
      </c>
      <c r="L35" s="28" t="s">
        <v>272</v>
      </c>
    </row>
    <row r="36" spans="1:12" x14ac:dyDescent="0.2">
      <c r="A36" s="2" t="s">
        <v>89</v>
      </c>
      <c r="B36" s="2" t="s">
        <v>9</v>
      </c>
      <c r="C36" s="2" t="s">
        <v>173</v>
      </c>
      <c r="D36" s="2" t="str">
        <f>IF(ISBLANK(VLOOKUP(A:A,'RWS AS-IS'!A:K,7,FALSE)),"",VLOOKUP(A:A,'RWS AS-IS'!A:K,7,FALSE))</f>
        <v/>
      </c>
      <c r="E36" s="3" t="str">
        <f>IF(ISBLANK(VLOOKUP(A:A,'RWS AS-IS'!A:K,6,FALSE)),"",VLOOKUP(A:A,'RWS AS-IS'!A:K,6,FALSE))</f>
        <v/>
      </c>
      <c r="F36" s="3" t="str">
        <f>IF(ISBLANK(VLOOKUP(A:A,'PDOK AS-IS'!A:K,6,FALSE)),"",VLOOKUP(A:A,'PDOK AS-IS'!A:K,6,FALSE))</f>
        <v/>
      </c>
      <c r="G36" s="3" t="s">
        <v>174</v>
      </c>
      <c r="H36" s="3" t="s">
        <v>197</v>
      </c>
      <c r="I36" s="2" t="str">
        <f>VLOOKUP(A:A,'RWS AS-IS'!A:K,10,FALSE)</f>
        <v>Niet aanwezig</v>
      </c>
      <c r="J36" s="2" t="str">
        <f>VLOOKUP(A:A,'PDOK AS-IS'!A:K,10,FALSE)</f>
        <v>Niet aanwezig</v>
      </c>
      <c r="K36" s="2" t="str">
        <f>VLOOKUP(A:A,'NGR AS-IS'!A:I,8,FALSE)</f>
        <v>Niet aanwezig</v>
      </c>
      <c r="L36" s="28" t="s">
        <v>272</v>
      </c>
    </row>
    <row r="37" spans="1:12" x14ac:dyDescent="0.2">
      <c r="A37" s="2" t="s">
        <v>44</v>
      </c>
      <c r="B37" s="2" t="s">
        <v>9</v>
      </c>
      <c r="C37" s="2" t="s">
        <v>46</v>
      </c>
      <c r="D37" s="2" t="str">
        <f>IF(ISBLANK(VLOOKUP(A:A,'RWS AS-IS'!A:K,7,FALSE)),"",VLOOKUP(A:A,'RWS AS-IS'!A:K,7,FALSE))</f>
        <v>2-jaarlijks</v>
      </c>
      <c r="E37" s="3">
        <f>IF(ISBLANK(VLOOKUP(A:A,'RWS AS-IS'!A:K,6,FALSE)),"",VLOOKUP(A:A,'RWS AS-IS'!A:K,6,FALSE))</f>
        <v>44883</v>
      </c>
      <c r="F37" s="3">
        <f>IF(ISBLANK(VLOOKUP(A:A,'PDOK AS-IS'!A:K,6,FALSE)),"",VLOOKUP(A:A,'PDOK AS-IS'!A:K,6,FALSE))</f>
        <v>44196</v>
      </c>
      <c r="G37" s="15" t="b">
        <f ca="1">_xlfn.DAYS(F37,TODAY())&gt;-730</f>
        <v>0</v>
      </c>
      <c r="H37" s="15">
        <f>_xlfn.DAYS(E37,F37)</f>
        <v>687</v>
      </c>
      <c r="I37" s="2" t="str">
        <f>VLOOKUP(A:A,'RWS AS-IS'!A:K,10,FALSE)</f>
        <v>Data aanwezig</v>
      </c>
      <c r="J37" s="2" t="str">
        <f>VLOOKUP(A:A,'PDOK AS-IS'!A:K,10,FALSE)</f>
        <v>Data zichtbaar</v>
      </c>
      <c r="K37" s="2" t="str">
        <f>VLOOKUP(A:A,'NGR AS-IS'!A:I,8,FALSE)</f>
        <v>Verschillen in datums</v>
      </c>
      <c r="L37" s="28" t="s">
        <v>272</v>
      </c>
    </row>
    <row r="38" spans="1:12" x14ac:dyDescent="0.2">
      <c r="A38" s="2" t="s">
        <v>54</v>
      </c>
      <c r="B38" s="2" t="s">
        <v>24</v>
      </c>
      <c r="C38" s="2" t="s">
        <v>56</v>
      </c>
      <c r="D38" s="2" t="str">
        <f>IF(ISBLANK(VLOOKUP(A:A,'RWS AS-IS'!A:K,7,FALSE)),"",VLOOKUP(A:A,'RWS AS-IS'!A:K,7,FALSE))</f>
        <v>Maandelijks</v>
      </c>
      <c r="E38" s="3">
        <f>IF(ISBLANK(VLOOKUP(A:A,'RWS AS-IS'!A:K,6,FALSE)),"",VLOOKUP(A:A,'RWS AS-IS'!A:K,6,FALSE))</f>
        <v>45145</v>
      </c>
      <c r="F38" s="3">
        <f>IF(ISBLANK(VLOOKUP(A:A,'PDOK AS-IS'!A:K,6,FALSE)),"",VLOOKUP(A:A,'PDOK AS-IS'!A:K,6,FALSE))</f>
        <v>45120</v>
      </c>
      <c r="G38" s="15" t="b">
        <f ca="1">_xlfn.DAYS(F38,TODAY())&gt;-31</f>
        <v>1</v>
      </c>
      <c r="H38" s="15">
        <f>_xlfn.DAYS(E38,F38)</f>
        <v>25</v>
      </c>
      <c r="I38" s="2" t="str">
        <f>VLOOKUP(A:A,'RWS AS-IS'!A:K,10,FALSE)</f>
        <v>Data aanwezig</v>
      </c>
      <c r="J38" s="2" t="str">
        <f>VLOOKUP(A:A,'PDOK AS-IS'!A:K,10,FALSE)</f>
        <v>Data zichtbaar</v>
      </c>
      <c r="K38" s="2" t="str">
        <f>VLOOKUP(A:A,'NGR AS-IS'!A:I,8,FALSE)</f>
        <v>Verschillen in datums</v>
      </c>
      <c r="L38" s="28" t="s">
        <v>272</v>
      </c>
    </row>
    <row r="39" spans="1:12" x14ac:dyDescent="0.2">
      <c r="A39" s="2" t="s">
        <v>23</v>
      </c>
      <c r="B39" s="2" t="s">
        <v>24</v>
      </c>
      <c r="C39" s="2" t="s">
        <v>26</v>
      </c>
      <c r="D39" s="2" t="str">
        <f>IF(ISBLANK(VLOOKUP(A:A,'RWS AS-IS'!A:K,7,FALSE)),"",VLOOKUP(A:A,'RWS AS-IS'!A:K,7,FALSE))</f>
        <v>Maandelijks</v>
      </c>
      <c r="E39" s="3">
        <f>IF(ISBLANK(VLOOKUP(A:A,'RWS AS-IS'!A:K,6,FALSE)),"",VLOOKUP(A:A,'RWS AS-IS'!A:K,6,FALSE))</f>
        <v>44995</v>
      </c>
      <c r="F39" s="3">
        <f>IF(ISBLANK(VLOOKUP(A:A,'PDOK AS-IS'!A:K,6,FALSE)),"",VLOOKUP(A:A,'PDOK AS-IS'!A:K,6,FALSE))</f>
        <v>45120</v>
      </c>
      <c r="G39" s="15" t="b">
        <f ca="1">_xlfn.DAYS(F39,TODAY())&gt;-31</f>
        <v>1</v>
      </c>
      <c r="H39" s="15">
        <f>_xlfn.DAYS(E39,F39)</f>
        <v>-125</v>
      </c>
      <c r="I39" s="2" t="str">
        <f>VLOOKUP(A:A,'RWS AS-IS'!A:K,10,FALSE)</f>
        <v>Data aanwezig</v>
      </c>
      <c r="J39" s="2" t="str">
        <f>VLOOKUP(A:A,'PDOK AS-IS'!A:K,10,FALSE)</f>
        <v>Data zichtbaar</v>
      </c>
      <c r="K39" s="2" t="str">
        <f>VLOOKUP(A:A,'NGR AS-IS'!A:I,8,FALSE)</f>
        <v>Verschillen in datums</v>
      </c>
      <c r="L39" s="28" t="s">
        <v>272</v>
      </c>
    </row>
    <row r="40" spans="1:12" x14ac:dyDescent="0.2">
      <c r="A40" s="2" t="s">
        <v>90</v>
      </c>
      <c r="B40" s="2" t="s">
        <v>9</v>
      </c>
      <c r="C40" s="2" t="s">
        <v>173</v>
      </c>
      <c r="D40" s="2" t="str">
        <f>IF(ISBLANK(VLOOKUP(A:A,'RWS AS-IS'!A:K,7,FALSE)),"",VLOOKUP(A:A,'RWS AS-IS'!A:K,7,FALSE))</f>
        <v/>
      </c>
      <c r="E40" s="3" t="str">
        <f>IF(ISBLANK(VLOOKUP(A:A,'RWS AS-IS'!A:K,6,FALSE)),"",VLOOKUP(A:A,'RWS AS-IS'!A:K,6,FALSE))</f>
        <v/>
      </c>
      <c r="F40" s="3" t="str">
        <f>IF(ISBLANK(VLOOKUP(A:A,'PDOK AS-IS'!A:K,6,FALSE)),"",VLOOKUP(A:A,'PDOK AS-IS'!A:K,6,FALSE))</f>
        <v/>
      </c>
      <c r="G40" s="3" t="s">
        <v>174</v>
      </c>
      <c r="H40" s="3" t="s">
        <v>197</v>
      </c>
      <c r="I40" s="2" t="str">
        <f>VLOOKUP(A:A,'RWS AS-IS'!A:K,10,FALSE)</f>
        <v>Niet aanwezig</v>
      </c>
      <c r="J40" s="2" t="str">
        <f>VLOOKUP(A:A,'PDOK AS-IS'!A:K,10,FALSE)</f>
        <v>Niet aanwezig</v>
      </c>
      <c r="K40" s="2" t="str">
        <f>VLOOKUP(A:A,'NGR AS-IS'!A:I,8,FALSE)</f>
        <v>Niet aanwezig</v>
      </c>
      <c r="L40" s="28" t="s">
        <v>272</v>
      </c>
    </row>
    <row r="41" spans="1:12" x14ac:dyDescent="0.2">
      <c r="A41" s="2" t="s">
        <v>110</v>
      </c>
      <c r="B41" s="2" t="s">
        <v>24</v>
      </c>
      <c r="C41" s="2" t="s">
        <v>26</v>
      </c>
      <c r="D41" s="2" t="str">
        <f>IF(ISBLANK(VLOOKUP(A:A,'RWS AS-IS'!A:K,7,FALSE)),"",VLOOKUP(A:A,'RWS AS-IS'!A:K,7,FALSE))</f>
        <v>Maandelijks</v>
      </c>
      <c r="E41" s="3">
        <f>IF(ISBLANK(VLOOKUP(A:A,'RWS AS-IS'!A:K,6,FALSE)),"",VLOOKUP(A:A,'RWS AS-IS'!A:K,6,FALSE))</f>
        <v>45142</v>
      </c>
      <c r="F41" s="3">
        <f>IF(ISBLANK(VLOOKUP(A:A,'PDOK AS-IS'!A:K,6,FALSE)),"",VLOOKUP(A:A,'PDOK AS-IS'!A:K,6,FALSE))</f>
        <v>45120</v>
      </c>
      <c r="G41" s="15" t="b">
        <f t="shared" ref="G41:G47" ca="1" si="0">_xlfn.DAYS(F41,TODAY())&gt;-31</f>
        <v>1</v>
      </c>
      <c r="H41" s="15">
        <f t="shared" ref="H41:H47" si="1">_xlfn.DAYS(E41,F41)</f>
        <v>22</v>
      </c>
      <c r="I41" s="2" t="str">
        <f>VLOOKUP(A:A,'RWS AS-IS'!A:K,10,FALSE)</f>
        <v>Data aanwezig</v>
      </c>
      <c r="J41" s="2" t="str">
        <f>VLOOKUP(A:A,'PDOK AS-IS'!A:K,10,FALSE)</f>
        <v>Data zichtbaar</v>
      </c>
      <c r="K41" s="2" t="str">
        <f>VLOOKUP(A:A,'NGR AS-IS'!A:I,8,FALSE)</f>
        <v>Verschillen in datums</v>
      </c>
      <c r="L41" s="28" t="s">
        <v>272</v>
      </c>
    </row>
    <row r="42" spans="1:12" x14ac:dyDescent="0.2">
      <c r="A42" s="2" t="s">
        <v>109</v>
      </c>
      <c r="B42" s="2" t="s">
        <v>24</v>
      </c>
      <c r="C42" s="2" t="s">
        <v>26</v>
      </c>
      <c r="D42" s="2" t="str">
        <f>IF(ISBLANK(VLOOKUP(A:A,'RWS AS-IS'!A:K,7,FALSE)),"",VLOOKUP(A:A,'RWS AS-IS'!A:K,7,FALSE))</f>
        <v>Maandelijks</v>
      </c>
      <c r="E42" s="3">
        <f>IF(ISBLANK(VLOOKUP(A:A,'RWS AS-IS'!A:K,6,FALSE)),"",VLOOKUP(A:A,'RWS AS-IS'!A:K,6,FALSE))</f>
        <v>45142</v>
      </c>
      <c r="F42" s="3">
        <f>IF(ISBLANK(VLOOKUP(A:A,'PDOK AS-IS'!A:K,6,FALSE)),"",VLOOKUP(A:A,'PDOK AS-IS'!A:K,6,FALSE))</f>
        <v>45120</v>
      </c>
      <c r="G42" s="15" t="b">
        <f t="shared" ca="1" si="0"/>
        <v>1</v>
      </c>
      <c r="H42" s="15">
        <f t="shared" si="1"/>
        <v>22</v>
      </c>
      <c r="I42" s="2" t="str">
        <f>VLOOKUP(A:A,'RWS AS-IS'!A:K,10,FALSE)</f>
        <v>Data aanwezig</v>
      </c>
      <c r="J42" s="2" t="str">
        <f>VLOOKUP(A:A,'PDOK AS-IS'!A:K,10,FALSE)</f>
        <v>Data zichtbaar</v>
      </c>
      <c r="K42" s="2" t="str">
        <f>VLOOKUP(A:A,'NGR AS-IS'!A:I,8,FALSE)</f>
        <v>Verschillen in datums</v>
      </c>
      <c r="L42" s="28" t="s">
        <v>272</v>
      </c>
    </row>
    <row r="43" spans="1:12" x14ac:dyDescent="0.2">
      <c r="A43" s="2" t="s">
        <v>102</v>
      </c>
      <c r="B43" s="2" t="s">
        <v>24</v>
      </c>
      <c r="C43" s="2" t="s">
        <v>26</v>
      </c>
      <c r="D43" s="2" t="str">
        <f>IF(ISBLANK(VLOOKUP(A:A,'RWS AS-IS'!A:K,7,FALSE)),"",VLOOKUP(A:A,'RWS AS-IS'!A:K,7,FALSE))</f>
        <v>Maandelijks</v>
      </c>
      <c r="E43" s="3">
        <f>IF(ISBLANK(VLOOKUP(A:A,'RWS AS-IS'!A:K,6,FALSE)),"",VLOOKUP(A:A,'RWS AS-IS'!A:K,6,FALSE))</f>
        <v>45142</v>
      </c>
      <c r="F43" s="3">
        <f>IF(ISBLANK(VLOOKUP(A:A,'PDOK AS-IS'!A:K,6,FALSE)),"",VLOOKUP(A:A,'PDOK AS-IS'!A:K,6,FALSE))</f>
        <v>45120</v>
      </c>
      <c r="G43" s="15" t="b">
        <f t="shared" ca="1" si="0"/>
        <v>1</v>
      </c>
      <c r="H43" s="15">
        <f t="shared" si="1"/>
        <v>22</v>
      </c>
      <c r="I43" s="2" t="str">
        <f>VLOOKUP(A:A,'RWS AS-IS'!A:K,10,FALSE)</f>
        <v>Data aanwezig</v>
      </c>
      <c r="J43" s="2" t="str">
        <f>VLOOKUP(A:A,'PDOK AS-IS'!A:K,10,FALSE)</f>
        <v>Data zichtbaar</v>
      </c>
      <c r="K43" s="2" t="str">
        <f>VLOOKUP(A:A,'NGR AS-IS'!A:I,8,FALSE)</f>
        <v>Verschillen in datums</v>
      </c>
      <c r="L43" s="28" t="s">
        <v>272</v>
      </c>
    </row>
    <row r="44" spans="1:12" x14ac:dyDescent="0.2">
      <c r="A44" s="2" t="s">
        <v>105</v>
      </c>
      <c r="B44" s="2" t="s">
        <v>24</v>
      </c>
      <c r="C44" s="2" t="s">
        <v>26</v>
      </c>
      <c r="D44" s="2" t="str">
        <f>IF(ISBLANK(VLOOKUP(A:A,'RWS AS-IS'!A:K,7,FALSE)),"",VLOOKUP(A:A,'RWS AS-IS'!A:K,7,FALSE))</f>
        <v>Maandelijks</v>
      </c>
      <c r="E44" s="3">
        <f>IF(ISBLANK(VLOOKUP(A:A,'RWS AS-IS'!A:K,6,FALSE)),"",VLOOKUP(A:A,'RWS AS-IS'!A:K,6,FALSE))</f>
        <v>45142</v>
      </c>
      <c r="F44" s="3">
        <f>IF(ISBLANK(VLOOKUP(A:A,'PDOK AS-IS'!A:K,6,FALSE)),"",VLOOKUP(A:A,'PDOK AS-IS'!A:K,6,FALSE))</f>
        <v>45120</v>
      </c>
      <c r="G44" s="15" t="b">
        <f t="shared" ca="1" si="0"/>
        <v>1</v>
      </c>
      <c r="H44" s="15">
        <f t="shared" si="1"/>
        <v>22</v>
      </c>
      <c r="I44" s="2" t="str">
        <f>VLOOKUP(A:A,'RWS AS-IS'!A:K,10,FALSE)</f>
        <v>Data aanwezig</v>
      </c>
      <c r="J44" s="2" t="str">
        <f>VLOOKUP(A:A,'PDOK AS-IS'!A:K,10,FALSE)</f>
        <v>Data zichtbaar</v>
      </c>
      <c r="K44" s="2" t="str">
        <f>VLOOKUP(A:A,'NGR AS-IS'!A:I,8,FALSE)</f>
        <v>Verschillen in datums</v>
      </c>
      <c r="L44" s="28" t="s">
        <v>272</v>
      </c>
    </row>
    <row r="45" spans="1:12" x14ac:dyDescent="0.2">
      <c r="A45" s="2" t="s">
        <v>106</v>
      </c>
      <c r="B45" s="2" t="s">
        <v>24</v>
      </c>
      <c r="C45" s="2" t="s">
        <v>26</v>
      </c>
      <c r="D45" s="2" t="str">
        <f>IF(ISBLANK(VLOOKUP(A:A,'RWS AS-IS'!A:K,7,FALSE)),"",VLOOKUP(A:A,'RWS AS-IS'!A:K,7,FALSE))</f>
        <v>Maandelijks</v>
      </c>
      <c r="E45" s="3">
        <f>IF(ISBLANK(VLOOKUP(A:A,'RWS AS-IS'!A:K,6,FALSE)),"",VLOOKUP(A:A,'RWS AS-IS'!A:K,6,FALSE))</f>
        <v>45142</v>
      </c>
      <c r="F45" s="3">
        <f>IF(ISBLANK(VLOOKUP(A:A,'PDOK AS-IS'!A:K,6,FALSE)),"",VLOOKUP(A:A,'PDOK AS-IS'!A:K,6,FALSE))</f>
        <v>45120</v>
      </c>
      <c r="G45" s="15" t="b">
        <f t="shared" ca="1" si="0"/>
        <v>1</v>
      </c>
      <c r="H45" s="15">
        <f t="shared" si="1"/>
        <v>22</v>
      </c>
      <c r="I45" s="2" t="str">
        <f>VLOOKUP(A:A,'RWS AS-IS'!A:K,10,FALSE)</f>
        <v>Data aanwezig</v>
      </c>
      <c r="J45" s="2" t="str">
        <f>VLOOKUP(A:A,'PDOK AS-IS'!A:K,10,FALSE)</f>
        <v>Data zichtbaar</v>
      </c>
      <c r="K45" s="2" t="str">
        <f>VLOOKUP(A:A,'NGR AS-IS'!A:I,8,FALSE)</f>
        <v>Verschillen in datums</v>
      </c>
      <c r="L45" s="28" t="s">
        <v>272</v>
      </c>
    </row>
    <row r="46" spans="1:12" x14ac:dyDescent="0.2">
      <c r="A46" s="2" t="s">
        <v>107</v>
      </c>
      <c r="B46" s="2" t="s">
        <v>24</v>
      </c>
      <c r="C46" s="2" t="s">
        <v>26</v>
      </c>
      <c r="D46" s="2" t="str">
        <f>IF(ISBLANK(VLOOKUP(A:A,'RWS AS-IS'!A:K,7,FALSE)),"",VLOOKUP(A:A,'RWS AS-IS'!A:K,7,FALSE))</f>
        <v>Maandelijks</v>
      </c>
      <c r="E46" s="3">
        <f>IF(ISBLANK(VLOOKUP(A:A,'RWS AS-IS'!A:K,6,FALSE)),"",VLOOKUP(A:A,'RWS AS-IS'!A:K,6,FALSE))</f>
        <v>45142</v>
      </c>
      <c r="F46" s="3">
        <f>IF(ISBLANK(VLOOKUP(A:A,'PDOK AS-IS'!A:K,6,FALSE)),"",VLOOKUP(A:A,'PDOK AS-IS'!A:K,6,FALSE))</f>
        <v>45120</v>
      </c>
      <c r="G46" s="15" t="b">
        <f t="shared" ca="1" si="0"/>
        <v>1</v>
      </c>
      <c r="H46" s="15">
        <f t="shared" si="1"/>
        <v>22</v>
      </c>
      <c r="I46" s="2" t="str">
        <f>VLOOKUP(A:A,'RWS AS-IS'!A:K,10,FALSE)</f>
        <v>Data aanwezig</v>
      </c>
      <c r="J46" s="2" t="str">
        <f>VLOOKUP(A:A,'PDOK AS-IS'!A:K,10,FALSE)</f>
        <v>Data zichtbaar</v>
      </c>
      <c r="K46" s="2" t="str">
        <f>VLOOKUP(A:A,'NGR AS-IS'!A:I,8,FALSE)</f>
        <v>Verschillen in datums</v>
      </c>
      <c r="L46" s="28" t="s">
        <v>272</v>
      </c>
    </row>
    <row r="47" spans="1:12" x14ac:dyDescent="0.2">
      <c r="A47" s="2" t="s">
        <v>108</v>
      </c>
      <c r="B47" s="2" t="s">
        <v>24</v>
      </c>
      <c r="C47" s="2" t="s">
        <v>26</v>
      </c>
      <c r="D47" s="2" t="str">
        <f>IF(ISBLANK(VLOOKUP(A:A,'RWS AS-IS'!A:K,7,FALSE)),"",VLOOKUP(A:A,'RWS AS-IS'!A:K,7,FALSE))</f>
        <v>Maandelijks</v>
      </c>
      <c r="E47" s="3">
        <f>IF(ISBLANK(VLOOKUP(A:A,'RWS AS-IS'!A:K,6,FALSE)),"",VLOOKUP(A:A,'RWS AS-IS'!A:K,6,FALSE))</f>
        <v>45142</v>
      </c>
      <c r="F47" s="3">
        <f>IF(ISBLANK(VLOOKUP(A:A,'PDOK AS-IS'!A:K,6,FALSE)),"",VLOOKUP(A:A,'PDOK AS-IS'!A:K,6,FALSE))</f>
        <v>45120</v>
      </c>
      <c r="G47" s="15" t="b">
        <f t="shared" ca="1" si="0"/>
        <v>1</v>
      </c>
      <c r="H47" s="15">
        <f t="shared" si="1"/>
        <v>22</v>
      </c>
      <c r="I47" s="2" t="str">
        <f>VLOOKUP(A:A,'RWS AS-IS'!A:K,10,FALSE)</f>
        <v>Data aanwezig</v>
      </c>
      <c r="J47" s="2" t="str">
        <f>VLOOKUP(A:A,'PDOK AS-IS'!A:K,10,FALSE)</f>
        <v>Data zichtbaar</v>
      </c>
      <c r="K47" s="2" t="str">
        <f>VLOOKUP(A:A,'NGR AS-IS'!A:I,8,FALSE)</f>
        <v>Verschillen in datums</v>
      </c>
      <c r="L47" s="28" t="s">
        <v>272</v>
      </c>
    </row>
    <row r="48" spans="1:12" x14ac:dyDescent="0.2">
      <c r="A48" s="2" t="s">
        <v>98</v>
      </c>
      <c r="B48" s="2" t="s">
        <v>24</v>
      </c>
      <c r="C48" s="2" t="s">
        <v>211</v>
      </c>
      <c r="D48" s="2" t="str">
        <f>IF(ISBLANK(VLOOKUP(A:A,'RWS AS-IS'!A:K,7,FALSE)),"",VLOOKUP(A:A,'RWS AS-IS'!A:K,7,FALSE))</f>
        <v>Maandelijks</v>
      </c>
      <c r="E48" s="3" t="str">
        <f>IF(ISBLANK(VLOOKUP(A:A,'RWS AS-IS'!A:K,6,FALSE)),"",VLOOKUP(A:A,'RWS AS-IS'!A:K,6,FALSE))</f>
        <v/>
      </c>
      <c r="F48" s="3">
        <f>IF(ISBLANK(VLOOKUP(A:A,'PDOK AS-IS'!A:K,6,FALSE)),"",VLOOKUP(A:A,'PDOK AS-IS'!A:K,6,FALSE))</f>
        <v>45124</v>
      </c>
      <c r="G48" s="3" t="s">
        <v>174</v>
      </c>
      <c r="H48" s="3" t="s">
        <v>197</v>
      </c>
      <c r="I48" s="2" t="str">
        <f>VLOOKUP(A:A,'RWS AS-IS'!A:K,10,FALSE)</f>
        <v>Niet aanwezig</v>
      </c>
      <c r="J48" s="2" t="str">
        <f>VLOOKUP(A:A,'PDOK AS-IS'!A:K,10,FALSE)</f>
        <v>Data zichtbaar</v>
      </c>
      <c r="K48" s="2" t="str">
        <f>VLOOKUP(A:A,'NGR AS-IS'!A:I,8,FALSE)</f>
        <v>Verschillen in datums</v>
      </c>
      <c r="L48" s="28" t="s">
        <v>272</v>
      </c>
    </row>
    <row r="49" spans="1:12" x14ac:dyDescent="0.2">
      <c r="A49" s="2" t="s">
        <v>99</v>
      </c>
      <c r="B49" s="2" t="s">
        <v>24</v>
      </c>
      <c r="C49" s="2" t="s">
        <v>100</v>
      </c>
      <c r="D49" s="2" t="str">
        <f>IF(ISBLANK(VLOOKUP(A:A,'RWS AS-IS'!A:K,7,FALSE)),"",VLOOKUP(A:A,'RWS AS-IS'!A:K,7,FALSE))</f>
        <v>op afroep</v>
      </c>
      <c r="E49" s="3" t="str">
        <f>IF(ISBLANK(VLOOKUP(A:A,'RWS AS-IS'!A:K,6,FALSE)),"",VLOOKUP(A:A,'RWS AS-IS'!A:K,6,FALSE))</f>
        <v/>
      </c>
      <c r="F49" s="3">
        <f>IF(ISBLANK(VLOOKUP(A:A,'PDOK AS-IS'!A:K,6,FALSE)),"",VLOOKUP(A:A,'PDOK AS-IS'!A:K,6,FALSE))</f>
        <v>44859</v>
      </c>
      <c r="G49" s="3" t="s">
        <v>174</v>
      </c>
      <c r="H49" s="3" t="s">
        <v>197</v>
      </c>
      <c r="I49" s="2" t="str">
        <f>VLOOKUP(A:A,'RWS AS-IS'!A:K,10,FALSE)</f>
        <v>Niet aanwezig</v>
      </c>
      <c r="J49" s="2" t="str">
        <f>VLOOKUP(A:A,'PDOK AS-IS'!A:K,10,FALSE)</f>
        <v>Data zichtbaar</v>
      </c>
      <c r="K49" s="2" t="str">
        <f>VLOOKUP(A:A,'NGR AS-IS'!A:I,8,FALSE)</f>
        <v>Verschillen in datums</v>
      </c>
      <c r="L49" s="28" t="s">
        <v>272</v>
      </c>
    </row>
    <row r="50" spans="1:12" x14ac:dyDescent="0.2">
      <c r="A50" s="2" t="s">
        <v>101</v>
      </c>
      <c r="B50" s="2" t="s">
        <v>24</v>
      </c>
      <c r="C50" s="2" t="s">
        <v>30</v>
      </c>
      <c r="D50" s="2" t="str">
        <f>IF(ISBLANK(VLOOKUP(A:A,'RWS AS-IS'!A:K,7,FALSE)),"",VLOOKUP(A:A,'RWS AS-IS'!A:K,7,FALSE))</f>
        <v>Maandelijks</v>
      </c>
      <c r="E50" s="3">
        <f>IF(ISBLANK(VLOOKUP(A:A,'RWS AS-IS'!A:K,6,FALSE)),"",VLOOKUP(A:A,'RWS AS-IS'!A:K,6,FALSE))</f>
        <v>45142</v>
      </c>
      <c r="F50" s="3">
        <f>IF(ISBLANK(VLOOKUP(A:A,'PDOK AS-IS'!A:K,6,FALSE)),"",VLOOKUP(A:A,'PDOK AS-IS'!A:K,6,FALSE))</f>
        <v>45120</v>
      </c>
      <c r="G50" s="15" t="b">
        <f ca="1">_xlfn.DAYS(F50,TODAY())&gt;-31</f>
        <v>1</v>
      </c>
      <c r="H50" s="3" t="s">
        <v>197</v>
      </c>
      <c r="I50" s="2" t="str">
        <f>VLOOKUP(A:A,'RWS AS-IS'!A:K,10,FALSE)</f>
        <v>Data aanwezig</v>
      </c>
      <c r="J50" s="2" t="str">
        <f>VLOOKUP(A:A,'PDOK AS-IS'!A:K,10,FALSE)</f>
        <v>Data zichtbaar</v>
      </c>
      <c r="K50" s="2" t="str">
        <f>VLOOKUP(A:A,'NGR AS-IS'!A:I,8,FALSE)</f>
        <v>Verschillen in datums</v>
      </c>
      <c r="L50" s="28" t="s">
        <v>272</v>
      </c>
    </row>
    <row r="51" spans="1:12" x14ac:dyDescent="0.2">
      <c r="A51" s="2" t="s">
        <v>70</v>
      </c>
      <c r="B51" s="2" t="s">
        <v>24</v>
      </c>
      <c r="C51" s="2" t="s">
        <v>30</v>
      </c>
      <c r="D51" s="2" t="str">
        <f>IF(ISBLANK(VLOOKUP(A:A,'RWS AS-IS'!A:K,7,FALSE)),"",VLOOKUP(A:A,'RWS AS-IS'!A:K,7,FALSE))</f>
        <v>Maandelijks</v>
      </c>
      <c r="E51" s="3">
        <f>IF(ISBLANK(VLOOKUP(A:A,'RWS AS-IS'!A:K,6,FALSE)),"",VLOOKUP(A:A,'RWS AS-IS'!A:K,6,FALSE))</f>
        <v>45142</v>
      </c>
      <c r="F51" s="3">
        <f>IF(ISBLANK(VLOOKUP(A:A,'PDOK AS-IS'!A:K,6,FALSE)),"",VLOOKUP(A:A,'PDOK AS-IS'!A:K,6,FALSE))</f>
        <v>45120</v>
      </c>
      <c r="G51" s="15" t="b">
        <f ca="1">_xlfn.DAYS(F51,TODAY())&gt;-31</f>
        <v>1</v>
      </c>
      <c r="H51" s="15">
        <f>_xlfn.DAYS(E51,F51)</f>
        <v>22</v>
      </c>
      <c r="I51" s="2" t="str">
        <f>VLOOKUP(A:A,'RWS AS-IS'!A:K,10,FALSE)</f>
        <v>Data aanwezig</v>
      </c>
      <c r="J51" s="2" t="str">
        <f>VLOOKUP(A:A,'PDOK AS-IS'!A:K,10,FALSE)</f>
        <v>Data zichtbaar</v>
      </c>
      <c r="K51" s="2" t="str">
        <f>VLOOKUP(A:A,'NGR AS-IS'!A:I,8,FALSE)</f>
        <v>Verschillen in datums</v>
      </c>
      <c r="L51" s="28" t="s">
        <v>272</v>
      </c>
    </row>
    <row r="52" spans="1:12" x14ac:dyDescent="0.2">
      <c r="A52" s="2" t="s">
        <v>71</v>
      </c>
      <c r="B52" s="2" t="s">
        <v>24</v>
      </c>
      <c r="C52" s="2" t="s">
        <v>30</v>
      </c>
      <c r="D52" s="2" t="str">
        <f>IF(ISBLANK(VLOOKUP(A:A,'RWS AS-IS'!A:K,7,FALSE)),"",VLOOKUP(A:A,'RWS AS-IS'!A:K,7,FALSE))</f>
        <v>Maandelijks</v>
      </c>
      <c r="E52" s="3">
        <f>IF(ISBLANK(VLOOKUP(A:A,'RWS AS-IS'!A:K,6,FALSE)),"",VLOOKUP(A:A,'RWS AS-IS'!A:K,6,FALSE))</f>
        <v>45142</v>
      </c>
      <c r="F52" s="3">
        <f>IF(ISBLANK(VLOOKUP(A:A,'PDOK AS-IS'!A:K,6,FALSE)),"",VLOOKUP(A:A,'PDOK AS-IS'!A:K,6,FALSE))</f>
        <v>45120</v>
      </c>
      <c r="G52" s="15" t="b">
        <f ca="1">_xlfn.DAYS(F52,TODAY())&gt;-31</f>
        <v>1</v>
      </c>
      <c r="H52" s="15">
        <f>_xlfn.DAYS(E52,F52)</f>
        <v>22</v>
      </c>
      <c r="I52" s="2" t="str">
        <f>VLOOKUP(A:A,'RWS AS-IS'!A:K,10,FALSE)</f>
        <v>Data aanwezig</v>
      </c>
      <c r="J52" s="2" t="str">
        <f>VLOOKUP(A:A,'PDOK AS-IS'!A:K,10,FALSE)</f>
        <v>Data zichtbaar</v>
      </c>
      <c r="K52" s="2" t="str">
        <f>VLOOKUP(A:A,'NGR AS-IS'!A:I,8,FALSE)</f>
        <v>Verschillen in datums</v>
      </c>
      <c r="L52" s="28" t="s">
        <v>272</v>
      </c>
    </row>
    <row r="53" spans="1:12" x14ac:dyDescent="0.2">
      <c r="A53" s="2" t="s">
        <v>14</v>
      </c>
      <c r="B53" s="2" t="s">
        <v>9</v>
      </c>
      <c r="C53" s="2" t="s">
        <v>11</v>
      </c>
      <c r="D53" s="2" t="str">
        <f>IF(ISBLANK(VLOOKUP(A:A,'RWS AS-IS'!A:K,7,FALSE)),"",VLOOKUP(A:A,'RWS AS-IS'!A:K,7,FALSE))</f>
        <v>6-jaarlijks</v>
      </c>
      <c r="E53" s="3">
        <f>IF(ISBLANK(VLOOKUP(A:A,'RWS AS-IS'!A:K,6,FALSE)),"",VLOOKUP(A:A,'RWS AS-IS'!A:K,6,FALSE))</f>
        <v>44883</v>
      </c>
      <c r="F53" s="3">
        <f>IF(ISBLANK(VLOOKUP(A:A,'PDOK AS-IS'!A:K,6,FALSE)),"",VLOOKUP(A:A,'PDOK AS-IS'!A:K,6,FALSE))</f>
        <v>44966</v>
      </c>
      <c r="G53" s="3" t="s">
        <v>174</v>
      </c>
      <c r="H53" s="3" t="s">
        <v>197</v>
      </c>
      <c r="I53" s="2" t="str">
        <f>VLOOKUP(A:A,'RWS AS-IS'!A:K,10,FALSE)</f>
        <v>Data aanwezig</v>
      </c>
      <c r="J53" s="2" t="str">
        <f>VLOOKUP(A:A,'PDOK AS-IS'!A:K,10,FALSE)</f>
        <v>Niet aanwezig</v>
      </c>
      <c r="K53" s="2" t="str">
        <f>VLOOKUP(A:A,'NGR AS-IS'!A:I,8,FALSE)</f>
        <v>Verschillen in datums</v>
      </c>
      <c r="L53" s="28" t="s">
        <v>272</v>
      </c>
    </row>
    <row r="54" spans="1:12" x14ac:dyDescent="0.2">
      <c r="A54" s="2" t="s">
        <v>28</v>
      </c>
      <c r="B54" s="2" t="s">
        <v>24</v>
      </c>
      <c r="C54" s="2" t="s">
        <v>30</v>
      </c>
      <c r="D54" s="2" t="str">
        <f>IF(ISBLANK(VLOOKUP(A:A,'RWS AS-IS'!A:K,7,FALSE)),"",VLOOKUP(A:A,'RWS AS-IS'!A:K,7,FALSE))</f>
        <v>Maandelijks</v>
      </c>
      <c r="E54" s="3">
        <f>IF(ISBLANK(VLOOKUP(A:A,'RWS AS-IS'!A:K,6,FALSE)),"",VLOOKUP(A:A,'RWS AS-IS'!A:K,6,FALSE))</f>
        <v>45142</v>
      </c>
      <c r="F54" s="3">
        <f>IF(ISBLANK(VLOOKUP(A:A,'PDOK AS-IS'!A:K,6,FALSE)),"",VLOOKUP(A:A,'PDOK AS-IS'!A:K,6,FALSE))</f>
        <v>45120</v>
      </c>
      <c r="G54" s="15" t="b">
        <f ca="1">_xlfn.DAYS(F54,TODAY())&gt;-31</f>
        <v>1</v>
      </c>
      <c r="H54" s="15">
        <f>_xlfn.DAYS(E54,F54)</f>
        <v>22</v>
      </c>
      <c r="I54" s="2" t="str">
        <f>VLOOKUP(A:A,'RWS AS-IS'!A:K,10,FALSE)</f>
        <v>Data aanwezig</v>
      </c>
      <c r="J54" s="2" t="str">
        <f>VLOOKUP(A:A,'PDOK AS-IS'!A:K,10,FALSE)</f>
        <v>Data zichtbaar</v>
      </c>
      <c r="K54" s="2" t="str">
        <f>VLOOKUP(A:A,'NGR AS-IS'!A:I,8,FALSE)</f>
        <v>Verschillen in datums</v>
      </c>
      <c r="L54" s="28" t="s">
        <v>272</v>
      </c>
    </row>
    <row r="55" spans="1:12" x14ac:dyDescent="0.2">
      <c r="A55" s="2" t="s">
        <v>212</v>
      </c>
      <c r="B55" s="2" t="s">
        <v>213</v>
      </c>
      <c r="C55" s="2" t="s">
        <v>214</v>
      </c>
      <c r="D55" s="2" t="s">
        <v>215</v>
      </c>
      <c r="E55" s="3" t="str">
        <f>IF(ISBLANK(VLOOKUP(A:A,'RWS AS-IS'!A:K,6,FALSE)),"",VLOOKUP(A:A,'RWS AS-IS'!A:K,6,FALSE))</f>
        <v/>
      </c>
      <c r="F55" s="3" t="str">
        <f>IF(ISBLANK(VLOOKUP(A:A,'PDOK AS-IS'!A:K,6,FALSE)),"",VLOOKUP(A:A,'PDOK AS-IS'!A:K,6,FALSE))</f>
        <v/>
      </c>
      <c r="G55" s="15" t="s">
        <v>174</v>
      </c>
      <c r="H55" s="3" t="s">
        <v>197</v>
      </c>
      <c r="I55" s="2" t="str">
        <f>VLOOKUP(A:A,'RWS AS-IS'!A:K,10,FALSE)</f>
        <v>Niet aanwezig</v>
      </c>
      <c r="J55" s="2" t="str">
        <f>VLOOKUP(A:A,'PDOK AS-IS'!A:K,10,FALSE)</f>
        <v>Niet aanwezig</v>
      </c>
      <c r="K55" s="2" t="str">
        <f>VLOOKUP(A:A,'NGR AS-IS'!A:I,8,FALSE)</f>
        <v>Verschillen in datums</v>
      </c>
      <c r="L55" s="28" t="s">
        <v>272</v>
      </c>
    </row>
    <row r="56" spans="1:12" x14ac:dyDescent="0.2">
      <c r="A56" s="2" t="s">
        <v>216</v>
      </c>
      <c r="B56" s="2" t="s">
        <v>213</v>
      </c>
      <c r="C56" s="2" t="s">
        <v>74</v>
      </c>
      <c r="D56" s="2" t="s">
        <v>217</v>
      </c>
      <c r="E56" s="3" t="str">
        <f>IF(ISBLANK(VLOOKUP(A:A,'RWS AS-IS'!A:K,6,FALSE)),"",VLOOKUP(A:A,'RWS AS-IS'!A:K,6,FALSE))</f>
        <v/>
      </c>
      <c r="F56" s="3">
        <f>IF(ISBLANK(VLOOKUP(A:A,'PDOK AS-IS'!A:K,6,FALSE)),"",VLOOKUP(A:A,'PDOK AS-IS'!A:K,6,FALSE))</f>
        <v>45035</v>
      </c>
      <c r="G56" s="15" t="b">
        <f ca="1">_xlfn.DAYS(F56,TODAY())&gt;-1095</f>
        <v>1</v>
      </c>
      <c r="H56" s="3" t="s">
        <v>197</v>
      </c>
      <c r="I56" s="2" t="str">
        <f>VLOOKUP(A:A,'RWS AS-IS'!A:K,10,FALSE)</f>
        <v>Niet aanwezig</v>
      </c>
      <c r="J56" s="2" t="str">
        <f>VLOOKUP(A:A,'PDOK AS-IS'!A:K,10,FALSE)</f>
        <v>Data zichtbaar</v>
      </c>
      <c r="K56" s="2" t="str">
        <f>VLOOKUP(A:A,'NGR AS-IS'!A:I,8,FALSE)</f>
        <v>Verschillen in datums</v>
      </c>
      <c r="L56" s="28" t="s">
        <v>272</v>
      </c>
    </row>
    <row r="57" spans="1:12" x14ac:dyDescent="0.2">
      <c r="A57" s="2" t="s">
        <v>218</v>
      </c>
      <c r="B57" s="2" t="s">
        <v>213</v>
      </c>
      <c r="C57" s="2" t="s">
        <v>74</v>
      </c>
      <c r="D57" s="2" t="s">
        <v>217</v>
      </c>
      <c r="E57" s="3" t="str">
        <f>IF(ISBLANK(VLOOKUP(A:A,'RWS AS-IS'!A:K,6,FALSE)),"",VLOOKUP(A:A,'RWS AS-IS'!A:K,6,FALSE))</f>
        <v/>
      </c>
      <c r="F57" s="3">
        <f>IF(ISBLANK(VLOOKUP(A:A,'PDOK AS-IS'!A:K,6,FALSE)),"",VLOOKUP(A:A,'PDOK AS-IS'!A:K,6,FALSE))</f>
        <v>45035</v>
      </c>
      <c r="G57" s="15" t="b">
        <f ca="1">_xlfn.DAYS(F57,TODAY())&gt;-1095</f>
        <v>1</v>
      </c>
      <c r="H57" s="3" t="s">
        <v>197</v>
      </c>
      <c r="I57" s="2" t="str">
        <f>VLOOKUP(A:A,'RWS AS-IS'!A:K,10,FALSE)</f>
        <v>Niet aanwezig</v>
      </c>
      <c r="J57" s="2" t="str">
        <f>VLOOKUP(A:A,'PDOK AS-IS'!A:K,10,FALSE)</f>
        <v>Data zichtbaar</v>
      </c>
      <c r="K57" s="2" t="str">
        <f>VLOOKUP(A:A,'NGR AS-IS'!A:I,8,FALSE)</f>
        <v>Verschillen in datums</v>
      </c>
      <c r="L57" s="28" t="s">
        <v>272</v>
      </c>
    </row>
    <row r="58" spans="1:12" x14ac:dyDescent="0.2">
      <c r="A58" s="2" t="s">
        <v>219</v>
      </c>
      <c r="B58" s="2" t="s">
        <v>213</v>
      </c>
      <c r="C58" s="2" t="s">
        <v>220</v>
      </c>
      <c r="D58" s="2" t="s">
        <v>221</v>
      </c>
      <c r="E58" s="3" t="str">
        <f>IF(ISBLANK(VLOOKUP(A:A,'RWS AS-IS'!A:K,6,FALSE)),"",VLOOKUP(A:A,'RWS AS-IS'!A:K,6,FALSE))</f>
        <v/>
      </c>
      <c r="F58" s="3" t="str">
        <f>IF(ISBLANK(VLOOKUP(A:A,'PDOK AS-IS'!A:K,6,FALSE)),"",VLOOKUP(A:A,'PDOK AS-IS'!A:K,6,FALSE))</f>
        <v/>
      </c>
      <c r="G58" s="15" t="s">
        <v>174</v>
      </c>
      <c r="H58" s="3" t="s">
        <v>197</v>
      </c>
      <c r="I58" s="2" t="str">
        <f>VLOOKUP(A:A,'RWS AS-IS'!A:K,10,FALSE)</f>
        <v>Niet aanwezig</v>
      </c>
      <c r="J58" s="2" t="str">
        <f>VLOOKUP(A:A,'PDOK AS-IS'!A:K,10,FALSE)</f>
        <v>Niet aanwezig</v>
      </c>
      <c r="K58" s="2" t="str">
        <f>VLOOKUP(A:A,'NGR AS-IS'!A:I,8,FALSE)</f>
        <v>Verschillen in datums</v>
      </c>
      <c r="L58" s="28" t="s">
        <v>272</v>
      </c>
    </row>
    <row r="59" spans="1:12" x14ac:dyDescent="0.2">
      <c r="A59" s="2" t="s">
        <v>222</v>
      </c>
      <c r="B59" s="2"/>
      <c r="C59" s="2" t="s">
        <v>223</v>
      </c>
      <c r="D59" s="2" t="s">
        <v>156</v>
      </c>
      <c r="E59" s="3" t="str">
        <f>IF(ISBLANK(VLOOKUP(A:A,'RWS AS-IS'!A:K,6,FALSE)),"",VLOOKUP(A:A,'RWS AS-IS'!A:K,6,FALSE))</f>
        <v/>
      </c>
      <c r="F59" s="3" t="str">
        <f>IF(ISBLANK(VLOOKUP(A:A,'PDOK AS-IS'!A:K,6,FALSE)),"",VLOOKUP(A:A,'PDOK AS-IS'!A:K,6,FALSE))</f>
        <v/>
      </c>
      <c r="G59" s="3" t="s">
        <v>174</v>
      </c>
      <c r="H59" s="3" t="s">
        <v>197</v>
      </c>
      <c r="I59" s="2" t="str">
        <f>VLOOKUP(A:A,'RWS AS-IS'!A:K,10,FALSE)</f>
        <v>Niet aanwezig</v>
      </c>
      <c r="J59" s="2" t="str">
        <f>VLOOKUP(A:A,'PDOK AS-IS'!A:K,10,FALSE)</f>
        <v>Niet aanwezig</v>
      </c>
      <c r="K59" s="2" t="str">
        <f>VLOOKUP(A:A,'NGR AS-IS'!A:I,8,FALSE)</f>
        <v>Niet aanwezig</v>
      </c>
      <c r="L59" s="28" t="s">
        <v>272</v>
      </c>
    </row>
    <row r="60" spans="1:12" x14ac:dyDescent="0.2">
      <c r="A60" s="2" t="s">
        <v>224</v>
      </c>
      <c r="B60" s="2"/>
      <c r="C60" s="2" t="s">
        <v>223</v>
      </c>
      <c r="D60" s="2" t="s">
        <v>156</v>
      </c>
      <c r="E60" s="3" t="str">
        <f>IF(ISBLANK(VLOOKUP(A:A,'RWS AS-IS'!A:K,6,FALSE)),"",VLOOKUP(A:A,'RWS AS-IS'!A:K,6,FALSE))</f>
        <v/>
      </c>
      <c r="F60" s="3" t="str">
        <f>IF(ISBLANK(VLOOKUP(A:A,'PDOK AS-IS'!A:K,6,FALSE)),"",VLOOKUP(A:A,'PDOK AS-IS'!A:K,6,FALSE))</f>
        <v/>
      </c>
      <c r="G60" s="3" t="s">
        <v>174</v>
      </c>
      <c r="H60" s="3" t="s">
        <v>197</v>
      </c>
      <c r="I60" s="2" t="str">
        <f>VLOOKUP(A:A,'RWS AS-IS'!A:K,10,FALSE)</f>
        <v>Niet aanwezig</v>
      </c>
      <c r="J60" s="2" t="str">
        <f>VLOOKUP(A:A,'PDOK AS-IS'!A:K,10,FALSE)</f>
        <v>Niet aanwezig</v>
      </c>
      <c r="K60" s="2" t="str">
        <f>VLOOKUP(A:A,'NGR AS-IS'!A:I,8,FALSE)</f>
        <v>Niet aanwezig</v>
      </c>
      <c r="L60" s="28" t="s">
        <v>272</v>
      </c>
    </row>
    <row r="61" spans="1:12" x14ac:dyDescent="0.2">
      <c r="A61" s="2" t="s">
        <v>225</v>
      </c>
      <c r="B61" s="2"/>
      <c r="C61" s="2" t="s">
        <v>223</v>
      </c>
      <c r="D61" s="2" t="s">
        <v>156</v>
      </c>
      <c r="E61" s="3" t="str">
        <f>IF(ISBLANK(VLOOKUP(A:A,'RWS AS-IS'!A:K,6,FALSE)),"",VLOOKUP(A:A,'RWS AS-IS'!A:K,6,FALSE))</f>
        <v/>
      </c>
      <c r="F61" s="3" t="str">
        <f>IF(ISBLANK(VLOOKUP(A:A,'PDOK AS-IS'!A:K,6,FALSE)),"",VLOOKUP(A:A,'PDOK AS-IS'!A:K,6,FALSE))</f>
        <v/>
      </c>
      <c r="G61" s="3" t="s">
        <v>174</v>
      </c>
      <c r="H61" s="3" t="s">
        <v>197</v>
      </c>
      <c r="I61" s="2" t="str">
        <f>VLOOKUP(A:A,'RWS AS-IS'!A:K,10,FALSE)</f>
        <v>Niet aanwezig</v>
      </c>
      <c r="J61" s="2" t="str">
        <f>VLOOKUP(A:A,'PDOK AS-IS'!A:K,10,FALSE)</f>
        <v>Niet aanwezig</v>
      </c>
      <c r="K61" s="2" t="str">
        <f>VLOOKUP(A:A,'NGR AS-IS'!A:I,8,FALSE)</f>
        <v>Niet aanwezig</v>
      </c>
      <c r="L61" s="28" t="s">
        <v>272</v>
      </c>
    </row>
    <row r="62" spans="1:12" x14ac:dyDescent="0.2">
      <c r="A62" s="2" t="s">
        <v>226</v>
      </c>
      <c r="B62" s="2" t="s">
        <v>24</v>
      </c>
      <c r="C62" s="2" t="s">
        <v>26</v>
      </c>
      <c r="D62" s="2" t="s">
        <v>227</v>
      </c>
      <c r="E62" s="3">
        <f>IF(ISBLANK(VLOOKUP(A:A,'RWS AS-IS'!A:K,6,FALSE)),"",VLOOKUP(A:A,'RWS AS-IS'!A:K,6,FALSE))</f>
        <v>45142</v>
      </c>
      <c r="F62" s="3">
        <f>IF(ISBLANK(VLOOKUP(A:A,'PDOK AS-IS'!A:K,6,FALSE)),"",VLOOKUP(A:A,'PDOK AS-IS'!A:K,6,FALSE))</f>
        <v>45120</v>
      </c>
      <c r="G62" s="15" t="b">
        <f ca="1">_xlfn.DAYS(F62,TODAY())&gt;-1095</f>
        <v>1</v>
      </c>
      <c r="H62" s="3" t="s">
        <v>197</v>
      </c>
      <c r="I62" s="2" t="str">
        <f>VLOOKUP(A:A,'RWS AS-IS'!A:K,10,FALSE)</f>
        <v>Data aanwezig</v>
      </c>
      <c r="J62" s="2" t="str">
        <f>VLOOKUP(A:A,'PDOK AS-IS'!A:K,10,FALSE)</f>
        <v>Data zichtbaar</v>
      </c>
      <c r="K62" s="2" t="str">
        <f>VLOOKUP(A:A,'NGR AS-IS'!A:I,8,FALSE)</f>
        <v>Verschillen in datums</v>
      </c>
      <c r="L62" s="28" t="s">
        <v>272</v>
      </c>
    </row>
    <row r="63" spans="1:12" x14ac:dyDescent="0.2">
      <c r="A63" s="2" t="s">
        <v>228</v>
      </c>
      <c r="B63" s="2" t="s">
        <v>24</v>
      </c>
      <c r="C63" s="2" t="s">
        <v>26</v>
      </c>
      <c r="D63" s="2" t="s">
        <v>227</v>
      </c>
      <c r="E63" s="3">
        <f>IF(ISBLANK(VLOOKUP(A:A,'RWS AS-IS'!A:K,6,FALSE)),"",VLOOKUP(A:A,'RWS AS-IS'!A:K,6,FALSE))</f>
        <v>45142</v>
      </c>
      <c r="F63" s="3">
        <f>IF(ISBLANK(VLOOKUP(A:A,'PDOK AS-IS'!A:K,6,FALSE)),"",VLOOKUP(A:A,'PDOK AS-IS'!A:K,6,FALSE))</f>
        <v>45120</v>
      </c>
      <c r="G63" s="15" t="b">
        <f ca="1">_xlfn.DAYS(F63,TODAY())&gt;-1095</f>
        <v>1</v>
      </c>
      <c r="H63" s="3" t="s">
        <v>197</v>
      </c>
      <c r="I63" s="2" t="str">
        <f>VLOOKUP(A:A,'RWS AS-IS'!A:K,10,FALSE)</f>
        <v>Data aanwezig</v>
      </c>
      <c r="J63" s="2" t="str">
        <f>VLOOKUP(A:A,'PDOK AS-IS'!A:K,10,FALSE)</f>
        <v>Data zichtbaar</v>
      </c>
      <c r="K63" s="2" t="str">
        <f>VLOOKUP(A:A,'NGR AS-IS'!A:I,8,FALSE)</f>
        <v>Verschillen in datums</v>
      </c>
      <c r="L63" s="28" t="s">
        <v>272</v>
      </c>
    </row>
    <row r="64" spans="1:12" x14ac:dyDescent="0.2">
      <c r="A64" s="2" t="s">
        <v>229</v>
      </c>
      <c r="B64" s="2"/>
      <c r="C64" s="2" t="s">
        <v>223</v>
      </c>
      <c r="D64" s="2" t="s">
        <v>156</v>
      </c>
      <c r="E64" s="3" t="str">
        <f>IF(ISBLANK(VLOOKUP(A:A,'RWS AS-IS'!A:K,6,FALSE)),"",VLOOKUP(A:A,'RWS AS-IS'!A:K,6,FALSE))</f>
        <v/>
      </c>
      <c r="F64" s="3" t="str">
        <f>IF(ISBLANK(VLOOKUP(A:A,'PDOK AS-IS'!A:K,6,FALSE)),"",VLOOKUP(A:A,'PDOK AS-IS'!A:K,6,FALSE))</f>
        <v/>
      </c>
      <c r="G64" s="3" t="s">
        <v>174</v>
      </c>
      <c r="H64" s="3" t="s">
        <v>197</v>
      </c>
      <c r="I64" s="2" t="str">
        <f>VLOOKUP(A:A,'RWS AS-IS'!A:K,10,FALSE)</f>
        <v>Niet aanwezig</v>
      </c>
      <c r="J64" s="2" t="str">
        <f>VLOOKUP(A:A,'PDOK AS-IS'!A:K,10,FALSE)</f>
        <v>Niet aanwezig</v>
      </c>
      <c r="K64" s="2" t="str">
        <f>VLOOKUP(A:A,'NGR AS-IS'!A:I,8,FALSE)</f>
        <v>Niet aanwezig</v>
      </c>
      <c r="L64" s="28" t="s">
        <v>272</v>
      </c>
    </row>
    <row r="65" spans="1:12" x14ac:dyDescent="0.2">
      <c r="A65" s="2" t="s">
        <v>230</v>
      </c>
      <c r="B65" s="2" t="s">
        <v>19</v>
      </c>
      <c r="C65" s="2" t="s">
        <v>21</v>
      </c>
      <c r="D65" s="2" t="s">
        <v>156</v>
      </c>
      <c r="E65" s="3" t="str">
        <f>IF(ISBLANK(VLOOKUP(A:A,'RWS AS-IS'!A:K,6,FALSE)),"",VLOOKUP(A:A,'RWS AS-IS'!A:K,6,FALSE))</f>
        <v/>
      </c>
      <c r="F65" s="3">
        <f>IF(ISBLANK(VLOOKUP(A:A,'PDOK AS-IS'!A:K,6,FALSE)),"",VLOOKUP(A:A,'PDOK AS-IS'!A:K,6,FALSE))</f>
        <v>44917</v>
      </c>
      <c r="G65" s="3" t="s">
        <v>174</v>
      </c>
      <c r="H65" s="3" t="s">
        <v>197</v>
      </c>
      <c r="I65" s="2" t="str">
        <f>VLOOKUP(A:A,'RWS AS-IS'!A:K,10,FALSE)</f>
        <v>Niet aanwezig</v>
      </c>
      <c r="J65" s="2" t="str">
        <f>VLOOKUP(A:A,'PDOK AS-IS'!A:K,10,FALSE)</f>
        <v>Data zichtbaar</v>
      </c>
      <c r="K65" s="2" t="str">
        <f>VLOOKUP(A:A,'NGR AS-IS'!A:I,8,FALSE)</f>
        <v>Verschillen in datums</v>
      </c>
      <c r="L65" s="28" t="s">
        <v>272</v>
      </c>
    </row>
    <row r="66" spans="1:12" x14ac:dyDescent="0.2">
      <c r="A66" s="2" t="s">
        <v>231</v>
      </c>
      <c r="B66" s="2"/>
      <c r="C66" s="2" t="s">
        <v>232</v>
      </c>
      <c r="D66" s="2" t="s">
        <v>156</v>
      </c>
      <c r="E66" s="3" t="str">
        <f>IF(ISBLANK(VLOOKUP(A:A,'RWS AS-IS'!A:K,6,FALSE)),"",VLOOKUP(A:A,'RWS AS-IS'!A:K,6,FALSE))</f>
        <v/>
      </c>
      <c r="F66" s="3" t="str">
        <f>IF(ISBLANK(VLOOKUP(A:A,'PDOK AS-IS'!A:K,6,FALSE)),"",VLOOKUP(A:A,'PDOK AS-IS'!A:K,6,FALSE))</f>
        <v/>
      </c>
      <c r="G66" s="3" t="s">
        <v>174</v>
      </c>
      <c r="H66" s="3" t="s">
        <v>197</v>
      </c>
      <c r="I66" s="2" t="str">
        <f>VLOOKUP(A:A,'RWS AS-IS'!A:K,10,FALSE)</f>
        <v>Niet aanwezig</v>
      </c>
      <c r="J66" s="2" t="str">
        <f>VLOOKUP(A:A,'PDOK AS-IS'!A:K,10,FALSE)</f>
        <v>Niet aanwezig</v>
      </c>
      <c r="K66" s="2" t="str">
        <f>VLOOKUP(A:A,'NGR AS-IS'!A:I,8,FALSE)</f>
        <v>Niet aanwezig</v>
      </c>
      <c r="L66" s="28" t="s">
        <v>272</v>
      </c>
    </row>
    <row r="67" spans="1:12" x14ac:dyDescent="0.2">
      <c r="A67" s="2" t="s">
        <v>233</v>
      </c>
      <c r="B67" s="2"/>
      <c r="C67" s="2" t="s">
        <v>232</v>
      </c>
      <c r="D67" s="2" t="s">
        <v>156</v>
      </c>
      <c r="E67" s="3" t="str">
        <f>IF(ISBLANK(VLOOKUP(A:A,'RWS AS-IS'!A:K,6,FALSE)),"",VLOOKUP(A:A,'RWS AS-IS'!A:K,6,FALSE))</f>
        <v/>
      </c>
      <c r="F67" s="3" t="str">
        <f>IF(ISBLANK(VLOOKUP(A:A,'PDOK AS-IS'!A:K,6,FALSE)),"",VLOOKUP(A:A,'PDOK AS-IS'!A:K,6,FALSE))</f>
        <v/>
      </c>
      <c r="G67" s="3" t="s">
        <v>174</v>
      </c>
      <c r="H67" s="3" t="s">
        <v>197</v>
      </c>
      <c r="I67" s="2" t="str">
        <f>VLOOKUP(A:A,'RWS AS-IS'!A:K,10,FALSE)</f>
        <v>Niet aanwezig</v>
      </c>
      <c r="J67" s="2" t="str">
        <f>VLOOKUP(A:A,'PDOK AS-IS'!A:K,10,FALSE)</f>
        <v>Niet aanwezig</v>
      </c>
      <c r="K67" s="2" t="str">
        <f>VLOOKUP(A:A,'NGR AS-IS'!A:I,8,FALSE)</f>
        <v>Niet aanwezig</v>
      </c>
      <c r="L67" s="28" t="s">
        <v>272</v>
      </c>
    </row>
    <row r="68" spans="1:12" x14ac:dyDescent="0.2">
      <c r="A68" s="2" t="s">
        <v>234</v>
      </c>
      <c r="B68" s="2"/>
      <c r="C68" s="2" t="s">
        <v>232</v>
      </c>
      <c r="D68" s="2" t="s">
        <v>156</v>
      </c>
      <c r="E68" s="3" t="str">
        <f>IF(ISBLANK(VLOOKUP(A:A,'RWS AS-IS'!A:K,6,FALSE)),"",VLOOKUP(A:A,'RWS AS-IS'!A:K,6,FALSE))</f>
        <v/>
      </c>
      <c r="F68" s="3" t="str">
        <f>IF(ISBLANK(VLOOKUP(A:A,'PDOK AS-IS'!A:K,6,FALSE)),"",VLOOKUP(A:A,'PDOK AS-IS'!A:K,6,FALSE))</f>
        <v/>
      </c>
      <c r="G68" s="3" t="s">
        <v>174</v>
      </c>
      <c r="H68" s="3" t="s">
        <v>197</v>
      </c>
      <c r="I68" s="2" t="str">
        <f>VLOOKUP(A:A,'RWS AS-IS'!A:K,10,FALSE)</f>
        <v>Niet aanwezig</v>
      </c>
      <c r="J68" s="2" t="str">
        <f>VLOOKUP(A:A,'PDOK AS-IS'!A:K,10,FALSE)</f>
        <v>Niet aanwezig</v>
      </c>
      <c r="K68" s="2" t="str">
        <f>VLOOKUP(A:A,'NGR AS-IS'!A:I,8,FALSE)</f>
        <v>Niet aanwezig</v>
      </c>
      <c r="L68" s="28" t="s">
        <v>272</v>
      </c>
    </row>
    <row r="69" spans="1:12" x14ac:dyDescent="0.2">
      <c r="A69" s="2" t="s">
        <v>235</v>
      </c>
      <c r="B69" s="2"/>
      <c r="C69" s="2" t="s">
        <v>232</v>
      </c>
      <c r="D69" s="2" t="s">
        <v>156</v>
      </c>
      <c r="E69" s="3" t="str">
        <f>IF(ISBLANK(VLOOKUP(A:A,'RWS AS-IS'!A:K,6,FALSE)),"",VLOOKUP(A:A,'RWS AS-IS'!A:K,6,FALSE))</f>
        <v/>
      </c>
      <c r="F69" s="3" t="str">
        <f>IF(ISBLANK(VLOOKUP(A:A,'PDOK AS-IS'!A:K,6,FALSE)),"",VLOOKUP(A:A,'PDOK AS-IS'!A:K,6,FALSE))</f>
        <v/>
      </c>
      <c r="G69" s="3" t="s">
        <v>174</v>
      </c>
      <c r="H69" s="3" t="s">
        <v>197</v>
      </c>
      <c r="I69" s="2" t="str">
        <f>VLOOKUP(A:A,'RWS AS-IS'!A:K,10,FALSE)</f>
        <v>Niet aanwezig</v>
      </c>
      <c r="J69" s="2" t="str">
        <f>VLOOKUP(A:A,'PDOK AS-IS'!A:K,10,FALSE)</f>
        <v>Niet aanwezig</v>
      </c>
      <c r="K69" s="2" t="str">
        <f>VLOOKUP(A:A,'NGR AS-IS'!A:I,8,FALSE)</f>
        <v>Niet aanwezig</v>
      </c>
      <c r="L69" s="28" t="s">
        <v>272</v>
      </c>
    </row>
    <row r="70" spans="1:12" x14ac:dyDescent="0.2">
      <c r="A70" s="2" t="s">
        <v>236</v>
      </c>
      <c r="B70" s="2"/>
      <c r="C70" s="2" t="s">
        <v>232</v>
      </c>
      <c r="D70" s="2" t="s">
        <v>156</v>
      </c>
      <c r="E70" s="3" t="str">
        <f>IF(ISBLANK(VLOOKUP(A:A,'RWS AS-IS'!A:K,6,FALSE)),"",VLOOKUP(A:A,'RWS AS-IS'!A:K,6,FALSE))</f>
        <v/>
      </c>
      <c r="F70" s="3" t="str">
        <f>IF(ISBLANK(VLOOKUP(A:A,'PDOK AS-IS'!A:K,6,FALSE)),"",VLOOKUP(A:A,'PDOK AS-IS'!A:K,6,FALSE))</f>
        <v/>
      </c>
      <c r="G70" s="3" t="s">
        <v>174</v>
      </c>
      <c r="H70" s="3" t="s">
        <v>197</v>
      </c>
      <c r="I70" s="2" t="str">
        <f>VLOOKUP(A:A,'RWS AS-IS'!A:K,10,FALSE)</f>
        <v>Niet aanwezig</v>
      </c>
      <c r="J70" s="2" t="str">
        <f>VLOOKUP(A:A,'PDOK AS-IS'!A:K,10,FALSE)</f>
        <v>Niet aanwezig</v>
      </c>
      <c r="K70" s="2" t="str">
        <f>VLOOKUP(A:A,'NGR AS-IS'!A:I,8,FALSE)</f>
        <v>Niet aanwezig</v>
      </c>
      <c r="L70" s="28" t="s">
        <v>272</v>
      </c>
    </row>
    <row r="71" spans="1:12" x14ac:dyDescent="0.2">
      <c r="A71" s="2" t="s">
        <v>237</v>
      </c>
      <c r="B71" s="2"/>
      <c r="C71" s="2" t="s">
        <v>232</v>
      </c>
      <c r="D71" s="2" t="s">
        <v>156</v>
      </c>
      <c r="E71" s="3" t="str">
        <f>IF(ISBLANK(VLOOKUP(A:A,'RWS AS-IS'!A:K,6,FALSE)),"",VLOOKUP(A:A,'RWS AS-IS'!A:K,6,FALSE))</f>
        <v/>
      </c>
      <c r="F71" s="3" t="str">
        <f>IF(ISBLANK(VLOOKUP(A:A,'PDOK AS-IS'!A:K,6,FALSE)),"",VLOOKUP(A:A,'PDOK AS-IS'!A:K,6,FALSE))</f>
        <v/>
      </c>
      <c r="G71" s="3" t="s">
        <v>174</v>
      </c>
      <c r="H71" s="3" t="s">
        <v>197</v>
      </c>
      <c r="I71" s="2" t="str">
        <f>VLOOKUP(A:A,'RWS AS-IS'!A:K,10,FALSE)</f>
        <v>Niet aanwezig</v>
      </c>
      <c r="J71" s="2" t="str">
        <f>VLOOKUP(A:A,'PDOK AS-IS'!A:K,10,FALSE)</f>
        <v>Niet aanwezig</v>
      </c>
      <c r="K71" s="2" t="str">
        <f>VLOOKUP(A:A,'NGR AS-IS'!A:I,8,FALSE)</f>
        <v>Niet aanwezig</v>
      </c>
      <c r="L71" s="28" t="s">
        <v>272</v>
      </c>
    </row>
    <row r="72" spans="1:12" x14ac:dyDescent="0.2">
      <c r="A72" s="2" t="s">
        <v>238</v>
      </c>
      <c r="B72" s="2"/>
      <c r="C72" s="2" t="s">
        <v>232</v>
      </c>
      <c r="D72" s="2" t="s">
        <v>156</v>
      </c>
      <c r="E72" s="3" t="str">
        <f>IF(ISBLANK(VLOOKUP(A:A,'RWS AS-IS'!A:K,6,FALSE)),"",VLOOKUP(A:A,'RWS AS-IS'!A:K,6,FALSE))</f>
        <v/>
      </c>
      <c r="F72" s="3" t="str">
        <f>IF(ISBLANK(VLOOKUP(A:A,'PDOK AS-IS'!A:K,6,FALSE)),"",VLOOKUP(A:A,'PDOK AS-IS'!A:K,6,FALSE))</f>
        <v/>
      </c>
      <c r="G72" s="3" t="s">
        <v>174</v>
      </c>
      <c r="H72" s="3" t="s">
        <v>197</v>
      </c>
      <c r="I72" s="2" t="str">
        <f>VLOOKUP(A:A,'RWS AS-IS'!A:K,10,FALSE)</f>
        <v>Niet aanwezig</v>
      </c>
      <c r="J72" s="2" t="str">
        <f>VLOOKUP(A:A,'PDOK AS-IS'!A:K,10,FALSE)</f>
        <v>Niet aanwezig</v>
      </c>
      <c r="K72" s="2" t="str">
        <f>VLOOKUP(A:A,'NGR AS-IS'!A:I,8,FALSE)</f>
        <v>Niet aanwezig</v>
      </c>
      <c r="L72" s="28" t="s">
        <v>272</v>
      </c>
    </row>
    <row r="73" spans="1:12" x14ac:dyDescent="0.2">
      <c r="A73" s="2" t="s">
        <v>239</v>
      </c>
      <c r="B73" s="2"/>
      <c r="C73" s="2" t="s">
        <v>232</v>
      </c>
      <c r="D73" s="2" t="s">
        <v>156</v>
      </c>
      <c r="E73" s="3" t="str">
        <f>IF(ISBLANK(VLOOKUP(A:A,'RWS AS-IS'!A:K,6,FALSE)),"",VLOOKUP(A:A,'RWS AS-IS'!A:K,6,FALSE))</f>
        <v/>
      </c>
      <c r="F73" s="3" t="str">
        <f>IF(ISBLANK(VLOOKUP(A:A,'PDOK AS-IS'!A:K,6,FALSE)),"",VLOOKUP(A:A,'PDOK AS-IS'!A:K,6,FALSE))</f>
        <v/>
      </c>
      <c r="G73" s="3" t="s">
        <v>174</v>
      </c>
      <c r="H73" s="3" t="s">
        <v>197</v>
      </c>
      <c r="I73" s="2" t="str">
        <f>VLOOKUP(A:A,'RWS AS-IS'!A:K,10,FALSE)</f>
        <v>Niet aanwezig</v>
      </c>
      <c r="J73" s="2" t="str">
        <f>VLOOKUP(A:A,'PDOK AS-IS'!A:K,10,FALSE)</f>
        <v>Niet aanwezig</v>
      </c>
      <c r="K73" s="2" t="str">
        <f>VLOOKUP(A:A,'NGR AS-IS'!A:I,8,FALSE)</f>
        <v>Niet aanwezig</v>
      </c>
      <c r="L73" s="28" t="s">
        <v>272</v>
      </c>
    </row>
    <row r="74" spans="1:12" x14ac:dyDescent="0.2">
      <c r="A74" s="2" t="s">
        <v>240</v>
      </c>
      <c r="B74" s="2"/>
      <c r="C74" s="2" t="s">
        <v>232</v>
      </c>
      <c r="D74" s="2" t="s">
        <v>156</v>
      </c>
      <c r="E74" s="3" t="str">
        <f>IF(ISBLANK(VLOOKUP(A:A,'RWS AS-IS'!A:K,6,FALSE)),"",VLOOKUP(A:A,'RWS AS-IS'!A:K,6,FALSE))</f>
        <v/>
      </c>
      <c r="F74" s="3" t="str">
        <f>IF(ISBLANK(VLOOKUP(A:A,'PDOK AS-IS'!A:K,6,FALSE)),"",VLOOKUP(A:A,'PDOK AS-IS'!A:K,6,FALSE))</f>
        <v/>
      </c>
      <c r="G74" s="3" t="s">
        <v>174</v>
      </c>
      <c r="H74" s="3" t="s">
        <v>197</v>
      </c>
      <c r="I74" s="2" t="str">
        <f>VLOOKUP(A:A,'RWS AS-IS'!A:K,10,FALSE)</f>
        <v>Niet aanwezig</v>
      </c>
      <c r="J74" s="2" t="str">
        <f>VLOOKUP(A:A,'PDOK AS-IS'!A:K,10,FALSE)</f>
        <v>Niet aanwezig</v>
      </c>
      <c r="K74" s="2" t="str">
        <f>VLOOKUP(A:A,'NGR AS-IS'!A:I,8,FALSE)</f>
        <v>Niet aanwezig</v>
      </c>
      <c r="L74" s="28" t="s">
        <v>272</v>
      </c>
    </row>
    <row r="75" spans="1:12" x14ac:dyDescent="0.2">
      <c r="A75" s="2" t="s">
        <v>241</v>
      </c>
      <c r="B75" s="2"/>
      <c r="C75" s="2" t="s">
        <v>232</v>
      </c>
      <c r="D75" s="2" t="s">
        <v>156</v>
      </c>
      <c r="E75" s="3" t="str">
        <f>IF(ISBLANK(VLOOKUP(A:A,'RWS AS-IS'!A:K,6,FALSE)),"",VLOOKUP(A:A,'RWS AS-IS'!A:K,6,FALSE))</f>
        <v/>
      </c>
      <c r="F75" s="3" t="str">
        <f>IF(ISBLANK(VLOOKUP(A:A,'PDOK AS-IS'!A:K,6,FALSE)),"",VLOOKUP(A:A,'PDOK AS-IS'!A:K,6,FALSE))</f>
        <v/>
      </c>
      <c r="G75" s="3" t="s">
        <v>174</v>
      </c>
      <c r="H75" s="3" t="s">
        <v>197</v>
      </c>
      <c r="I75" s="2" t="str">
        <f>VLOOKUP(A:A,'RWS AS-IS'!A:K,10,FALSE)</f>
        <v>Niet aanwezig</v>
      </c>
      <c r="J75" s="2" t="str">
        <f>VLOOKUP(A:A,'PDOK AS-IS'!A:K,10,FALSE)</f>
        <v>Niet aanwezig</v>
      </c>
      <c r="K75" s="2" t="str">
        <f>VLOOKUP(A:A,'NGR AS-IS'!A:I,8,FALSE)</f>
        <v>Niet aanwezig</v>
      </c>
      <c r="L75" s="28" t="s">
        <v>272</v>
      </c>
    </row>
    <row r="76" spans="1:12" x14ac:dyDescent="0.2">
      <c r="A76" s="2" t="s">
        <v>242</v>
      </c>
      <c r="B76" s="2"/>
      <c r="C76" s="2" t="s">
        <v>223</v>
      </c>
      <c r="D76" s="2" t="s">
        <v>156</v>
      </c>
      <c r="E76" s="3" t="str">
        <f>IF(ISBLANK(VLOOKUP(A:A,'RWS AS-IS'!A:K,6,FALSE)),"",VLOOKUP(A:A,'RWS AS-IS'!A:K,6,FALSE))</f>
        <v/>
      </c>
      <c r="F76" s="3" t="str">
        <f>IF(ISBLANK(VLOOKUP(A:A,'PDOK AS-IS'!A:K,6,FALSE)),"",VLOOKUP(A:A,'PDOK AS-IS'!A:K,6,FALSE))</f>
        <v/>
      </c>
      <c r="G76" s="3" t="s">
        <v>174</v>
      </c>
      <c r="H76" s="3" t="s">
        <v>197</v>
      </c>
      <c r="I76" s="2" t="str">
        <f>VLOOKUP(A:A,'RWS AS-IS'!A:K,10,FALSE)</f>
        <v>Niet aanwezig</v>
      </c>
      <c r="J76" s="2" t="str">
        <f>VLOOKUP(A:A,'PDOK AS-IS'!A:K,10,FALSE)</f>
        <v>Niet aanwezig</v>
      </c>
      <c r="K76" s="2" t="str">
        <f>VLOOKUP(A:A,'NGR AS-IS'!A:I,8,FALSE)</f>
        <v>Niet aanwezig</v>
      </c>
      <c r="L76" s="28" t="s">
        <v>272</v>
      </c>
    </row>
    <row r="77" spans="1:12" x14ac:dyDescent="0.2">
      <c r="A77" s="2" t="s">
        <v>243</v>
      </c>
      <c r="B77" s="2"/>
      <c r="C77" s="2" t="s">
        <v>223</v>
      </c>
      <c r="D77" s="2" t="s">
        <v>156</v>
      </c>
      <c r="E77" s="3" t="str">
        <f>IF(ISBLANK(VLOOKUP(A:A,'RWS AS-IS'!A:K,6,FALSE)),"",VLOOKUP(A:A,'RWS AS-IS'!A:K,6,FALSE))</f>
        <v/>
      </c>
      <c r="F77" s="3" t="str">
        <f>IF(ISBLANK(VLOOKUP(A:A,'PDOK AS-IS'!A:K,6,FALSE)),"",VLOOKUP(A:A,'PDOK AS-IS'!A:K,6,FALSE))</f>
        <v/>
      </c>
      <c r="G77" s="3" t="s">
        <v>174</v>
      </c>
      <c r="H77" s="3" t="s">
        <v>197</v>
      </c>
      <c r="I77" s="2" t="str">
        <f>VLOOKUP(A:A,'RWS AS-IS'!A:K,10,FALSE)</f>
        <v>Niet aanwezig</v>
      </c>
      <c r="J77" s="2" t="str">
        <f>VLOOKUP(A:A,'PDOK AS-IS'!A:K,10,FALSE)</f>
        <v>Niet aanwezig</v>
      </c>
      <c r="K77" s="2" t="str">
        <f>VLOOKUP(A:A,'NGR AS-IS'!A:I,8,FALSE)</f>
        <v>Niet aanwezig</v>
      </c>
      <c r="L77" s="28" t="s">
        <v>272</v>
      </c>
    </row>
    <row r="78" spans="1:12" x14ac:dyDescent="0.2">
      <c r="A78" s="2" t="s">
        <v>244</v>
      </c>
      <c r="B78" s="2"/>
      <c r="C78" s="2" t="s">
        <v>223</v>
      </c>
      <c r="D78" s="2" t="s">
        <v>156</v>
      </c>
      <c r="E78" s="3" t="str">
        <f>IF(ISBLANK(VLOOKUP(A:A,'RWS AS-IS'!A:K,6,FALSE)),"",VLOOKUP(A:A,'RWS AS-IS'!A:K,6,FALSE))</f>
        <v/>
      </c>
      <c r="F78" s="3" t="str">
        <f>IF(ISBLANK(VLOOKUP(A:A,'PDOK AS-IS'!A:K,6,FALSE)),"",VLOOKUP(A:A,'PDOK AS-IS'!A:K,6,FALSE))</f>
        <v/>
      </c>
      <c r="G78" s="3" t="s">
        <v>174</v>
      </c>
      <c r="H78" s="3" t="s">
        <v>197</v>
      </c>
      <c r="I78" s="2" t="str">
        <f>VLOOKUP(A:A,'RWS AS-IS'!A:K,10,FALSE)</f>
        <v>Niet aanwezig</v>
      </c>
      <c r="J78" s="2" t="str">
        <f>VLOOKUP(A:A,'PDOK AS-IS'!A:K,10,FALSE)</f>
        <v>Niet aanwezig</v>
      </c>
      <c r="K78" s="2" t="str">
        <f>VLOOKUP(A:A,'NGR AS-IS'!A:I,8,FALSE)</f>
        <v>Niet aanwezig</v>
      </c>
      <c r="L78" s="28" t="s">
        <v>272</v>
      </c>
    </row>
    <row r="79" spans="1:12" x14ac:dyDescent="0.2">
      <c r="A79" s="2" t="s">
        <v>245</v>
      </c>
      <c r="B79" s="2"/>
      <c r="C79" s="2" t="s">
        <v>223</v>
      </c>
      <c r="D79" s="2" t="s">
        <v>156</v>
      </c>
      <c r="E79" s="3" t="str">
        <f>IF(ISBLANK(VLOOKUP(A:A,'RWS AS-IS'!A:K,6,FALSE)),"",VLOOKUP(A:A,'RWS AS-IS'!A:K,6,FALSE))</f>
        <v/>
      </c>
      <c r="F79" s="3" t="str">
        <f>IF(ISBLANK(VLOOKUP(A:A,'PDOK AS-IS'!A:K,6,FALSE)),"",VLOOKUP(A:A,'PDOK AS-IS'!A:K,6,FALSE))</f>
        <v/>
      </c>
      <c r="G79" s="3" t="s">
        <v>174</v>
      </c>
      <c r="H79" s="3" t="s">
        <v>197</v>
      </c>
      <c r="I79" s="2" t="str">
        <f>VLOOKUP(A:A,'RWS AS-IS'!A:K,10,FALSE)</f>
        <v>Niet aanwezig</v>
      </c>
      <c r="J79" s="2" t="str">
        <f>VLOOKUP(A:A,'PDOK AS-IS'!A:K,10,FALSE)</f>
        <v>Niet aanwezig</v>
      </c>
      <c r="K79" s="2" t="str">
        <f>VLOOKUP(A:A,'NGR AS-IS'!A:I,8,FALSE)</f>
        <v>Niet aanwezig</v>
      </c>
      <c r="L79" s="28" t="s">
        <v>272</v>
      </c>
    </row>
    <row r="80" spans="1:12" x14ac:dyDescent="0.2">
      <c r="A80" s="2" t="s">
        <v>246</v>
      </c>
      <c r="B80" s="2" t="s">
        <v>9</v>
      </c>
      <c r="C80" s="2" t="s">
        <v>11</v>
      </c>
      <c r="D80" s="2" t="s">
        <v>155</v>
      </c>
      <c r="E80" s="3" t="str">
        <f>IF(ISBLANK(VLOOKUP(A:A,'RWS AS-IS'!A:K,6,FALSE)),"",VLOOKUP(A:A,'RWS AS-IS'!A:K,6,FALSE))</f>
        <v/>
      </c>
      <c r="F80" s="3">
        <f>IF(ISBLANK(VLOOKUP(A:A,'PDOK AS-IS'!A:K,6,FALSE)),"",VLOOKUP(A:A,'PDOK AS-IS'!A:K,6,FALSE))</f>
        <v>43220</v>
      </c>
      <c r="G80" s="15" t="b">
        <f ca="1">_xlfn.DAYS(F80,TODAY())&gt;-2190</f>
        <v>1</v>
      </c>
      <c r="H80" s="3" t="s">
        <v>197</v>
      </c>
      <c r="I80" s="2" t="str">
        <f>VLOOKUP(A:A,'RWS AS-IS'!A:K,10,FALSE)</f>
        <v>Niet aanwezig</v>
      </c>
      <c r="J80" s="2" t="str">
        <f>VLOOKUP(A:A,'PDOK AS-IS'!A:K,10,FALSE)</f>
        <v>Data zichtbaar</v>
      </c>
      <c r="K80" s="2" t="str">
        <f>VLOOKUP(A:A,'NGR AS-IS'!A:I,8,FALSE)</f>
        <v>Verschillen in datums</v>
      </c>
      <c r="L80" s="28" t="s">
        <v>272</v>
      </c>
    </row>
    <row r="81" spans="1:12" x14ac:dyDescent="0.2">
      <c r="A81" s="2" t="s">
        <v>247</v>
      </c>
      <c r="B81" s="2"/>
      <c r="C81" s="2" t="s">
        <v>223</v>
      </c>
      <c r="D81" s="2" t="s">
        <v>156</v>
      </c>
      <c r="E81" s="3" t="str">
        <f>IF(ISBLANK(VLOOKUP(A:A,'RWS AS-IS'!A:K,6,FALSE)),"",VLOOKUP(A:A,'RWS AS-IS'!A:K,6,FALSE))</f>
        <v/>
      </c>
      <c r="F81" s="3" t="str">
        <f>IF(ISBLANK(VLOOKUP(A:A,'PDOK AS-IS'!A:K,6,FALSE)),"",VLOOKUP(A:A,'PDOK AS-IS'!A:K,6,FALSE))</f>
        <v/>
      </c>
      <c r="G81" s="3" t="s">
        <v>174</v>
      </c>
      <c r="H81" s="3" t="s">
        <v>197</v>
      </c>
      <c r="I81" s="2" t="str">
        <f>VLOOKUP(A:A,'RWS AS-IS'!A:K,10,FALSE)</f>
        <v>Niet aanwezig</v>
      </c>
      <c r="J81" s="2" t="str">
        <f>VLOOKUP(A:A,'PDOK AS-IS'!A:K,10,FALSE)</f>
        <v>Niet aanwezig</v>
      </c>
      <c r="K81" s="2" t="str">
        <f>VLOOKUP(A:A,'NGR AS-IS'!A:I,8,FALSE)</f>
        <v>Niet aanwezig</v>
      </c>
      <c r="L81" s="28" t="s">
        <v>272</v>
      </c>
    </row>
    <row r="82" spans="1:12" x14ac:dyDescent="0.2">
      <c r="A82" s="2" t="s">
        <v>248</v>
      </c>
      <c r="B82" s="2" t="s">
        <v>24</v>
      </c>
      <c r="C82" s="2" t="s">
        <v>56</v>
      </c>
      <c r="D82" s="2" t="s">
        <v>152</v>
      </c>
      <c r="E82" s="3">
        <f>IF(ISBLANK(VLOOKUP(A:A,'RWS AS-IS'!A:K,6,FALSE)),"",VLOOKUP(A:A,'RWS AS-IS'!A:K,6,FALSE))</f>
        <v>45145</v>
      </c>
      <c r="F82" s="3">
        <f>IF(ISBLANK(VLOOKUP(A:A,'PDOK AS-IS'!A:K,6,FALSE)),"",VLOOKUP(A:A,'PDOK AS-IS'!A:K,6,FALSE))</f>
        <v>45120</v>
      </c>
      <c r="G82" s="15" t="b">
        <f ca="1">_xlfn.DAYS(F82,TODAY())&gt;-31</f>
        <v>1</v>
      </c>
      <c r="H82" s="3" t="s">
        <v>197</v>
      </c>
      <c r="I82" s="2" t="str">
        <f>VLOOKUP(A:A,'RWS AS-IS'!A:K,10,FALSE)</f>
        <v>Data aanwezig</v>
      </c>
      <c r="J82" s="2" t="str">
        <f>VLOOKUP(A:A,'PDOK AS-IS'!A:K,10,FALSE)</f>
        <v>Data zichtbaar</v>
      </c>
      <c r="K82" s="2" t="str">
        <f>VLOOKUP(A:A,'NGR AS-IS'!A:I,8,FALSE)</f>
        <v>Verschillen in datums</v>
      </c>
      <c r="L82" s="28" t="s">
        <v>272</v>
      </c>
    </row>
    <row r="83" spans="1:12" x14ac:dyDescent="0.2">
      <c r="A83" s="2" t="s">
        <v>249</v>
      </c>
      <c r="B83" s="2"/>
      <c r="C83" s="2" t="s">
        <v>223</v>
      </c>
      <c r="D83" s="2" t="s">
        <v>156</v>
      </c>
      <c r="E83" s="3" t="str">
        <f>IF(ISBLANK(VLOOKUP(A:A,'RWS AS-IS'!A:K,6,FALSE)),"",VLOOKUP(A:A,'RWS AS-IS'!A:K,6,FALSE))</f>
        <v/>
      </c>
      <c r="F83" s="3" t="str">
        <f>IF(ISBLANK(VLOOKUP(A:A,'PDOK AS-IS'!A:K,6,FALSE)),"",VLOOKUP(A:A,'PDOK AS-IS'!A:K,6,FALSE))</f>
        <v/>
      </c>
      <c r="G83" s="3" t="s">
        <v>174</v>
      </c>
      <c r="H83" s="3" t="s">
        <v>197</v>
      </c>
      <c r="I83" s="2" t="str">
        <f>VLOOKUP(A:A,'RWS AS-IS'!A:K,10,FALSE)</f>
        <v>Niet aanwezig</v>
      </c>
      <c r="J83" s="2" t="str">
        <f>VLOOKUP(A:A,'PDOK AS-IS'!A:K,10,FALSE)</f>
        <v>Niet aanwezig</v>
      </c>
      <c r="K83" s="2" t="str">
        <f>VLOOKUP(A:A,'NGR AS-IS'!A:I,8,FALSE)</f>
        <v>Niet aanwezig</v>
      </c>
      <c r="L83" s="28" t="s">
        <v>272</v>
      </c>
    </row>
    <row r="84" spans="1:12" x14ac:dyDescent="0.2">
      <c r="A84" s="2" t="s">
        <v>250</v>
      </c>
      <c r="B84" s="2" t="s">
        <v>24</v>
      </c>
      <c r="C84" s="2"/>
      <c r="D84" s="2"/>
      <c r="E84" s="3" t="str">
        <f>IF(ISBLANK(VLOOKUP(A:A,'RWS AS-IS'!A:K,6,FALSE)),"",VLOOKUP(A:A,'RWS AS-IS'!A:K,6,FALSE))</f>
        <v/>
      </c>
      <c r="F84" s="3" t="str">
        <f>IF(ISBLANK(VLOOKUP(A:A,'PDOK AS-IS'!A:K,6,FALSE)),"",VLOOKUP(A:A,'PDOK AS-IS'!A:K,6,FALSE))</f>
        <v/>
      </c>
      <c r="G84" s="3" t="s">
        <v>174</v>
      </c>
      <c r="H84" s="3" t="s">
        <v>197</v>
      </c>
      <c r="I84" s="2" t="str">
        <f>VLOOKUP(A:A,'RWS AS-IS'!A:K,10,FALSE)</f>
        <v>Niet aanwezig</v>
      </c>
      <c r="J84" s="2" t="str">
        <f>VLOOKUP(A:A,'PDOK AS-IS'!A:K,10,FALSE)</f>
        <v>Niet aanwezig</v>
      </c>
      <c r="K84" s="2" t="str">
        <f>VLOOKUP(A:A,'NGR AS-IS'!A:I,8,FALSE)</f>
        <v>Niet aanwezig</v>
      </c>
      <c r="L84" s="28" t="s">
        <v>272</v>
      </c>
    </row>
    <row r="85" spans="1:12" x14ac:dyDescent="0.2">
      <c r="A85" s="2" t="s">
        <v>251</v>
      </c>
      <c r="B85" s="2"/>
      <c r="C85" s="2" t="s">
        <v>223</v>
      </c>
      <c r="D85" s="2" t="s">
        <v>156</v>
      </c>
      <c r="E85" s="3" t="str">
        <f>IF(ISBLANK(VLOOKUP(A:A,'RWS AS-IS'!A:K,6,FALSE)),"",VLOOKUP(A:A,'RWS AS-IS'!A:K,6,FALSE))</f>
        <v/>
      </c>
      <c r="F85" s="3" t="str">
        <f>IF(ISBLANK(VLOOKUP(A:A,'PDOK AS-IS'!A:K,6,FALSE)),"",VLOOKUP(A:A,'PDOK AS-IS'!A:K,6,FALSE))</f>
        <v/>
      </c>
      <c r="G85" s="3" t="s">
        <v>174</v>
      </c>
      <c r="H85" s="3" t="s">
        <v>197</v>
      </c>
      <c r="I85" s="2" t="str">
        <f>VLOOKUP(A:A,'RWS AS-IS'!A:K,10,FALSE)</f>
        <v>Niet aanwezig</v>
      </c>
      <c r="J85" s="2" t="str">
        <f>VLOOKUP(A:A,'PDOK AS-IS'!A:K,10,FALSE)</f>
        <v>Niet aanwezig</v>
      </c>
      <c r="K85" s="2" t="str">
        <f>VLOOKUP(A:A,'NGR AS-IS'!A:I,8,FALSE)</f>
        <v>Niet aanwezig</v>
      </c>
      <c r="L85" s="28" t="s">
        <v>272</v>
      </c>
    </row>
    <row r="86" spans="1:12" x14ac:dyDescent="0.2">
      <c r="A86" s="2" t="s">
        <v>252</v>
      </c>
      <c r="B86" s="2" t="s">
        <v>24</v>
      </c>
      <c r="C86" s="2" t="s">
        <v>26</v>
      </c>
      <c r="D86" s="2" t="s">
        <v>152</v>
      </c>
      <c r="E86" s="3">
        <f>IF(ISBLANK(VLOOKUP(A:A,'RWS AS-IS'!A:K,6,FALSE)),"",VLOOKUP(A:A,'RWS AS-IS'!A:K,6,FALSE))</f>
        <v>45142</v>
      </c>
      <c r="F86" s="3">
        <f>IF(ISBLANK(VLOOKUP(A:A,'PDOK AS-IS'!A:K,6,FALSE)),"",VLOOKUP(A:A,'PDOK AS-IS'!A:K,6,FALSE))</f>
        <v>45120</v>
      </c>
      <c r="G86" s="15" t="b">
        <f ca="1">_xlfn.DAYS(F86,TODAY())&gt;-31</f>
        <v>1</v>
      </c>
      <c r="H86" s="3" t="s">
        <v>197</v>
      </c>
      <c r="I86" s="2" t="str">
        <f>VLOOKUP(A:A,'RWS AS-IS'!A:K,10,FALSE)</f>
        <v>Data aanwezig</v>
      </c>
      <c r="J86" s="2" t="str">
        <f>VLOOKUP(A:A,'PDOK AS-IS'!A:K,10,FALSE)</f>
        <v>Data zichtbaar</v>
      </c>
      <c r="K86" s="2" t="str">
        <f>VLOOKUP(A:A,'NGR AS-IS'!A:I,8,FALSE)</f>
        <v>Verschillen in datums</v>
      </c>
      <c r="L86" s="28" t="s">
        <v>272</v>
      </c>
    </row>
    <row r="87" spans="1:12" x14ac:dyDescent="0.2">
      <c r="A87" s="2" t="s">
        <v>253</v>
      </c>
      <c r="B87" s="2" t="s">
        <v>24</v>
      </c>
      <c r="C87" s="2" t="s">
        <v>26</v>
      </c>
      <c r="D87" s="2" t="s">
        <v>152</v>
      </c>
      <c r="E87" s="3">
        <f>IF(ISBLANK(VLOOKUP(A:A,'RWS AS-IS'!A:K,6,FALSE)),"",VLOOKUP(A:A,'RWS AS-IS'!A:K,6,FALSE))</f>
        <v>45142</v>
      </c>
      <c r="F87" s="3">
        <f>IF(ISBLANK(VLOOKUP(A:A,'PDOK AS-IS'!A:K,6,FALSE)),"",VLOOKUP(A:A,'PDOK AS-IS'!A:K,6,FALSE))</f>
        <v>45120</v>
      </c>
      <c r="G87" s="15" t="b">
        <f ca="1">_xlfn.DAYS(F87,TODAY())&gt;-31</f>
        <v>1</v>
      </c>
      <c r="H87" s="3" t="s">
        <v>197</v>
      </c>
      <c r="I87" s="2" t="str">
        <f>VLOOKUP(A:A,'RWS AS-IS'!A:K,10,FALSE)</f>
        <v>Data aanwezig</v>
      </c>
      <c r="J87" s="2" t="str">
        <f>VLOOKUP(A:A,'PDOK AS-IS'!A:K,10,FALSE)</f>
        <v>Data zichtbaar</v>
      </c>
      <c r="K87" s="2" t="str">
        <f>VLOOKUP(A:A,'NGR AS-IS'!A:I,8,FALSE)</f>
        <v>Verschillen in datums</v>
      </c>
      <c r="L87" s="28" t="s">
        <v>272</v>
      </c>
    </row>
    <row r="88" spans="1:12" x14ac:dyDescent="0.2">
      <c r="A88" s="2" t="s">
        <v>254</v>
      </c>
      <c r="B88" s="2" t="s">
        <v>24</v>
      </c>
      <c r="C88" s="2" t="s">
        <v>26</v>
      </c>
      <c r="D88" s="2" t="s">
        <v>152</v>
      </c>
      <c r="E88" s="3">
        <f>IF(ISBLANK(VLOOKUP(A:A,'RWS AS-IS'!A:K,6,FALSE)),"",VLOOKUP(A:A,'RWS AS-IS'!A:K,6,FALSE))</f>
        <v>45142</v>
      </c>
      <c r="F88" s="3">
        <f>IF(ISBLANK(VLOOKUP(A:A,'PDOK AS-IS'!A:K,6,FALSE)),"",VLOOKUP(A:A,'PDOK AS-IS'!A:K,6,FALSE))</f>
        <v>45120</v>
      </c>
      <c r="G88" s="15" t="b">
        <f ca="1">_xlfn.DAYS(F88,TODAY())&gt;-31</f>
        <v>1</v>
      </c>
      <c r="H88" s="3" t="s">
        <v>197</v>
      </c>
      <c r="I88" s="2" t="str">
        <f>VLOOKUP(A:A,'RWS AS-IS'!A:K,10,FALSE)</f>
        <v>Data aanwezig</v>
      </c>
      <c r="J88" s="2" t="str">
        <f>VLOOKUP(A:A,'PDOK AS-IS'!A:K,10,FALSE)</f>
        <v>Data zichtbaar</v>
      </c>
      <c r="K88" s="2" t="str">
        <f>VLOOKUP(A:A,'NGR AS-IS'!A:I,8,FALSE)</f>
        <v>Verschillen in datums</v>
      </c>
      <c r="L88" s="28" t="s">
        <v>272</v>
      </c>
    </row>
    <row r="89" spans="1:12" x14ac:dyDescent="0.2">
      <c r="A89" s="2" t="s">
        <v>255</v>
      </c>
      <c r="B89" s="2"/>
      <c r="C89" s="2" t="s">
        <v>223</v>
      </c>
      <c r="D89" s="2" t="s">
        <v>156</v>
      </c>
      <c r="E89" s="3" t="str">
        <f>IF(ISBLANK(VLOOKUP(A:A,'RWS AS-IS'!A:K,6,FALSE)),"",VLOOKUP(A:A,'RWS AS-IS'!A:K,6,FALSE))</f>
        <v/>
      </c>
      <c r="F89" s="3" t="str">
        <f>IF(ISBLANK(VLOOKUP(A:A,'PDOK AS-IS'!A:K,6,FALSE)),"",VLOOKUP(A:A,'PDOK AS-IS'!A:K,6,FALSE))</f>
        <v/>
      </c>
      <c r="G89" s="3" t="s">
        <v>174</v>
      </c>
      <c r="H89" s="3" t="s">
        <v>197</v>
      </c>
      <c r="I89" s="2" t="str">
        <f>VLOOKUP(A:A,'RWS AS-IS'!A:K,10,FALSE)</f>
        <v>Niet aanwezig</v>
      </c>
      <c r="J89" s="2" t="str">
        <f>VLOOKUP(A:A,'PDOK AS-IS'!A:K,10,FALSE)</f>
        <v>Niet aanwezig</v>
      </c>
      <c r="K89" s="2" t="str">
        <f>VLOOKUP(A:A,'NGR AS-IS'!A:I,8,FALSE)</f>
        <v>Niet aanwezig</v>
      </c>
      <c r="L89" s="28" t="s">
        <v>272</v>
      </c>
    </row>
    <row r="90" spans="1:12" x14ac:dyDescent="0.2">
      <c r="A90" s="2" t="s">
        <v>256</v>
      </c>
      <c r="B90" s="2"/>
      <c r="C90" s="2" t="s">
        <v>223</v>
      </c>
      <c r="D90" s="2" t="s">
        <v>156</v>
      </c>
      <c r="E90" s="3" t="str">
        <f>IF(ISBLANK(VLOOKUP(A:A,'RWS AS-IS'!A:K,6,FALSE)),"",VLOOKUP(A:A,'RWS AS-IS'!A:K,6,FALSE))</f>
        <v/>
      </c>
      <c r="F90" s="3" t="str">
        <f>IF(ISBLANK(VLOOKUP(A:A,'PDOK AS-IS'!A:K,6,FALSE)),"",VLOOKUP(A:A,'PDOK AS-IS'!A:K,6,FALSE))</f>
        <v/>
      </c>
      <c r="G90" s="3" t="s">
        <v>174</v>
      </c>
      <c r="H90" s="3" t="s">
        <v>197</v>
      </c>
      <c r="I90" s="2" t="str">
        <f>VLOOKUP(A:A,'RWS AS-IS'!A:K,10,FALSE)</f>
        <v>Niet aanwezig</v>
      </c>
      <c r="J90" s="2" t="str">
        <f>VLOOKUP(A:A,'PDOK AS-IS'!A:K,10,FALSE)</f>
        <v>Niet aanwezig</v>
      </c>
      <c r="K90" s="2" t="str">
        <f>VLOOKUP(A:A,'NGR AS-IS'!A:I,8,FALSE)</f>
        <v>Niet aanwezig</v>
      </c>
      <c r="L90" s="28" t="s">
        <v>272</v>
      </c>
    </row>
    <row r="91" spans="1:12" x14ac:dyDescent="0.2">
      <c r="A91" s="2" t="s">
        <v>257</v>
      </c>
      <c r="B91" s="2"/>
      <c r="C91" s="2" t="s">
        <v>223</v>
      </c>
      <c r="D91" s="2" t="s">
        <v>156</v>
      </c>
      <c r="E91" s="3" t="str">
        <f>IF(ISBLANK(VLOOKUP(A:A,'RWS AS-IS'!A:K,6,FALSE)),"",VLOOKUP(A:A,'RWS AS-IS'!A:K,6,FALSE))</f>
        <v/>
      </c>
      <c r="F91" s="3" t="str">
        <f>IF(ISBLANK(VLOOKUP(A:A,'PDOK AS-IS'!A:K,6,FALSE)),"",VLOOKUP(A:A,'PDOK AS-IS'!A:K,6,FALSE))</f>
        <v/>
      </c>
      <c r="G91" s="3" t="s">
        <v>174</v>
      </c>
      <c r="H91" s="3" t="s">
        <v>197</v>
      </c>
      <c r="I91" s="2" t="str">
        <f>VLOOKUP(A:A,'RWS AS-IS'!A:K,10,FALSE)</f>
        <v>Niet aanwezig</v>
      </c>
      <c r="J91" s="2" t="str">
        <f>VLOOKUP(A:A,'PDOK AS-IS'!A:K,10,FALSE)</f>
        <v>Niet aanwezig</v>
      </c>
      <c r="K91" s="2" t="str">
        <f>VLOOKUP(A:A,'NGR AS-IS'!A:I,8,FALSE)</f>
        <v>Niet aanwezig</v>
      </c>
      <c r="L91" s="28" t="s">
        <v>272</v>
      </c>
    </row>
    <row r="92" spans="1:12" x14ac:dyDescent="0.2">
      <c r="A92" s="2" t="s">
        <v>258</v>
      </c>
      <c r="B92" s="2" t="s">
        <v>19</v>
      </c>
      <c r="C92" s="2" t="s">
        <v>21</v>
      </c>
      <c r="D92" s="2" t="s">
        <v>156</v>
      </c>
      <c r="E92" s="3" t="str">
        <f>IF(ISBLANK(VLOOKUP(A:A,'RWS AS-IS'!A:K,6,FALSE)),"",VLOOKUP(A:A,'RWS AS-IS'!A:K,6,FALSE))</f>
        <v/>
      </c>
      <c r="F92" s="3">
        <f>IF(ISBLANK(VLOOKUP(A:A,'PDOK AS-IS'!A:K,6,FALSE)),"",VLOOKUP(A:A,'PDOK AS-IS'!A:K,6,FALSE))</f>
        <v>44917</v>
      </c>
      <c r="G92" s="3" t="s">
        <v>174</v>
      </c>
      <c r="H92" s="3" t="s">
        <v>197</v>
      </c>
      <c r="I92" s="2" t="str">
        <f>VLOOKUP(A:A,'RWS AS-IS'!A:K,10,FALSE)</f>
        <v>Niet aanwezig</v>
      </c>
      <c r="J92" s="2" t="str">
        <f>VLOOKUP(A:A,'PDOK AS-IS'!A:K,10,FALSE)</f>
        <v>Data zichtbaar</v>
      </c>
      <c r="K92" s="2" t="str">
        <f>VLOOKUP(A:A,'NGR AS-IS'!A:I,8,FALSE)</f>
        <v>Verschillen in datums</v>
      </c>
      <c r="L92" s="28" t="s">
        <v>272</v>
      </c>
    </row>
    <row r="93" spans="1:12" x14ac:dyDescent="0.2">
      <c r="A93" s="2" t="s">
        <v>259</v>
      </c>
      <c r="B93" s="2" t="s">
        <v>19</v>
      </c>
      <c r="C93" s="2" t="s">
        <v>21</v>
      </c>
      <c r="D93" s="2" t="s">
        <v>156</v>
      </c>
      <c r="E93" s="3" t="str">
        <f>IF(ISBLANK(VLOOKUP(A:A,'RWS AS-IS'!A:K,6,FALSE)),"",VLOOKUP(A:A,'RWS AS-IS'!A:K,6,FALSE))</f>
        <v/>
      </c>
      <c r="F93" s="3">
        <f>IF(ISBLANK(VLOOKUP(A:A,'PDOK AS-IS'!A:K,6,FALSE)),"",VLOOKUP(A:A,'PDOK AS-IS'!A:K,6,FALSE))</f>
        <v>44917</v>
      </c>
      <c r="G93" s="3" t="s">
        <v>174</v>
      </c>
      <c r="H93" s="3" t="s">
        <v>197</v>
      </c>
      <c r="I93" s="2" t="str">
        <f>VLOOKUP(A:A,'RWS AS-IS'!A:K,10,FALSE)</f>
        <v>Niet aanwezig</v>
      </c>
      <c r="J93" s="2" t="str">
        <f>VLOOKUP(A:A,'PDOK AS-IS'!A:K,10,FALSE)</f>
        <v>Data zichtbaar</v>
      </c>
      <c r="K93" s="2" t="str">
        <f>VLOOKUP(A:A,'NGR AS-IS'!A:I,8,FALSE)</f>
        <v>Verschillen in datums</v>
      </c>
      <c r="L93" s="28" t="s">
        <v>272</v>
      </c>
    </row>
    <row r="94" spans="1:12" x14ac:dyDescent="0.2">
      <c r="A94" s="2" t="s">
        <v>260</v>
      </c>
      <c r="B94" s="2" t="s">
        <v>24</v>
      </c>
      <c r="C94" s="2" t="s">
        <v>30</v>
      </c>
      <c r="D94" s="2" t="s">
        <v>261</v>
      </c>
      <c r="E94" s="3">
        <f>IF(ISBLANK(VLOOKUP(A:A,'RWS AS-IS'!A:K,6,FALSE)),"",VLOOKUP(A:A,'RWS AS-IS'!A:K,6,FALSE))</f>
        <v>45142</v>
      </c>
      <c r="F94" s="3">
        <f>IF(ISBLANK(VLOOKUP(A:A,'PDOK AS-IS'!A:K,6,FALSE)),"",VLOOKUP(A:A,'PDOK AS-IS'!A:K,6,FALSE))</f>
        <v>45120</v>
      </c>
      <c r="G94" s="15" t="b">
        <f t="shared" ref="G94:G101" ca="1" si="2">_xlfn.DAYS(F94,TODAY())&gt;-31</f>
        <v>1</v>
      </c>
      <c r="H94" s="3" t="s">
        <v>197</v>
      </c>
      <c r="I94" s="2" t="str">
        <f>VLOOKUP(A:A,'RWS AS-IS'!A:K,10,FALSE)</f>
        <v>Data aanwezig</v>
      </c>
      <c r="J94" s="2" t="str">
        <f>VLOOKUP(A:A,'PDOK AS-IS'!A:K,10,FALSE)</f>
        <v>Data zichtbaar</v>
      </c>
      <c r="K94" s="2" t="str">
        <f>VLOOKUP(A:A,'NGR AS-IS'!A:I,8,FALSE)</f>
        <v>Verschillen in datums</v>
      </c>
      <c r="L94" s="28" t="s">
        <v>272</v>
      </c>
    </row>
    <row r="95" spans="1:12" x14ac:dyDescent="0.2">
      <c r="A95" s="2" t="s">
        <v>262</v>
      </c>
      <c r="B95" s="2" t="s">
        <v>19</v>
      </c>
      <c r="C95" s="2" t="s">
        <v>263</v>
      </c>
      <c r="D95" s="2" t="s">
        <v>261</v>
      </c>
      <c r="E95" s="3" t="str">
        <f>IF(ISBLANK(VLOOKUP(A:A,'RWS AS-IS'!A:K,6,FALSE)),"",VLOOKUP(A:A,'RWS AS-IS'!A:K,6,FALSE))</f>
        <v>07-08-2023/04-08-2023</v>
      </c>
      <c r="F95" s="3">
        <f>IF(ISBLANK(VLOOKUP(A:A,'PDOK AS-IS'!A:K,6,FALSE)),"",VLOOKUP(A:A,'PDOK AS-IS'!A:K,6,FALSE))</f>
        <v>45100</v>
      </c>
      <c r="G95" s="15" t="b">
        <f t="shared" ca="1" si="2"/>
        <v>0</v>
      </c>
      <c r="H95" s="3" t="s">
        <v>197</v>
      </c>
      <c r="I95" s="2" t="str">
        <f>VLOOKUP(A:A,'RWS AS-IS'!A:K,10,FALSE)</f>
        <v>Data aanwezig</v>
      </c>
      <c r="J95" s="2" t="str">
        <f>VLOOKUP(A:A,'PDOK AS-IS'!A:K,10,FALSE)</f>
        <v>Data zichtbaar</v>
      </c>
      <c r="K95" s="2" t="str">
        <f>VLOOKUP(A:A,'NGR AS-IS'!A:I,8,FALSE)</f>
        <v>Verschillen in datums</v>
      </c>
      <c r="L95" s="28" t="s">
        <v>272</v>
      </c>
    </row>
    <row r="96" spans="1:12" x14ac:dyDescent="0.2">
      <c r="A96" s="2" t="s">
        <v>264</v>
      </c>
      <c r="B96" s="2" t="s">
        <v>19</v>
      </c>
      <c r="C96" s="2" t="s">
        <v>263</v>
      </c>
      <c r="D96" s="2" t="s">
        <v>261</v>
      </c>
      <c r="E96" s="3" t="str">
        <f>IF(ISBLANK(VLOOKUP(A:A,'RWS AS-IS'!A:K,6,FALSE)),"",VLOOKUP(A:A,'RWS AS-IS'!A:K,6,FALSE))</f>
        <v>07-08-2023/04-08-2023</v>
      </c>
      <c r="F96" s="3">
        <f>IF(ISBLANK(VLOOKUP(A:A,'PDOK AS-IS'!A:K,6,FALSE)),"",VLOOKUP(A:A,'PDOK AS-IS'!A:K,6,FALSE))</f>
        <v>45100</v>
      </c>
      <c r="G96" s="15" t="b">
        <f t="shared" ca="1" si="2"/>
        <v>0</v>
      </c>
      <c r="H96" s="3" t="s">
        <v>197</v>
      </c>
      <c r="I96" s="2" t="str">
        <f>VLOOKUP(A:A,'RWS AS-IS'!A:K,10,FALSE)</f>
        <v>Data aanwezig</v>
      </c>
      <c r="J96" s="2" t="str">
        <f>VLOOKUP(A:A,'PDOK AS-IS'!A:K,10,FALSE)</f>
        <v>Data zichtbaar</v>
      </c>
      <c r="K96" s="2" t="str">
        <f>VLOOKUP(A:A,'NGR AS-IS'!A:I,8,FALSE)</f>
        <v>Verschillen in datums</v>
      </c>
      <c r="L96" s="28" t="s">
        <v>272</v>
      </c>
    </row>
    <row r="97" spans="1:12" x14ac:dyDescent="0.2">
      <c r="A97" s="2" t="s">
        <v>265</v>
      </c>
      <c r="B97" s="2" t="s">
        <v>19</v>
      </c>
      <c r="C97" s="2" t="s">
        <v>263</v>
      </c>
      <c r="D97" s="2" t="s">
        <v>261</v>
      </c>
      <c r="E97" s="3" t="str">
        <f>IF(ISBLANK(VLOOKUP(A:A,'RWS AS-IS'!A:K,6,FALSE)),"",VLOOKUP(A:A,'RWS AS-IS'!A:K,6,FALSE))</f>
        <v>07-08-2023/04-08-2023</v>
      </c>
      <c r="F97" s="3">
        <f>IF(ISBLANK(VLOOKUP(A:A,'PDOK AS-IS'!A:K,6,FALSE)),"",VLOOKUP(A:A,'PDOK AS-IS'!A:K,6,FALSE))</f>
        <v>45100</v>
      </c>
      <c r="G97" s="15" t="b">
        <f t="shared" ca="1" si="2"/>
        <v>0</v>
      </c>
      <c r="H97" s="3" t="s">
        <v>197</v>
      </c>
      <c r="I97" s="2" t="str">
        <f>VLOOKUP(A:A,'RWS AS-IS'!A:K,10,FALSE)</f>
        <v>Data aanwezig</v>
      </c>
      <c r="J97" s="2" t="str">
        <f>VLOOKUP(A:A,'PDOK AS-IS'!A:K,10,FALSE)</f>
        <v>Data zichtbaar</v>
      </c>
      <c r="K97" s="2" t="str">
        <f>VLOOKUP(A:A,'NGR AS-IS'!A:I,8,FALSE)</f>
        <v>Verschillen in datums</v>
      </c>
      <c r="L97" s="28" t="s">
        <v>272</v>
      </c>
    </row>
    <row r="98" spans="1:12" x14ac:dyDescent="0.2">
      <c r="A98" s="2" t="s">
        <v>266</v>
      </c>
      <c r="B98" s="2" t="s">
        <v>19</v>
      </c>
      <c r="C98" s="2" t="s">
        <v>263</v>
      </c>
      <c r="D98" s="2" t="s">
        <v>261</v>
      </c>
      <c r="E98" s="3" t="str">
        <f>IF(ISBLANK(VLOOKUP(A:A,'RWS AS-IS'!A:K,6,FALSE)),"",VLOOKUP(A:A,'RWS AS-IS'!A:K,6,FALSE))</f>
        <v>07-08-2023/04-08-2023</v>
      </c>
      <c r="F98" s="3">
        <f>IF(ISBLANK(VLOOKUP(A:A,'PDOK AS-IS'!A:K,6,FALSE)),"",VLOOKUP(A:A,'PDOK AS-IS'!A:K,6,FALSE))</f>
        <v>45100</v>
      </c>
      <c r="G98" s="15" t="b">
        <f t="shared" ca="1" si="2"/>
        <v>0</v>
      </c>
      <c r="H98" s="3" t="s">
        <v>197</v>
      </c>
      <c r="I98" s="2" t="str">
        <f>VLOOKUP(A:A,'RWS AS-IS'!A:K,10,FALSE)</f>
        <v>Data aanwezig</v>
      </c>
      <c r="J98" s="2" t="str">
        <f>VLOOKUP(A:A,'PDOK AS-IS'!A:K,10,FALSE)</f>
        <v>Data zichtbaar</v>
      </c>
      <c r="K98" s="2" t="str">
        <f>VLOOKUP(A:A,'NGR AS-IS'!A:I,8,FALSE)</f>
        <v>Verschillen in datums</v>
      </c>
      <c r="L98" s="28" t="s">
        <v>272</v>
      </c>
    </row>
    <row r="99" spans="1:12" x14ac:dyDescent="0.2">
      <c r="A99" s="2" t="s">
        <v>267</v>
      </c>
      <c r="B99" s="2" t="s">
        <v>19</v>
      </c>
      <c r="C99" s="2" t="s">
        <v>263</v>
      </c>
      <c r="D99" s="2" t="s">
        <v>261</v>
      </c>
      <c r="E99" s="3" t="str">
        <f>IF(ISBLANK(VLOOKUP(A:A,'RWS AS-IS'!A:K,6,FALSE)),"",VLOOKUP(A:A,'RWS AS-IS'!A:K,6,FALSE))</f>
        <v>07-08-2023/04-08-2023</v>
      </c>
      <c r="F99" s="3">
        <f>IF(ISBLANK(VLOOKUP(A:A,'PDOK AS-IS'!A:K,6,FALSE)),"",VLOOKUP(A:A,'PDOK AS-IS'!A:K,6,FALSE))</f>
        <v>45100</v>
      </c>
      <c r="G99" s="15" t="b">
        <f t="shared" ca="1" si="2"/>
        <v>0</v>
      </c>
      <c r="H99" s="3" t="s">
        <v>197</v>
      </c>
      <c r="I99" s="2" t="str">
        <f>VLOOKUP(A:A,'RWS AS-IS'!A:K,10,FALSE)</f>
        <v>Data aanwezig</v>
      </c>
      <c r="J99" s="2" t="str">
        <f>VLOOKUP(A:A,'PDOK AS-IS'!A:K,10,FALSE)</f>
        <v>Data zichtbaar</v>
      </c>
      <c r="K99" s="2" t="str">
        <f>VLOOKUP(A:A,'NGR AS-IS'!A:I,8,FALSE)</f>
        <v>Verschillen in datums</v>
      </c>
      <c r="L99" s="28" t="s">
        <v>272</v>
      </c>
    </row>
    <row r="100" spans="1:12" x14ac:dyDescent="0.2">
      <c r="A100" s="2" t="s">
        <v>268</v>
      </c>
      <c r="B100" s="2" t="s">
        <v>19</v>
      </c>
      <c r="C100" s="2" t="s">
        <v>263</v>
      </c>
      <c r="D100" s="2" t="s">
        <v>261</v>
      </c>
      <c r="E100" s="3" t="str">
        <f>IF(ISBLANK(VLOOKUP(A:A,'RWS AS-IS'!A:K,6,FALSE)),"",VLOOKUP(A:A,'RWS AS-IS'!A:K,6,FALSE))</f>
        <v>07-08-2023/04-08-2023</v>
      </c>
      <c r="F100" s="3">
        <f>IF(ISBLANK(VLOOKUP(A:A,'PDOK AS-IS'!A:K,6,FALSE)),"",VLOOKUP(A:A,'PDOK AS-IS'!A:K,6,FALSE))</f>
        <v>45100</v>
      </c>
      <c r="G100" s="15" t="b">
        <f t="shared" ca="1" si="2"/>
        <v>0</v>
      </c>
      <c r="H100" s="3" t="s">
        <v>197</v>
      </c>
      <c r="I100" s="2" t="str">
        <f>VLOOKUP(A:A,'RWS AS-IS'!A:K,10,FALSE)</f>
        <v>Data aanwezig</v>
      </c>
      <c r="J100" s="2" t="str">
        <f>VLOOKUP(A:A,'PDOK AS-IS'!A:K,10,FALSE)</f>
        <v>Data zichtbaar</v>
      </c>
      <c r="K100" s="2" t="str">
        <f>VLOOKUP(A:A,'NGR AS-IS'!A:I,8,FALSE)</f>
        <v>Verschillen in datums</v>
      </c>
      <c r="L100" s="28" t="s">
        <v>272</v>
      </c>
    </row>
    <row r="101" spans="1:12" x14ac:dyDescent="0.2">
      <c r="A101" s="2" t="s">
        <v>269</v>
      </c>
      <c r="B101" s="2" t="s">
        <v>19</v>
      </c>
      <c r="C101" s="2" t="s">
        <v>263</v>
      </c>
      <c r="D101" s="2" t="s">
        <v>261</v>
      </c>
      <c r="E101" s="3" t="str">
        <f>IF(ISBLANK(VLOOKUP(A:A,'RWS AS-IS'!A:K,6,FALSE)),"",VLOOKUP(A:A,'RWS AS-IS'!A:K,6,FALSE))</f>
        <v>07-08-2023/04-08-2023</v>
      </c>
      <c r="F101" s="3">
        <f>IF(ISBLANK(VLOOKUP(A:A,'PDOK AS-IS'!A:K,6,FALSE)),"",VLOOKUP(A:A,'PDOK AS-IS'!A:K,6,FALSE))</f>
        <v>45100</v>
      </c>
      <c r="G101" s="15" t="b">
        <f t="shared" ca="1" si="2"/>
        <v>0</v>
      </c>
      <c r="H101" s="3" t="s">
        <v>197</v>
      </c>
      <c r="I101" s="2" t="str">
        <f>VLOOKUP(A:A,'RWS AS-IS'!A:K,10,FALSE)</f>
        <v>Data aanwezig</v>
      </c>
      <c r="J101" s="2" t="str">
        <f>VLOOKUP(A:A,'PDOK AS-IS'!A:K,10,FALSE)</f>
        <v>Data zichtbaar</v>
      </c>
      <c r="K101" s="2" t="str">
        <f>VLOOKUP(A:A,'NGR AS-IS'!A:I,8,FALSE)</f>
        <v>Verschillen in datums</v>
      </c>
      <c r="L101" s="28" t="s">
        <v>272</v>
      </c>
    </row>
  </sheetData>
  <autoFilter ref="A1:L1" xr:uid="{6A8E9B70-B298-4C30-B6D6-A1AF67DEDAAF}">
    <sortState xmlns:xlrd2="http://schemas.microsoft.com/office/spreadsheetml/2017/richdata2" ref="A2:L54">
      <sortCondition ref="A1"/>
    </sortState>
  </autoFilter>
  <conditionalFormatting sqref="D1:F1 H1:L1 A102:L1048576 A2:F54 A55:C101 L2:L101 E55:F101">
    <cfRule type="cellIs" dxfId="66" priority="194" operator="equal">
      <formula>"Verschillen in data"</formula>
    </cfRule>
    <cfRule type="cellIs" dxfId="65" priority="196" operator="equal">
      <formula>"Niet aanwezig"</formula>
    </cfRule>
    <cfRule type="cellIs" dxfId="64" priority="197" operator="equal">
      <formula>"Data kloppend"</formula>
    </cfRule>
  </conditionalFormatting>
  <conditionalFormatting sqref="A1:C1">
    <cfRule type="cellIs" dxfId="63" priority="173" operator="equal">
      <formula>$J$12</formula>
    </cfRule>
    <cfRule type="cellIs" dxfId="62" priority="174" operator="equal">
      <formula>$J$13</formula>
    </cfRule>
    <cfRule type="cellIs" dxfId="61" priority="175" operator="equal">
      <formula>$I$16</formula>
    </cfRule>
    <cfRule type="cellIs" dxfId="60" priority="176" operator="equal">
      <formula>$I$13</formula>
    </cfRule>
  </conditionalFormatting>
  <conditionalFormatting sqref="G102:G1048576">
    <cfRule type="cellIs" dxfId="59" priority="167" operator="equal">
      <formula>"Geen frequentie"</formula>
    </cfRule>
    <cfRule type="cellIs" dxfId="58" priority="168" operator="equal">
      <formula>TRUE</formula>
    </cfRule>
  </conditionalFormatting>
  <conditionalFormatting sqref="G1">
    <cfRule type="cellIs" dxfId="57" priority="164" operator="equal">
      <formula>"Verschillen in data"</formula>
    </cfRule>
    <cfRule type="cellIs" dxfId="56" priority="165" operator="equal">
      <formula>"Data kloppend"</formula>
    </cfRule>
    <cfRule type="cellIs" dxfId="55" priority="166" operator="equal">
      <formula>"Niet aanwezig"</formula>
    </cfRule>
  </conditionalFormatting>
  <conditionalFormatting sqref="G2:G54">
    <cfRule type="cellIs" dxfId="54" priority="46" operator="equal">
      <formula>FALSE</formula>
    </cfRule>
    <cfRule type="cellIs" dxfId="53" priority="47" operator="equal">
      <formula>TRUE</formula>
    </cfRule>
  </conditionalFormatting>
  <conditionalFormatting sqref="H2:H101">
    <cfRule type="cellIs" dxfId="52" priority="42" operator="equal">
      <formula>"Datums niet compleet"</formula>
    </cfRule>
    <cfRule type="cellIs" dxfId="51" priority="43" operator="between">
      <formula>0</formula>
      <formula>14</formula>
    </cfRule>
    <cfRule type="cellIs" dxfId="50" priority="44" operator="lessThan">
      <formula>0</formula>
    </cfRule>
    <cfRule type="cellIs" dxfId="49" priority="45" operator="greaterThan">
      <formula>14</formula>
    </cfRule>
  </conditionalFormatting>
  <conditionalFormatting sqref="I2:I101">
    <cfRule type="cellIs" dxfId="48" priority="40" operator="equal">
      <formula>"Data aanwezig"</formula>
    </cfRule>
    <cfRule type="cellIs" dxfId="47" priority="41" operator="equal">
      <formula>"Niet aanwezig"</formula>
    </cfRule>
  </conditionalFormatting>
  <conditionalFormatting sqref="J2:J101">
    <cfRule type="cellIs" dxfId="46" priority="38" operator="equal">
      <formula>"Data zichtbaar"</formula>
    </cfRule>
    <cfRule type="cellIs" dxfId="45" priority="39" operator="equal">
      <formula>"Niet aanwezig"</formula>
    </cfRule>
  </conditionalFormatting>
  <conditionalFormatting sqref="K2:K101">
    <cfRule type="cellIs" dxfId="44" priority="35" operator="equal">
      <formula>"Aanwezig"</formula>
    </cfRule>
    <cfRule type="cellIs" dxfId="43" priority="36" operator="equal">
      <formula>"Verschillen in datums"</formula>
    </cfRule>
    <cfRule type="cellIs" dxfId="42" priority="37" operator="equal">
      <formula>"Niet aanwezig"</formula>
    </cfRule>
  </conditionalFormatting>
  <conditionalFormatting sqref="G55:G101">
    <cfRule type="cellIs" dxfId="41" priority="9" operator="equal">
      <formula>FALSE</formula>
    </cfRule>
    <cfRule type="cellIs" dxfId="40" priority="10" operator="equal">
      <formula>TRUE</formula>
    </cfRule>
  </conditionalFormatting>
  <conditionalFormatting sqref="D55:D101">
    <cfRule type="cellIs" dxfId="39" priority="6" operator="equal">
      <formula>"Verschillen in data"</formula>
    </cfRule>
    <cfRule type="cellIs" dxfId="38" priority="7" operator="equal">
      <formula>"Niet aanwezig"</formula>
    </cfRule>
    <cfRule type="cellIs" dxfId="37" priority="8" operator="equal">
      <formula>"Data kloppend"</formula>
    </cfRule>
  </conditionalFormatting>
  <conditionalFormatting sqref="L2:L101">
    <cfRule type="cellIs" dxfId="33" priority="1" operator="equal">
      <formula>"Vervallen"</formula>
    </cfRule>
    <cfRule type="cellIs" dxfId="32" priority="2" operator="equal">
      <formula>"Actueel"</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E65-8D0C-4B1A-8376-37F3D8F74850}">
  <dimension ref="A1:K33"/>
  <sheetViews>
    <sheetView workbookViewId="0">
      <selection activeCell="B23" sqref="B23"/>
    </sheetView>
  </sheetViews>
  <sheetFormatPr defaultRowHeight="12.75" x14ac:dyDescent="0.2"/>
  <cols>
    <col min="1" max="1" width="38" customWidth="1"/>
    <col min="2" max="2" width="66.28515625" style="26" customWidth="1"/>
  </cols>
  <sheetData>
    <row r="1" spans="1:11" ht="15.75" x14ac:dyDescent="0.2">
      <c r="A1" s="23" t="s">
        <v>184</v>
      </c>
      <c r="B1" s="24"/>
      <c r="C1" s="22"/>
      <c r="D1" s="22"/>
      <c r="E1" s="22"/>
      <c r="F1" s="22"/>
      <c r="G1" s="22"/>
      <c r="H1" s="22"/>
      <c r="I1" s="22"/>
      <c r="J1" s="22"/>
      <c r="K1" s="22"/>
    </row>
    <row r="2" spans="1:11" x14ac:dyDescent="0.2">
      <c r="A2" s="22"/>
      <c r="B2" s="24"/>
      <c r="C2" s="22"/>
      <c r="D2" s="22"/>
      <c r="E2" s="22"/>
      <c r="F2" s="22"/>
      <c r="G2" s="22"/>
      <c r="H2" s="22"/>
      <c r="I2" s="22"/>
      <c r="J2" s="22"/>
      <c r="K2" s="22"/>
    </row>
    <row r="3" spans="1:11" ht="30" customHeight="1" x14ac:dyDescent="0.2">
      <c r="A3" s="31" t="s">
        <v>185</v>
      </c>
      <c r="B3" s="31"/>
      <c r="C3" s="24"/>
      <c r="D3" s="22"/>
      <c r="E3" s="22"/>
      <c r="F3" s="22"/>
      <c r="G3" s="22"/>
      <c r="H3" s="22"/>
      <c r="I3" s="22"/>
      <c r="J3" s="22"/>
      <c r="K3" s="22"/>
    </row>
    <row r="4" spans="1:11" x14ac:dyDescent="0.2">
      <c r="A4" s="22"/>
      <c r="B4" s="24"/>
      <c r="C4" s="22"/>
      <c r="D4" s="22"/>
      <c r="E4" s="22"/>
      <c r="F4" s="22"/>
      <c r="G4" s="22"/>
      <c r="H4" s="22"/>
      <c r="I4" s="22"/>
      <c r="J4" s="22"/>
      <c r="K4" s="22"/>
    </row>
    <row r="5" spans="1:11" ht="25.5" x14ac:dyDescent="0.2">
      <c r="A5" s="22" t="s">
        <v>171</v>
      </c>
      <c r="B5" s="25" t="s">
        <v>186</v>
      </c>
      <c r="C5" s="22"/>
      <c r="D5" s="22"/>
      <c r="E5" s="22"/>
      <c r="F5" s="22"/>
      <c r="G5" s="22"/>
      <c r="H5" s="22"/>
      <c r="I5" s="22"/>
      <c r="J5" s="22"/>
      <c r="K5" s="22"/>
    </row>
    <row r="6" spans="1:11" x14ac:dyDescent="0.2">
      <c r="A6" s="22"/>
      <c r="B6" s="24"/>
      <c r="C6" s="22"/>
      <c r="D6" s="22"/>
      <c r="E6" s="22"/>
      <c r="F6" s="22"/>
      <c r="G6" s="22"/>
      <c r="H6" s="22"/>
      <c r="I6" s="22"/>
      <c r="J6" s="22"/>
      <c r="K6" s="22"/>
    </row>
    <row r="7" spans="1:11" x14ac:dyDescent="0.2">
      <c r="A7" s="22" t="s">
        <v>170</v>
      </c>
      <c r="B7" s="25" t="s">
        <v>188</v>
      </c>
      <c r="C7" s="22"/>
      <c r="D7" s="22"/>
      <c r="E7" s="22"/>
      <c r="F7" s="22"/>
      <c r="G7" s="22"/>
      <c r="H7" s="22"/>
      <c r="I7" s="22"/>
      <c r="J7" s="22"/>
      <c r="K7" s="22"/>
    </row>
    <row r="8" spans="1:11" x14ac:dyDescent="0.2">
      <c r="C8" s="22"/>
      <c r="D8" s="22"/>
      <c r="E8" s="22"/>
      <c r="F8" s="22"/>
      <c r="G8" s="22"/>
      <c r="H8" s="22"/>
      <c r="I8" s="22"/>
      <c r="J8" s="22"/>
      <c r="K8" s="22"/>
    </row>
    <row r="9" spans="1:11" x14ac:dyDescent="0.2">
      <c r="A9" s="22" t="s">
        <v>172</v>
      </c>
      <c r="B9" s="25" t="s">
        <v>187</v>
      </c>
      <c r="C9" s="22"/>
      <c r="D9" s="22"/>
      <c r="E9" s="22"/>
      <c r="F9" s="22"/>
      <c r="G9" s="22"/>
      <c r="H9" s="22"/>
      <c r="I9" s="22"/>
      <c r="J9" s="22"/>
      <c r="K9" s="22"/>
    </row>
    <row r="10" spans="1:11" x14ac:dyDescent="0.2">
      <c r="A10" s="22"/>
      <c r="B10" s="24"/>
      <c r="C10" s="22"/>
      <c r="D10" s="22"/>
      <c r="E10" s="22"/>
      <c r="F10" s="22"/>
      <c r="G10" s="22"/>
      <c r="H10" s="22"/>
      <c r="I10" s="22"/>
      <c r="J10" s="22"/>
      <c r="K10" s="22"/>
    </row>
    <row r="11" spans="1:11" ht="25.5" x14ac:dyDescent="0.2">
      <c r="A11" s="22" t="s">
        <v>3</v>
      </c>
      <c r="B11" s="25" t="s">
        <v>198</v>
      </c>
      <c r="C11" s="22"/>
      <c r="D11" s="22"/>
      <c r="E11" s="22"/>
      <c r="F11" s="22"/>
      <c r="G11" s="22"/>
      <c r="H11" s="22"/>
      <c r="I11" s="22"/>
      <c r="J11" s="22"/>
      <c r="K11" s="22"/>
    </row>
    <row r="12" spans="1:11" x14ac:dyDescent="0.2">
      <c r="A12" s="22"/>
      <c r="B12" s="24"/>
      <c r="C12" s="22"/>
      <c r="D12" s="22"/>
      <c r="E12" s="22"/>
      <c r="F12" s="22"/>
      <c r="G12" s="22"/>
      <c r="H12" s="22"/>
      <c r="I12" s="22"/>
      <c r="J12" s="22"/>
      <c r="K12" s="22"/>
    </row>
    <row r="13" spans="1:11" ht="25.5" x14ac:dyDescent="0.2">
      <c r="A13" s="22" t="s">
        <v>144</v>
      </c>
      <c r="B13" s="25" t="s">
        <v>189</v>
      </c>
      <c r="C13" s="22"/>
      <c r="D13" s="22"/>
      <c r="E13" s="22"/>
      <c r="F13" s="22"/>
      <c r="G13" s="22"/>
      <c r="H13" s="22"/>
      <c r="I13" s="22"/>
      <c r="J13" s="22"/>
      <c r="K13" s="22"/>
    </row>
    <row r="14" spans="1:11" x14ac:dyDescent="0.2">
      <c r="A14" s="22"/>
      <c r="B14" s="24"/>
      <c r="C14" s="22"/>
      <c r="D14" s="22"/>
      <c r="E14" s="22"/>
      <c r="F14" s="22"/>
      <c r="G14" s="22"/>
      <c r="H14" s="22"/>
      <c r="I14" s="22"/>
      <c r="J14" s="22"/>
      <c r="K14" s="22"/>
    </row>
    <row r="15" spans="1:11" ht="25.5" x14ac:dyDescent="0.2">
      <c r="A15" s="22" t="s">
        <v>145</v>
      </c>
      <c r="B15" s="25" t="s">
        <v>193</v>
      </c>
      <c r="C15" s="22"/>
      <c r="D15" s="22"/>
      <c r="E15" s="22"/>
      <c r="F15" s="22"/>
      <c r="G15" s="22"/>
      <c r="H15" s="22"/>
      <c r="I15" s="22"/>
      <c r="J15" s="22"/>
      <c r="K15" s="22"/>
    </row>
    <row r="16" spans="1:11" x14ac:dyDescent="0.2">
      <c r="A16" s="22"/>
      <c r="B16" s="24"/>
      <c r="C16" s="22"/>
      <c r="D16" s="22"/>
      <c r="E16" s="22"/>
      <c r="F16" s="22"/>
      <c r="G16" s="22"/>
      <c r="H16" s="22"/>
      <c r="I16" s="22"/>
      <c r="J16" s="22"/>
      <c r="K16" s="22"/>
    </row>
    <row r="17" spans="1:11" ht="25.5" x14ac:dyDescent="0.2">
      <c r="A17" s="22" t="s">
        <v>194</v>
      </c>
      <c r="B17" s="25" t="s">
        <v>199</v>
      </c>
      <c r="C17" s="22"/>
      <c r="D17" s="22"/>
      <c r="E17" s="22"/>
      <c r="F17" s="22"/>
      <c r="G17" s="22"/>
      <c r="H17" s="22"/>
      <c r="I17" s="22"/>
      <c r="J17" s="22"/>
      <c r="K17" s="22"/>
    </row>
    <row r="18" spans="1:11" x14ac:dyDescent="0.2">
      <c r="A18" s="22"/>
      <c r="B18" s="24"/>
      <c r="C18" s="22"/>
      <c r="D18" s="22"/>
      <c r="E18" s="22"/>
      <c r="F18" s="22"/>
      <c r="G18" s="22"/>
      <c r="H18" s="22"/>
      <c r="I18" s="22"/>
      <c r="J18" s="22"/>
      <c r="K18" s="22"/>
    </row>
    <row r="19" spans="1:11" ht="38.25" x14ac:dyDescent="0.2">
      <c r="A19" s="22" t="s">
        <v>146</v>
      </c>
      <c r="B19" s="25" t="s">
        <v>190</v>
      </c>
      <c r="C19" s="22"/>
      <c r="D19" s="22"/>
      <c r="E19" s="22"/>
      <c r="F19" s="22"/>
      <c r="G19" s="22"/>
      <c r="H19" s="22"/>
      <c r="I19" s="22"/>
      <c r="J19" s="22"/>
      <c r="K19" s="22"/>
    </row>
    <row r="20" spans="1:11" x14ac:dyDescent="0.2">
      <c r="A20" s="22"/>
      <c r="B20" s="24"/>
      <c r="C20" s="22"/>
      <c r="D20" s="22"/>
      <c r="E20" s="22"/>
      <c r="F20" s="22"/>
      <c r="G20" s="22"/>
      <c r="H20" s="22"/>
      <c r="I20" s="22"/>
      <c r="J20" s="22"/>
      <c r="K20" s="22"/>
    </row>
    <row r="21" spans="1:11" ht="25.5" x14ac:dyDescent="0.2">
      <c r="A21" s="22" t="s">
        <v>147</v>
      </c>
      <c r="B21" s="25" t="s">
        <v>195</v>
      </c>
      <c r="C21" s="22"/>
      <c r="D21" s="22"/>
      <c r="E21" s="22"/>
      <c r="F21" s="22"/>
      <c r="G21" s="22"/>
      <c r="H21" s="22"/>
      <c r="I21" s="22"/>
      <c r="J21" s="22"/>
      <c r="K21" s="22"/>
    </row>
    <row r="22" spans="1:11" x14ac:dyDescent="0.2">
      <c r="A22" s="22"/>
      <c r="B22" s="24"/>
      <c r="C22" s="22"/>
      <c r="D22" s="22"/>
      <c r="E22" s="22"/>
      <c r="F22" s="22"/>
      <c r="G22" s="22"/>
      <c r="H22" s="22"/>
      <c r="I22" s="22"/>
      <c r="J22" s="22"/>
      <c r="K22" s="22"/>
    </row>
    <row r="23" spans="1:11" ht="38.25" x14ac:dyDescent="0.2">
      <c r="A23" s="22" t="s">
        <v>148</v>
      </c>
      <c r="B23" s="27" t="s">
        <v>196</v>
      </c>
      <c r="C23" s="22"/>
      <c r="D23" s="22"/>
      <c r="E23" s="22"/>
      <c r="F23" s="22"/>
      <c r="G23" s="22"/>
      <c r="H23" s="22"/>
      <c r="I23" s="22"/>
      <c r="J23" s="22"/>
      <c r="K23" s="22"/>
    </row>
    <row r="24" spans="1:11" x14ac:dyDescent="0.2">
      <c r="A24" s="22"/>
      <c r="B24" s="24"/>
      <c r="C24" s="22"/>
      <c r="D24" s="22"/>
      <c r="E24" s="22"/>
      <c r="F24" s="22"/>
      <c r="G24" s="22"/>
      <c r="H24" s="22"/>
      <c r="I24" s="22"/>
      <c r="J24" s="22"/>
      <c r="K24" s="22"/>
    </row>
    <row r="25" spans="1:11" ht="25.5" x14ac:dyDescent="0.2">
      <c r="A25" s="22" t="s">
        <v>149</v>
      </c>
      <c r="B25" s="25" t="s">
        <v>207</v>
      </c>
      <c r="C25" s="22"/>
      <c r="D25" s="22"/>
      <c r="E25" s="22"/>
      <c r="F25" s="22"/>
      <c r="G25" s="22"/>
      <c r="H25" s="22"/>
      <c r="I25" s="22"/>
      <c r="J25" s="22"/>
      <c r="K25" s="22"/>
    </row>
    <row r="26" spans="1:11" x14ac:dyDescent="0.2">
      <c r="A26" s="22"/>
      <c r="B26" s="25"/>
      <c r="C26" s="22"/>
      <c r="D26" s="22"/>
      <c r="E26" s="22"/>
      <c r="F26" s="22"/>
      <c r="G26" s="22"/>
      <c r="H26" s="22"/>
      <c r="I26" s="22"/>
      <c r="J26" s="22"/>
      <c r="K26" s="22"/>
    </row>
    <row r="27" spans="1:11" x14ac:dyDescent="0.2">
      <c r="A27" s="22"/>
      <c r="B27" s="24"/>
      <c r="C27" s="22"/>
      <c r="D27" s="22"/>
      <c r="E27" s="22"/>
      <c r="F27" s="22"/>
      <c r="G27" s="22"/>
      <c r="H27" s="22"/>
      <c r="I27" s="22"/>
      <c r="J27" s="22"/>
      <c r="K27" s="22"/>
    </row>
    <row r="28" spans="1:11" x14ac:dyDescent="0.2">
      <c r="A28" s="22"/>
      <c r="B28" s="24"/>
      <c r="C28" s="22"/>
      <c r="D28" s="22"/>
      <c r="E28" s="22"/>
      <c r="F28" s="22"/>
      <c r="G28" s="22"/>
      <c r="H28" s="22"/>
      <c r="I28" s="22"/>
      <c r="J28" s="22"/>
      <c r="K28" s="22"/>
    </row>
    <row r="29" spans="1:11" x14ac:dyDescent="0.2">
      <c r="A29" s="22"/>
      <c r="B29" s="24"/>
      <c r="C29" s="22"/>
      <c r="D29" s="22"/>
      <c r="E29" s="22"/>
      <c r="F29" s="22"/>
      <c r="G29" s="22"/>
      <c r="H29" s="22"/>
      <c r="I29" s="22"/>
      <c r="J29" s="22"/>
      <c r="K29" s="22"/>
    </row>
    <row r="30" spans="1:11" x14ac:dyDescent="0.2">
      <c r="A30" s="22"/>
      <c r="B30" s="24"/>
      <c r="C30" s="22"/>
      <c r="D30" s="22"/>
      <c r="E30" s="22"/>
      <c r="F30" s="22"/>
      <c r="G30" s="22"/>
      <c r="H30" s="22"/>
      <c r="I30" s="22"/>
      <c r="J30" s="22"/>
      <c r="K30" s="22"/>
    </row>
    <row r="31" spans="1:11" x14ac:dyDescent="0.2">
      <c r="A31" s="22"/>
      <c r="B31" s="24"/>
      <c r="C31" s="22"/>
      <c r="D31" s="22"/>
      <c r="E31" s="22"/>
      <c r="F31" s="22"/>
      <c r="G31" s="22"/>
      <c r="H31" s="22"/>
      <c r="I31" s="22"/>
      <c r="J31" s="22"/>
      <c r="K31" s="22"/>
    </row>
    <row r="32" spans="1:11" x14ac:dyDescent="0.2">
      <c r="A32" s="22"/>
      <c r="B32" s="24"/>
      <c r="C32" s="22"/>
      <c r="D32" s="22"/>
      <c r="E32" s="22"/>
      <c r="F32" s="22"/>
      <c r="G32" s="22"/>
      <c r="H32" s="22"/>
      <c r="I32" s="22"/>
      <c r="J32" s="22"/>
      <c r="K32" s="22"/>
    </row>
    <row r="33" spans="1:11" x14ac:dyDescent="0.2">
      <c r="A33" s="22"/>
      <c r="B33" s="24"/>
      <c r="C33" s="22"/>
      <c r="D33" s="22"/>
      <c r="E33" s="22"/>
      <c r="F33" s="22"/>
      <c r="G33" s="22"/>
      <c r="H33" s="22"/>
      <c r="I33" s="22"/>
      <c r="J33" s="22"/>
      <c r="K33" s="22"/>
    </row>
  </sheetData>
  <mergeCells count="1">
    <mergeCell ref="A3:B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jectNumber xmlns="eeee9d14-e8e6-433c-b914-7a9c6fec5f33">0479058.100</ProjectNumber>
    <TaxCatchAll xmlns="70c55440-f26b-43e0-8f3e-539a3d300ce7" xsi:nil="true"/>
    <lcf76f155ced4ddcb4097134ff3c332f xmlns="eeee9d14-e8e6-433c-b914-7a9c6fec5f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46D16F5F34D764D841A2C19EE268BD3" ma:contentTypeVersion="12" ma:contentTypeDescription="Een nieuw document maken." ma:contentTypeScope="" ma:versionID="98594a14a11e4e15d7218f9db9814cd0">
  <xsd:schema xmlns:xsd="http://www.w3.org/2001/XMLSchema" xmlns:xs="http://www.w3.org/2001/XMLSchema" xmlns:p="http://schemas.microsoft.com/office/2006/metadata/properties" xmlns:ns2="eeee9d14-e8e6-433c-b914-7a9c6fec5f33" xmlns:ns3="41728922-0535-429b-a630-0e68f4a32b71" xmlns:ns4="70c55440-f26b-43e0-8f3e-539a3d300ce7" targetNamespace="http://schemas.microsoft.com/office/2006/metadata/properties" ma:root="true" ma:fieldsID="be1c5f37fa4de7063f3ca9e46eb94cf4" ns2:_="" ns3:_="" ns4:_="">
    <xsd:import namespace="eeee9d14-e8e6-433c-b914-7a9c6fec5f33"/>
    <xsd:import namespace="41728922-0535-429b-a630-0e68f4a32b71"/>
    <xsd:import namespace="70c55440-f26b-43e0-8f3e-539a3d300ce7"/>
    <xsd:element name="properties">
      <xsd:complexType>
        <xsd:sequence>
          <xsd:element name="documentManagement">
            <xsd:complexType>
              <xsd:all>
                <xsd:element ref="ns2:ProjectNumb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ee9d14-e8e6-433c-b914-7a9c6fec5f33" elementFormDefault="qualified">
    <xsd:import namespace="http://schemas.microsoft.com/office/2006/documentManagement/types"/>
    <xsd:import namespace="http://schemas.microsoft.com/office/infopath/2007/PartnerControls"/>
    <xsd:element name="ProjectNumber" ma:index="8" nillable="true" ma:displayName="Projectnummer" ma:default="0479058.100" ma:internalName="Project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Afbeeldingtags" ma:readOnly="false" ma:fieldId="{5cf76f15-5ced-4ddc-b409-7134ff3c332f}" ma:taxonomyMulti="true" ma:sspId="6ab94752-7f26-429d-8be8-b2122cabd32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728922-0535-429b-a630-0e68f4a32b71" elementFormDefault="qualified">
    <xsd:import namespace="http://schemas.microsoft.com/office/2006/documentManagement/types"/>
    <xsd:import namespace="http://schemas.microsoft.com/office/infopath/2007/PartnerControls"/>
    <xsd:element name="SharedWithUsers" ma:index="11"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c55440-f26b-43e0-8f3e-539a3d300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4573313-a17e-4ca9-821b-e14c4f381ddb}" ma:internalName="TaxCatchAll" ma:showField="CatchAllData" ma:web="41728922-0535-429b-a630-0e68f4a32b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15C5A-BCC5-4E9E-AE74-C3BFDD28EF08}">
  <ds:schemaRefs>
    <ds:schemaRef ds:uri="http://schemas.openxmlformats.org/package/2006/metadata/core-properties"/>
    <ds:schemaRef ds:uri="http://purl.org/dc/terms/"/>
    <ds:schemaRef ds:uri="41728922-0535-429b-a630-0e68f4a32b71"/>
    <ds:schemaRef ds:uri="http://schemas.microsoft.com/office/2006/documentManagement/types"/>
    <ds:schemaRef ds:uri="70c55440-f26b-43e0-8f3e-539a3d300ce7"/>
    <ds:schemaRef ds:uri="http://schemas.microsoft.com/office/2006/metadata/properties"/>
    <ds:schemaRef ds:uri="http://purl.org/dc/elements/1.1/"/>
    <ds:schemaRef ds:uri="eeee9d14-e8e6-433c-b914-7a9c6fec5f33"/>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D09C3E9-BD98-4F0A-B01C-FC9C309707D3}"/>
</file>

<file path=customXml/itemProps3.xml><?xml version="1.0" encoding="utf-8"?>
<ds:datastoreItem xmlns:ds="http://schemas.openxmlformats.org/officeDocument/2006/customXml" ds:itemID="{39C4BDBC-2C5A-4D5C-96E9-6CC4B33B5F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RWS AS-IS</vt:lpstr>
      <vt:lpstr>RWS INSPIRE</vt:lpstr>
      <vt:lpstr>PDOK AS-IS</vt:lpstr>
      <vt:lpstr>PDOK INSPIRE</vt:lpstr>
      <vt:lpstr>NGR AS-IS</vt:lpstr>
      <vt:lpstr>NGR INSPIRE</vt:lpstr>
      <vt:lpstr>HALE-connect</vt:lpstr>
      <vt:lpstr>Dashboard AS-IS</vt:lpstr>
      <vt:lpstr>Toelichting Dashboard AS-IS</vt:lpstr>
      <vt:lpstr>Dashboard INSPIRE</vt:lpstr>
      <vt:lpstr>Toelichting Dashboard INSPIRE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Mank</dc:creator>
  <cp:keywords/>
  <dc:description/>
  <cp:lastModifiedBy>Luc Hoofd</cp:lastModifiedBy>
  <cp:revision/>
  <cp:lastPrinted>2023-06-15T14:53:00Z</cp:lastPrinted>
  <dcterms:created xsi:type="dcterms:W3CDTF">2023-01-05T15:19:54Z</dcterms:created>
  <dcterms:modified xsi:type="dcterms:W3CDTF">2023-08-08T12:34:40Z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0x010100746D16F5F34D764D841A2C19EE268BD3</vt:lpwstr>
  </property>
  <property fmtid="{D5CDD505-2E9C-101B-9397-08002B2CF9AE}" pid="3" name="MediaServiceImageTags">
    <vt:lpwstr/>
  </property>
</Properties>
</file>