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hna\Desktop\ComputerToolsMidTerm\"/>
    </mc:Choice>
  </mc:AlternateContent>
  <xr:revisionPtr revIDLastSave="0" documentId="8_{D2B54A57-20D4-4193-88FA-88713FB572BD}" xr6:coauthVersionLast="47" xr6:coauthVersionMax="47" xr10:uidLastSave="{00000000-0000-0000-0000-000000000000}"/>
  <bookViews>
    <workbookView xWindow="-108" yWindow="-108" windowWidth="23256" windowHeight="12456" xr2:uid="{CF39A64A-F3FF-4389-AB5D-AF0A67D18BDA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M12" i="1" a="1"/>
  <c r="M12" i="1" s="1"/>
  <c r="M11" i="1"/>
  <c r="M10" i="1"/>
  <c r="M9" i="1"/>
  <c r="M8" i="1"/>
  <c r="M5" i="1"/>
  <c r="M4" i="1"/>
  <c r="M3" i="1"/>
  <c r="M2" i="1"/>
  <c r="M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<sst xmlns="http://schemas.openxmlformats.org/spreadsheetml/2006/main" count="118" uniqueCount="74">
  <si>
    <t>EEID</t>
  </si>
  <si>
    <t>Full Name</t>
  </si>
  <si>
    <t>Job Title</t>
  </si>
  <si>
    <t>Department</t>
  </si>
  <si>
    <t>Gender</t>
  </si>
  <si>
    <t>Age</t>
  </si>
  <si>
    <t>Annual Salary</t>
  </si>
  <si>
    <t>Country</t>
  </si>
  <si>
    <t>City</t>
  </si>
  <si>
    <t>E02387</t>
  </si>
  <si>
    <t>Emily Davis</t>
  </si>
  <si>
    <t>Sr. Manger</t>
  </si>
  <si>
    <t>IT</t>
  </si>
  <si>
    <t>Female</t>
  </si>
  <si>
    <t>United States</t>
  </si>
  <si>
    <t>Seattle</t>
  </si>
  <si>
    <t>E04105</t>
  </si>
  <si>
    <t>Theodore Dinh</t>
  </si>
  <si>
    <t>Technical Architect</t>
  </si>
  <si>
    <t>Male</t>
  </si>
  <si>
    <t>China</t>
  </si>
  <si>
    <t>Chongqing</t>
  </si>
  <si>
    <t>E02572</t>
  </si>
  <si>
    <t>Luna Sanders</t>
  </si>
  <si>
    <t>Director</t>
  </si>
  <si>
    <t>Finance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</si>
  <si>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</si>
  <si>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</si>
  <si>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</si>
  <si>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</si>
  <si>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</si>
  <si>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</si>
  <si>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</si>
  <si>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</si>
  <si>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</si>
  <si>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</si>
  <si>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</si>
  <si>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</si>
  <si>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</si>
  <si>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</si>
  <si>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</si>
  <si>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</si>
  <si>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</si>
  <si>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</si>
  <si>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</si>
  <si>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</si>
  <si>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</si>
  <si>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</si>
  <si>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</si>
  <si>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</si>
  <si>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</si>
  <si>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</si>
  <si>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</si>
  <si>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</si>
  <si>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</si>
  <si>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</si>
  <si>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</si>
  <si>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</si>
  <si>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</si>
  <si>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</si>
  <si>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</si>
  <si>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</si>
  <si>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</si>
  <si>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Average for salary</t>
  </si>
  <si>
    <t>Count of employees if the employee is older than 50</t>
  </si>
  <si>
    <t>IT department Annual salary on total</t>
  </si>
  <si>
    <t>females employees work in IT department</t>
  </si>
  <si>
    <t>top earner based on annual salary</t>
  </si>
  <si>
    <t>get Full name and EEID for youngest and oldest Employee</t>
  </si>
  <si>
    <t>oldest Employee</t>
  </si>
  <si>
    <t>Count for all employees from United States</t>
  </si>
  <si>
    <t>Average salary based on the gender(male)</t>
  </si>
  <si>
    <t>Average salary based on the gender(Female)</t>
  </si>
  <si>
    <t>Name of all managers for each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</si>
</sst>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6" fontId="0" fillId="0" borderId="0" xfId="0" applyNumberFormat="1"/>
    <xf numFmtId="6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6A8F-1570-4B4B-A4B0-555E4146C9E9}">
  <dimension ref="A1:M15"/>
  <sheetViews>
    <sheetView tabSelected="1" workbookViewId="0">
      <selection activeCell="M7" sqref="M7"/>
    </sheetView>
  </sheetViews>
  <sheetFormatPr defaultRowHeight="14.4" x14ac:dyDescent="0.3"/>
  <cols>
    <col min="4" max="4" width="8.88671875" customWidth="1"/>
    <col min="7" max="7" width="8.88671875" customWidth="1"/>
    <col min="12" max="12" width="47.77734375" customWidth="1"/>
    <col min="13" max="13" width="38.88671875" customWidth="1"/>
  </cols>
  <sheetData>
    <row r="1" spans="1:13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>
        <v>1</v>
      </c>
      <c r="L1" t="s">
        <v>63</v>
      </c>
      <c r="M1" s="6">
        <f>(AVERAGE(G2:G15))</f>
        <v>107629.85714285714</v>
      </c>
    </row>
    <row r="2" spans="1:13" ht="15" thickBot="1" x14ac:dyDescent="0.3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>
        <v>55</v>
      </c>
      <c r="G2" s="7">
        <v>141604</v>
      </c>
      <c r="H2" s="4" t="s">
        <v>14</v>
      </c>
      <c r="I2" s="4" t="s">
        <v>15</v>
      </c>
      <c r="K2">
        <v>2</v>
      </c>
      <c r="L2" t="s">
        <v>64</v>
      </c>
      <c r="M2">
        <f>COUNTIF(F2:F15,"&gt;50")</f>
        <v>6</v>
      </c>
    </row>
    <row r="3" spans="1:13" ht="15" thickBot="1" x14ac:dyDescent="0.35">
      <c r="A3" s="3" t="s">
        <v>16</v>
      </c>
      <c r="B3" s="4" t="s">
        <v>17</v>
      </c>
      <c r="C3" s="4" t="s">
        <v>18</v>
      </c>
      <c r="D3" s="4" t="s">
        <v>12</v>
      </c>
      <c r="E3" s="4" t="s">
        <v>19</v>
      </c>
      <c r="F3" s="5">
        <v>59</v>
      </c>
      <c r="G3" s="7">
        <v>99975</v>
      </c>
      <c r="H3" s="4" t="s">
        <v>20</v>
      </c>
      <c r="I3" s="4" t="s">
        <v>21</v>
      </c>
      <c r="K3">
        <v>3</v>
      </c>
      <c r="L3" t="s">
        <v>65</v>
      </c>
      <c r="M3">
        <f>(SUMIFS(G2:G15,D2:D15,"IT"))</f>
        <v>446238</v>
      </c>
    </row>
    <row r="4" spans="1:13" ht="15" thickBot="1" x14ac:dyDescent="0.35">
      <c r="A4" s="3" t="s">
        <v>22</v>
      </c>
      <c r="B4" s="4" t="s">
        <v>23</v>
      </c>
      <c r="C4" s="4" t="s">
        <v>24</v>
      </c>
      <c r="D4" s="4" t="s">
        <v>25</v>
      </c>
      <c r="E4" s="4" t="s">
        <v>13</v>
      </c>
      <c r="F4" s="5">
        <v>50</v>
      </c>
      <c r="G4" s="7">
        <v>163099</v>
      </c>
      <c r="H4" s="4" t="s">
        <v>14</v>
      </c>
      <c r="I4" s="4" t="s">
        <v>26</v>
      </c>
      <c r="K4">
        <v>4</v>
      </c>
      <c r="L4" t="s">
        <v>66</v>
      </c>
      <c r="M4">
        <f>COUNTIFS(E2:E15,"Female",D2:D15,"IT")</f>
        <v>3</v>
      </c>
    </row>
    <row r="5" spans="1:13" ht="15" thickBot="1" x14ac:dyDescent="0.35">
      <c r="A5" s="3" t="s">
        <v>27</v>
      </c>
      <c r="B5" s="4" t="s">
        <v>28</v>
      </c>
      <c r="C5" s="4" t="s">
        <v>29</v>
      </c>
      <c r="D5" s="4" t="s">
        <v>12</v>
      </c>
      <c r="E5" s="4" t="s">
        <v>13</v>
      </c>
      <c r="F5" s="5">
        <v>26</v>
      </c>
      <c r="G5" s="7">
        <v>84913</v>
      </c>
      <c r="H5" s="4" t="s">
        <v>14</v>
      </c>
      <c r="I5" s="4" t="s">
        <v>26</v>
      </c>
      <c r="K5">
        <v>5</v>
      </c>
      <c r="L5" t="s">
        <v>67</v>
      </c>
      <c r="M5" s="6">
        <f>MAX(G2:G15)</f>
        <v>163099</v>
      </c>
    </row>
    <row r="6" spans="1:13" ht="15" thickBot="1" x14ac:dyDescent="0.35">
      <c r="A6" s="3" t="s">
        <v>30</v>
      </c>
      <c r="B6" s="4" t="s">
        <v>31</v>
      </c>
      <c r="C6" s="4" t="s">
        <v>32</v>
      </c>
      <c r="D6" s="4" t="s">
        <v>25</v>
      </c>
      <c r="E6" s="4" t="s">
        <v>19</v>
      </c>
      <c r="F6" s="5">
        <v>55</v>
      </c>
      <c r="G6" s="7">
        <v>95409</v>
      </c>
      <c r="H6" s="4" t="s">
        <v>14</v>
      </c>
      <c r="I6" s="4" t="s">
        <v>33</v>
      </c>
    </row>
    <row r="7" spans="1:13" ht="15" thickBot="1" x14ac:dyDescent="0.35">
      <c r="A7" s="3" t="s">
        <v>34</v>
      </c>
      <c r="B7" s="4" t="s">
        <v>35</v>
      </c>
      <c r="C7" s="4" t="s">
        <v>36</v>
      </c>
      <c r="D7" s="4" t="s">
        <v>37</v>
      </c>
      <c r="E7" s="4" t="s">
        <v>19</v>
      </c>
      <c r="F7" s="5">
        <v>57</v>
      </c>
      <c r="G7" s="7">
        <v>50994</v>
      </c>
      <c r="H7" s="4" t="s">
        <v>20</v>
      </c>
      <c r="I7" s="4" t="s">
        <v>21</v>
      </c>
      <c r="K7">
        <v>6</v>
      </c>
      <c r="L7" t="s">
        <v>68</v>
      </c>
      <c r="M7">
        <f>L13</f>
        <v>0</v>
      </c>
    </row>
    <row r="8" spans="1:13" ht="15" thickBot="1" x14ac:dyDescent="0.35">
      <c r="A8" s="3" t="s">
        <v>38</v>
      </c>
      <c r="B8" s="4" t="s">
        <v>39</v>
      </c>
      <c r="C8" s="4" t="s">
        <v>40</v>
      </c>
      <c r="D8" s="4" t="s">
        <v>12</v>
      </c>
      <c r="E8" s="4" t="s">
        <v>13</v>
      </c>
      <c r="F8" s="5">
        <v>27</v>
      </c>
      <c r="G8" s="7">
        <v>119746</v>
      </c>
      <c r="H8" s="4" t="s">
        <v>14</v>
      </c>
      <c r="I8" s="4" t="s">
        <v>33</v>
      </c>
      <c r="K8">
        <v>7</v>
      </c>
      <c r="L8" t="s">
        <v>69</v>
      </c>
      <c r="M8" t="str">
        <f>INDEX(B2:B15, MATCH(MAX(F2:F15), F2:F15, 0)) &amp; " (" &amp; INDEX(A2:A15, MATCH(MAX(F2:F15), F2:F15, 0)) &amp; ")"</f>
        <v>Theodore Dinh (E04105)</v>
      </c>
    </row>
    <row r="9" spans="1:13" ht="15" thickBot="1" x14ac:dyDescent="0.35">
      <c r="A9" s="3" t="s">
        <v>41</v>
      </c>
      <c r="B9" s="4" t="s">
        <v>42</v>
      </c>
      <c r="C9" s="4" t="s">
        <v>43</v>
      </c>
      <c r="D9" s="4" t="s">
        <v>25</v>
      </c>
      <c r="E9" s="4" t="s">
        <v>19</v>
      </c>
      <c r="F9" s="5">
        <v>25</v>
      </c>
      <c r="G9" s="7">
        <v>41336</v>
      </c>
      <c r="H9" s="4" t="s">
        <v>14</v>
      </c>
      <c r="I9" s="4" t="s">
        <v>44</v>
      </c>
      <c r="K9">
        <v>8</v>
      </c>
      <c r="L9" t="s">
        <v>70</v>
      </c>
      <c r="M9">
        <f>COUNTIF(H2:H15, "United States")</f>
        <v>11</v>
      </c>
    </row>
    <row r="10" spans="1:13" ht="15" thickBot="1" x14ac:dyDescent="0.35">
      <c r="A10" s="3" t="s">
        <v>45</v>
      </c>
      <c r="B10" s="4" t="s">
        <v>46</v>
      </c>
      <c r="C10" s="4" t="s">
        <v>40</v>
      </c>
      <c r="D10" s="4" t="s">
        <v>47</v>
      </c>
      <c r="E10" s="4" t="s">
        <v>19</v>
      </c>
      <c r="F10" s="5">
        <v>29</v>
      </c>
      <c r="G10" s="7">
        <v>113527</v>
      </c>
      <c r="H10" s="4" t="s">
        <v>14</v>
      </c>
      <c r="I10" s="4" t="s">
        <v>48</v>
      </c>
      <c r="K10">
        <v>9</v>
      </c>
      <c r="L10" t="s">
        <v>71</v>
      </c>
      <c r="M10">
        <f>AVERAGEIF(E2:E15,"Male",G2:G15)</f>
        <v>84387.833333333328</v>
      </c>
    </row>
    <row r="11" spans="1:13" ht="15" thickBot="1" x14ac:dyDescent="0.35">
      <c r="A11" s="3" t="s">
        <v>49</v>
      </c>
      <c r="B11" s="4" t="s">
        <v>50</v>
      </c>
      <c r="C11" s="4" t="s">
        <v>32</v>
      </c>
      <c r="D11" s="4" t="s">
        <v>25</v>
      </c>
      <c r="E11" s="4" t="s">
        <v>13</v>
      </c>
      <c r="F11" s="5">
        <v>34</v>
      </c>
      <c r="G11" s="7">
        <v>77203</v>
      </c>
      <c r="H11" s="4" t="s">
        <v>14</v>
      </c>
      <c r="I11" s="4" t="s">
        <v>26</v>
      </c>
      <c r="L11" t="s">
        <v>72</v>
      </c>
      <c r="M11">
        <f>AVERAGEIF(E2:E15,"Female",G2:G15)</f>
        <v>125061.375</v>
      </c>
    </row>
    <row r="12" spans="1:13" ht="15" thickBot="1" x14ac:dyDescent="0.35">
      <c r="A12" s="3" t="s">
        <v>51</v>
      </c>
      <c r="B12" s="4" t="s">
        <v>52</v>
      </c>
      <c r="C12" s="4" t="s">
        <v>11</v>
      </c>
      <c r="D12" s="4" t="s">
        <v>53</v>
      </c>
      <c r="E12" s="4" t="s">
        <v>13</v>
      </c>
      <c r="F12" s="5">
        <v>36</v>
      </c>
      <c r="G12" s="7">
        <v>157333</v>
      </c>
      <c r="H12" s="4" t="s">
        <v>14</v>
      </c>
      <c r="I12" s="4" t="s">
        <v>44</v>
      </c>
      <c r="K12">
        <v>10</v>
      </c>
      <c r="L12" t="s">
        <v>73</v>
      </c>
      <c r="M12" t="str" cm="1">
        <f t="array" ref="M12">IFERROR(INDEX(B:B, MATCH(1, (C:C="Manager")*(D:D=D2), 0)), "")</f>
        <v>Ruby Barnes</v>
      </c>
    </row>
    <row r="13" spans="1:13" ht="15" thickBot="1" x14ac:dyDescent="0.35">
      <c r="A13" s="3" t="s">
        <v>54</v>
      </c>
      <c r="B13" s="4" t="s">
        <v>55</v>
      </c>
      <c r="C13" s="4" t="s">
        <v>56</v>
      </c>
      <c r="D13" s="4" t="s">
        <v>57</v>
      </c>
      <c r="E13" s="4" t="s">
        <v>13</v>
      </c>
      <c r="F13" s="5">
        <v>27</v>
      </c>
      <c r="G13" s="7">
        <v>109851</v>
      </c>
      <c r="H13" s="4" t="s">
        <v>14</v>
      </c>
      <c r="I13" s="4" t="s">
        <v>15</v>
      </c>
    </row>
    <row r="14" spans="1:13" ht="15" thickBot="1" x14ac:dyDescent="0.35">
      <c r="A14" s="3" t="s">
        <v>58</v>
      </c>
      <c r="B14" s="4" t="s">
        <v>59</v>
      </c>
      <c r="C14" s="4" t="s">
        <v>40</v>
      </c>
      <c r="D14" s="4" t="s">
        <v>53</v>
      </c>
      <c r="E14" s="4" t="s">
        <v>19</v>
      </c>
      <c r="F14" s="5">
        <v>59</v>
      </c>
      <c r="G14" s="7">
        <v>105086</v>
      </c>
      <c r="H14" s="4" t="s">
        <v>14</v>
      </c>
      <c r="I14" s="4" t="s">
        <v>48</v>
      </c>
    </row>
    <row r="15" spans="1:13" ht="15" thickBot="1" x14ac:dyDescent="0.35">
      <c r="A15" s="3" t="s">
        <v>60</v>
      </c>
      <c r="B15" s="4" t="s">
        <v>61</v>
      </c>
      <c r="C15" s="4" t="s">
        <v>11</v>
      </c>
      <c r="D15" s="4" t="s">
        <v>25</v>
      </c>
      <c r="E15" s="4" t="s">
        <v>13</v>
      </c>
      <c r="F15" s="5">
        <v>51</v>
      </c>
      <c r="G15" s="7">
        <v>146742</v>
      </c>
      <c r="H15" s="4" t="s">
        <v>20</v>
      </c>
      <c r="I15" s="4" t="s">
        <v>62</v>
      </c>
    </row>
  </sheetData>
  <autoFilter ref="A1:I1" xr:uid="{41946A8F-1570-4B4B-A4B0-555E4146C9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Solanki</dc:creator>
  <cp:lastModifiedBy>Krishna Solanki</cp:lastModifiedBy>
  <dcterms:created xsi:type="dcterms:W3CDTF">2024-04-24T13:17:03Z</dcterms:created>
  <dcterms:modified xsi:type="dcterms:W3CDTF">2024-04-24T15:03:49Z</dcterms:modified>
</cp:coreProperties>
</file>