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0" yWindow="0" windowWidth="25600" windowHeight="14200" tabRatio="500" activeTab="3"/>
  </bookViews>
  <sheets>
    <sheet name="Q4" sheetId="1" r:id="rId1"/>
    <sheet name="Q6" sheetId="2" r:id="rId2"/>
    <sheet name="Q7" sheetId="5" r:id="rId3"/>
    <sheet name="Q8" sheetId="4" r:id="rId4"/>
  </sheets>
  <externalReferences>
    <externalReference r:id="rId5"/>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5" l="1"/>
  <c r="H11" i="5"/>
  <c r="I11" i="5"/>
  <c r="C11" i="5"/>
  <c r="D10" i="5"/>
  <c r="H10" i="5"/>
  <c r="I10" i="5"/>
  <c r="C10" i="5"/>
  <c r="D9" i="5"/>
  <c r="H9" i="5"/>
  <c r="I9" i="5"/>
  <c r="C9" i="5"/>
  <c r="D8" i="5"/>
  <c r="H8" i="5"/>
  <c r="I8" i="5"/>
  <c r="C8" i="5"/>
  <c r="D7" i="5"/>
  <c r="H7" i="5"/>
  <c r="I7" i="5"/>
  <c r="C7" i="5"/>
  <c r="D6" i="5"/>
  <c r="H6" i="5"/>
  <c r="I6" i="5"/>
  <c r="C6" i="5"/>
  <c r="D5" i="5"/>
  <c r="H5" i="5"/>
  <c r="I5" i="5"/>
  <c r="C5" i="5"/>
  <c r="D4" i="5"/>
  <c r="H4" i="5"/>
  <c r="I4" i="5"/>
  <c r="C4" i="5"/>
  <c r="D3" i="5"/>
  <c r="H3" i="5"/>
  <c r="I3" i="5"/>
  <c r="C3" i="5"/>
  <c r="L11" i="2"/>
  <c r="M11" i="2"/>
  <c r="N11" i="2"/>
  <c r="G11" i="2"/>
  <c r="H11" i="2"/>
  <c r="I11" i="2"/>
  <c r="A11" i="2"/>
  <c r="L10" i="2"/>
  <c r="M10" i="2"/>
  <c r="N10" i="2"/>
  <c r="G10" i="2"/>
  <c r="H10" i="2"/>
  <c r="I10" i="2"/>
  <c r="A10" i="2"/>
  <c r="L9" i="2"/>
  <c r="M9" i="2"/>
  <c r="N9" i="2"/>
  <c r="G9" i="2"/>
  <c r="H9" i="2"/>
  <c r="I9" i="2"/>
  <c r="A9" i="2"/>
  <c r="L8" i="2"/>
  <c r="M8" i="2"/>
  <c r="N8" i="2"/>
  <c r="G8" i="2"/>
  <c r="H8" i="2"/>
  <c r="I8" i="2"/>
  <c r="A8" i="2"/>
  <c r="L7" i="2"/>
  <c r="M7" i="2"/>
  <c r="N7" i="2"/>
  <c r="G7" i="2"/>
  <c r="H7" i="2"/>
  <c r="I7" i="2"/>
  <c r="A7" i="2"/>
  <c r="L6" i="2"/>
  <c r="M6" i="2"/>
  <c r="N6" i="2"/>
  <c r="G6" i="2"/>
  <c r="H6" i="2"/>
  <c r="I6" i="2"/>
  <c r="A6" i="2"/>
  <c r="L5" i="2"/>
  <c r="M5" i="2"/>
  <c r="N5" i="2"/>
  <c r="G5" i="2"/>
  <c r="H5" i="2"/>
  <c r="I5" i="2"/>
  <c r="L4" i="2"/>
  <c r="M4" i="2"/>
  <c r="N4" i="2"/>
  <c r="G4" i="2"/>
  <c r="H4" i="2"/>
  <c r="I4" i="2"/>
  <c r="L3" i="2"/>
  <c r="M3" i="2"/>
  <c r="N3" i="2"/>
  <c r="G3" i="2"/>
  <c r="H3" i="2"/>
  <c r="I3" i="2"/>
  <c r="AE3" i="4"/>
  <c r="AE4" i="4"/>
  <c r="AE5" i="4"/>
  <c r="AE6" i="4"/>
  <c r="AE7" i="4"/>
  <c r="AE8" i="4"/>
  <c r="AE9" i="4"/>
  <c r="AE10" i="4"/>
  <c r="AE2" i="4"/>
  <c r="AB3" i="4"/>
  <c r="AB4" i="4"/>
  <c r="AB5" i="4"/>
  <c r="AB6" i="4"/>
  <c r="AB7" i="4"/>
  <c r="AB8" i="4"/>
  <c r="AB9" i="4"/>
  <c r="AB10" i="4"/>
  <c r="AB2" i="4"/>
  <c r="V3" i="4"/>
  <c r="V4" i="4"/>
  <c r="V5" i="4"/>
  <c r="V6" i="4"/>
  <c r="V7" i="4"/>
  <c r="V8" i="4"/>
  <c r="V9" i="4"/>
  <c r="V10" i="4"/>
  <c r="V2" i="4"/>
  <c r="T3" i="4"/>
  <c r="T4" i="4"/>
  <c r="T5" i="4"/>
  <c r="T6" i="4"/>
  <c r="T7" i="4"/>
  <c r="T8" i="4"/>
  <c r="T9" i="4"/>
  <c r="T10" i="4"/>
  <c r="T2" i="4"/>
  <c r="D3" i="4"/>
  <c r="E3" i="4"/>
  <c r="D4" i="4"/>
  <c r="E4" i="4"/>
  <c r="D5" i="4"/>
  <c r="E5" i="4"/>
  <c r="D6" i="4"/>
  <c r="E6" i="4"/>
  <c r="D7" i="4"/>
  <c r="E7" i="4"/>
  <c r="D8" i="4"/>
  <c r="E8" i="4"/>
  <c r="D9" i="4"/>
  <c r="E9" i="4"/>
  <c r="D10" i="4"/>
  <c r="E10" i="4"/>
  <c r="K2" i="4"/>
  <c r="L2" i="4"/>
  <c r="K3" i="4"/>
  <c r="L3" i="4"/>
  <c r="K4" i="4"/>
  <c r="L4" i="4"/>
  <c r="K5" i="4"/>
  <c r="L5" i="4"/>
  <c r="K6" i="4"/>
  <c r="L6" i="4"/>
  <c r="K7" i="4"/>
  <c r="L7" i="4"/>
  <c r="K8" i="4"/>
  <c r="L8" i="4"/>
  <c r="K9" i="4"/>
  <c r="L9" i="4"/>
  <c r="K10" i="4"/>
  <c r="L10" i="4"/>
  <c r="D2" i="4"/>
  <c r="E2" i="4"/>
  <c r="D6" i="1"/>
  <c r="I6" i="1"/>
  <c r="D7" i="1"/>
  <c r="I7" i="1"/>
  <c r="J31" i="1"/>
  <c r="H6" i="1"/>
  <c r="H7" i="1"/>
  <c r="I31" i="1"/>
  <c r="G6" i="1"/>
  <c r="G7" i="1"/>
  <c r="H31" i="1"/>
  <c r="D3" i="1"/>
  <c r="I3" i="1"/>
  <c r="D4" i="1"/>
  <c r="I4" i="1"/>
  <c r="D5" i="1"/>
  <c r="I5" i="1"/>
  <c r="D8" i="1"/>
  <c r="I8" i="1"/>
  <c r="D9" i="1"/>
  <c r="I9" i="1"/>
  <c r="D10" i="1"/>
  <c r="I10" i="1"/>
  <c r="H3" i="1"/>
  <c r="H4" i="1"/>
  <c r="H5" i="1"/>
  <c r="H8" i="1"/>
  <c r="H9" i="1"/>
  <c r="H10" i="1"/>
  <c r="D2" i="1"/>
  <c r="I2" i="1"/>
  <c r="H2" i="1"/>
  <c r="G3" i="1"/>
  <c r="G4" i="1"/>
  <c r="G5" i="1"/>
  <c r="G8" i="1"/>
  <c r="G9" i="1"/>
  <c r="G10" i="1"/>
  <c r="G2" i="1"/>
  <c r="C6" i="1"/>
  <c r="C7" i="1"/>
  <c r="D22" i="1"/>
  <c r="C3" i="1"/>
  <c r="C4" i="1"/>
  <c r="C5" i="1"/>
  <c r="C8" i="1"/>
  <c r="C9" i="1"/>
  <c r="C10" i="1"/>
  <c r="C2" i="1"/>
</calcChain>
</file>

<file path=xl/sharedStrings.xml><?xml version="1.0" encoding="utf-8"?>
<sst xmlns="http://schemas.openxmlformats.org/spreadsheetml/2006/main" count="137" uniqueCount="70">
  <si>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</si>
  <si>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</si>
  <si>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</si>
  <si>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</si>
  <si>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</si>
  <si>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</si>
  <si>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</si>
  <si>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</si>
  <si>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</si>
  <si>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</si>
  <si>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</si>
  <si>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</si>
  <si>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</si>
  <si>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</si>
  <si>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</si>
  <si>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</si>
  <si>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</si>
  <si>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</si>
  <si>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</si>
  <si>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</si>
  <si>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</si>
  <si>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 xml:space="preserve">CPI = </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</si>
  <si>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</si>
  <si>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</si>
  <si>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</si>
  <si>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</si>
  <si>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</si>
  <si>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</si>
  <si>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</si>
  <si>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</si>
  <si>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</si>
  <si>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</si>
  <si>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</si>
  <si>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</si>
  <si>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</si>
  <si>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</si>
  <si>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</si>
  <si>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</si>
  <si>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</si>
  <si>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Hit</t>
  </si>
  <si>
    <t>Miss</t>
  </si>
  <si>
    <t>Block Size</t>
  </si>
  <si>
    <t>8KB</t>
  </si>
  <si>
    <t>32KB</t>
  </si>
  <si>
    <t>Total Accesses</t>
  </si>
  <si>
    <t>Log cache blokc size</t>
  </si>
  <si>
    <t>Miss Rate 8KB</t>
  </si>
  <si>
    <t>Miss Rate 32 KB</t>
  </si>
  <si>
    <t>NumStores</t>
  </si>
  <si>
    <t>NumMisses</t>
  </si>
  <si>
    <t>Dirty Evictions</t>
  </si>
  <si>
    <t>total data traffic/memops write through  8KB</t>
  </si>
  <si>
    <t>total data traffic/memops write back  8KB</t>
  </si>
  <si>
    <t>total data traffic/memops write through  32KB</t>
  </si>
  <si>
    <t>total data traffic/memops write back 32KB</t>
  </si>
  <si>
    <t>Q1: Blck Size is 256B</t>
  </si>
  <si>
    <t>Q2: Block Size is 256B</t>
  </si>
  <si>
    <t>2-way cache</t>
  </si>
  <si>
    <t>Write through Traffic</t>
  </si>
  <si>
    <t>Write back Traffic</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</si>
  <si>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</si>
  <si>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</si>
  <si>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</si>
  <si>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1- Way Miss Rate</t>
  </si>
  <si>
    <t>Hit - 2Way</t>
  </si>
  <si>
    <t>Miss2-way</t>
  </si>
  <si>
    <t xml:space="preserve">2- Way Miss Rate </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</si>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</sst>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rgb="FF000000"/>
      </patternFill>
    </fill>
  </fills>
  <borders count="1">
    <border>
      <left/>
      <right/>
      <top/>
      <bottom/>
      <diagonal/>
    </border>
  </borders>
  <cellStyleXfs count="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0" fontId="0" fillId="4" borderId="0" xfId="0" applyFill="1"/>
    <xf numFmtId="49" fontId="0" fillId="5" borderId="0" xfId="0" applyNumberFormat="1" applyFill="1" applyAlignment="1">
      <alignment horizontal="center"/>
    </xf>
    <xf numFmtId="49" fontId="0" fillId="5" borderId="0" xfId="0" applyNumberFormat="1" applyFill="1" applyAlignment="1"/>
    <xf numFmtId="0" fontId="0" fillId="5" borderId="0" xfId="0" applyFill="1"/>
    <xf numFmtId="0" fontId="4" fillId="0" borderId="0" xfId="0" applyFont="1"/>
    <xf numFmtId="0" fontId="3" fillId="0" borderId="0" xfId="0" applyFont="1" applyAlignment="1">
      <alignment horizontal="center" vertical="center"/>
    </xf>
    <xf numFmtId="0" fontId="4" fillId="6" borderId="0" xfId="0" applyFont="1" applyFill="1"/>
    <xf numFmtId="0" fontId="3" fillId="0" borderId="0" xfId="0" applyFont="1"/>
    <xf numFmtId="49" fontId="0" fillId="2" borderId="0" xfId="0" applyNumberFormat="1" applyFill="1" applyAlignment="1">
      <alignment horizontal="center"/>
    </xf>
    <xf numFmtId="49" fontId="0" fillId="5"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2115721288"/>
        <c:axId val="2115945320"/>
      </c:scatterChart>
      <c:valAx>
        <c:axId val="2115721288"/>
        <c:scaling>
          <c:orientation val="minMax"/>
        </c:scaling>
        <c:delete val="0"/>
        <c:axPos val="b"/>
        <c:numFmt formatCode="General" sourceLinked="1"/>
        <c:majorTickMark val="out"/>
        <c:minorTickMark val="none"/>
        <c:tickLblPos val="nextTo"/>
        <c:crossAx val="2115945320"/>
        <c:crosses val="autoZero"/>
        <c:crossBetween val="midCat"/>
      </c:valAx>
      <c:valAx>
        <c:axId val="2115945320"/>
        <c:scaling>
          <c:orientation val="minMax"/>
        </c:scaling>
        <c:delete val="0"/>
        <c:axPos val="l"/>
        <c:majorGridlines/>
        <c:numFmt formatCode="General" sourceLinked="1"/>
        <c:majorTickMark val="out"/>
        <c:minorTickMark val="none"/>
        <c:tickLblPos val="nextTo"/>
        <c:crossAx val="21157212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4.474909496224658</c:v>
                </c:pt>
                <c:pt idx="1">
                  <c:v>4.025541753568662</c:v>
                </c:pt>
                <c:pt idx="2">
                  <c:v>3.660701853877013</c:v>
                </c:pt>
                <c:pt idx="3">
                  <c:v>2.769626374598607</c:v>
                </c:pt>
                <c:pt idx="4">
                  <c:v>2.571691970980777</c:v>
                </c:pt>
                <c:pt idx="5">
                  <c:v>2.405244976605354</c:v>
                </c:pt>
                <c:pt idx="6">
                  <c:v>2.146262041788378</c:v>
                </c:pt>
                <c:pt idx="7">
                  <c:v>2.107978691002126</c:v>
                </c:pt>
                <c:pt idx="8">
                  <c:v>2.074485223518218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8.59975865659909</c:v>
                </c:pt>
                <c:pt idx="1">
                  <c:v>7.4014446761831</c:v>
                </c:pt>
                <c:pt idx="2">
                  <c:v>6.428538277005369</c:v>
                </c:pt>
                <c:pt idx="3">
                  <c:v>4.052336998929619</c:v>
                </c:pt>
                <c:pt idx="4">
                  <c:v>3.524511922615404</c:v>
                </c:pt>
                <c:pt idx="5">
                  <c:v>3.080653270947612</c:v>
                </c:pt>
                <c:pt idx="6">
                  <c:v>2.390032111435674</c:v>
                </c:pt>
                <c:pt idx="7">
                  <c:v>2.28794317600567</c:v>
                </c:pt>
                <c:pt idx="8">
                  <c:v>2.198627262715249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29.22400445847124</c:v>
                </c:pt>
                <c:pt idx="1">
                  <c:v>24.28095928925529</c:v>
                </c:pt>
                <c:pt idx="2">
                  <c:v>20.26772039264715</c:v>
                </c:pt>
                <c:pt idx="3">
                  <c:v>10.46589012058468</c:v>
                </c:pt>
                <c:pt idx="4">
                  <c:v>8.288611680788543</c:v>
                </c:pt>
                <c:pt idx="5">
                  <c:v>6.457694742658897</c:v>
                </c:pt>
                <c:pt idx="6">
                  <c:v>3.608882459672156</c:v>
                </c:pt>
                <c:pt idx="7">
                  <c:v>3.187765601023389</c:v>
                </c:pt>
                <c:pt idx="8">
                  <c:v>2.8193374587004</c:v>
                </c:pt>
              </c:numCache>
            </c:numRef>
          </c:yVal>
          <c:smooth val="1"/>
        </c:ser>
        <c:dLbls>
          <c:showLegendKey val="0"/>
          <c:showVal val="0"/>
          <c:showCatName val="0"/>
          <c:showSerName val="0"/>
          <c:showPercent val="0"/>
          <c:showBubbleSize val="0"/>
        </c:dLbls>
        <c:axId val="2129578168"/>
        <c:axId val="2122205192"/>
      </c:scatterChart>
      <c:valAx>
        <c:axId val="2129578168"/>
        <c:scaling>
          <c:orientation val="minMax"/>
        </c:scaling>
        <c:delete val="0"/>
        <c:axPos val="b"/>
        <c:numFmt formatCode="General" sourceLinked="1"/>
        <c:majorTickMark val="out"/>
        <c:minorTickMark val="none"/>
        <c:tickLblPos val="nextTo"/>
        <c:crossAx val="2122205192"/>
        <c:crosses val="autoZero"/>
        <c:crossBetween val="midCat"/>
      </c:valAx>
      <c:valAx>
        <c:axId val="2122205192"/>
        <c:scaling>
          <c:orientation val="minMax"/>
        </c:scaling>
        <c:delete val="0"/>
        <c:axPos val="l"/>
        <c:majorGridlines/>
        <c:numFmt formatCode="General" sourceLinked="1"/>
        <c:majorTickMark val="out"/>
        <c:minorTickMark val="none"/>
        <c:tickLblPos val="nextTo"/>
        <c:crossAx val="212957816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[1]Q6!$N$1</c:f>
              <c:strCache>
                <c:ptCount val="1"/>
                <c:pt idx="0">
                  <c:v>Write back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[1]Q6!$I$1</c:f>
              <c:strCache>
                <c:ptCount val="1"/>
                <c:pt idx="0">
                  <c:v>Write through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2128921784"/>
        <c:axId val="2122153448"/>
      </c:scatterChart>
      <c:valAx>
        <c:axId val="2128921784"/>
        <c:scaling>
          <c:orientation val="minMax"/>
        </c:scaling>
        <c:delete val="0"/>
        <c:axPos val="b"/>
        <c:numFmt formatCode="General" sourceLinked="1"/>
        <c:majorTickMark val="out"/>
        <c:minorTickMark val="none"/>
        <c:tickLblPos val="nextTo"/>
        <c:crossAx val="2122153448"/>
        <c:crosses val="autoZero"/>
        <c:crossBetween val="midCat"/>
      </c:valAx>
      <c:valAx>
        <c:axId val="2122153448"/>
        <c:scaling>
          <c:orientation val="minMax"/>
        </c:scaling>
        <c:delete val="0"/>
        <c:axPos val="l"/>
        <c:majorGridlines/>
        <c:numFmt formatCode="General" sourceLinked="1"/>
        <c:majorTickMark val="out"/>
        <c:minorTickMark val="none"/>
        <c:tickLblPos val="nextTo"/>
        <c:crossAx val="212892178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[1]Q7!$C$2</c:f>
              <c:strCache>
                <c:ptCount val="1"/>
                <c:pt idx="0">
                  <c:v>1- Way Miss Rate</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[1]Q7!$I$2</c:f>
              <c:strCache>
                <c:ptCount val="1"/>
                <c:pt idx="0">
                  <c:v>2- Way Miss Rate </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2128938024"/>
        <c:axId val="2128669640"/>
      </c:scatterChart>
      <c:valAx>
        <c:axId val="2128938024"/>
        <c:scaling>
          <c:orientation val="minMax"/>
        </c:scaling>
        <c:delete val="0"/>
        <c:axPos val="b"/>
        <c:numFmt formatCode="General" sourceLinked="1"/>
        <c:majorTickMark val="out"/>
        <c:minorTickMark val="none"/>
        <c:tickLblPos val="nextTo"/>
        <c:crossAx val="2128669640"/>
        <c:crosses val="autoZero"/>
        <c:crossBetween val="midCat"/>
      </c:valAx>
      <c:valAx>
        <c:axId val="2128669640"/>
        <c:scaling>
          <c:orientation val="minMax"/>
        </c:scaling>
        <c:delete val="0"/>
        <c:axPos val="l"/>
        <c:majorGridlines/>
        <c:numFmt formatCode="General" sourceLinked="1"/>
        <c:majorTickMark val="out"/>
        <c:minorTickMark val="none"/>
        <c:tickLblPos val="nextTo"/>
        <c:crossAx val="212893802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'Q8'!$E$1</c:f>
              <c:strCache>
                <c:ptCount val="1"/>
                <c:pt idx="0">
                  <c:v>Miss Rate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'Q8'!$E$2:$E$10</c:f>
              <c:numCache>
                <c:formatCode>General</c:formatCode>
                <c:ptCount val="9"/>
                <c:pt idx="0">
                  <c:v>43.41334440779815</c:v>
                </c:pt>
                <c:pt idx="1">
                  <c:v>22.57276521264358</c:v>
                </c:pt>
                <c:pt idx="2">
                  <c:v>12.14515219814912</c:v>
                </c:pt>
                <c:pt idx="3">
                  <c:v>6.961877218478627</c:v>
                </c:pt>
                <c:pt idx="4">
                  <c:v>4.501823531819586</c:v>
                </c:pt>
                <c:pt idx="5">
                  <c:v>3.660378942659348</c:v>
                </c:pt>
                <c:pt idx="6">
                  <c:v>3.491341064186451</c:v>
                </c:pt>
                <c:pt idx="7">
                  <c:v>4.328285443363749</c:v>
                </c:pt>
                <c:pt idx="8">
                  <c:v>6.052822715416228</c:v>
                </c:pt>
              </c:numCache>
            </c:numRef>
          </c:yVal>
          <c:smooth val="1"/>
        </c:ser>
        <c:ser>
          <c:idx val="1"/>
          <c:order val="1"/>
          <c:tx>
            <c:strRef>
              <c:f>'Q8'!$L$1</c:f>
              <c:strCache>
                <c:ptCount val="1"/>
                <c:pt idx="0">
                  <c:v>Miss Rate 32 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'Q8'!$L$2:$L$10</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dLbls>
          <c:showLegendKey val="0"/>
          <c:showVal val="0"/>
          <c:showCatName val="0"/>
          <c:showSerName val="0"/>
          <c:showPercent val="0"/>
          <c:showBubbleSize val="0"/>
        </c:dLbls>
        <c:axId val="2114608872"/>
        <c:axId val="2124372328"/>
      </c:scatterChart>
      <c:valAx>
        <c:axId val="2114608872"/>
        <c:scaling>
          <c:orientation val="minMax"/>
        </c:scaling>
        <c:delete val="0"/>
        <c:axPos val="b"/>
        <c:numFmt formatCode="General" sourceLinked="1"/>
        <c:majorTickMark val="out"/>
        <c:minorTickMark val="none"/>
        <c:tickLblPos val="nextTo"/>
        <c:crossAx val="2124372328"/>
        <c:crosses val="autoZero"/>
        <c:crossBetween val="midCat"/>
      </c:valAx>
      <c:valAx>
        <c:axId val="2124372328"/>
        <c:scaling>
          <c:orientation val="minMax"/>
        </c:scaling>
        <c:delete val="0"/>
        <c:axPos val="l"/>
        <c:majorGridlines/>
        <c:numFmt formatCode="General" sourceLinked="1"/>
        <c:majorTickMark val="out"/>
        <c:minorTickMark val="none"/>
        <c:tickLblPos val="nextTo"/>
        <c:crossAx val="211460887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'Q8'!$V$1</c:f>
              <c:strCache>
                <c:ptCount val="1"/>
                <c:pt idx="0">
                  <c:v>total data traffic/memops write back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'Q8'!$V$2:$V$10</c:f>
              <c:numCache>
                <c:formatCode>General</c:formatCode>
                <c:ptCount val="9"/>
                <c:pt idx="0">
                  <c:v>43.36844222310534</c:v>
                </c:pt>
                <c:pt idx="1">
                  <c:v>22.37769533167474</c:v>
                </c:pt>
                <c:pt idx="2">
                  <c:v>11.88116673805764</c:v>
                </c:pt>
                <c:pt idx="3">
                  <c:v>6.670745782694892</c:v>
                </c:pt>
                <c:pt idx="4">
                  <c:v>4.18836904010239</c:v>
                </c:pt>
                <c:pt idx="5">
                  <c:v>3.303955060105401</c:v>
                </c:pt>
                <c:pt idx="6">
                  <c:v>3.077631160372496</c:v>
                </c:pt>
                <c:pt idx="7">
                  <c:v>3.764316308116364</c:v>
                </c:pt>
                <c:pt idx="8">
                  <c:v>5.167568320197716</c:v>
                </c:pt>
              </c:numCache>
            </c:numRef>
          </c:yVal>
          <c:smooth val="1"/>
        </c:ser>
        <c:ser>
          <c:idx val="1"/>
          <c:order val="1"/>
          <c:tx>
            <c:strRef>
              <c:f>'Q8'!$AE$1</c:f>
              <c:strCache>
                <c:ptCount val="1"/>
                <c:pt idx="0">
                  <c:v>total data traffic/memops write back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'Q8'!$AE$2:$AE$10</c:f>
              <c:numCache>
                <c:formatCode>General</c:formatCode>
                <c:ptCount val="9"/>
                <c:pt idx="0">
                  <c:v>20.17534010629037</c:v>
                </c:pt>
                <c:pt idx="1">
                  <c:v>10.56267241404317</c:v>
                </c:pt>
                <c:pt idx="2">
                  <c:v>5.657057086674447</c:v>
                </c:pt>
                <c:pt idx="3">
                  <c:v>3.125233309901622</c:v>
                </c:pt>
                <c:pt idx="4">
                  <c:v>1.851899338400642</c:v>
                </c:pt>
                <c:pt idx="5">
                  <c:v>1.244246419089851</c:v>
                </c:pt>
                <c:pt idx="6">
                  <c:v>1.02184048193905</c:v>
                </c:pt>
                <c:pt idx="7">
                  <c:v>1.182335132772713</c:v>
                </c:pt>
                <c:pt idx="8">
                  <c:v>1.663385904810527</c:v>
                </c:pt>
              </c:numCache>
            </c:numRef>
          </c:yVal>
          <c:smooth val="1"/>
        </c:ser>
        <c:dLbls>
          <c:showLegendKey val="0"/>
          <c:showVal val="0"/>
          <c:showCatName val="0"/>
          <c:showSerName val="0"/>
          <c:showPercent val="0"/>
          <c:showBubbleSize val="0"/>
        </c:dLbls>
        <c:axId val="2130334776"/>
        <c:axId val="2130613480"/>
      </c:scatterChart>
      <c:valAx>
        <c:axId val="2130334776"/>
        <c:scaling>
          <c:orientation val="minMax"/>
        </c:scaling>
        <c:delete val="0"/>
        <c:axPos val="b"/>
        <c:numFmt formatCode="General" sourceLinked="1"/>
        <c:majorTickMark val="out"/>
        <c:minorTickMark val="none"/>
        <c:tickLblPos val="nextTo"/>
        <c:crossAx val="2130613480"/>
        <c:crosses val="autoZero"/>
        <c:crossBetween val="midCat"/>
      </c:valAx>
      <c:valAx>
        <c:axId val="2130613480"/>
        <c:scaling>
          <c:orientation val="minMax"/>
        </c:scaling>
        <c:delete val="0"/>
        <c:axPos val="l"/>
        <c:majorGridlines/>
        <c:numFmt formatCode="General" sourceLinked="1"/>
        <c:majorTickMark val="out"/>
        <c:minorTickMark val="none"/>
        <c:tickLblPos val="nextTo"/>
        <c:crossAx val="213033477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'Q8'!$T$1</c:f>
              <c:strCache>
                <c:ptCount val="1"/>
                <c:pt idx="0">
                  <c:v>total data traffic/memops write through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'Q8'!$T$2:$T$10</c:f>
              <c:numCache>
                <c:formatCode>General</c:formatCode>
                <c:ptCount val="9"/>
                <c:pt idx="0">
                  <c:v>29.52596149786327</c:v>
                </c:pt>
                <c:pt idx="1">
                  <c:v>16.18799081296434</c:v>
                </c:pt>
                <c:pt idx="2">
                  <c:v>9.514318483687887</c:v>
                </c:pt>
                <c:pt idx="3">
                  <c:v>6.197022496698771</c:v>
                </c:pt>
                <c:pt idx="4">
                  <c:v>4.622588137236986</c:v>
                </c:pt>
                <c:pt idx="5">
                  <c:v>4.084063600174432</c:v>
                </c:pt>
                <c:pt idx="6">
                  <c:v>3.975879357951778</c:v>
                </c:pt>
                <c:pt idx="7">
                  <c:v>4.511523760625249</c:v>
                </c:pt>
                <c:pt idx="8">
                  <c:v>5.615227614738836</c:v>
                </c:pt>
              </c:numCache>
            </c:numRef>
          </c:yVal>
          <c:smooth val="1"/>
        </c:ser>
        <c:ser>
          <c:idx val="1"/>
          <c:order val="1"/>
          <c:tx>
            <c:strRef>
              <c:f>'Q8'!$AB$1</c:f>
              <c:strCache>
                <c:ptCount val="1"/>
                <c:pt idx="0">
                  <c:v>total data traffic/memops write through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'Q8'!$AB$2:$AB$10</c:f>
              <c:numCache>
                <c:formatCode>General</c:formatCode>
                <c:ptCount val="9"/>
                <c:pt idx="0">
                  <c:v>14.55045649936683</c:v>
                </c:pt>
                <c:pt idx="1">
                  <c:v>8.497870840669843</c:v>
                </c:pt>
                <c:pt idx="2">
                  <c:v>5.397676908612781</c:v>
                </c:pt>
                <c:pt idx="3">
                  <c:v>3.791905294632011</c:v>
                </c:pt>
                <c:pt idx="4">
                  <c:v>2.987531719027032</c:v>
                </c:pt>
                <c:pt idx="5">
                  <c:v>2.608511706025172</c:v>
                </c:pt>
                <c:pt idx="6">
                  <c:v>2.477622877085366</c:v>
                </c:pt>
                <c:pt idx="7">
                  <c:v>2.604940545659122</c:v>
                </c:pt>
                <c:pt idx="8">
                  <c:v>2.98308646236922</c:v>
                </c:pt>
              </c:numCache>
            </c:numRef>
          </c:yVal>
          <c:smooth val="1"/>
        </c:ser>
        <c:dLbls>
          <c:showLegendKey val="0"/>
          <c:showVal val="0"/>
          <c:showCatName val="0"/>
          <c:showSerName val="0"/>
          <c:showPercent val="0"/>
          <c:showBubbleSize val="0"/>
        </c:dLbls>
        <c:axId val="2116155160"/>
        <c:axId val="2130226824"/>
      </c:scatterChart>
      <c:valAx>
        <c:axId val="2116155160"/>
        <c:scaling>
          <c:orientation val="minMax"/>
        </c:scaling>
        <c:delete val="0"/>
        <c:axPos val="b"/>
        <c:numFmt formatCode="General" sourceLinked="1"/>
        <c:majorTickMark val="out"/>
        <c:minorTickMark val="none"/>
        <c:tickLblPos val="nextTo"/>
        <c:crossAx val="2130226824"/>
        <c:crosses val="autoZero"/>
        <c:crossBetween val="midCat"/>
      </c:valAx>
      <c:valAx>
        <c:axId val="2130226824"/>
        <c:scaling>
          <c:orientation val="minMax"/>
        </c:scaling>
        <c:delete val="0"/>
        <c:axPos val="l"/>
        <c:majorGridlines/>
        <c:numFmt formatCode="General" sourceLinked="1"/>
        <c:majorTickMark val="out"/>
        <c:minorTickMark val="none"/>
        <c:tickLblPos val="nextTo"/>
        <c:crossAx val="211615516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8</xdr:col>
      <xdr:colOff>190500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88900</xdr:colOff>
      <xdr:row>19</xdr:row>
      <xdr:rowOff>12700</xdr:rowOff>
    </xdr:from>
    <xdr:to>
      <xdr:col>8</xdr:col>
      <xdr:colOff>1079500</xdr:colOff>
      <xdr:row>40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11</xdr:row>
      <xdr:rowOff>107950</xdr:rowOff>
    </xdr:from>
    <xdr:to>
      <xdr:col>8</xdr:col>
      <xdr:colOff>152400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1828800</xdr:colOff>
      <xdr:row>13</xdr:row>
      <xdr:rowOff>95250</xdr:rowOff>
    </xdr:from>
    <xdr:to>
      <xdr:col>27</xdr:col>
      <xdr:colOff>152400</xdr:colOff>
      <xdr:row>31</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13</xdr:row>
      <xdr:rowOff>82550</xdr:rowOff>
    </xdr:from>
    <xdr:to>
      <xdr:col>19</xdr:col>
      <xdr:colOff>190500</xdr:colOff>
      <xdr:row>32</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_Assignment2/sta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4"/>
      <sheetName val="Q6"/>
      <sheetName val="Q7"/>
    </sheetNames>
    <sheetDataSet>
      <sheetData sheetId="0"/>
      <sheetData sheetId="1">
        <row r="1">
          <cell r="I1" t="str">
            <v>Write through Traffic</v>
          </cell>
          <cell r="N1" t="str">
            <v>Write back Traffic</v>
          </cell>
        </row>
        <row r="3">
          <cell r="C3">
            <v>8</v>
          </cell>
          <cell r="I3">
            <v>19.340777494470018</v>
          </cell>
          <cell r="N3">
            <v>23.628846853624001</v>
          </cell>
        </row>
        <row r="4">
          <cell r="C4">
            <v>9</v>
          </cell>
          <cell r="I4">
            <v>16.14527354669405</v>
          </cell>
          <cell r="N4">
            <v>19.289390656258732</v>
          </cell>
        </row>
        <row r="5">
          <cell r="C5">
            <v>10</v>
          </cell>
          <cell r="I5">
            <v>13.550856482220102</v>
          </cell>
          <cell r="N5">
            <v>15.868707642831104</v>
          </cell>
        </row>
        <row r="6">
          <cell r="C6">
            <v>14</v>
          </cell>
          <cell r="I6">
            <v>7.2143197406847666</v>
          </cell>
          <cell r="N6">
            <v>7.6496317804909575</v>
          </cell>
        </row>
        <row r="7">
          <cell r="C7">
            <v>15</v>
          </cell>
          <cell r="I7">
            <v>5.8067862038468618</v>
          </cell>
          <cell r="N7">
            <v>5.665710382117382</v>
          </cell>
        </row>
        <row r="8">
          <cell r="C8">
            <v>16</v>
          </cell>
          <cell r="I8">
            <v>4.6231631327327465</v>
          </cell>
          <cell r="N8">
            <v>4.0270982742722072</v>
          </cell>
        </row>
        <row r="9">
          <cell r="C9">
            <v>20</v>
          </cell>
          <cell r="I9">
            <v>2.7815067073675812</v>
          </cell>
          <cell r="N9">
            <v>1.5230212532387815</v>
          </cell>
        </row>
        <row r="10">
          <cell r="C10">
            <v>21</v>
          </cell>
          <cell r="I10">
            <v>2.5092695462209034</v>
          </cell>
          <cell r="N10">
            <v>1.1848194742981204</v>
          </cell>
        </row>
        <row r="11">
          <cell r="C11">
            <v>22</v>
          </cell>
          <cell r="I11">
            <v>2.2710937774464464</v>
          </cell>
          <cell r="N11">
            <v>0.86495566829850645</v>
          </cell>
        </row>
      </sheetData>
      <sheetData sheetId="2">
        <row r="2">
          <cell r="C2" t="str">
            <v>1- Way Miss Rate</v>
          </cell>
          <cell r="I2" t="str">
            <v xml:space="preserve">2- Way Miss Rate </v>
          </cell>
        </row>
        <row r="3">
          <cell r="B3">
            <v>8</v>
          </cell>
          <cell r="C3">
            <v>27.498994402496201</v>
          </cell>
          <cell r="I3">
            <v>26.338741965292062</v>
          </cell>
        </row>
        <row r="4">
          <cell r="B4">
            <v>9</v>
          </cell>
          <cell r="C4">
            <v>22.50601948409625</v>
          </cell>
          <cell r="I4">
            <v>21.535436595304695</v>
          </cell>
        </row>
        <row r="5">
          <cell r="B5">
            <v>10</v>
          </cell>
          <cell r="C5">
            <v>18.452242820855705</v>
          </cell>
          <cell r="I5">
            <v>17.326461105776932</v>
          </cell>
        </row>
        <row r="6">
          <cell r="B6">
            <v>14</v>
          </cell>
          <cell r="C6">
            <v>8.5514041622067456</v>
          </cell>
          <cell r="I6">
            <v>7.839792846914218</v>
          </cell>
        </row>
        <row r="7">
          <cell r="B7">
            <v>15</v>
          </cell>
          <cell r="C7">
            <v>6.3521330108975178</v>
          </cell>
          <cell r="I7">
            <v>5.6712597010345727</v>
          </cell>
        </row>
        <row r="8">
          <cell r="B8">
            <v>16</v>
          </cell>
          <cell r="C8">
            <v>4.5027219622817141</v>
          </cell>
          <cell r="I8">
            <v>3.9283650370507885</v>
          </cell>
        </row>
        <row r="9">
          <cell r="B9">
            <v>20</v>
          </cell>
          <cell r="C9">
            <v>1.6251337976486424</v>
          </cell>
          <cell r="I9">
            <v>1.2502163485014179</v>
          </cell>
        </row>
        <row r="10">
          <cell r="B10">
            <v>21</v>
          </cell>
          <cell r="C10">
            <v>1.1997632333569586</v>
          </cell>
          <cell r="I10">
            <v>0.93648684842841545</v>
          </cell>
        </row>
        <row r="11">
          <cell r="B11">
            <v>22</v>
          </cell>
          <cell r="C11">
            <v>0.82761359464686923</v>
          </cell>
          <cell r="I11">
            <v>0.58992837696240585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Ruler="0" topLeftCell="A17" workbookViewId="0">
      <selection activeCell="B1" sqref="B1:B10"/>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(G$12+(E2/D2)+(F2/D2)*10)</f>
        <v>4.4749094962246581</v>
      </c>
      <c r="H2">
        <f>(G$12+(E2/D2)+(F2/D2)*25)</f>
        <v>8.5997586565990893</v>
      </c>
      <c r="I2">
        <f>(G$12+(E2/D2)+(F2/D2)*100)</f>
        <v>29.224004458471239</v>
      </c>
    </row>
    <row r="3" spans="1:9">
      <c r="A3" s="1">
        <v>512</v>
      </c>
      <c r="B3">
        <v>9</v>
      </c>
      <c r="C3">
        <f t="shared" ref="C3:C10" si="0">F3/D3 * 100</f>
        <v>22.50601948409625</v>
      </c>
      <c r="D3">
        <f t="shared" ref="D3:D10" si="1">SUM(E3:F3)</f>
        <v>49642128</v>
      </c>
      <c r="E3">
        <v>38469661</v>
      </c>
      <c r="F3">
        <v>11172467</v>
      </c>
      <c r="G3">
        <f t="shared" ref="G3:G10" si="2">(G$12+(E3/D3)+(F3/D3)*10)</f>
        <v>4.0255417535686622</v>
      </c>
      <c r="H3">
        <f t="shared" ref="H3:H10" si="3">(G$12+(E3/D3)+(F3/D3)*25)</f>
        <v>7.4014446761831003</v>
      </c>
      <c r="I3">
        <f t="shared" ref="I3:I10" si="4">(G$12+(E3/D3)+(F3/D3)*100)</f>
        <v>24.280959289255286</v>
      </c>
    </row>
    <row r="4" spans="1:9">
      <c r="A4" s="1">
        <v>1024</v>
      </c>
      <c r="B4">
        <v>10</v>
      </c>
      <c r="C4">
        <f t="shared" si="0"/>
        <v>18.452242820855705</v>
      </c>
      <c r="D4">
        <f t="shared" si="1"/>
        <v>49642128</v>
      </c>
      <c r="E4">
        <v>40482042</v>
      </c>
      <c r="F4">
        <v>9160086</v>
      </c>
      <c r="G4">
        <f t="shared" si="2"/>
        <v>3.6607018538770135</v>
      </c>
      <c r="H4">
        <f t="shared" si="3"/>
        <v>6.4285382770053694</v>
      </c>
      <c r="I4">
        <f t="shared" si="4"/>
        <v>20.267720392647149</v>
      </c>
    </row>
    <row r="5" spans="1:9">
      <c r="A5" s="1" t="s">
        <v>8</v>
      </c>
      <c r="B5">
        <v>14</v>
      </c>
      <c r="C5">
        <f t="shared" si="0"/>
        <v>8.5514041622067456</v>
      </c>
      <c r="D5">
        <f t="shared" si="1"/>
        <v>49642128</v>
      </c>
      <c r="E5">
        <v>45397029</v>
      </c>
      <c r="F5">
        <v>4245099</v>
      </c>
      <c r="G5">
        <f t="shared" si="2"/>
        <v>2.7696263745986069</v>
      </c>
      <c r="H5">
        <f t="shared" si="3"/>
        <v>4.0523369989296185</v>
      </c>
      <c r="I5">
        <f t="shared" si="4"/>
        <v>10.465890120584678</v>
      </c>
    </row>
    <row r="6" spans="1:9">
      <c r="A6" s="1" t="s">
        <v>3</v>
      </c>
      <c r="B6">
        <v>15</v>
      </c>
      <c r="C6">
        <f t="shared" si="0"/>
        <v>6.3521330108975178</v>
      </c>
      <c r="D6">
        <f t="shared" si="1"/>
        <v>49642128</v>
      </c>
      <c r="E6">
        <v>46488794</v>
      </c>
      <c r="F6">
        <v>3153334</v>
      </c>
      <c r="G6">
        <f t="shared" si="2"/>
        <v>2.5716919709807766</v>
      </c>
      <c r="H6">
        <f t="shared" si="3"/>
        <v>3.524511922615404</v>
      </c>
      <c r="I6">
        <f t="shared" si="4"/>
        <v>8.2886116807885433</v>
      </c>
    </row>
    <row r="7" spans="1:9">
      <c r="A7" s="1" t="s">
        <v>4</v>
      </c>
      <c r="B7">
        <v>16</v>
      </c>
      <c r="C7">
        <f t="shared" si="0"/>
        <v>4.5027219622817141</v>
      </c>
      <c r="D7">
        <f t="shared" si="1"/>
        <v>49642128</v>
      </c>
      <c r="E7">
        <v>47406881</v>
      </c>
      <c r="F7">
        <v>2235247</v>
      </c>
      <c r="G7">
        <f t="shared" si="2"/>
        <v>2.4052449766053545</v>
      </c>
      <c r="H7">
        <f t="shared" si="3"/>
        <v>3.0806532709476118</v>
      </c>
      <c r="I7">
        <f t="shared" si="4"/>
        <v>6.4576947426588971</v>
      </c>
    </row>
    <row r="8" spans="1:9">
      <c r="A8" s="1" t="s">
        <v>5</v>
      </c>
      <c r="B8">
        <v>20</v>
      </c>
      <c r="C8">
        <f t="shared" si="0"/>
        <v>1.6251337976486424</v>
      </c>
      <c r="D8">
        <f t="shared" si="1"/>
        <v>49642128</v>
      </c>
      <c r="E8">
        <v>48835377</v>
      </c>
      <c r="F8">
        <v>806751</v>
      </c>
      <c r="G8">
        <f t="shared" si="2"/>
        <v>2.1462620417883778</v>
      </c>
      <c r="H8">
        <f t="shared" si="3"/>
        <v>2.3900321114356742</v>
      </c>
      <c r="I8">
        <f t="shared" si="4"/>
        <v>3.6088824596721558</v>
      </c>
    </row>
    <row r="9" spans="1:9">
      <c r="A9" s="1" t="s">
        <v>6</v>
      </c>
      <c r="B9">
        <v>21</v>
      </c>
      <c r="C9">
        <f t="shared" si="0"/>
        <v>1.1997632333569586</v>
      </c>
      <c r="D9">
        <f t="shared" si="1"/>
        <v>49642128</v>
      </c>
      <c r="E9">
        <v>49046540</v>
      </c>
      <c r="F9">
        <v>595588</v>
      </c>
      <c r="G9">
        <f t="shared" si="2"/>
        <v>2.1079786910021263</v>
      </c>
      <c r="H9">
        <f t="shared" si="3"/>
        <v>2.2879431760056699</v>
      </c>
      <c r="I9">
        <f t="shared" si="4"/>
        <v>3.187765601023389</v>
      </c>
    </row>
    <row r="10" spans="1:9">
      <c r="A10" s="1" t="s">
        <v>7</v>
      </c>
      <c r="B10">
        <v>22</v>
      </c>
      <c r="C10">
        <f t="shared" si="0"/>
        <v>0.82761359464686923</v>
      </c>
      <c r="D10">
        <f t="shared" si="1"/>
        <v>49642128</v>
      </c>
      <c r="E10">
        <v>49231283</v>
      </c>
      <c r="F10">
        <v>410845</v>
      </c>
      <c r="G10">
        <f t="shared" si="2"/>
        <v>2.0744852235182183</v>
      </c>
      <c r="H10">
        <f t="shared" si="3"/>
        <v>2.1986272627152488</v>
      </c>
      <c r="I10">
        <f t="shared" si="4"/>
        <v>2.8193374587004003</v>
      </c>
    </row>
    <row r="12" spans="1:9">
      <c r="F12" s="7" t="s">
        <v>21</v>
      </c>
      <c r="G12" s="7">
        <v>1</v>
      </c>
    </row>
    <row r="17" spans="1:10">
      <c r="A17" s="15" t="s">
        <v>12</v>
      </c>
      <c r="B17" s="15"/>
      <c r="C17" s="15"/>
      <c r="D17" s="15"/>
    </row>
    <row r="18" spans="1:10">
      <c r="A18" s="8" t="s">
        <v>15</v>
      </c>
      <c r="B18" s="8"/>
      <c r="C18" s="8"/>
      <c r="D18" s="8"/>
    </row>
    <row r="19" spans="1:10">
      <c r="A19" s="16" t="s">
        <v>13</v>
      </c>
      <c r="B19" s="16"/>
      <c r="C19" s="16"/>
      <c r="D19" s="16"/>
    </row>
    <row r="20" spans="1:10">
      <c r="A20" s="16" t="s">
        <v>14</v>
      </c>
      <c r="B20" s="16"/>
      <c r="C20" s="16"/>
      <c r="D20" s="16"/>
    </row>
    <row r="21" spans="1:10">
      <c r="A21" s="9" t="s">
        <v>16</v>
      </c>
      <c r="B21" s="9"/>
      <c r="C21" s="9"/>
      <c r="D21" s="9"/>
    </row>
    <row r="22" spans="1:10">
      <c r="A22" s="16" t="s">
        <v>17</v>
      </c>
      <c r="B22" s="16"/>
      <c r="C22" s="16"/>
      <c r="D22" s="10">
        <f>C6/C7</f>
        <v>1.4107317893727178</v>
      </c>
    </row>
    <row r="23" spans="1:10">
      <c r="A23" s="2"/>
      <c r="B23" s="2"/>
      <c r="C23" s="2"/>
      <c r="D23" s="2"/>
    </row>
    <row r="30" spans="1:10">
      <c r="F30" s="6" t="s">
        <v>22</v>
      </c>
      <c r="G30" s="6"/>
      <c r="H30" s="6" t="s">
        <v>24</v>
      </c>
      <c r="I30" s="6" t="s">
        <v>25</v>
      </c>
      <c r="J30" s="6" t="s">
        <v>26</v>
      </c>
    </row>
    <row r="31" spans="1:10" ht="30">
      <c r="F31" t="s">
        <v>23</v>
      </c>
      <c r="G31" s="3" t="s">
        <v>27</v>
      </c>
      <c r="H31">
        <f>(G6/G7)</f>
        <v>1.0692016804917466</v>
      </c>
      <c r="I31">
        <f>(H6/H7)</f>
        <v>1.1440793924631645</v>
      </c>
      <c r="J31">
        <f>(I6/I7)</f>
        <v>1.2835248507543704</v>
      </c>
    </row>
  </sheetData>
  <mergeCells count="4">
    <mergeCell ref="A17:D17"/>
    <mergeCell ref="A19:D19"/>
    <mergeCell ref="A20:D20"/>
    <mergeCell ref="A22:C2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topLeftCell="A11" workbookViewId="0">
      <selection activeCell="H24" sqref="H24"/>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28</v>
      </c>
      <c r="B1" t="s">
        <v>28</v>
      </c>
      <c r="C1" s="13" t="s">
        <v>0</v>
      </c>
      <c r="D1" t="s">
        <v>29</v>
      </c>
      <c r="E1" t="s">
        <v>32</v>
      </c>
      <c r="F1" t="s">
        <v>31</v>
      </c>
      <c r="G1" s="17" t="s">
        <v>30</v>
      </c>
      <c r="H1" s="17"/>
      <c r="I1" s="14" t="s">
        <v>58</v>
      </c>
      <c r="J1" s="12"/>
      <c r="K1" t="s">
        <v>33</v>
      </c>
      <c r="L1" s="18" t="s">
        <v>38</v>
      </c>
      <c r="M1" s="19"/>
      <c r="N1" s="12" t="s">
        <v>59</v>
      </c>
    </row>
    <row r="2" spans="1:14">
      <c r="G2" t="s">
        <v>34</v>
      </c>
      <c r="H2" t="s">
        <v>35</v>
      </c>
      <c r="L2" t="s">
        <v>36</v>
      </c>
      <c r="M2" t="s">
        <v>37</v>
      </c>
    </row>
    <row r="3" spans="1:14">
      <c r="A3" s="1">
        <v>256</v>
      </c>
      <c r="B3" s="1">
        <v>256</v>
      </c>
      <c r="C3" s="11">
        <v>8</v>
      </c>
      <c r="D3">
        <v>13651086</v>
      </c>
      <c r="E3" s="11">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1">
        <v>9</v>
      </c>
      <c r="D4">
        <v>11172467</v>
      </c>
      <c r="E4" s="11">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1">
        <v>10</v>
      </c>
      <c r="D5">
        <v>9160086</v>
      </c>
      <c r="E5" s="11">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1">
        <v>14</v>
      </c>
      <c r="D6">
        <v>4245099</v>
      </c>
      <c r="E6" s="11">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1">
        <v>15</v>
      </c>
      <c r="D7">
        <v>3153334</v>
      </c>
      <c r="E7" s="11">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1">
        <v>16</v>
      </c>
      <c r="D8">
        <v>2235247</v>
      </c>
      <c r="E8" s="11">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1">
        <v>20</v>
      </c>
      <c r="D9">
        <v>806751</v>
      </c>
      <c r="E9" s="11">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1">
        <v>21</v>
      </c>
      <c r="D10">
        <v>595588</v>
      </c>
      <c r="E10" s="11">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1">
        <v>22</v>
      </c>
      <c r="D11">
        <v>410845</v>
      </c>
      <c r="E11" s="11">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60</v>
      </c>
    </row>
    <row r="18" spans="2:2">
      <c r="B18" t="s">
        <v>61</v>
      </c>
    </row>
    <row r="19" spans="2:2">
      <c r="B19" t="s">
        <v>62</v>
      </c>
    </row>
  </sheetData>
  <mergeCells count="2">
    <mergeCell ref="G1:H1"/>
    <mergeCell ref="L1:M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showRuler="0" topLeftCell="A22" workbookViewId="0">
      <selection activeCell="K38" sqref="K38"/>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63</v>
      </c>
      <c r="D2" s="5" t="s">
        <v>9</v>
      </c>
      <c r="E2" s="5" t="s">
        <v>10</v>
      </c>
      <c r="F2" s="5" t="s">
        <v>11</v>
      </c>
      <c r="G2" s="5" t="s">
        <v>64</v>
      </c>
      <c r="H2" s="5" t="s">
        <v>65</v>
      </c>
      <c r="I2" s="5" t="s">
        <v>66</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67</v>
      </c>
    </row>
    <row r="15" spans="1:9">
      <c r="A15" s="1" t="s">
        <v>68</v>
      </c>
    </row>
    <row r="16" spans="1:9">
      <c r="A16" s="1" t="s">
        <v>69</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tabSelected="1" showRuler="0" topLeftCell="A17" workbookViewId="0">
      <selection activeCell="F34" sqref="F34"/>
    </sheetView>
  </sheetViews>
  <sheetFormatPr baseColWidth="10" defaultRowHeight="15" x14ac:dyDescent="0"/>
  <cols>
    <col min="5" max="5" width="15.6640625" customWidth="1"/>
    <col min="6" max="6" width="13" customWidth="1"/>
    <col min="12" max="12" width="15.5" customWidth="1"/>
    <col min="13" max="13" width="12.5" customWidth="1"/>
    <col min="19" max="19" width="22.6640625" customWidth="1"/>
    <col min="20" max="20" width="32.6640625" customWidth="1"/>
    <col min="21" max="21" width="13.83203125" customWidth="1"/>
    <col min="22" max="22" width="12.1640625" customWidth="1"/>
    <col min="30" max="30" width="17.33203125" customWidth="1"/>
  </cols>
  <sheetData>
    <row r="1" spans="1:31">
      <c r="A1" t="s">
        <v>28</v>
      </c>
      <c r="B1" t="s">
        <v>41</v>
      </c>
      <c r="C1" t="s">
        <v>39</v>
      </c>
      <c r="D1" t="s">
        <v>40</v>
      </c>
      <c r="E1" t="s">
        <v>46</v>
      </c>
      <c r="F1" t="s">
        <v>44</v>
      </c>
      <c r="G1" t="s">
        <v>45</v>
      </c>
      <c r="H1" t="s">
        <v>28</v>
      </c>
      <c r="I1" t="s">
        <v>41</v>
      </c>
      <c r="J1" t="s">
        <v>39</v>
      </c>
      <c r="K1" t="s">
        <v>40</v>
      </c>
      <c r="L1" t="s">
        <v>47</v>
      </c>
      <c r="M1" t="s">
        <v>44</v>
      </c>
      <c r="O1" t="s">
        <v>28</v>
      </c>
      <c r="P1" t="s">
        <v>41</v>
      </c>
      <c r="Q1" t="s">
        <v>48</v>
      </c>
      <c r="R1" t="s">
        <v>49</v>
      </c>
      <c r="S1" t="s">
        <v>32</v>
      </c>
      <c r="T1" t="s">
        <v>51</v>
      </c>
      <c r="U1" t="s">
        <v>50</v>
      </c>
      <c r="V1" t="s">
        <v>52</v>
      </c>
      <c r="X1" t="s">
        <v>28</v>
      </c>
      <c r="Y1" t="s">
        <v>41</v>
      </c>
      <c r="Z1" t="s">
        <v>48</v>
      </c>
      <c r="AA1" t="s">
        <v>49</v>
      </c>
      <c r="AB1" t="s">
        <v>53</v>
      </c>
      <c r="AD1" t="s">
        <v>50</v>
      </c>
      <c r="AE1" t="s">
        <v>54</v>
      </c>
    </row>
    <row r="2" spans="1:31">
      <c r="A2" t="s">
        <v>42</v>
      </c>
      <c r="B2">
        <v>4</v>
      </c>
      <c r="C2">
        <v>28090820</v>
      </c>
      <c r="D2">
        <f>F2-C2</f>
        <v>21551308</v>
      </c>
      <c r="E2">
        <f>D2/F2*100</f>
        <v>43.413344407798149</v>
      </c>
      <c r="F2">
        <v>49642128</v>
      </c>
      <c r="G2">
        <v>2</v>
      </c>
      <c r="H2" t="s">
        <v>43</v>
      </c>
      <c r="I2">
        <v>4</v>
      </c>
      <c r="J2">
        <v>39706694</v>
      </c>
      <c r="K2">
        <f t="shared" ref="K2:K10" si="0">M2-J2</f>
        <v>9935434</v>
      </c>
      <c r="L2">
        <f t="shared" ref="L2:L10" si="1">K2/M2*100</f>
        <v>20.014117847647466</v>
      </c>
      <c r="M2">
        <v>49642128</v>
      </c>
      <c r="O2" t="s">
        <v>42</v>
      </c>
      <c r="P2">
        <v>4</v>
      </c>
      <c r="Q2">
        <v>21611962</v>
      </c>
      <c r="R2">
        <v>21551308</v>
      </c>
      <c r="S2" s="11">
        <v>49642128</v>
      </c>
      <c r="T2">
        <f>(R2*64 + Q2* 4)/S2</f>
        <v>29.525961497863268</v>
      </c>
      <c r="U2">
        <v>12087782</v>
      </c>
      <c r="V2">
        <f>(R2*64 + U2 *64)/S2</f>
        <v>43.36844222310534</v>
      </c>
      <c r="X2" t="s">
        <v>43</v>
      </c>
      <c r="Y2">
        <v>4</v>
      </c>
      <c r="Z2">
        <v>21611962</v>
      </c>
      <c r="AA2">
        <v>9935434</v>
      </c>
      <c r="AB2">
        <f>(Z2*4+AA2*64)/S2</f>
        <v>14.550456499366828</v>
      </c>
      <c r="AD2">
        <v>5713735</v>
      </c>
      <c r="AE2">
        <f>(AA2*64+AD2*64)/S2</f>
        <v>20.175340106290367</v>
      </c>
    </row>
    <row r="3" spans="1:31">
      <c r="A3" t="s">
        <v>42</v>
      </c>
      <c r="B3">
        <v>8</v>
      </c>
      <c r="C3">
        <v>38436527</v>
      </c>
      <c r="D3">
        <f t="shared" ref="D3:D10" si="2">F3-C3</f>
        <v>11205601</v>
      </c>
      <c r="E3">
        <f t="shared" ref="E3:E10" si="3">D3/F3*100</f>
        <v>22.572765212643585</v>
      </c>
      <c r="F3">
        <v>49642128</v>
      </c>
      <c r="G3">
        <v>3</v>
      </c>
      <c r="H3" t="s">
        <v>43</v>
      </c>
      <c r="I3">
        <v>8</v>
      </c>
      <c r="J3">
        <v>44401432</v>
      </c>
      <c r="K3">
        <f t="shared" si="0"/>
        <v>5240696</v>
      </c>
      <c r="L3">
        <f t="shared" si="1"/>
        <v>10.556952755933429</v>
      </c>
      <c r="M3">
        <v>49642128</v>
      </c>
      <c r="O3" t="s">
        <v>42</v>
      </c>
      <c r="P3">
        <v>8</v>
      </c>
      <c r="Q3">
        <v>21611962</v>
      </c>
      <c r="R3">
        <v>11205601</v>
      </c>
      <c r="S3" s="11">
        <v>49642128</v>
      </c>
      <c r="T3">
        <f t="shared" ref="T3:T10" si="4">(R3*64 + Q3* 4)/S3</f>
        <v>16.187990812964344</v>
      </c>
      <c r="U3">
        <v>6151843</v>
      </c>
      <c r="V3">
        <f t="shared" ref="V3:V10" si="5">(R3*64 + U3 *64)/S3</f>
        <v>22.377695331674744</v>
      </c>
      <c r="X3" t="s">
        <v>43</v>
      </c>
      <c r="Y3">
        <v>8</v>
      </c>
      <c r="Z3">
        <v>21611962</v>
      </c>
      <c r="AA3">
        <v>5240696</v>
      </c>
      <c r="AB3">
        <f t="shared" ref="AB3:AB10" si="6">(Z3*4+AA3*64)/S3</f>
        <v>8.4978708406698438</v>
      </c>
      <c r="AD3">
        <v>2952328</v>
      </c>
      <c r="AE3">
        <f t="shared" ref="AE3:AE10" si="7">(AA3*64+AD3*64)/S3</f>
        <v>10.562672414043169</v>
      </c>
    </row>
    <row r="4" spans="1:31">
      <c r="A4" t="s">
        <v>42</v>
      </c>
      <c r="B4">
        <v>16</v>
      </c>
      <c r="C4">
        <v>43613016</v>
      </c>
      <c r="D4">
        <f t="shared" si="2"/>
        <v>6029112</v>
      </c>
      <c r="E4">
        <f t="shared" si="3"/>
        <v>12.14515219814912</v>
      </c>
      <c r="F4">
        <v>49642128</v>
      </c>
      <c r="G4">
        <v>4</v>
      </c>
      <c r="H4" t="s">
        <v>43</v>
      </c>
      <c r="I4">
        <v>16</v>
      </c>
      <c r="J4">
        <v>46806123</v>
      </c>
      <c r="K4">
        <f t="shared" si="0"/>
        <v>2836005</v>
      </c>
      <c r="L4">
        <f t="shared" si="1"/>
        <v>5.7128997370942685</v>
      </c>
      <c r="M4">
        <v>49642128</v>
      </c>
      <c r="O4" t="s">
        <v>42</v>
      </c>
      <c r="P4">
        <v>16</v>
      </c>
      <c r="Q4">
        <v>21611962</v>
      </c>
      <c r="R4">
        <v>6029112</v>
      </c>
      <c r="S4" s="11">
        <v>49642128</v>
      </c>
      <c r="T4">
        <f t="shared" si="4"/>
        <v>9.5143184836878874</v>
      </c>
      <c r="U4">
        <v>3186613</v>
      </c>
      <c r="V4">
        <f t="shared" si="5"/>
        <v>11.881166738057644</v>
      </c>
      <c r="X4" t="s">
        <v>43</v>
      </c>
      <c r="Y4">
        <v>16</v>
      </c>
      <c r="Z4">
        <v>21611962</v>
      </c>
      <c r="AA4">
        <v>2836005</v>
      </c>
      <c r="AB4">
        <f t="shared" si="6"/>
        <v>5.3976769086127812</v>
      </c>
      <c r="AD4">
        <v>1551938</v>
      </c>
      <c r="AE4">
        <f t="shared" si="7"/>
        <v>5.6570570866744472</v>
      </c>
    </row>
    <row r="5" spans="1:31">
      <c r="A5" t="s">
        <v>42</v>
      </c>
      <c r="B5">
        <v>32</v>
      </c>
      <c r="C5">
        <v>46186104</v>
      </c>
      <c r="D5">
        <f t="shared" si="2"/>
        <v>3456024</v>
      </c>
      <c r="E5">
        <f t="shared" si="3"/>
        <v>6.9618772184786275</v>
      </c>
      <c r="F5">
        <v>49642128</v>
      </c>
      <c r="G5">
        <v>5</v>
      </c>
      <c r="H5" t="s">
        <v>43</v>
      </c>
      <c r="I5">
        <v>32</v>
      </c>
      <c r="J5">
        <v>48051653</v>
      </c>
      <c r="K5">
        <f t="shared" si="0"/>
        <v>1590475</v>
      </c>
      <c r="L5">
        <f t="shared" si="1"/>
        <v>3.2038815902493143</v>
      </c>
      <c r="M5">
        <v>49642128</v>
      </c>
      <c r="O5" t="s">
        <v>42</v>
      </c>
      <c r="P5">
        <v>32</v>
      </c>
      <c r="Q5">
        <v>21611962</v>
      </c>
      <c r="R5">
        <v>3456024</v>
      </c>
      <c r="S5" s="11">
        <v>49642128</v>
      </c>
      <c r="T5">
        <f t="shared" si="4"/>
        <v>6.1970224966987715</v>
      </c>
      <c r="U5">
        <v>1718195</v>
      </c>
      <c r="V5">
        <f t="shared" si="5"/>
        <v>6.6707457826948922</v>
      </c>
      <c r="X5" t="s">
        <v>43</v>
      </c>
      <c r="Y5">
        <v>32</v>
      </c>
      <c r="Z5">
        <v>21611962</v>
      </c>
      <c r="AA5">
        <v>1590475</v>
      </c>
      <c r="AB5">
        <f t="shared" si="6"/>
        <v>3.7919052946320111</v>
      </c>
      <c r="AD5">
        <v>833638</v>
      </c>
      <c r="AE5">
        <f t="shared" si="7"/>
        <v>3.1252333099016223</v>
      </c>
    </row>
    <row r="6" spans="1:31">
      <c r="A6" t="s">
        <v>42</v>
      </c>
      <c r="B6">
        <v>64</v>
      </c>
      <c r="C6">
        <v>47407327</v>
      </c>
      <c r="D6">
        <f t="shared" si="2"/>
        <v>2234801</v>
      </c>
      <c r="E6">
        <f t="shared" si="3"/>
        <v>4.5018235318195865</v>
      </c>
      <c r="F6">
        <v>49642128</v>
      </c>
      <c r="G6">
        <v>6</v>
      </c>
      <c r="H6" t="s">
        <v>43</v>
      </c>
      <c r="I6">
        <v>64</v>
      </c>
      <c r="J6">
        <v>48675572</v>
      </c>
      <c r="K6">
        <f t="shared" si="0"/>
        <v>966556</v>
      </c>
      <c r="L6">
        <f t="shared" si="1"/>
        <v>1.9470478783665357</v>
      </c>
      <c r="M6">
        <v>49642128</v>
      </c>
      <c r="O6" t="s">
        <v>42</v>
      </c>
      <c r="P6">
        <v>64</v>
      </c>
      <c r="Q6">
        <v>21611962</v>
      </c>
      <c r="R6">
        <v>2234801</v>
      </c>
      <c r="S6" s="11">
        <v>49642128</v>
      </c>
      <c r="T6">
        <f t="shared" si="4"/>
        <v>4.6225881372369857</v>
      </c>
      <c r="U6">
        <v>1013942</v>
      </c>
      <c r="V6">
        <f t="shared" si="5"/>
        <v>4.1883690401023905</v>
      </c>
      <c r="X6" t="s">
        <v>43</v>
      </c>
      <c r="Y6">
        <v>64</v>
      </c>
      <c r="Z6">
        <v>21611962</v>
      </c>
      <c r="AA6">
        <v>966556</v>
      </c>
      <c r="AB6">
        <f t="shared" si="6"/>
        <v>2.9875317190270327</v>
      </c>
      <c r="AD6">
        <v>469885</v>
      </c>
      <c r="AE6">
        <f t="shared" si="7"/>
        <v>1.8518993384006424</v>
      </c>
    </row>
    <row r="7" spans="1:31">
      <c r="A7" t="s">
        <v>42</v>
      </c>
      <c r="B7">
        <v>128</v>
      </c>
      <c r="C7">
        <v>47825038</v>
      </c>
      <c r="D7">
        <f t="shared" si="2"/>
        <v>1817090</v>
      </c>
      <c r="E7">
        <f t="shared" si="3"/>
        <v>3.660378942659348</v>
      </c>
      <c r="F7">
        <v>49642128</v>
      </c>
      <c r="G7">
        <v>7</v>
      </c>
      <c r="H7" t="s">
        <v>43</v>
      </c>
      <c r="I7">
        <v>128</v>
      </c>
      <c r="J7">
        <v>48969562</v>
      </c>
      <c r="K7">
        <f t="shared" si="0"/>
        <v>672566</v>
      </c>
      <c r="L7">
        <f t="shared" si="1"/>
        <v>1.3548291080511294</v>
      </c>
      <c r="M7">
        <v>49642128</v>
      </c>
      <c r="O7" t="s">
        <v>42</v>
      </c>
      <c r="P7">
        <v>128</v>
      </c>
      <c r="Q7">
        <v>21611962</v>
      </c>
      <c r="R7">
        <v>1817090</v>
      </c>
      <c r="S7" s="11">
        <v>49642128</v>
      </c>
      <c r="T7">
        <f t="shared" si="4"/>
        <v>4.0840636001744324</v>
      </c>
      <c r="U7">
        <v>745650</v>
      </c>
      <c r="V7">
        <f t="shared" si="5"/>
        <v>3.3039550601054009</v>
      </c>
      <c r="X7" t="s">
        <v>43</v>
      </c>
      <c r="Y7">
        <v>128</v>
      </c>
      <c r="Z7">
        <v>21611962</v>
      </c>
      <c r="AA7">
        <v>672566</v>
      </c>
      <c r="AB7">
        <f t="shared" si="6"/>
        <v>2.608511706025173</v>
      </c>
      <c r="AD7">
        <v>292544</v>
      </c>
      <c r="AE7">
        <f t="shared" si="7"/>
        <v>1.2442464190898506</v>
      </c>
    </row>
    <row r="8" spans="1:31">
      <c r="A8" t="s">
        <v>42</v>
      </c>
      <c r="B8">
        <v>256</v>
      </c>
      <c r="C8">
        <v>47908952</v>
      </c>
      <c r="D8">
        <f t="shared" si="2"/>
        <v>1733176</v>
      </c>
      <c r="E8">
        <f t="shared" si="3"/>
        <v>3.4913410641864506</v>
      </c>
      <c r="F8">
        <v>49642128</v>
      </c>
      <c r="G8">
        <v>8</v>
      </c>
      <c r="H8" t="s">
        <v>43</v>
      </c>
      <c r="I8">
        <v>256</v>
      </c>
      <c r="J8">
        <v>49071087</v>
      </c>
      <c r="K8">
        <f t="shared" si="0"/>
        <v>571041</v>
      </c>
      <c r="L8">
        <f t="shared" si="1"/>
        <v>1.1503153128326811</v>
      </c>
      <c r="M8">
        <v>49642128</v>
      </c>
      <c r="O8" t="s">
        <v>42</v>
      </c>
      <c r="P8">
        <v>256</v>
      </c>
      <c r="Q8">
        <v>21611962</v>
      </c>
      <c r="R8">
        <v>1733176</v>
      </c>
      <c r="S8" s="11">
        <v>49642128</v>
      </c>
      <c r="T8">
        <f t="shared" si="4"/>
        <v>3.9758793579517784</v>
      </c>
      <c r="U8">
        <v>654014</v>
      </c>
      <c r="V8">
        <f t="shared" si="5"/>
        <v>3.0776311603724964</v>
      </c>
      <c r="X8" t="s">
        <v>43</v>
      </c>
      <c r="Y8">
        <v>256</v>
      </c>
      <c r="Z8">
        <v>21611962</v>
      </c>
      <c r="AA8">
        <v>571041</v>
      </c>
      <c r="AB8">
        <f t="shared" si="6"/>
        <v>2.4776228770853659</v>
      </c>
      <c r="AD8">
        <v>221558</v>
      </c>
      <c r="AE8">
        <f t="shared" si="7"/>
        <v>1.0218404819390499</v>
      </c>
    </row>
    <row r="9" spans="1:31">
      <c r="A9" t="s">
        <v>42</v>
      </c>
      <c r="B9">
        <v>512</v>
      </c>
      <c r="C9">
        <v>47493475</v>
      </c>
      <c r="D9">
        <f t="shared" si="2"/>
        <v>2148653</v>
      </c>
      <c r="E9">
        <f t="shared" si="3"/>
        <v>4.3282854433637494</v>
      </c>
      <c r="F9">
        <v>49642128</v>
      </c>
      <c r="G9">
        <v>9</v>
      </c>
      <c r="H9" t="s">
        <v>43</v>
      </c>
      <c r="I9">
        <v>512</v>
      </c>
      <c r="J9">
        <v>48972332</v>
      </c>
      <c r="K9">
        <f t="shared" si="0"/>
        <v>669796</v>
      </c>
      <c r="L9">
        <f t="shared" si="1"/>
        <v>1.3492491699791758</v>
      </c>
      <c r="M9">
        <v>49642128</v>
      </c>
      <c r="O9" t="s">
        <v>42</v>
      </c>
      <c r="P9">
        <v>512</v>
      </c>
      <c r="Q9">
        <v>21611962</v>
      </c>
      <c r="R9">
        <v>2148653</v>
      </c>
      <c r="S9" s="11">
        <v>49642128</v>
      </c>
      <c r="T9">
        <f t="shared" si="4"/>
        <v>4.5115237606252494</v>
      </c>
      <c r="U9">
        <v>771170</v>
      </c>
      <c r="V9">
        <f t="shared" si="5"/>
        <v>3.7643163081163644</v>
      </c>
      <c r="X9" t="s">
        <v>43</v>
      </c>
      <c r="Y9">
        <v>512</v>
      </c>
      <c r="Z9">
        <v>21611962</v>
      </c>
      <c r="AA9">
        <v>669796</v>
      </c>
      <c r="AB9">
        <f t="shared" si="6"/>
        <v>2.6049405456591224</v>
      </c>
      <c r="AD9">
        <v>247292</v>
      </c>
      <c r="AE9">
        <f t="shared" si="7"/>
        <v>1.1823351327727127</v>
      </c>
    </row>
    <row r="10" spans="1:31">
      <c r="A10" t="s">
        <v>42</v>
      </c>
      <c r="B10">
        <v>1024</v>
      </c>
      <c r="C10">
        <v>46637378</v>
      </c>
      <c r="D10">
        <f t="shared" si="2"/>
        <v>3004750</v>
      </c>
      <c r="E10">
        <f t="shared" si="3"/>
        <v>6.0528227154162284</v>
      </c>
      <c r="F10">
        <v>49642128</v>
      </c>
      <c r="G10">
        <v>10</v>
      </c>
      <c r="H10" t="s">
        <v>43</v>
      </c>
      <c r="I10">
        <v>1024</v>
      </c>
      <c r="J10">
        <v>48679020</v>
      </c>
      <c r="K10">
        <f t="shared" si="0"/>
        <v>963108</v>
      </c>
      <c r="L10">
        <f t="shared" si="1"/>
        <v>1.9401021648387033</v>
      </c>
      <c r="M10">
        <v>49642128</v>
      </c>
      <c r="O10" t="s">
        <v>42</v>
      </c>
      <c r="P10">
        <v>1024</v>
      </c>
      <c r="Q10">
        <v>21611962</v>
      </c>
      <c r="R10">
        <v>3004750</v>
      </c>
      <c r="S10" s="11">
        <v>49642128</v>
      </c>
      <c r="T10">
        <f t="shared" si="4"/>
        <v>5.6152276147388367</v>
      </c>
      <c r="U10">
        <v>1003517</v>
      </c>
      <c r="V10">
        <f t="shared" si="5"/>
        <v>5.1675683201977156</v>
      </c>
      <c r="X10" t="s">
        <v>43</v>
      </c>
      <c r="Y10">
        <v>1024</v>
      </c>
      <c r="Z10">
        <v>21611962</v>
      </c>
      <c r="AA10">
        <v>963108</v>
      </c>
      <c r="AB10">
        <f t="shared" si="6"/>
        <v>2.9830864623692199</v>
      </c>
      <c r="AD10">
        <v>327111</v>
      </c>
      <c r="AE10">
        <f t="shared" si="7"/>
        <v>1.6633859048105271</v>
      </c>
    </row>
    <row r="11" spans="1:31">
      <c r="S11" s="11"/>
    </row>
    <row r="16" spans="1:31">
      <c r="J16" t="s">
        <v>55</v>
      </c>
    </row>
    <row r="17" spans="10:10">
      <c r="J17" t="s">
        <v>56</v>
      </c>
    </row>
    <row r="33" spans="6:6">
      <c r="F33" t="s">
        <v>57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Q4</vt:lpstr>
      <vt:lpstr>Q6</vt:lpstr>
      <vt:lpstr>Q7</vt:lpstr>
      <vt:lpstr>Q8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N B</cp:lastModifiedBy>
  <dcterms:created xsi:type="dcterms:W3CDTF">2015-06-30T22:13:42Z</dcterms:created>
  <dcterms:modified xsi:type="dcterms:W3CDTF">2015-07-05T20:58:35Z</dcterms:modified>
</cp:coreProperties>
</file>