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"/>
    </mc:Choice>
  </mc:AlternateContent>
  <xr:revisionPtr revIDLastSave="0" documentId="13_ncr:1_{29721ADE-9E6F-40A8-A50F-9ABE44CC6943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5" i="1"/>
  <c r="O16" i="1"/>
  <c r="O17" i="1"/>
  <c r="O18" i="1"/>
  <c r="O19" i="1"/>
  <c r="O13" i="1"/>
  <c r="R14" i="1"/>
  <c r="R15" i="1"/>
  <c r="R16" i="1"/>
  <c r="R17" i="1"/>
  <c r="R18" i="1"/>
  <c r="R19" i="1"/>
  <c r="R13" i="1"/>
  <c r="P6" i="1"/>
  <c r="Q17" i="1" s="1"/>
  <c r="P5" i="1"/>
  <c r="Q16" i="1" s="1"/>
  <c r="P4" i="1"/>
  <c r="Q13" i="1" s="1"/>
  <c r="P3" i="1"/>
  <c r="Q14" i="1" s="1"/>
  <c r="N14" i="1"/>
  <c r="N15" i="1"/>
  <c r="N16" i="1"/>
  <c r="N17" i="1"/>
  <c r="N18" i="1"/>
  <c r="N19" i="1"/>
  <c r="N13" i="1"/>
  <c r="Q15" i="1" l="1"/>
  <c r="Q19" i="1"/>
  <c r="Q18" i="1"/>
  <c r="B24" i="1" l="1"/>
  <c r="D3" i="1" l="1"/>
  <c r="E3" i="1" s="1"/>
  <c r="G3" i="1" s="1"/>
  <c r="D5" i="1"/>
  <c r="E5" i="1" s="1"/>
  <c r="G5" i="1" s="1"/>
  <c r="D7" i="1"/>
  <c r="E7" i="1" s="1"/>
  <c r="G7" i="1" s="1"/>
  <c r="D9" i="1"/>
  <c r="E9" i="1" s="1"/>
  <c r="G9" i="1" s="1"/>
  <c r="D11" i="1"/>
  <c r="E11" i="1" s="1"/>
  <c r="G11" i="1" s="1"/>
  <c r="D13" i="1"/>
  <c r="E13" i="1" s="1"/>
  <c r="G13" i="1" s="1"/>
  <c r="D15" i="1"/>
  <c r="E15" i="1" s="1"/>
  <c r="G15" i="1" s="1"/>
  <c r="H15" i="1" s="1"/>
  <c r="D17" i="1"/>
  <c r="E17" i="1" s="1"/>
  <c r="G17" i="1" s="1"/>
  <c r="D19" i="1"/>
  <c r="E19" i="1" s="1"/>
  <c r="G19" i="1" s="1"/>
  <c r="H19" i="1" s="1"/>
  <c r="D21" i="1"/>
  <c r="E21" i="1" s="1"/>
  <c r="G21" i="1" s="1"/>
  <c r="D22" i="1"/>
  <c r="E22" i="1" s="1"/>
  <c r="G22" i="1" s="1"/>
  <c r="D4" i="1"/>
  <c r="E4" i="1" s="1"/>
  <c r="G4" i="1" s="1"/>
  <c r="D6" i="1"/>
  <c r="E6" i="1" s="1"/>
  <c r="G6" i="1" s="1"/>
  <c r="D8" i="1"/>
  <c r="E8" i="1" s="1"/>
  <c r="G8" i="1" s="1"/>
  <c r="D10" i="1"/>
  <c r="E10" i="1" s="1"/>
  <c r="G10" i="1" s="1"/>
  <c r="D12" i="1"/>
  <c r="E12" i="1" s="1"/>
  <c r="G12" i="1" s="1"/>
  <c r="D14" i="1"/>
  <c r="E14" i="1" s="1"/>
  <c r="G14" i="1" s="1"/>
  <c r="D16" i="1"/>
  <c r="E16" i="1" s="1"/>
  <c r="G16" i="1" s="1"/>
  <c r="D18" i="1"/>
  <c r="E18" i="1" s="1"/>
  <c r="G18" i="1" s="1"/>
  <c r="H18" i="1" s="1"/>
  <c r="D20" i="1"/>
  <c r="E20" i="1" s="1"/>
  <c r="G20" i="1" s="1"/>
  <c r="H10" i="1" l="1"/>
  <c r="H11" i="1" l="1"/>
  <c r="H3" i="1"/>
  <c r="H4" i="1"/>
  <c r="H5" i="1"/>
  <c r="H6" i="1"/>
  <c r="H7" i="1"/>
  <c r="H8" i="1"/>
  <c r="H9" i="1"/>
  <c r="H16" i="1"/>
  <c r="H17" i="1"/>
  <c r="H20" i="1"/>
  <c r="H21" i="1"/>
  <c r="H22" i="1"/>
  <c r="H14" i="1" l="1"/>
  <c r="H13" i="1"/>
  <c r="H12" i="1"/>
</calcChain>
</file>

<file path=xl/sharedStrings.xml><?xml version="1.0" encoding="utf-8"?>
<sst xmlns="http://schemas.openxmlformats.org/spreadsheetml/2006/main" count="129" uniqueCount="82">
  <si>
    <t>MemberID</t>
  </si>
  <si>
    <t>Name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</si>
  <si>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</si>
  <si>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</si>
  <si>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</si>
  <si>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</si>
  <si>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</si>
  <si>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</si>
  <si>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</si>
  <si>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</si>
  <si>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</si>
  <si>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</si>
  <si>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</si>
  <si>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</si>
  <si>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</si>
  <si>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</si>
  <si>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</si>
  <si>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</si>
  <si>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</si>
  <si>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</si>
  <si>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</si>
  <si>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</si>
  <si>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</si>
  <si>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</si>
  <si>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</si>
  <si>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</si>
  <si>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</si>
  <si>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</si>
  <si>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</si>
  <si>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</si>
  <si>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</si>
  <si>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</si>
  <si>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</si>
  <si>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</si>
  <si>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</si>
  <si>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</si>
  <si>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</si>
  <si>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</si>
  <si>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</si>
  <si>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</si>
  <si>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</si>
  <si>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</si>
  <si>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</si>
  <si>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</si>
  <si>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</si>
  <si>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</si>
  <si>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</si>
  <si>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</si>
  <si>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</si>
  <si>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</si>
  <si>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</si>
  <si>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</si>
  <si>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</si>
  <si>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</si>
  <si>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</si>
  <si>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</si>
  <si>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</si>
  <si>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</si>
  <si>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</si>
  <si>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Eligible Loan Amount(3X TC)</t>
  </si>
  <si>
    <t>No of weeks</t>
  </si>
  <si>
    <t>DEFAULTERS TABLE</t>
  </si>
  <si>
    <t>MEMBER ID</t>
  </si>
  <si>
    <t>LOAN ID</t>
  </si>
  <si>
    <t>OUTSTANDING AMT</t>
  </si>
  <si>
    <t>PENALTY RATE</t>
  </si>
  <si>
    <t>PANAL AMT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</si>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</sst>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49"/>
  <sheetViews>
    <sheetView tabSelected="1" workbookViewId="0">
      <selection activeCell="D17" sqref="D17"/>
    </sheetView>
  </sheetViews>
  <sheetFormatPr defaultRowHeight="15" x14ac:dyDescent="0.25"/>
  <cols>
    <col min="1" max="1" width="16.5703125" bestFit="1" customWidth="1"/>
    <col min="2" max="2" width="18.140625" bestFit="1" customWidth="1"/>
    <col min="3" max="3" width="16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7" width="16.85546875" bestFit="1" customWidth="1"/>
    <col min="18" max="18" width="26.28515625" bestFit="1" customWidth="1"/>
    <col min="21" max="21" width="15.140625" bestFit="1" customWidth="1"/>
    <col min="22" max="22" width="11" customWidth="1"/>
  </cols>
  <sheetData>
    <row r="1" spans="1:26" x14ac:dyDescent="0.25">
      <c r="A1" s="10" t="s">
        <v>36</v>
      </c>
      <c r="B1" s="11"/>
      <c r="C1" s="11"/>
      <c r="D1" s="11"/>
      <c r="E1" s="11"/>
      <c r="F1" s="11"/>
      <c r="G1" s="11"/>
      <c r="H1" s="2"/>
      <c r="I1" s="2"/>
      <c r="J1" s="2"/>
      <c r="N1" s="10" t="s">
        <v>31</v>
      </c>
      <c r="O1" s="10"/>
      <c r="P1" s="10"/>
      <c r="Q1" s="10"/>
      <c r="R1" s="10"/>
    </row>
    <row r="2" spans="1:26" x14ac:dyDescent="0.25">
      <c r="A2" s="1" t="s">
        <v>0</v>
      </c>
      <c r="B2" s="1" t="s">
        <v>1</v>
      </c>
      <c r="C2" s="1" t="s">
        <v>2</v>
      </c>
      <c r="D2" s="1" t="s">
        <v>67</v>
      </c>
      <c r="E2" s="1" t="s">
        <v>60</v>
      </c>
      <c r="F2" s="1" t="s">
        <v>3</v>
      </c>
      <c r="G2" s="1" t="s">
        <v>4</v>
      </c>
      <c r="H2" s="1" t="s">
        <v>59</v>
      </c>
      <c r="I2" s="1" t="s">
        <v>57</v>
      </c>
      <c r="J2" s="1" t="s">
        <v>81</v>
      </c>
      <c r="M2" s="1" t="s">
        <v>73</v>
      </c>
      <c r="N2" s="1" t="s">
        <v>57</v>
      </c>
      <c r="O2" s="1" t="s">
        <v>30</v>
      </c>
      <c r="P2" s="1" t="s">
        <v>71</v>
      </c>
      <c r="Q2" s="1" t="s">
        <v>25</v>
      </c>
      <c r="T2" s="10" t="s">
        <v>61</v>
      </c>
      <c r="U2" s="10"/>
      <c r="V2" s="10"/>
      <c r="W2" s="10"/>
    </row>
    <row r="3" spans="1:26" x14ac:dyDescent="0.25">
      <c r="A3" t="s">
        <v>5</v>
      </c>
      <c r="B3" s="5" t="s">
        <v>37</v>
      </c>
      <c r="C3" s="9">
        <v>45292</v>
      </c>
      <c r="D3">
        <f ca="1">DATEDIF($C3,$B$24,"YM")</f>
        <v>6</v>
      </c>
      <c r="E3">
        <f ca="1">$D3*4</f>
        <v>24</v>
      </c>
      <c r="F3">
        <v>1523</v>
      </c>
      <c r="G3">
        <f ca="1">$E3*$F3</f>
        <v>36552</v>
      </c>
      <c r="H3">
        <f ca="1">$G3*3</f>
        <v>109656</v>
      </c>
      <c r="I3" s="8" t="s">
        <v>58</v>
      </c>
      <c r="J3" s="1">
        <v>0</v>
      </c>
      <c r="M3" s="1" t="s">
        <v>32</v>
      </c>
      <c r="N3" s="14" t="s">
        <v>26</v>
      </c>
      <c r="O3" s="12">
        <v>0.22</v>
      </c>
      <c r="P3" s="13">
        <f>$O3/12</f>
        <v>1.8333333333333333E-2</v>
      </c>
      <c r="Q3">
        <v>24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</row>
    <row r="4" spans="1:26" x14ac:dyDescent="0.25">
      <c r="A4" t="s">
        <v>6</v>
      </c>
      <c r="B4" s="5" t="s">
        <v>38</v>
      </c>
      <c r="C4" s="9">
        <v>45292</v>
      </c>
      <c r="D4">
        <f ca="1">DATEDIF($C4,$B$24,"YM")</f>
        <v>6</v>
      </c>
      <c r="E4">
        <f ca="1">$D4*4</f>
        <v>24</v>
      </c>
      <c r="F4">
        <v>4370</v>
      </c>
      <c r="G4">
        <f ca="1">$E4*$F4</f>
        <v>104880</v>
      </c>
      <c r="H4">
        <f t="shared" ref="H4:J22" ca="1" si="0">$G4*3</f>
        <v>314640</v>
      </c>
      <c r="I4" s="8" t="s">
        <v>27</v>
      </c>
      <c r="J4">
        <v>314640</v>
      </c>
      <c r="M4" s="1" t="s">
        <v>33</v>
      </c>
      <c r="N4" s="14" t="s">
        <v>27</v>
      </c>
      <c r="O4" s="12">
        <v>0.21</v>
      </c>
      <c r="P4" s="13">
        <f>$O4/12</f>
        <v>1.7499999999999998E-2</v>
      </c>
      <c r="Q4">
        <v>15</v>
      </c>
      <c r="T4" t="s">
        <v>12</v>
      </c>
      <c r="U4" t="s">
        <v>26</v>
      </c>
      <c r="W4" s="12">
        <v>0.2</v>
      </c>
    </row>
    <row r="5" spans="1:26" x14ac:dyDescent="0.25">
      <c r="A5" t="s">
        <v>7</v>
      </c>
      <c r="B5" s="5" t="s">
        <v>39</v>
      </c>
      <c r="C5" s="9">
        <v>45292</v>
      </c>
      <c r="D5">
        <f ca="1">DATEDIF($C5,$B$24,"YM")</f>
        <v>6</v>
      </c>
      <c r="E5">
        <f ca="1">$D5*4</f>
        <v>24</v>
      </c>
      <c r="F5">
        <v>4880</v>
      </c>
      <c r="G5">
        <f ca="1">$E5*$F5</f>
        <v>117120</v>
      </c>
      <c r="H5">
        <f t="shared" ca="1" si="0"/>
        <v>351360</v>
      </c>
      <c r="I5" s="8" t="s">
        <v>58</v>
      </c>
      <c r="J5" s="1">
        <v>0</v>
      </c>
      <c r="M5" s="1" t="s">
        <v>34</v>
      </c>
      <c r="N5" s="14" t="s">
        <v>28</v>
      </c>
      <c r="O5" s="12">
        <v>0.23</v>
      </c>
      <c r="P5" s="13">
        <f>$O5/12</f>
        <v>1.9166666666666669E-2</v>
      </c>
      <c r="Q5">
        <v>12</v>
      </c>
      <c r="T5" t="s">
        <v>6</v>
      </c>
      <c r="U5" t="s">
        <v>27</v>
      </c>
      <c r="W5" s="12">
        <v>0.2</v>
      </c>
    </row>
    <row r="6" spans="1:26" x14ac:dyDescent="0.25">
      <c r="A6" t="s">
        <v>8</v>
      </c>
      <c r="B6" s="5" t="s">
        <v>40</v>
      </c>
      <c r="C6" s="9">
        <v>45292</v>
      </c>
      <c r="D6">
        <f ca="1">DATEDIF($C6,$B$24,"YM")</f>
        <v>6</v>
      </c>
      <c r="E6">
        <f ca="1">$D6*4</f>
        <v>24</v>
      </c>
      <c r="F6">
        <v>3656</v>
      </c>
      <c r="G6">
        <f ca="1">$E6*$F6</f>
        <v>87744</v>
      </c>
      <c r="H6">
        <f t="shared" ca="1" si="0"/>
        <v>263232</v>
      </c>
      <c r="I6" s="8" t="s">
        <v>58</v>
      </c>
      <c r="J6" s="1">
        <v>0</v>
      </c>
      <c r="M6" s="1" t="s">
        <v>35</v>
      </c>
      <c r="N6" s="14" t="s">
        <v>29</v>
      </c>
      <c r="O6" s="12">
        <v>0.14000000000000001</v>
      </c>
      <c r="P6" s="13">
        <f>$O6/12</f>
        <v>1.1666666666666667E-2</v>
      </c>
      <c r="Q6">
        <v>20</v>
      </c>
    </row>
    <row r="7" spans="1:26" x14ac:dyDescent="0.25">
      <c r="A7" t="s">
        <v>9</v>
      </c>
      <c r="B7" s="5" t="s">
        <v>41</v>
      </c>
      <c r="C7" s="9">
        <v>45292</v>
      </c>
      <c r="D7">
        <f ca="1">DATEDIF($C7,$B$24,"YM")</f>
        <v>6</v>
      </c>
      <c r="E7">
        <f ca="1">$D7*4</f>
        <v>24</v>
      </c>
      <c r="F7">
        <v>2818</v>
      </c>
      <c r="G7">
        <f ca="1">$E7*$F7</f>
        <v>67632</v>
      </c>
      <c r="H7">
        <f t="shared" ca="1" si="0"/>
        <v>202896</v>
      </c>
      <c r="I7" s="8" t="s">
        <v>58</v>
      </c>
      <c r="J7" s="1">
        <v>0</v>
      </c>
      <c r="M7" s="1" t="s">
        <v>72</v>
      </c>
      <c r="N7" s="14" t="s">
        <v>58</v>
      </c>
      <c r="O7" t="s">
        <v>58</v>
      </c>
      <c r="P7" t="s">
        <v>58</v>
      </c>
      <c r="Q7" t="s">
        <v>58</v>
      </c>
    </row>
    <row r="8" spans="1:26" x14ac:dyDescent="0.25">
      <c r="A8" t="s">
        <v>10</v>
      </c>
      <c r="B8" s="5" t="s">
        <v>42</v>
      </c>
      <c r="C8" s="9">
        <v>45292</v>
      </c>
      <c r="D8">
        <f ca="1">DATEDIF($C8,$B$24,"YM")</f>
        <v>6</v>
      </c>
      <c r="E8">
        <f ca="1">$D8*4</f>
        <v>24</v>
      </c>
      <c r="F8">
        <v>2868</v>
      </c>
      <c r="G8">
        <f ca="1">$E8*$F8</f>
        <v>68832</v>
      </c>
      <c r="H8">
        <f t="shared" ca="1" si="0"/>
        <v>206496</v>
      </c>
      <c r="I8" s="8" t="s">
        <v>58</v>
      </c>
      <c r="J8" s="1">
        <v>0</v>
      </c>
      <c r="Z8" s="1"/>
    </row>
    <row r="9" spans="1:26" x14ac:dyDescent="0.25">
      <c r="A9" t="s">
        <v>11</v>
      </c>
      <c r="B9" s="5" t="s">
        <v>43</v>
      </c>
      <c r="C9" s="9">
        <v>45292</v>
      </c>
      <c r="D9">
        <f ca="1">DATEDIF($C9,$B$24,"YM")</f>
        <v>6</v>
      </c>
      <c r="E9">
        <f ca="1">$D9*4</f>
        <v>24</v>
      </c>
      <c r="F9">
        <v>3623</v>
      </c>
      <c r="G9">
        <f ca="1">$E9*$F9</f>
        <v>86952</v>
      </c>
      <c r="H9">
        <f t="shared" ca="1" si="0"/>
        <v>260856</v>
      </c>
      <c r="I9" s="8" t="s">
        <v>58</v>
      </c>
      <c r="J9" s="1">
        <v>0</v>
      </c>
      <c r="V9" s="1"/>
      <c r="W9" s="3"/>
      <c r="X9" s="4"/>
      <c r="Y9" s="4"/>
      <c r="Z9" s="4"/>
    </row>
    <row r="10" spans="1:26" x14ac:dyDescent="0.25">
      <c r="A10" t="s">
        <v>12</v>
      </c>
      <c r="B10" s="5" t="s">
        <v>44</v>
      </c>
      <c r="C10" s="9">
        <v>45292</v>
      </c>
      <c r="D10">
        <f ca="1">DATEDIF($C10,$B$24,"YM")</f>
        <v>6</v>
      </c>
      <c r="E10">
        <f ca="1">$D10*4</f>
        <v>24</v>
      </c>
      <c r="F10">
        <v>2562</v>
      </c>
      <c r="G10">
        <f ca="1">$E10*$F10</f>
        <v>61488</v>
      </c>
      <c r="H10">
        <f t="shared" ca="1" si="0"/>
        <v>184464</v>
      </c>
      <c r="I10" s="8" t="s">
        <v>26</v>
      </c>
      <c r="J10" s="16">
        <v>17000</v>
      </c>
      <c r="V10" s="1"/>
      <c r="W10" s="12"/>
      <c r="X10" s="12"/>
      <c r="Y10" s="12"/>
      <c r="Z10" s="12"/>
    </row>
    <row r="11" spans="1:26" x14ac:dyDescent="0.25">
      <c r="A11" t="s">
        <v>13</v>
      </c>
      <c r="B11" s="5" t="s">
        <v>45</v>
      </c>
      <c r="C11" s="9">
        <v>45292</v>
      </c>
      <c r="D11">
        <f ca="1">DATEDIF($C11,$B$24,"YM")</f>
        <v>6</v>
      </c>
      <c r="E11">
        <f ca="1">$D11*4</f>
        <v>24</v>
      </c>
      <c r="F11">
        <v>1457</v>
      </c>
      <c r="G11">
        <f ca="1">$E11*$F11</f>
        <v>34968</v>
      </c>
      <c r="H11">
        <f t="shared" ca="1" si="0"/>
        <v>104904</v>
      </c>
      <c r="I11" s="8" t="s">
        <v>58</v>
      </c>
      <c r="J11" s="1">
        <v>0</v>
      </c>
      <c r="W11" s="13"/>
      <c r="X11" s="13"/>
      <c r="Y11" s="13"/>
      <c r="Z11" s="13"/>
    </row>
    <row r="12" spans="1:26" x14ac:dyDescent="0.25">
      <c r="A12" t="s">
        <v>14</v>
      </c>
      <c r="B12" s="5" t="s">
        <v>46</v>
      </c>
      <c r="C12" s="9">
        <v>45292</v>
      </c>
      <c r="D12">
        <f ca="1">DATEDIF($C12,$B$24,"YM")</f>
        <v>6</v>
      </c>
      <c r="E12">
        <f ca="1">$D12*4</f>
        <v>24</v>
      </c>
      <c r="F12">
        <v>1555</v>
      </c>
      <c r="G12">
        <f ca="1">$E12*$F12</f>
        <v>37320</v>
      </c>
      <c r="H12">
        <f t="shared" ca="1" si="0"/>
        <v>111960</v>
      </c>
      <c r="I12" s="8" t="s">
        <v>58</v>
      </c>
      <c r="J12" s="1">
        <v>0</v>
      </c>
      <c r="M12" s="1" t="s">
        <v>0</v>
      </c>
      <c r="N12" s="1" t="s">
        <v>57</v>
      </c>
      <c r="O12" s="1" t="s">
        <v>70</v>
      </c>
      <c r="P12" s="1" t="s">
        <v>73</v>
      </c>
      <c r="Q12" s="1" t="s">
        <v>71</v>
      </c>
      <c r="R12" s="1" t="s">
        <v>74</v>
      </c>
      <c r="V12" s="1"/>
    </row>
    <row r="13" spans="1:26" x14ac:dyDescent="0.25">
      <c r="A13" t="s">
        <v>15</v>
      </c>
      <c r="B13" s="5" t="s">
        <v>47</v>
      </c>
      <c r="C13" s="9">
        <v>45292</v>
      </c>
      <c r="D13">
        <f ca="1">DATEDIF($C13,$B$24,"YM")</f>
        <v>6</v>
      </c>
      <c r="E13">
        <f ca="1">$D13*4</f>
        <v>24</v>
      </c>
      <c r="F13">
        <v>1625</v>
      </c>
      <c r="G13">
        <f ca="1">$E13*$F13</f>
        <v>39000</v>
      </c>
      <c r="H13">
        <f t="shared" ca="1" si="0"/>
        <v>117000</v>
      </c>
      <c r="I13" s="8" t="s">
        <v>29</v>
      </c>
      <c r="J13" s="15">
        <v>100000</v>
      </c>
      <c r="M13" s="8" t="s">
        <v>6</v>
      </c>
      <c r="N13" t="str">
        <f>VLOOKUP($M13,$A$3:$I$22,9,FALSE)</f>
        <v>L02</v>
      </c>
      <c r="O13">
        <f>VLOOKUP($M13,$A$3:$J$24,10,FALSE)</f>
        <v>314640</v>
      </c>
      <c r="P13" s="8" t="s">
        <v>33</v>
      </c>
      <c r="Q13" s="13">
        <f>VLOOKUP($P13,$M$2:$Q$7,4,FALSE)</f>
        <v>1.7499999999999998E-2</v>
      </c>
      <c r="R13">
        <f>VLOOKUP($P13,$M$2:$Q$7,5,FALSE)</f>
        <v>15</v>
      </c>
    </row>
    <row r="14" spans="1:26" x14ac:dyDescent="0.25">
      <c r="A14" t="s">
        <v>16</v>
      </c>
      <c r="B14" s="5" t="s">
        <v>48</v>
      </c>
      <c r="C14" s="9">
        <v>45292</v>
      </c>
      <c r="D14">
        <f ca="1">DATEDIF($C14,$B$24,"YM")</f>
        <v>6</v>
      </c>
      <c r="E14">
        <f ca="1">$D14*4</f>
        <v>24</v>
      </c>
      <c r="F14">
        <v>2490</v>
      </c>
      <c r="G14">
        <f ca="1">$E14*$F14</f>
        <v>59760</v>
      </c>
      <c r="H14">
        <f t="shared" ca="1" si="0"/>
        <v>179280</v>
      </c>
      <c r="I14" s="8" t="s">
        <v>58</v>
      </c>
      <c r="J14" s="1">
        <v>0</v>
      </c>
      <c r="M14" s="8" t="s">
        <v>12</v>
      </c>
      <c r="N14" t="str">
        <f>VLOOKUP($M14,$A$3:$I$22,9,FALSE)</f>
        <v>L01</v>
      </c>
      <c r="O14">
        <f t="shared" ref="O14:O19" si="1">VLOOKUP($M14,$A$3:$J$24,10,FALSE)</f>
        <v>17000</v>
      </c>
      <c r="P14" s="8" t="s">
        <v>32</v>
      </c>
      <c r="Q14" s="13">
        <f t="shared" ref="Q14:Q19" si="2">VLOOKUP($P14,$M$2:$Q$7,4,FALSE)</f>
        <v>1.8333333333333333E-2</v>
      </c>
      <c r="R14">
        <f t="shared" ref="R14:R19" si="3">VLOOKUP($P14,$M$2:$Q$7,5,FALSE)</f>
        <v>24</v>
      </c>
    </row>
    <row r="15" spans="1:26" x14ac:dyDescent="0.25">
      <c r="A15" t="s">
        <v>17</v>
      </c>
      <c r="B15" s="5" t="s">
        <v>49</v>
      </c>
      <c r="C15" s="9">
        <v>45292</v>
      </c>
      <c r="D15">
        <f ca="1">DATEDIF($C15,$B$24,"YM")</f>
        <v>6</v>
      </c>
      <c r="E15">
        <f ca="1">$D15*4</f>
        <v>24</v>
      </c>
      <c r="F15">
        <v>3080</v>
      </c>
      <c r="G15">
        <f ca="1">$E15*$F15</f>
        <v>73920</v>
      </c>
      <c r="H15">
        <f ca="1">$G15*3</f>
        <v>221760</v>
      </c>
      <c r="I15" s="8" t="s">
        <v>28</v>
      </c>
      <c r="J15" s="15">
        <v>22000</v>
      </c>
      <c r="M15" s="8" t="s">
        <v>15</v>
      </c>
      <c r="N15" t="str">
        <f>VLOOKUP($M15,$A$3:$I$22,9,FALSE)</f>
        <v>L04</v>
      </c>
      <c r="O15">
        <f t="shared" si="1"/>
        <v>100000</v>
      </c>
      <c r="P15" s="8" t="s">
        <v>35</v>
      </c>
      <c r="Q15" s="13">
        <f t="shared" si="2"/>
        <v>1.1666666666666667E-2</v>
      </c>
      <c r="R15">
        <f t="shared" si="3"/>
        <v>20</v>
      </c>
    </row>
    <row r="16" spans="1:26" x14ac:dyDescent="0.25">
      <c r="A16" t="s">
        <v>18</v>
      </c>
      <c r="B16" s="5" t="s">
        <v>50</v>
      </c>
      <c r="C16" s="9">
        <v>45323</v>
      </c>
      <c r="D16">
        <f ca="1">DATEDIF($C16,$B$24,"YM")</f>
        <v>5</v>
      </c>
      <c r="E16">
        <f ca="1">$D16*4</f>
        <v>20</v>
      </c>
      <c r="F16">
        <v>714</v>
      </c>
      <c r="G16">
        <f ca="1">$E16*$F16</f>
        <v>14280</v>
      </c>
      <c r="H16">
        <f t="shared" ca="1" si="0"/>
        <v>42840</v>
      </c>
      <c r="I16" s="8" t="s">
        <v>58</v>
      </c>
      <c r="J16" s="1">
        <v>0</v>
      </c>
      <c r="M16" s="8" t="s">
        <v>17</v>
      </c>
      <c r="N16" t="str">
        <f>VLOOKUP($M16,$A$3:$I$22,9,FALSE)</f>
        <v>L03</v>
      </c>
      <c r="O16">
        <f t="shared" si="1"/>
        <v>22000</v>
      </c>
      <c r="P16" s="8" t="s">
        <v>34</v>
      </c>
      <c r="Q16" s="13">
        <f t="shared" si="2"/>
        <v>1.9166666666666669E-2</v>
      </c>
      <c r="R16">
        <f t="shared" si="3"/>
        <v>12</v>
      </c>
    </row>
    <row r="17" spans="1:18" x14ac:dyDescent="0.25">
      <c r="A17" t="s">
        <v>19</v>
      </c>
      <c r="B17" s="5" t="s">
        <v>51</v>
      </c>
      <c r="C17" s="9">
        <v>45323</v>
      </c>
      <c r="D17">
        <f ca="1">DATEDIF($C17,$B$24,"YM")</f>
        <v>5</v>
      </c>
      <c r="E17">
        <f ca="1">$D17*4</f>
        <v>20</v>
      </c>
      <c r="F17">
        <v>1552</v>
      </c>
      <c r="G17">
        <f ca="1">$E17*$F17</f>
        <v>31040</v>
      </c>
      <c r="H17">
        <f t="shared" ca="1" si="0"/>
        <v>93120</v>
      </c>
      <c r="I17" s="8" t="s">
        <v>58</v>
      </c>
      <c r="J17" s="1">
        <v>0</v>
      </c>
      <c r="M17" s="8" t="s">
        <v>20</v>
      </c>
      <c r="N17" t="str">
        <f>VLOOKUP($M17,$A$3:$I$22,9,FALSE)</f>
        <v>L04</v>
      </c>
      <c r="O17">
        <f t="shared" si="1"/>
        <v>269280</v>
      </c>
      <c r="P17" s="8" t="s">
        <v>35</v>
      </c>
      <c r="Q17" s="13">
        <f t="shared" si="2"/>
        <v>1.1666666666666667E-2</v>
      </c>
      <c r="R17">
        <f t="shared" si="3"/>
        <v>20</v>
      </c>
    </row>
    <row r="18" spans="1:18" x14ac:dyDescent="0.25">
      <c r="A18" t="s">
        <v>20</v>
      </c>
      <c r="B18" s="5" t="s">
        <v>52</v>
      </c>
      <c r="C18" s="9">
        <v>45323</v>
      </c>
      <c r="D18">
        <f ca="1">DATEDIF($C18,$B$24,"YM")</f>
        <v>5</v>
      </c>
      <c r="E18">
        <f ca="1">$D18*4</f>
        <v>20</v>
      </c>
      <c r="F18">
        <v>4488</v>
      </c>
      <c r="G18">
        <f ca="1">$E18*$F18</f>
        <v>89760</v>
      </c>
      <c r="H18">
        <f t="shared" ca="1" si="0"/>
        <v>269280</v>
      </c>
      <c r="I18" s="8" t="s">
        <v>29</v>
      </c>
      <c r="J18" s="1">
        <v>269280</v>
      </c>
      <c r="M18" s="8" t="s">
        <v>21</v>
      </c>
      <c r="N18" t="str">
        <f>VLOOKUP($M18,$A$3:$I$22,9,FALSE)</f>
        <v>L03</v>
      </c>
      <c r="O18">
        <f t="shared" si="1"/>
        <v>168480</v>
      </c>
      <c r="P18" s="8" t="s">
        <v>34</v>
      </c>
      <c r="Q18" s="13">
        <f t="shared" si="2"/>
        <v>1.9166666666666669E-2</v>
      </c>
      <c r="R18">
        <f t="shared" si="3"/>
        <v>12</v>
      </c>
    </row>
    <row r="19" spans="1:18" x14ac:dyDescent="0.25">
      <c r="A19" t="s">
        <v>21</v>
      </c>
      <c r="B19" s="5" t="s">
        <v>53</v>
      </c>
      <c r="C19" s="9">
        <v>45323</v>
      </c>
      <c r="D19">
        <f ca="1">DATEDIF($C19,$B$24,"YM")</f>
        <v>5</v>
      </c>
      <c r="E19">
        <f ca="1">$D19*4</f>
        <v>20</v>
      </c>
      <c r="F19">
        <v>2808</v>
      </c>
      <c r="G19">
        <f ca="1">$E19*$F19</f>
        <v>56160</v>
      </c>
      <c r="H19">
        <f t="shared" ca="1" si="0"/>
        <v>168480</v>
      </c>
      <c r="I19" s="8" t="s">
        <v>28</v>
      </c>
      <c r="J19" s="1">
        <v>168480</v>
      </c>
      <c r="M19" s="8" t="s">
        <v>24</v>
      </c>
      <c r="N19" t="str">
        <f>VLOOKUP($M19,$A$3:$I$22,9,FALSE)</f>
        <v>L03</v>
      </c>
      <c r="O19">
        <f t="shared" si="1"/>
        <v>190140</v>
      </c>
      <c r="P19" s="8" t="s">
        <v>34</v>
      </c>
      <c r="Q19" s="13">
        <f t="shared" si="2"/>
        <v>1.9166666666666669E-2</v>
      </c>
      <c r="R19">
        <f t="shared" si="3"/>
        <v>12</v>
      </c>
    </row>
    <row r="20" spans="1:18" x14ac:dyDescent="0.25">
      <c r="A20" t="s">
        <v>22</v>
      </c>
      <c r="B20" s="5" t="s">
        <v>54</v>
      </c>
      <c r="C20" s="9">
        <v>45323</v>
      </c>
      <c r="D20">
        <f ca="1">DATEDIF($C20,$B$24,"YM")</f>
        <v>5</v>
      </c>
      <c r="E20">
        <f ca="1">$D20*4</f>
        <v>20</v>
      </c>
      <c r="F20">
        <v>1988</v>
      </c>
      <c r="G20">
        <f ca="1">$E20*$F20</f>
        <v>39760</v>
      </c>
      <c r="H20">
        <f t="shared" ca="1" si="0"/>
        <v>119280</v>
      </c>
      <c r="I20" s="8" t="s">
        <v>58</v>
      </c>
      <c r="J20" s="1">
        <v>0</v>
      </c>
      <c r="M20" s="8"/>
    </row>
    <row r="21" spans="1:18" x14ac:dyDescent="0.25">
      <c r="A21" t="s">
        <v>23</v>
      </c>
      <c r="B21" s="6" t="s">
        <v>55</v>
      </c>
      <c r="C21" s="9">
        <v>45323</v>
      </c>
      <c r="D21">
        <f ca="1">DATEDIF($C21,$B$24,"YM")</f>
        <v>5</v>
      </c>
      <c r="E21">
        <f ca="1">$D21*4</f>
        <v>20</v>
      </c>
      <c r="F21">
        <v>4770</v>
      </c>
      <c r="G21">
        <f ca="1">$E21*$F21</f>
        <v>95400</v>
      </c>
      <c r="H21">
        <f t="shared" ca="1" si="0"/>
        <v>286200</v>
      </c>
      <c r="I21" s="8" t="s">
        <v>58</v>
      </c>
      <c r="J21" s="1">
        <v>0</v>
      </c>
    </row>
    <row r="22" spans="1:18" x14ac:dyDescent="0.25">
      <c r="A22" t="s">
        <v>24</v>
      </c>
      <c r="B22" s="7" t="s">
        <v>56</v>
      </c>
      <c r="C22" s="9">
        <v>45323</v>
      </c>
      <c r="D22">
        <f ca="1">DATEDIF($C22,$B$24,"YM")</f>
        <v>5</v>
      </c>
      <c r="E22">
        <f ca="1">$D22*4</f>
        <v>20</v>
      </c>
      <c r="F22">
        <v>3169</v>
      </c>
      <c r="G22">
        <f ca="1">$E22*$F22</f>
        <v>63380</v>
      </c>
      <c r="H22">
        <f t="shared" ca="1" si="0"/>
        <v>190140</v>
      </c>
      <c r="I22" s="8" t="s">
        <v>28</v>
      </c>
      <c r="J22" s="1">
        <v>190140</v>
      </c>
    </row>
    <row r="23" spans="1:18" x14ac:dyDescent="0.25">
      <c r="A23" t="s">
        <v>69</v>
      </c>
      <c r="B23">
        <v>2500</v>
      </c>
      <c r="I23" s="1"/>
      <c r="J23" s="1"/>
    </row>
    <row r="24" spans="1:18" x14ac:dyDescent="0.25">
      <c r="A24" s="1" t="s">
        <v>68</v>
      </c>
      <c r="B24" s="9">
        <f ca="1">TODAY()</f>
        <v>45504</v>
      </c>
      <c r="J24" s="1"/>
    </row>
    <row r="25" spans="1:18" x14ac:dyDescent="0.25">
      <c r="L25" s="1" t="s">
        <v>0</v>
      </c>
      <c r="M25" s="1" t="s">
        <v>80</v>
      </c>
      <c r="N25" s="1" t="s">
        <v>75</v>
      </c>
      <c r="O25" s="1" t="s">
        <v>76</v>
      </c>
      <c r="P25" s="1" t="s">
        <v>77</v>
      </c>
      <c r="Q25" s="1" t="s">
        <v>78</v>
      </c>
      <c r="R25" s="1" t="s">
        <v>79</v>
      </c>
    </row>
    <row r="26" spans="1:18" x14ac:dyDescent="0.25">
      <c r="M26">
        <v>1</v>
      </c>
    </row>
    <row r="27" spans="1:18" x14ac:dyDescent="0.25">
      <c r="M27">
        <v>2</v>
      </c>
    </row>
    <row r="28" spans="1:18" x14ac:dyDescent="0.25">
      <c r="M28">
        <v>3</v>
      </c>
    </row>
    <row r="29" spans="1:18" x14ac:dyDescent="0.25">
      <c r="M29">
        <v>4</v>
      </c>
    </row>
    <row r="30" spans="1:18" x14ac:dyDescent="0.25">
      <c r="M30">
        <v>5</v>
      </c>
    </row>
    <row r="31" spans="1:18" x14ac:dyDescent="0.25">
      <c r="M31">
        <v>6</v>
      </c>
    </row>
    <row r="32" spans="1:18" x14ac:dyDescent="0.25">
      <c r="M32">
        <v>7</v>
      </c>
    </row>
    <row r="33" spans="4:13" x14ac:dyDescent="0.25">
      <c r="D33" s="1"/>
      <c r="E33" s="1"/>
      <c r="F33" s="1"/>
      <c r="G33" s="1"/>
      <c r="H33" s="1"/>
      <c r="M33">
        <v>8</v>
      </c>
    </row>
    <row r="34" spans="4:13" x14ac:dyDescent="0.25">
      <c r="F34" s="11"/>
      <c r="G34" s="11"/>
      <c r="H34" s="11"/>
      <c r="I34" s="11"/>
      <c r="J34" s="11"/>
      <c r="M34">
        <v>9</v>
      </c>
    </row>
    <row r="35" spans="4:13" x14ac:dyDescent="0.25">
      <c r="M35">
        <v>10</v>
      </c>
    </row>
    <row r="36" spans="4:13" x14ac:dyDescent="0.25">
      <c r="M36">
        <v>11</v>
      </c>
    </row>
    <row r="37" spans="4:13" x14ac:dyDescent="0.25">
      <c r="M37">
        <v>12</v>
      </c>
    </row>
    <row r="38" spans="4:13" x14ac:dyDescent="0.25">
      <c r="M38">
        <v>13</v>
      </c>
    </row>
    <row r="39" spans="4:13" x14ac:dyDescent="0.25">
      <c r="M39">
        <v>14</v>
      </c>
    </row>
    <row r="40" spans="4:13" x14ac:dyDescent="0.25">
      <c r="M40">
        <v>15</v>
      </c>
    </row>
    <row r="41" spans="4:13" x14ac:dyDescent="0.25">
      <c r="M41">
        <v>16</v>
      </c>
    </row>
    <row r="42" spans="4:13" x14ac:dyDescent="0.25">
      <c r="M42">
        <v>17</v>
      </c>
    </row>
    <row r="43" spans="4:13" x14ac:dyDescent="0.25">
      <c r="M43">
        <v>18</v>
      </c>
    </row>
    <row r="44" spans="4:13" x14ac:dyDescent="0.25">
      <c r="M44">
        <v>19</v>
      </c>
    </row>
    <row r="45" spans="4:13" x14ac:dyDescent="0.25">
      <c r="M45">
        <v>20</v>
      </c>
    </row>
    <row r="46" spans="4:13" x14ac:dyDescent="0.25">
      <c r="M46">
        <v>21</v>
      </c>
    </row>
    <row r="47" spans="4:13" x14ac:dyDescent="0.25">
      <c r="M47">
        <v>22</v>
      </c>
    </row>
    <row r="48" spans="4:13" x14ac:dyDescent="0.25">
      <c r="M48">
        <v>23</v>
      </c>
    </row>
    <row r="49" spans="13:13" x14ac:dyDescent="0.25">
      <c r="M49">
        <v>24</v>
      </c>
    </row>
  </sheetData>
  <mergeCells count="4">
    <mergeCell ref="N1:R1"/>
    <mergeCell ref="A1:G1"/>
    <mergeCell ref="T2:W2"/>
    <mergeCell ref="F34:J34"/>
  </mergeCells>
  <phoneticPr fontId="2" type="noConversion"/>
  <conditionalFormatting sqref="I3:I22">
    <cfRule type="containsText" dxfId="2" priority="3" operator="containsText" text="L">
      <formula>NOT(ISERROR(SEARCH("L",I3)))</formula>
    </cfRule>
  </conditionalFormatting>
  <conditionalFormatting sqref="V9:V10 V12">
    <cfRule type="duplicateValues" dxfId="1" priority="2"/>
  </conditionalFormatting>
  <conditionalFormatting sqref="N2:O2 Q2">
    <cfRule type="duplicateValues" dxfId="0" priority="1"/>
  </conditionalFormatting>
  <dataValidations count="3">
    <dataValidation type="list" allowBlank="1" showInputMessage="1" showErrorMessage="1" sqref="M12:M20" xr:uid="{58C9453E-810E-46A2-9140-433AE25A9689}">
      <formula1>$A$3:$A$22</formula1>
    </dataValidation>
    <dataValidation type="list" allowBlank="1" showInputMessage="1" showErrorMessage="1" sqref="I2:I23" xr:uid="{59038AD0-06A5-45B2-A516-1150ACDC566C}">
      <formula1>#REF!</formula1>
    </dataValidation>
    <dataValidation type="list" allowBlank="1" showInputMessage="1" showErrorMessage="1" sqref="P12:P19" xr:uid="{CCE4B299-799C-49F8-9BF3-74844DA3BD82}">
      <formula1>$M$3:$M$7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Manangement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2024-07-31T10:09:38Z</dcterms:modified>
</cp:coreProperties>
</file>