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1715" windowHeight="10800" activeTab="11"/>
  </bookViews>
  <sheets>
    <sheet name="summary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event stimation" sheetId="12" r:id="rId12"/>
  </sheets>
  <definedNames>
    <definedName name="output" localSheetId="1">'1'!$A$2:$C$126</definedName>
  </definedNames>
  <calcPr calcId="145621"/>
</workbook>
</file>

<file path=xl/calcChain.xml><?xml version="1.0" encoding="utf-8"?>
<calcChain xmlns="http://schemas.openxmlformats.org/spreadsheetml/2006/main">
  <c r="B2" i="12" l="1"/>
  <c r="B3" i="12" s="1"/>
  <c r="H12" i="9"/>
  <c r="I12" i="9"/>
  <c r="J12" i="9"/>
  <c r="K12" i="9"/>
  <c r="L12" i="9"/>
  <c r="M12" i="9"/>
  <c r="N12" i="9" s="1"/>
  <c r="H13" i="9"/>
  <c r="I13" i="9"/>
  <c r="J13" i="9"/>
  <c r="K13" i="9"/>
  <c r="L13" i="9"/>
  <c r="M13" i="9"/>
  <c r="N13" i="9"/>
  <c r="H14" i="9"/>
  <c r="I14" i="9"/>
  <c r="J14" i="9"/>
  <c r="K14" i="9"/>
  <c r="L14" i="9"/>
  <c r="M14" i="9"/>
  <c r="N14" i="9"/>
  <c r="H15" i="9"/>
  <c r="L15" i="9" s="1"/>
  <c r="M15" i="9" s="1"/>
  <c r="N15" i="9" s="1"/>
  <c r="I15" i="9"/>
  <c r="J15" i="9"/>
  <c r="K15" i="9"/>
  <c r="H16" i="9"/>
  <c r="L16" i="9" s="1"/>
  <c r="M16" i="9" s="1"/>
  <c r="N16" i="9" s="1"/>
  <c r="I16" i="9"/>
  <c r="J16" i="9"/>
  <c r="K16" i="9"/>
  <c r="H17" i="9"/>
  <c r="L17" i="9" s="1"/>
  <c r="M17" i="9" s="1"/>
  <c r="N17" i="9" s="1"/>
  <c r="I17" i="9"/>
  <c r="J17" i="9"/>
  <c r="K17" i="9"/>
  <c r="H18" i="9"/>
  <c r="L18" i="9" s="1"/>
  <c r="M18" i="9" s="1"/>
  <c r="N18" i="9" s="1"/>
  <c r="I18" i="9"/>
  <c r="J18" i="9"/>
  <c r="K18" i="9"/>
  <c r="H19" i="9"/>
  <c r="I19" i="9"/>
  <c r="J19" i="9"/>
  <c r="K19" i="9"/>
  <c r="L19" i="9"/>
  <c r="M19" i="9" s="1"/>
  <c r="N19" i="9" s="1"/>
  <c r="H20" i="9"/>
  <c r="I20" i="9"/>
  <c r="J20" i="9"/>
  <c r="K20" i="9"/>
  <c r="L20" i="9"/>
  <c r="M20" i="9"/>
  <c r="N20" i="9" s="1"/>
  <c r="H21" i="9"/>
  <c r="I21" i="9"/>
  <c r="J21" i="9"/>
  <c r="K21" i="9"/>
  <c r="L21" i="9"/>
  <c r="M21" i="9"/>
  <c r="N21" i="9"/>
  <c r="H22" i="9"/>
  <c r="I22" i="9"/>
  <c r="J22" i="9"/>
  <c r="K22" i="9"/>
  <c r="L22" i="9"/>
  <c r="M22" i="9"/>
  <c r="N22" i="9"/>
  <c r="H23" i="9"/>
  <c r="L23" i="9" s="1"/>
  <c r="M23" i="9" s="1"/>
  <c r="N23" i="9" s="1"/>
  <c r="I23" i="9"/>
  <c r="J23" i="9"/>
  <c r="K23" i="9"/>
  <c r="H24" i="9"/>
  <c r="L24" i="9" s="1"/>
  <c r="M24" i="9" s="1"/>
  <c r="N24" i="9" s="1"/>
  <c r="I24" i="9"/>
  <c r="J24" i="9"/>
  <c r="K24" i="9"/>
  <c r="H25" i="9"/>
  <c r="L25" i="9" s="1"/>
  <c r="M25" i="9" s="1"/>
  <c r="N25" i="9" s="1"/>
  <c r="I25" i="9"/>
  <c r="J25" i="9"/>
  <c r="K25" i="9"/>
  <c r="H26" i="9"/>
  <c r="L26" i="9" s="1"/>
  <c r="M26" i="9" s="1"/>
  <c r="N26" i="9" s="1"/>
  <c r="I26" i="9"/>
  <c r="J26" i="9"/>
  <c r="K26" i="9"/>
  <c r="H27" i="9"/>
  <c r="I27" i="9"/>
  <c r="J27" i="9"/>
  <c r="K27" i="9"/>
  <c r="L27" i="9"/>
  <c r="M27" i="9" s="1"/>
  <c r="N27" i="9" s="1"/>
  <c r="H28" i="9"/>
  <c r="I28" i="9"/>
  <c r="J28" i="9"/>
  <c r="K28" i="9"/>
  <c r="L28" i="9"/>
  <c r="M28" i="9"/>
  <c r="N28" i="9" s="1"/>
  <c r="H29" i="9"/>
  <c r="I29" i="9"/>
  <c r="J29" i="9"/>
  <c r="K29" i="9"/>
  <c r="L29" i="9"/>
  <c r="M29" i="9"/>
  <c r="N29" i="9"/>
  <c r="H30" i="9"/>
  <c r="I30" i="9"/>
  <c r="J30" i="9"/>
  <c r="K30" i="9"/>
  <c r="L30" i="9"/>
  <c r="M30" i="9"/>
  <c r="N30" i="9"/>
  <c r="H31" i="9"/>
  <c r="L31" i="9" s="1"/>
  <c r="M31" i="9" s="1"/>
  <c r="N31" i="9" s="1"/>
  <c r="I31" i="9"/>
  <c r="J31" i="9"/>
  <c r="K31" i="9"/>
  <c r="H36" i="9"/>
  <c r="I36" i="9"/>
  <c r="J36" i="9"/>
  <c r="K36" i="9"/>
  <c r="L36" i="9"/>
  <c r="M36" i="9" s="1"/>
  <c r="N36" i="9" s="1"/>
  <c r="H37" i="9"/>
  <c r="I37" i="9"/>
  <c r="J37" i="9"/>
  <c r="K37" i="9"/>
  <c r="L37" i="9"/>
  <c r="M37" i="9" s="1"/>
  <c r="N37" i="9" s="1"/>
  <c r="H38" i="9"/>
  <c r="I38" i="9"/>
  <c r="J38" i="9"/>
  <c r="K38" i="9"/>
  <c r="L38" i="9"/>
  <c r="M38" i="9" s="1"/>
  <c r="N38" i="9" s="1"/>
  <c r="H39" i="9"/>
  <c r="L39" i="9" s="1"/>
  <c r="M39" i="9" s="1"/>
  <c r="N39" i="9" s="1"/>
  <c r="I39" i="9"/>
  <c r="J39" i="9"/>
  <c r="K39" i="9"/>
  <c r="H40" i="9"/>
  <c r="L40" i="9" s="1"/>
  <c r="M40" i="9" s="1"/>
  <c r="N40" i="9" s="1"/>
  <c r="I40" i="9"/>
  <c r="J40" i="9"/>
  <c r="K40" i="9"/>
  <c r="H41" i="9"/>
  <c r="L41" i="9" s="1"/>
  <c r="M41" i="9" s="1"/>
  <c r="N41" i="9" s="1"/>
  <c r="I41" i="9"/>
  <c r="J41" i="9"/>
  <c r="K41" i="9"/>
  <c r="H42" i="9"/>
  <c r="L42" i="9" s="1"/>
  <c r="M42" i="9" s="1"/>
  <c r="N42" i="9" s="1"/>
  <c r="I42" i="9"/>
  <c r="J42" i="9"/>
  <c r="K42" i="9"/>
  <c r="H43" i="9"/>
  <c r="I43" i="9"/>
  <c r="J43" i="9"/>
  <c r="K43" i="9"/>
  <c r="L43" i="9"/>
  <c r="M43" i="9" s="1"/>
  <c r="N43" i="9" s="1"/>
  <c r="H44" i="9"/>
  <c r="I44" i="9"/>
  <c r="J44" i="9"/>
  <c r="K44" i="9"/>
  <c r="L44" i="9"/>
  <c r="M44" i="9" s="1"/>
  <c r="N44" i="9" s="1"/>
  <c r="H35" i="9"/>
  <c r="C18" i="1"/>
  <c r="E18" i="1"/>
  <c r="F18" i="1"/>
  <c r="F17" i="1"/>
  <c r="J2" i="12" l="1"/>
  <c r="J3" i="12" s="1"/>
  <c r="J4" i="12" s="1"/>
  <c r="C2" i="12"/>
  <c r="D2" i="12"/>
  <c r="E2" i="12"/>
  <c r="F2" i="12"/>
  <c r="E3" i="12"/>
  <c r="D3" i="12"/>
  <c r="F3" i="12"/>
  <c r="B4" i="12"/>
  <c r="C3" i="12"/>
  <c r="E17" i="1"/>
  <c r="C17" i="1"/>
  <c r="I16" i="1"/>
  <c r="H16" i="1"/>
  <c r="G16" i="1"/>
  <c r="F16" i="1"/>
  <c r="F13" i="1"/>
  <c r="F12" i="1"/>
  <c r="F10" i="1"/>
  <c r="H10" i="1"/>
  <c r="F9" i="1"/>
  <c r="H9" i="1"/>
  <c r="I10" i="1"/>
  <c r="I9" i="1"/>
  <c r="G15" i="1"/>
  <c r="G11" i="1"/>
  <c r="G10" i="1"/>
  <c r="G9" i="1"/>
  <c r="G8" i="1"/>
  <c r="O3" i="11"/>
  <c r="O2" i="11"/>
  <c r="O2" i="10"/>
  <c r="O3" i="9"/>
  <c r="G12" i="1" s="1"/>
  <c r="O2" i="9"/>
  <c r="O4" i="8"/>
  <c r="O3" i="8"/>
  <c r="O2" i="8"/>
  <c r="N16" i="3"/>
  <c r="N13" i="11"/>
  <c r="H3" i="11"/>
  <c r="I3" i="11"/>
  <c r="J3" i="11"/>
  <c r="K3" i="11"/>
  <c r="L3" i="11"/>
  <c r="M3" i="11" s="1"/>
  <c r="N3" i="11" s="1"/>
  <c r="H4" i="11"/>
  <c r="L4" i="11" s="1"/>
  <c r="M4" i="11" s="1"/>
  <c r="N4" i="11" s="1"/>
  <c r="I4" i="11"/>
  <c r="J4" i="11"/>
  <c r="K4" i="11"/>
  <c r="H5" i="11"/>
  <c r="L5" i="11" s="1"/>
  <c r="M5" i="11" s="1"/>
  <c r="N5" i="11" s="1"/>
  <c r="I5" i="11"/>
  <c r="J5" i="11"/>
  <c r="K5" i="11"/>
  <c r="H6" i="11"/>
  <c r="L6" i="11" s="1"/>
  <c r="M6" i="11" s="1"/>
  <c r="N6" i="11" s="1"/>
  <c r="I6" i="11"/>
  <c r="J6" i="11"/>
  <c r="K6" i="11"/>
  <c r="H7" i="11"/>
  <c r="L7" i="11" s="1"/>
  <c r="M7" i="11" s="1"/>
  <c r="N7" i="11" s="1"/>
  <c r="I7" i="11"/>
  <c r="J7" i="11"/>
  <c r="K7" i="11"/>
  <c r="H8" i="11"/>
  <c r="I8" i="11"/>
  <c r="J8" i="11"/>
  <c r="K8" i="11"/>
  <c r="L8" i="11"/>
  <c r="M8" i="11" s="1"/>
  <c r="N8" i="11" s="1"/>
  <c r="H9" i="11"/>
  <c r="I9" i="11"/>
  <c r="J9" i="11"/>
  <c r="L9" i="11" s="1"/>
  <c r="M9" i="11" s="1"/>
  <c r="N9" i="11" s="1"/>
  <c r="K9" i="11"/>
  <c r="H10" i="11"/>
  <c r="I10" i="11"/>
  <c r="J10" i="11"/>
  <c r="L10" i="11" s="1"/>
  <c r="M10" i="11" s="1"/>
  <c r="N10" i="11" s="1"/>
  <c r="K10" i="11"/>
  <c r="H11" i="11"/>
  <c r="I11" i="11"/>
  <c r="J11" i="11"/>
  <c r="K11" i="11"/>
  <c r="L11" i="11"/>
  <c r="M11" i="11" s="1"/>
  <c r="N11" i="11" s="1"/>
  <c r="H12" i="11"/>
  <c r="L12" i="11" s="1"/>
  <c r="M12" i="11" s="1"/>
  <c r="N12" i="11" s="1"/>
  <c r="I12" i="11"/>
  <c r="J12" i="11"/>
  <c r="K12" i="11"/>
  <c r="N26" i="11"/>
  <c r="H17" i="11"/>
  <c r="I17" i="11"/>
  <c r="J17" i="11"/>
  <c r="K17" i="11"/>
  <c r="L17" i="11"/>
  <c r="M17" i="11" s="1"/>
  <c r="N17" i="11" s="1"/>
  <c r="H18" i="11"/>
  <c r="L18" i="11" s="1"/>
  <c r="M18" i="11" s="1"/>
  <c r="N18" i="11" s="1"/>
  <c r="I18" i="11"/>
  <c r="J18" i="11"/>
  <c r="K18" i="11"/>
  <c r="H19" i="11"/>
  <c r="L19" i="11" s="1"/>
  <c r="M19" i="11" s="1"/>
  <c r="N19" i="11" s="1"/>
  <c r="I19" i="11"/>
  <c r="J19" i="11"/>
  <c r="K19" i="11"/>
  <c r="H20" i="11"/>
  <c r="L20" i="11" s="1"/>
  <c r="M20" i="11" s="1"/>
  <c r="N20" i="11" s="1"/>
  <c r="I20" i="11"/>
  <c r="J20" i="11"/>
  <c r="K20" i="11"/>
  <c r="H21" i="11"/>
  <c r="L21" i="11" s="1"/>
  <c r="M21" i="11" s="1"/>
  <c r="N21" i="11" s="1"/>
  <c r="I21" i="11"/>
  <c r="J21" i="11"/>
  <c r="K21" i="11"/>
  <c r="H22" i="11"/>
  <c r="I22" i="11"/>
  <c r="J22" i="11"/>
  <c r="K22" i="11"/>
  <c r="L22" i="11"/>
  <c r="M22" i="11" s="1"/>
  <c r="N22" i="11" s="1"/>
  <c r="H23" i="11"/>
  <c r="I23" i="11"/>
  <c r="J23" i="11"/>
  <c r="L23" i="11" s="1"/>
  <c r="M23" i="11" s="1"/>
  <c r="N23" i="11" s="1"/>
  <c r="K23" i="11"/>
  <c r="H24" i="11"/>
  <c r="I24" i="11"/>
  <c r="L24" i="11" s="1"/>
  <c r="M24" i="11" s="1"/>
  <c r="N24" i="11" s="1"/>
  <c r="J24" i="11"/>
  <c r="K24" i="11"/>
  <c r="H25" i="11"/>
  <c r="I25" i="11"/>
  <c r="J25" i="11"/>
  <c r="K25" i="11"/>
  <c r="L25" i="11"/>
  <c r="M25" i="11" s="1"/>
  <c r="N25" i="11" s="1"/>
  <c r="N14" i="10"/>
  <c r="N9" i="10"/>
  <c r="H13" i="10"/>
  <c r="I13" i="10"/>
  <c r="J13" i="10"/>
  <c r="K13" i="10"/>
  <c r="L13" i="10"/>
  <c r="M13" i="10" s="1"/>
  <c r="N13" i="10" s="1"/>
  <c r="H3" i="10"/>
  <c r="I3" i="10"/>
  <c r="J3" i="10"/>
  <c r="K3" i="10"/>
  <c r="L3" i="10"/>
  <c r="M3" i="10" s="1"/>
  <c r="N3" i="10" s="1"/>
  <c r="H4" i="10"/>
  <c r="I4" i="10"/>
  <c r="J4" i="10"/>
  <c r="L4" i="10" s="1"/>
  <c r="M4" i="10" s="1"/>
  <c r="N4" i="10" s="1"/>
  <c r="K4" i="10"/>
  <c r="H5" i="10"/>
  <c r="I5" i="10"/>
  <c r="L5" i="10" s="1"/>
  <c r="M5" i="10" s="1"/>
  <c r="N5" i="10" s="1"/>
  <c r="J5" i="10"/>
  <c r="K5" i="10"/>
  <c r="H6" i="10"/>
  <c r="I6" i="10"/>
  <c r="J6" i="10"/>
  <c r="K6" i="10"/>
  <c r="L6" i="10"/>
  <c r="M6" i="10" s="1"/>
  <c r="N6" i="10" s="1"/>
  <c r="H7" i="10"/>
  <c r="L7" i="10" s="1"/>
  <c r="M7" i="10" s="1"/>
  <c r="N7" i="10" s="1"/>
  <c r="I7" i="10"/>
  <c r="J7" i="10"/>
  <c r="K7" i="10"/>
  <c r="H8" i="10"/>
  <c r="L8" i="10" s="1"/>
  <c r="M8" i="10" s="1"/>
  <c r="N8" i="10" s="1"/>
  <c r="I8" i="10"/>
  <c r="J8" i="10"/>
  <c r="K8" i="10"/>
  <c r="K2" i="11"/>
  <c r="J2" i="11"/>
  <c r="I2" i="11"/>
  <c r="H2" i="11"/>
  <c r="L2" i="11" s="1"/>
  <c r="M2" i="11" s="1"/>
  <c r="N2" i="11" s="1"/>
  <c r="K16" i="11"/>
  <c r="J16" i="11"/>
  <c r="I16" i="11"/>
  <c r="H16" i="11"/>
  <c r="L16" i="11" s="1"/>
  <c r="M16" i="11" s="1"/>
  <c r="N16" i="11" s="1"/>
  <c r="K12" i="10"/>
  <c r="J12" i="10"/>
  <c r="I12" i="10"/>
  <c r="H12" i="10"/>
  <c r="L12" i="10" s="1"/>
  <c r="M12" i="10" s="1"/>
  <c r="N12" i="10" s="1"/>
  <c r="K2" i="10"/>
  <c r="J2" i="10"/>
  <c r="I2" i="10"/>
  <c r="H2" i="10"/>
  <c r="L2" i="10" s="1"/>
  <c r="M2" i="10" s="1"/>
  <c r="N2" i="10" s="1"/>
  <c r="H2" i="6"/>
  <c r="N45" i="9"/>
  <c r="O4" i="9" s="1"/>
  <c r="G13" i="1" s="1"/>
  <c r="N32" i="9"/>
  <c r="N8" i="9"/>
  <c r="H3" i="9"/>
  <c r="I3" i="9"/>
  <c r="L3" i="9" s="1"/>
  <c r="M3" i="9" s="1"/>
  <c r="N3" i="9" s="1"/>
  <c r="J3" i="9"/>
  <c r="K3" i="9"/>
  <c r="H4" i="9"/>
  <c r="L4" i="9" s="1"/>
  <c r="M4" i="9" s="1"/>
  <c r="N4" i="9" s="1"/>
  <c r="I4" i="9"/>
  <c r="J4" i="9"/>
  <c r="K4" i="9"/>
  <c r="H5" i="9"/>
  <c r="L5" i="9" s="1"/>
  <c r="M5" i="9" s="1"/>
  <c r="N5" i="9" s="1"/>
  <c r="I5" i="9"/>
  <c r="J5" i="9"/>
  <c r="K5" i="9"/>
  <c r="H6" i="9"/>
  <c r="I6" i="9"/>
  <c r="J6" i="9"/>
  <c r="L6" i="9" s="1"/>
  <c r="M6" i="9" s="1"/>
  <c r="N6" i="9" s="1"/>
  <c r="K6" i="9"/>
  <c r="H7" i="9"/>
  <c r="L7" i="9" s="1"/>
  <c r="M7" i="9" s="1"/>
  <c r="N7" i="9" s="1"/>
  <c r="I7" i="9"/>
  <c r="J7" i="9"/>
  <c r="K7" i="9"/>
  <c r="K35" i="9"/>
  <c r="J35" i="9"/>
  <c r="I35" i="9"/>
  <c r="L35" i="9"/>
  <c r="M35" i="9" s="1"/>
  <c r="N35" i="9" s="1"/>
  <c r="L11" i="9"/>
  <c r="M11" i="9" s="1"/>
  <c r="N11" i="9" s="1"/>
  <c r="K11" i="9"/>
  <c r="J11" i="9"/>
  <c r="I11" i="9"/>
  <c r="H11" i="9"/>
  <c r="K2" i="9"/>
  <c r="J2" i="9"/>
  <c r="I2" i="9"/>
  <c r="H2" i="9"/>
  <c r="L2" i="9" s="1"/>
  <c r="M2" i="9" s="1"/>
  <c r="N2" i="9" s="1"/>
  <c r="N6" i="8"/>
  <c r="N13" i="8"/>
  <c r="N22" i="8"/>
  <c r="H3" i="8"/>
  <c r="I3" i="8"/>
  <c r="L3" i="8" s="1"/>
  <c r="M3" i="8" s="1"/>
  <c r="N3" i="8" s="1"/>
  <c r="J3" i="8"/>
  <c r="K3" i="8"/>
  <c r="H4" i="8"/>
  <c r="L4" i="8" s="1"/>
  <c r="M4" i="8" s="1"/>
  <c r="N4" i="8" s="1"/>
  <c r="I4" i="8"/>
  <c r="J4" i="8"/>
  <c r="K4" i="8"/>
  <c r="H5" i="8"/>
  <c r="L5" i="8" s="1"/>
  <c r="M5" i="8" s="1"/>
  <c r="N5" i="8" s="1"/>
  <c r="I5" i="8"/>
  <c r="J5" i="8"/>
  <c r="K5" i="8"/>
  <c r="H10" i="8"/>
  <c r="I10" i="8"/>
  <c r="J10" i="8"/>
  <c r="K10" i="8"/>
  <c r="L10" i="8"/>
  <c r="M10" i="8" s="1"/>
  <c r="N10" i="8" s="1"/>
  <c r="H11" i="8"/>
  <c r="L11" i="8" s="1"/>
  <c r="M11" i="8" s="1"/>
  <c r="N11" i="8" s="1"/>
  <c r="I11" i="8"/>
  <c r="J11" i="8"/>
  <c r="K11" i="8"/>
  <c r="H12" i="8"/>
  <c r="L12" i="8" s="1"/>
  <c r="M12" i="8" s="1"/>
  <c r="N12" i="8" s="1"/>
  <c r="I12" i="8"/>
  <c r="J12" i="8"/>
  <c r="K12" i="8"/>
  <c r="H17" i="8"/>
  <c r="I17" i="8"/>
  <c r="J17" i="8"/>
  <c r="K17" i="8"/>
  <c r="L17" i="8"/>
  <c r="M17" i="8" s="1"/>
  <c r="N17" i="8" s="1"/>
  <c r="H18" i="8"/>
  <c r="L18" i="8" s="1"/>
  <c r="M18" i="8" s="1"/>
  <c r="N18" i="8" s="1"/>
  <c r="I18" i="8"/>
  <c r="J18" i="8"/>
  <c r="K18" i="8"/>
  <c r="H19" i="8"/>
  <c r="L19" i="8" s="1"/>
  <c r="M19" i="8" s="1"/>
  <c r="N19" i="8" s="1"/>
  <c r="I19" i="8"/>
  <c r="J19" i="8"/>
  <c r="K19" i="8"/>
  <c r="H20" i="8"/>
  <c r="I20" i="8"/>
  <c r="J20" i="8"/>
  <c r="L20" i="8" s="1"/>
  <c r="M20" i="8" s="1"/>
  <c r="N20" i="8" s="1"/>
  <c r="K20" i="8"/>
  <c r="H21" i="8"/>
  <c r="L21" i="8" s="1"/>
  <c r="M21" i="8" s="1"/>
  <c r="N21" i="8" s="1"/>
  <c r="I21" i="8"/>
  <c r="J21" i="8"/>
  <c r="K21" i="8"/>
  <c r="H16" i="8"/>
  <c r="K16" i="8"/>
  <c r="J16" i="8"/>
  <c r="I16" i="8"/>
  <c r="L16" i="8"/>
  <c r="M16" i="8" s="1"/>
  <c r="N16" i="8" s="1"/>
  <c r="K9" i="8"/>
  <c r="J9" i="8"/>
  <c r="I9" i="8"/>
  <c r="H9" i="8"/>
  <c r="L9" i="8" s="1"/>
  <c r="M9" i="8" s="1"/>
  <c r="N9" i="8" s="1"/>
  <c r="I2" i="8"/>
  <c r="N2" i="8"/>
  <c r="H3" i="5"/>
  <c r="I3" i="5"/>
  <c r="L3" i="5" s="1"/>
  <c r="M3" i="5" s="1"/>
  <c r="N3" i="5" s="1"/>
  <c r="J3" i="5"/>
  <c r="K3" i="5"/>
  <c r="H4" i="5"/>
  <c r="L4" i="5" s="1"/>
  <c r="M4" i="5" s="1"/>
  <c r="N4" i="5" s="1"/>
  <c r="I4" i="5"/>
  <c r="J4" i="5"/>
  <c r="K4" i="5"/>
  <c r="H5" i="5"/>
  <c r="I5" i="5"/>
  <c r="J5" i="5"/>
  <c r="K5" i="5"/>
  <c r="L5" i="5"/>
  <c r="M5" i="5" s="1"/>
  <c r="N5" i="5" s="1"/>
  <c r="H6" i="5"/>
  <c r="I6" i="5"/>
  <c r="J6" i="5"/>
  <c r="L6" i="5" s="1"/>
  <c r="M6" i="5" s="1"/>
  <c r="N6" i="5" s="1"/>
  <c r="K6" i="5"/>
  <c r="H7" i="5"/>
  <c r="L7" i="5" s="1"/>
  <c r="M7" i="5" s="1"/>
  <c r="N7" i="5" s="1"/>
  <c r="I7" i="5"/>
  <c r="J7" i="5"/>
  <c r="K7" i="5"/>
  <c r="H8" i="5"/>
  <c r="I8" i="5"/>
  <c r="J8" i="5"/>
  <c r="K8" i="5"/>
  <c r="L8" i="5"/>
  <c r="M8" i="5" s="1"/>
  <c r="N8" i="5" s="1"/>
  <c r="H9" i="5"/>
  <c r="L9" i="5" s="1"/>
  <c r="M9" i="5" s="1"/>
  <c r="N9" i="5" s="1"/>
  <c r="I9" i="5"/>
  <c r="J9" i="5"/>
  <c r="K9" i="5"/>
  <c r="H10" i="5"/>
  <c r="L10" i="5" s="1"/>
  <c r="M10" i="5" s="1"/>
  <c r="N10" i="5" s="1"/>
  <c r="I10" i="5"/>
  <c r="J10" i="5"/>
  <c r="K10" i="5"/>
  <c r="H11" i="5"/>
  <c r="I11" i="5"/>
  <c r="L11" i="5" s="1"/>
  <c r="M11" i="5" s="1"/>
  <c r="N11" i="5" s="1"/>
  <c r="J11" i="5"/>
  <c r="K11" i="5"/>
  <c r="H12" i="5"/>
  <c r="L12" i="5" s="1"/>
  <c r="M12" i="5" s="1"/>
  <c r="N12" i="5" s="1"/>
  <c r="I12" i="5"/>
  <c r="J12" i="5"/>
  <c r="K12" i="5"/>
  <c r="H13" i="5"/>
  <c r="I13" i="5"/>
  <c r="J13" i="5"/>
  <c r="K13" i="5"/>
  <c r="L13" i="5"/>
  <c r="M13" i="5" s="1"/>
  <c r="N13" i="5" s="1"/>
  <c r="H14" i="5"/>
  <c r="I14" i="5"/>
  <c r="J14" i="5"/>
  <c r="L14" i="5" s="1"/>
  <c r="M14" i="5" s="1"/>
  <c r="N14" i="5" s="1"/>
  <c r="K14" i="5"/>
  <c r="K2" i="5"/>
  <c r="J2" i="5"/>
  <c r="I2" i="5"/>
  <c r="H2" i="5"/>
  <c r="L2" i="5" s="1"/>
  <c r="M2" i="5" s="1"/>
  <c r="N2" i="5" s="1"/>
  <c r="I2" i="4"/>
  <c r="H3" i="4"/>
  <c r="I3" i="4"/>
  <c r="L3" i="4" s="1"/>
  <c r="M3" i="4" s="1"/>
  <c r="N3" i="4" s="1"/>
  <c r="J3" i="4"/>
  <c r="K3" i="4"/>
  <c r="H4" i="4"/>
  <c r="L4" i="4" s="1"/>
  <c r="M4" i="4" s="1"/>
  <c r="N4" i="4" s="1"/>
  <c r="I4" i="4"/>
  <c r="J4" i="4"/>
  <c r="K4" i="4"/>
  <c r="H5" i="4"/>
  <c r="I5" i="4"/>
  <c r="L5" i="4" s="1"/>
  <c r="M5" i="4" s="1"/>
  <c r="N5" i="4" s="1"/>
  <c r="J5" i="4"/>
  <c r="K5" i="4"/>
  <c r="K2" i="4"/>
  <c r="J2" i="4"/>
  <c r="H2" i="4"/>
  <c r="L2" i="4" s="1"/>
  <c r="M2" i="4" s="1"/>
  <c r="N2" i="4" s="1"/>
  <c r="H10" i="3"/>
  <c r="I10" i="3"/>
  <c r="J10" i="3"/>
  <c r="K10" i="3"/>
  <c r="L10" i="3"/>
  <c r="M10" i="3" s="1"/>
  <c r="N10" i="3" s="1"/>
  <c r="H11" i="3"/>
  <c r="L11" i="3" s="1"/>
  <c r="M11" i="3" s="1"/>
  <c r="N11" i="3" s="1"/>
  <c r="I11" i="3"/>
  <c r="J11" i="3"/>
  <c r="K11" i="3"/>
  <c r="H12" i="3"/>
  <c r="L12" i="3" s="1"/>
  <c r="M12" i="3" s="1"/>
  <c r="N12" i="3" s="1"/>
  <c r="I12" i="3"/>
  <c r="J12" i="3"/>
  <c r="K12" i="3"/>
  <c r="H13" i="3"/>
  <c r="L13" i="3" s="1"/>
  <c r="M13" i="3" s="1"/>
  <c r="N13" i="3" s="1"/>
  <c r="I13" i="3"/>
  <c r="J13" i="3"/>
  <c r="K13" i="3"/>
  <c r="H14" i="3"/>
  <c r="L14" i="3" s="1"/>
  <c r="M14" i="3" s="1"/>
  <c r="N14" i="3" s="1"/>
  <c r="I14" i="3"/>
  <c r="J14" i="3"/>
  <c r="K14" i="3"/>
  <c r="H15" i="3"/>
  <c r="I15" i="3"/>
  <c r="J15" i="3"/>
  <c r="K15" i="3"/>
  <c r="L15" i="3"/>
  <c r="M15" i="3" s="1"/>
  <c r="N15" i="3" s="1"/>
  <c r="N9" i="3"/>
  <c r="M9" i="3"/>
  <c r="L9" i="3"/>
  <c r="K9" i="3"/>
  <c r="J9" i="3"/>
  <c r="I9" i="3"/>
  <c r="H9" i="3"/>
  <c r="G7" i="1"/>
  <c r="H3" i="7"/>
  <c r="I3" i="7"/>
  <c r="J3" i="7"/>
  <c r="K3" i="7"/>
  <c r="H4" i="7"/>
  <c r="I4" i="7"/>
  <c r="J4" i="7"/>
  <c r="K4" i="7"/>
  <c r="H5" i="7"/>
  <c r="I5" i="7"/>
  <c r="J5" i="7"/>
  <c r="K5" i="7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L8" i="6" s="1"/>
  <c r="M8" i="6" s="1"/>
  <c r="N8" i="6" s="1"/>
  <c r="I8" i="6"/>
  <c r="J8" i="6"/>
  <c r="K8" i="6"/>
  <c r="H9" i="6"/>
  <c r="I9" i="6"/>
  <c r="J9" i="6"/>
  <c r="K9" i="6"/>
  <c r="H10" i="6"/>
  <c r="I10" i="6"/>
  <c r="J10" i="6"/>
  <c r="K10" i="6"/>
  <c r="K2" i="8"/>
  <c r="J2" i="8"/>
  <c r="H2" i="8"/>
  <c r="K2" i="7"/>
  <c r="J2" i="7"/>
  <c r="I2" i="7"/>
  <c r="H2" i="7"/>
  <c r="K2" i="6"/>
  <c r="J2" i="6"/>
  <c r="I2" i="6"/>
  <c r="H9" i="4"/>
  <c r="I9" i="4"/>
  <c r="J9" i="4"/>
  <c r="K9" i="4"/>
  <c r="H12" i="4"/>
  <c r="I12" i="4"/>
  <c r="J12" i="4"/>
  <c r="K12" i="4"/>
  <c r="K3" i="3"/>
  <c r="J3" i="3"/>
  <c r="I3" i="3"/>
  <c r="H3" i="3"/>
  <c r="L3" i="3" s="1"/>
  <c r="M3" i="3" s="1"/>
  <c r="N3" i="3" s="1"/>
  <c r="K2" i="3"/>
  <c r="J2" i="3"/>
  <c r="I2" i="3"/>
  <c r="H2" i="3"/>
  <c r="L2" i="3" s="1"/>
  <c r="H4" i="3"/>
  <c r="I4" i="3"/>
  <c r="J4" i="3"/>
  <c r="K4" i="3"/>
  <c r="H6" i="3"/>
  <c r="I6" i="3"/>
  <c r="J6" i="3"/>
  <c r="K6" i="3"/>
  <c r="H7" i="3"/>
  <c r="I7" i="3"/>
  <c r="J7" i="3"/>
  <c r="L7" i="3" s="1"/>
  <c r="M7" i="3" s="1"/>
  <c r="K7" i="3"/>
  <c r="H5" i="3"/>
  <c r="I5" i="3"/>
  <c r="J5" i="3"/>
  <c r="K5" i="3"/>
  <c r="F3" i="1"/>
  <c r="F4" i="1"/>
  <c r="F5" i="1"/>
  <c r="F6" i="1"/>
  <c r="F7" i="1"/>
  <c r="F8" i="1"/>
  <c r="F11" i="1"/>
  <c r="F14" i="1"/>
  <c r="F15" i="1"/>
  <c r="L2" i="12" l="1"/>
  <c r="M3" i="12"/>
  <c r="N3" i="12"/>
  <c r="K2" i="12"/>
  <c r="K3" i="12"/>
  <c r="N2" i="12"/>
  <c r="L3" i="12"/>
  <c r="M2" i="12"/>
  <c r="E4" i="12"/>
  <c r="D4" i="12"/>
  <c r="F4" i="12"/>
  <c r="B5" i="12"/>
  <c r="C4" i="12"/>
  <c r="M4" i="12"/>
  <c r="L4" i="12"/>
  <c r="K4" i="12"/>
  <c r="J5" i="12"/>
  <c r="N4" i="12"/>
  <c r="H12" i="1"/>
  <c r="I12" i="1"/>
  <c r="G18" i="1"/>
  <c r="I13" i="1"/>
  <c r="G17" i="1"/>
  <c r="H13" i="1"/>
  <c r="L5" i="3"/>
  <c r="M5" i="3" s="1"/>
  <c r="L12" i="4"/>
  <c r="M12" i="4" s="1"/>
  <c r="N12" i="4" s="1"/>
  <c r="L9" i="4"/>
  <c r="M9" i="4" s="1"/>
  <c r="N9" i="4" s="1"/>
  <c r="M2" i="3"/>
  <c r="N2" i="3" s="1"/>
  <c r="L6" i="3"/>
  <c r="M6" i="3" s="1"/>
  <c r="N6" i="3" s="1"/>
  <c r="L4" i="3"/>
  <c r="M4" i="3" s="1"/>
  <c r="N4" i="3" s="1"/>
  <c r="N7" i="3"/>
  <c r="L5" i="6"/>
  <c r="M5" i="6" s="1"/>
  <c r="N5" i="6" s="1"/>
  <c r="L9" i="6"/>
  <c r="M9" i="6" s="1"/>
  <c r="N9" i="6" s="1"/>
  <c r="L2" i="8"/>
  <c r="M2" i="8" s="1"/>
  <c r="L5" i="7"/>
  <c r="M5" i="7" s="1"/>
  <c r="N5" i="7" s="1"/>
  <c r="L4" i="7"/>
  <c r="M4" i="7" s="1"/>
  <c r="N4" i="7" s="1"/>
  <c r="L3" i="7"/>
  <c r="M3" i="7" s="1"/>
  <c r="N3" i="7" s="1"/>
  <c r="L2" i="7"/>
  <c r="M2" i="7" s="1"/>
  <c r="N2" i="7" s="1"/>
  <c r="L6" i="6"/>
  <c r="M6" i="6" s="1"/>
  <c r="N6" i="6" s="1"/>
  <c r="L4" i="6"/>
  <c r="M4" i="6" s="1"/>
  <c r="N4" i="6" s="1"/>
  <c r="L10" i="6"/>
  <c r="M10" i="6" s="1"/>
  <c r="N10" i="6" s="1"/>
  <c r="L7" i="6"/>
  <c r="M7" i="6" s="1"/>
  <c r="N7" i="6" s="1"/>
  <c r="L2" i="6"/>
  <c r="M2" i="6" s="1"/>
  <c r="N2" i="6" s="1"/>
  <c r="L3" i="6"/>
  <c r="M3" i="6" s="1"/>
  <c r="N3" i="6" s="1"/>
  <c r="N5" i="3"/>
  <c r="C5" i="12" l="1"/>
  <c r="E5" i="12"/>
  <c r="D5" i="12"/>
  <c r="F5" i="12"/>
  <c r="B6" i="12"/>
  <c r="J6" i="12"/>
  <c r="N5" i="12"/>
  <c r="M5" i="12"/>
  <c r="L5" i="12"/>
  <c r="K5" i="12"/>
  <c r="H18" i="1"/>
  <c r="H17" i="1"/>
  <c r="I18" i="1"/>
  <c r="I17" i="1"/>
  <c r="H11" i="1"/>
  <c r="N6" i="4"/>
  <c r="O2" i="4" s="1"/>
  <c r="G4" i="1" s="1"/>
  <c r="I4" i="1" s="1"/>
  <c r="N6" i="7"/>
  <c r="O2" i="7" s="1"/>
  <c r="G14" i="1"/>
  <c r="N11" i="6"/>
  <c r="O2" i="6" s="1"/>
  <c r="G6" i="1" s="1"/>
  <c r="N15" i="5"/>
  <c r="O2" i="5" s="1"/>
  <c r="G5" i="1" s="1"/>
  <c r="B7" i="12" l="1"/>
  <c r="C6" i="12"/>
  <c r="F6" i="12"/>
  <c r="E6" i="12"/>
  <c r="D6" i="12"/>
  <c r="M6" i="12"/>
  <c r="K6" i="12"/>
  <c r="J7" i="12"/>
  <c r="N6" i="12"/>
  <c r="L6" i="12"/>
  <c r="I11" i="1"/>
  <c r="H4" i="1"/>
  <c r="O2" i="3"/>
  <c r="G3" i="1" s="1"/>
  <c r="I5" i="1"/>
  <c r="H5" i="1"/>
  <c r="I6" i="1"/>
  <c r="H6" i="1"/>
  <c r="I7" i="1"/>
  <c r="H7" i="1"/>
  <c r="I14" i="1"/>
  <c r="H14" i="1"/>
  <c r="B8" i="12" l="1"/>
  <c r="C7" i="12"/>
  <c r="F7" i="12"/>
  <c r="E7" i="12"/>
  <c r="D7" i="12"/>
  <c r="N7" i="12"/>
  <c r="M7" i="12"/>
  <c r="L7" i="12"/>
  <c r="K7" i="12"/>
  <c r="J8" i="12"/>
  <c r="I3" i="1"/>
  <c r="H3" i="1"/>
  <c r="H8" i="1"/>
  <c r="I15" i="1"/>
  <c r="F8" i="12" l="1"/>
  <c r="C8" i="12"/>
  <c r="E8" i="12"/>
  <c r="D8" i="12"/>
  <c r="N8" i="12"/>
  <c r="M8" i="12"/>
  <c r="L8" i="12"/>
  <c r="K8" i="12"/>
  <c r="I8" i="1"/>
  <c r="H15" i="1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firstRow="2" sourceFile="C:\Users\guerre50\Dropbox\KTH\thesis\testData\outpu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<sst xmlns="http://schemas.openxmlformats.org/spreadsheetml/2006/main" count="283" uniqueCount="40">
  <si>
    <t>session</t>
  </si>
  <si>
    <t>events</t>
  </si>
  <si>
    <t>start</t>
  </si>
  <si>
    <t>time (min)</t>
  </si>
  <si>
    <t>events/min</t>
  </si>
  <si>
    <t>distance</t>
  </si>
  <si>
    <t>lat</t>
  </si>
  <si>
    <t>long</t>
  </si>
  <si>
    <t>date</t>
  </si>
  <si>
    <t>dLat</t>
  </si>
  <si>
    <t>dLon</t>
  </si>
  <si>
    <t>lat1</t>
  </si>
  <si>
    <t>lat2</t>
  </si>
  <si>
    <t>http://www.movable-type.co.uk/scripts/latlong.html</t>
  </si>
  <si>
    <t>a</t>
  </si>
  <si>
    <t>c</t>
  </si>
  <si>
    <t>dist</t>
  </si>
  <si>
    <t>R</t>
  </si>
  <si>
    <t>total</t>
  </si>
  <si>
    <t>events/km</t>
  </si>
  <si>
    <t>velocity</t>
  </si>
  <si>
    <t>Hand</t>
  </si>
  <si>
    <t>Heart</t>
  </si>
  <si>
    <t>Head</t>
  </si>
  <si>
    <t>object</t>
  </si>
  <si>
    <t>deivid</t>
  </si>
  <si>
    <t>heart</t>
  </si>
  <si>
    <t>Torn</t>
  </si>
  <si>
    <t>player</t>
  </si>
  <si>
    <t>head</t>
  </si>
  <si>
    <t>hand</t>
  </si>
  <si>
    <t>13 players</t>
  </si>
  <si>
    <t>players</t>
  </si>
  <si>
    <t>day</t>
  </si>
  <si>
    <t>week</t>
  </si>
  <si>
    <t>month</t>
  </si>
  <si>
    <t>year</t>
  </si>
  <si>
    <t>6 months</t>
  </si>
  <si>
    <t>daily play (min)</t>
  </si>
  <si>
    <t>event space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</si>
</sst>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22" fontId="0" fillId="0" borderId="0" xfId="0" applyNumberFormat="1"/>
    <xf numFmtId="0" fontId="1" fillId="0" borderId="0" xfId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vable-type.co.uk/scripts/latlong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2" sqref="G12"/>
    </sheetView>
  </sheetViews>
  <sheetFormatPr baseColWidth="10" defaultRowHeight="15" x14ac:dyDescent="0.25"/>
  <cols>
    <col min="6" max="6" width="11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28</v>
      </c>
      <c r="E1" t="s">
        <v>1</v>
      </c>
      <c r="F1" t="s">
        <v>4</v>
      </c>
      <c r="G1" t="s">
        <v>5</v>
      </c>
      <c r="H1" t="s">
        <v>19</v>
      </c>
      <c r="I1" t="s">
        <v>20</v>
      </c>
    </row>
    <row r="2" spans="1:9" x14ac:dyDescent="0.25">
      <c r="B2" s="1"/>
    </row>
    <row r="3" spans="1:9" x14ac:dyDescent="0.25">
      <c r="A3">
        <v>2</v>
      </c>
      <c r="B3" s="1">
        <v>0.69444444444444453</v>
      </c>
      <c r="C3">
        <v>20</v>
      </c>
      <c r="D3" t="s">
        <v>29</v>
      </c>
      <c r="E3">
        <v>8</v>
      </c>
      <c r="F3">
        <f t="shared" ref="F3:F16" si="0">E3/C3</f>
        <v>0.4</v>
      </c>
      <c r="G3" s="4">
        <f>'2'!O2</f>
        <v>0.89850921695299368</v>
      </c>
      <c r="H3">
        <f>E3/G3</f>
        <v>8.9036371013860478</v>
      </c>
      <c r="I3">
        <f t="shared" ref="I3:I16" si="1">G3/C3*60</f>
        <v>2.6955276508589812</v>
      </c>
    </row>
    <row r="4" spans="1:9" x14ac:dyDescent="0.25">
      <c r="A4">
        <v>3</v>
      </c>
      <c r="B4" s="1">
        <v>0.41666666666666669</v>
      </c>
      <c r="C4">
        <v>20</v>
      </c>
      <c r="D4" t="s">
        <v>30</v>
      </c>
      <c r="E4">
        <v>5</v>
      </c>
      <c r="F4">
        <f t="shared" si="0"/>
        <v>0.25</v>
      </c>
      <c r="G4" s="4">
        <f>'3'!O2</f>
        <v>0.26658683715400033</v>
      </c>
      <c r="H4">
        <f t="shared" ref="H4:H10" si="2">E4/G4</f>
        <v>18.755614693427752</v>
      </c>
      <c r="I4">
        <f t="shared" si="1"/>
        <v>0.799760511462001</v>
      </c>
    </row>
    <row r="5" spans="1:9" x14ac:dyDescent="0.25">
      <c r="A5">
        <v>4</v>
      </c>
      <c r="B5" s="1">
        <v>0.4375</v>
      </c>
      <c r="C5">
        <v>30</v>
      </c>
      <c r="D5" t="s">
        <v>30</v>
      </c>
      <c r="E5">
        <v>14</v>
      </c>
      <c r="F5">
        <f t="shared" si="0"/>
        <v>0.46666666666666667</v>
      </c>
      <c r="G5" s="4">
        <f>'4'!O2</f>
        <v>1.2500793299505673</v>
      </c>
      <c r="H5">
        <f t="shared" si="2"/>
        <v>11.199289248750006</v>
      </c>
      <c r="I5">
        <f t="shared" si="1"/>
        <v>2.5001586599011345</v>
      </c>
    </row>
    <row r="6" spans="1:9" x14ac:dyDescent="0.25">
      <c r="A6">
        <v>5</v>
      </c>
      <c r="B6" s="1">
        <v>0.45833333333333331</v>
      </c>
      <c r="C6">
        <v>30</v>
      </c>
      <c r="D6" t="s">
        <v>29</v>
      </c>
      <c r="E6">
        <v>10</v>
      </c>
      <c r="F6">
        <f t="shared" si="0"/>
        <v>0.33333333333333331</v>
      </c>
      <c r="G6" s="4">
        <f>'5'!O2</f>
        <v>0.9149961825087487</v>
      </c>
      <c r="H6">
        <f t="shared" si="2"/>
        <v>10.929007345781342</v>
      </c>
      <c r="I6">
        <f t="shared" si="1"/>
        <v>1.8299923650174974</v>
      </c>
    </row>
    <row r="7" spans="1:9" x14ac:dyDescent="0.25">
      <c r="A7">
        <v>6</v>
      </c>
      <c r="B7" s="1">
        <v>0.4861111111111111</v>
      </c>
      <c r="C7">
        <v>20</v>
      </c>
      <c r="D7" t="s">
        <v>29</v>
      </c>
      <c r="E7">
        <v>5</v>
      </c>
      <c r="F7">
        <f t="shared" si="0"/>
        <v>0.25</v>
      </c>
      <c r="G7" s="4">
        <f>'6'!O2</f>
        <v>0.66747240548042019</v>
      </c>
      <c r="H7">
        <f t="shared" si="2"/>
        <v>7.4909463806240772</v>
      </c>
      <c r="I7">
        <f t="shared" si="1"/>
        <v>2.0024172164412604</v>
      </c>
    </row>
    <row r="8" spans="1:9" x14ac:dyDescent="0.25">
      <c r="A8">
        <v>7</v>
      </c>
      <c r="B8" s="1">
        <v>0.55208333333333337</v>
      </c>
      <c r="C8">
        <v>15</v>
      </c>
      <c r="D8" t="s">
        <v>26</v>
      </c>
      <c r="E8">
        <v>5</v>
      </c>
      <c r="F8">
        <f t="shared" si="0"/>
        <v>0.33333333333333331</v>
      </c>
      <c r="G8" s="4">
        <f>'7'!O2</f>
        <v>0.60260166489458822</v>
      </c>
      <c r="H8">
        <f t="shared" si="2"/>
        <v>8.2973551041792071</v>
      </c>
      <c r="I8">
        <f t="shared" si="1"/>
        <v>2.4104066595783529</v>
      </c>
    </row>
    <row r="9" spans="1:9" x14ac:dyDescent="0.25">
      <c r="C9">
        <v>15</v>
      </c>
      <c r="D9" t="s">
        <v>29</v>
      </c>
      <c r="E9">
        <v>5</v>
      </c>
      <c r="F9">
        <f t="shared" si="0"/>
        <v>0.33333333333333331</v>
      </c>
      <c r="G9">
        <f>'7'!O3</f>
        <v>0.54645205573870315</v>
      </c>
      <c r="H9">
        <f t="shared" si="2"/>
        <v>9.1499335531658215</v>
      </c>
      <c r="I9">
        <f t="shared" si="1"/>
        <v>2.1858082229548126</v>
      </c>
    </row>
    <row r="10" spans="1:9" x14ac:dyDescent="0.25">
      <c r="C10">
        <v>15</v>
      </c>
      <c r="D10" t="s">
        <v>30</v>
      </c>
      <c r="E10">
        <v>7</v>
      </c>
      <c r="F10">
        <f t="shared" si="0"/>
        <v>0.46666666666666667</v>
      </c>
      <c r="G10">
        <f>'7'!O4</f>
        <v>0.47535940822775036</v>
      </c>
      <c r="H10">
        <f t="shared" si="2"/>
        <v>14.725699920608738</v>
      </c>
      <c r="I10">
        <f t="shared" si="1"/>
        <v>1.9014376329110014</v>
      </c>
    </row>
    <row r="11" spans="1:9" x14ac:dyDescent="0.25">
      <c r="A11">
        <v>8</v>
      </c>
      <c r="B11" s="1">
        <v>0.56944444444444442</v>
      </c>
      <c r="C11">
        <v>20</v>
      </c>
      <c r="D11" t="s">
        <v>26</v>
      </c>
      <c r="E11">
        <v>7</v>
      </c>
      <c r="F11">
        <f t="shared" si="0"/>
        <v>0.35</v>
      </c>
      <c r="G11" s="4">
        <f>'8'!O2</f>
        <v>1.0015348876092363</v>
      </c>
      <c r="H11">
        <f t="shared" ref="H11:H16" si="3">E11/G11</f>
        <v>6.9892722526218716</v>
      </c>
      <c r="I11">
        <f t="shared" si="1"/>
        <v>3.0046046628277088</v>
      </c>
    </row>
    <row r="12" spans="1:9" x14ac:dyDescent="0.25">
      <c r="C12">
        <v>20</v>
      </c>
      <c r="D12" t="s">
        <v>29</v>
      </c>
      <c r="E12">
        <v>22</v>
      </c>
      <c r="F12">
        <f t="shared" si="0"/>
        <v>1.1000000000000001</v>
      </c>
      <c r="G12">
        <f>'8'!O3</f>
        <v>2.4403555520931395</v>
      </c>
      <c r="H12">
        <f t="shared" si="3"/>
        <v>9.0150797825874918</v>
      </c>
      <c r="I12">
        <f t="shared" si="1"/>
        <v>7.3210666562794184</v>
      </c>
    </row>
    <row r="13" spans="1:9" x14ac:dyDescent="0.25">
      <c r="C13">
        <v>20</v>
      </c>
      <c r="D13" t="s">
        <v>30</v>
      </c>
      <c r="E13">
        <v>11</v>
      </c>
      <c r="F13">
        <f t="shared" si="0"/>
        <v>0.55000000000000004</v>
      </c>
      <c r="G13">
        <f>'8'!O4</f>
        <v>1.4788085080385911</v>
      </c>
      <c r="H13">
        <f t="shared" si="3"/>
        <v>7.4384208233896256</v>
      </c>
      <c r="I13">
        <f t="shared" si="1"/>
        <v>4.4364255241157728</v>
      </c>
    </row>
    <row r="14" spans="1:9" x14ac:dyDescent="0.25">
      <c r="A14">
        <v>9</v>
      </c>
      <c r="B14" s="1">
        <v>0.58333333333333337</v>
      </c>
      <c r="C14">
        <v>30</v>
      </c>
      <c r="D14" t="s">
        <v>30</v>
      </c>
      <c r="E14">
        <v>8</v>
      </c>
      <c r="F14">
        <f t="shared" si="0"/>
        <v>0.26666666666666666</v>
      </c>
      <c r="G14" s="4">
        <f>'9'!O2</f>
        <v>0.70947447155898558</v>
      </c>
      <c r="H14">
        <f t="shared" si="3"/>
        <v>11.275951878044257</v>
      </c>
      <c r="I14">
        <f t="shared" si="1"/>
        <v>1.4189489431179712</v>
      </c>
    </row>
    <row r="15" spans="1:9" x14ac:dyDescent="0.25">
      <c r="A15">
        <v>10</v>
      </c>
      <c r="B15" s="1">
        <v>0.60416666666666663</v>
      </c>
      <c r="C15">
        <v>20</v>
      </c>
      <c r="D15" t="s">
        <v>29</v>
      </c>
      <c r="E15">
        <v>12</v>
      </c>
      <c r="F15">
        <f t="shared" si="0"/>
        <v>0.6</v>
      </c>
      <c r="G15" s="4">
        <f>'10'!O2</f>
        <v>0.99972724098374055</v>
      </c>
      <c r="H15">
        <f t="shared" si="3"/>
        <v>12.003274001208462</v>
      </c>
      <c r="I15">
        <f t="shared" si="1"/>
        <v>2.9991817229512217</v>
      </c>
    </row>
    <row r="16" spans="1:9" x14ac:dyDescent="0.25">
      <c r="C16">
        <v>20</v>
      </c>
      <c r="D16" t="s">
        <v>26</v>
      </c>
      <c r="E16">
        <v>11</v>
      </c>
      <c r="F16">
        <f t="shared" si="0"/>
        <v>0.55000000000000004</v>
      </c>
      <c r="G16">
        <f>'10'!O3</f>
        <v>1.4542914396986162</v>
      </c>
      <c r="H16">
        <f t="shared" si="3"/>
        <v>7.5638209094317528</v>
      </c>
      <c r="I16">
        <f t="shared" si="1"/>
        <v>4.3628743190958481</v>
      </c>
    </row>
    <row r="17" spans="3:9" x14ac:dyDescent="0.25">
      <c r="C17">
        <f>AVERAGE(C3:C16)</f>
        <v>21.071428571428573</v>
      </c>
      <c r="E17">
        <f>AVERAGE(E3:E16)</f>
        <v>9.2857142857142865</v>
      </c>
      <c r="F17">
        <f>AVERAGE(F3:F16)</f>
        <v>0.44642857142857134</v>
      </c>
      <c r="G17">
        <f>AVERAGE(G3:G16)</f>
        <v>0.9790178000635773</v>
      </c>
      <c r="H17">
        <f>AVERAGE(H3:H16)</f>
        <v>10.266950213943316</v>
      </c>
      <c r="I17">
        <f>AVERAGE(I3:I16)</f>
        <v>2.8477579105366422</v>
      </c>
    </row>
    <row r="18" spans="3:9" x14ac:dyDescent="0.25">
      <c r="C18">
        <f>_xlfn.STDEV.S(C3:C16)</f>
        <v>5.2545114054391506</v>
      </c>
      <c r="E18">
        <f>_xlfn.STDEV.S(E3:E16)</f>
        <v>4.681034918913543</v>
      </c>
      <c r="F18">
        <f>_xlfn.STDEV.S(F3:F16)</f>
        <v>0.22054502916663082</v>
      </c>
      <c r="G18">
        <f>_xlfn.STDEV.S(G3:G16)</f>
        <v>0.55163536478298103</v>
      </c>
      <c r="H18">
        <f>_xlfn.STDEV.S(H3:H16)</f>
        <v>3.2768188602019679</v>
      </c>
      <c r="I18">
        <f>_xlfn.STDEV.S(I3:I16)</f>
        <v>1.6298342199442255</v>
      </c>
    </row>
    <row r="19" spans="3:9" x14ac:dyDescent="0.25">
      <c r="C19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2" sqref="O2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41473.585381944446</v>
      </c>
      <c r="B2">
        <v>59.406100000000002</v>
      </c>
      <c r="C2">
        <v>17.944707999999999</v>
      </c>
      <c r="D2" s="7" t="s">
        <v>21</v>
      </c>
      <c r="E2" s="7"/>
      <c r="F2" s="7"/>
      <c r="G2" s="7">
        <v>6371</v>
      </c>
      <c r="H2" s="7">
        <f>RADIANS(B3-B2)</f>
        <v>-9.1629785730263828E-6</v>
      </c>
      <c r="I2" s="7">
        <f>RADIANS(C3-C2)</f>
        <v>2.432988977282238E-5</v>
      </c>
      <c r="J2" s="7">
        <f>RADIANS(B2)</f>
        <v>1.0368320407690035</v>
      </c>
      <c r="K2" s="7">
        <f>RADIANS(B3)</f>
        <v>1.0368228777904305</v>
      </c>
      <c r="L2" s="7">
        <f>POWER(SIN(H2/2),2)+POWER(SIN(I2/2),2)*COS(J2)*COS(K2)</f>
        <v>5.9323402806088807E-11</v>
      </c>
      <c r="M2" s="7">
        <f>2*ATAN(SQRT(L2)/SQRT(1-L2))</f>
        <v>1.5404337416099649E-5</v>
      </c>
      <c r="N2" s="7">
        <f>G2*M2</f>
        <v>9.8141033677970863E-2</v>
      </c>
      <c r="O2">
        <f>N9</f>
        <v>0.70947447155898558</v>
      </c>
    </row>
    <row r="3" spans="1:15" x14ac:dyDescent="0.25">
      <c r="A3" s="2">
        <v>41473.587256944447</v>
      </c>
      <c r="B3">
        <v>59.405574999999999</v>
      </c>
      <c r="C3">
        <v>17.946102</v>
      </c>
      <c r="D3" s="7" t="s">
        <v>21</v>
      </c>
      <c r="E3" s="7"/>
      <c r="F3" s="7"/>
      <c r="G3" s="7">
        <v>6371</v>
      </c>
      <c r="H3" s="7">
        <f t="shared" ref="H3:H8" si="0">RADIANS(B4-B3)</f>
        <v>-1.2723450247034433E-5</v>
      </c>
      <c r="I3" s="7">
        <f t="shared" ref="I3:I8" si="1">RADIANS(C4-C3)</f>
        <v>2.0978857608958914E-5</v>
      </c>
      <c r="J3" s="7">
        <f t="shared" ref="J3:J8" si="2">RADIANS(B3)</f>
        <v>1.0368228777904305</v>
      </c>
      <c r="K3" s="7">
        <f t="shared" ref="K3:K8" si="3">RADIANS(B4)</f>
        <v>1.0368101543401833</v>
      </c>
      <c r="L3" s="7">
        <f t="shared" ref="L3:L8" si="4">POWER(SIN(H3/2),2)+POWER(SIN(I3/2),2)*COS(J3)*COS(K3)</f>
        <v>6.8973612254159114E-11</v>
      </c>
      <c r="M3" s="7">
        <f t="shared" ref="M3:M8" si="5">2*ATAN(SQRT(L3)/SQRT(1-L3))</f>
        <v>1.6610070710956637E-5</v>
      </c>
      <c r="N3" s="7">
        <f t="shared" ref="N3:N8" si="6">G3*M3</f>
        <v>0.10582276049950473</v>
      </c>
    </row>
    <row r="4" spans="1:15" x14ac:dyDescent="0.25">
      <c r="A4" s="2">
        <v>41473.588206018518</v>
      </c>
      <c r="B4">
        <v>59.404845999999999</v>
      </c>
      <c r="C4">
        <v>17.947303999999999</v>
      </c>
      <c r="D4" s="7" t="s">
        <v>21</v>
      </c>
      <c r="E4" s="7"/>
      <c r="F4" s="7"/>
      <c r="G4" s="7">
        <v>6371</v>
      </c>
      <c r="H4" s="7">
        <f t="shared" si="0"/>
        <v>-1.518436449233388E-5</v>
      </c>
      <c r="I4" s="7">
        <f t="shared" si="1"/>
        <v>2.0961404316483036E-5</v>
      </c>
      <c r="J4" s="7">
        <f t="shared" si="2"/>
        <v>1.0368101543401833</v>
      </c>
      <c r="K4" s="7">
        <f t="shared" si="3"/>
        <v>1.0367949699756911</v>
      </c>
      <c r="L4" s="7">
        <f t="shared" si="4"/>
        <v>8.609723534011063E-11</v>
      </c>
      <c r="M4" s="7">
        <f t="shared" si="5"/>
        <v>1.8557719185566046E-5</v>
      </c>
      <c r="N4" s="7">
        <f t="shared" si="6"/>
        <v>0.11823122893124127</v>
      </c>
    </row>
    <row r="5" spans="1:15" x14ac:dyDescent="0.25">
      <c r="A5" s="2">
        <v>41473.589201388888</v>
      </c>
      <c r="B5">
        <v>59.403976</v>
      </c>
      <c r="C5">
        <v>17.948505000000001</v>
      </c>
      <c r="D5" s="7" t="s">
        <v>21</v>
      </c>
      <c r="E5" s="7"/>
      <c r="F5" s="7"/>
      <c r="G5" s="7">
        <v>6371</v>
      </c>
      <c r="H5" s="7">
        <f t="shared" si="0"/>
        <v>-8.656833089861778E-6</v>
      </c>
      <c r="I5" s="7">
        <f t="shared" si="1"/>
        <v>-2.2462387473190939E-5</v>
      </c>
      <c r="J5" s="7">
        <f t="shared" si="2"/>
        <v>1.0367949699756911</v>
      </c>
      <c r="K5" s="7">
        <f t="shared" si="3"/>
        <v>1.0367863131426012</v>
      </c>
      <c r="L5" s="7">
        <f t="shared" si="4"/>
        <v>5.1413719189551463E-11</v>
      </c>
      <c r="M5" s="7">
        <f t="shared" si="5"/>
        <v>1.4340672116805767E-5</v>
      </c>
      <c r="N5" s="7">
        <f t="shared" si="6"/>
        <v>9.1364422056169542E-2</v>
      </c>
    </row>
    <row r="6" spans="1:15" x14ac:dyDescent="0.25">
      <c r="A6" s="2">
        <v>41473.591203703705</v>
      </c>
      <c r="B6">
        <v>59.403480000000002</v>
      </c>
      <c r="C6">
        <v>17.947217999999999</v>
      </c>
      <c r="D6" s="7" t="s">
        <v>21</v>
      </c>
      <c r="E6" s="7"/>
      <c r="F6" s="7"/>
      <c r="G6" s="7">
        <v>6371</v>
      </c>
      <c r="H6" s="7">
        <f t="shared" si="0"/>
        <v>8.8662726000683656E-6</v>
      </c>
      <c r="I6" s="7">
        <f t="shared" si="1"/>
        <v>2.5097834643683212E-5</v>
      </c>
      <c r="J6" s="7">
        <f t="shared" si="2"/>
        <v>1.0367863131426012</v>
      </c>
      <c r="K6" s="7">
        <f t="shared" si="3"/>
        <v>1.0367951794152013</v>
      </c>
      <c r="L6" s="7">
        <f t="shared" si="4"/>
        <v>6.0449208992624093E-11</v>
      </c>
      <c r="M6" s="7">
        <f t="shared" si="5"/>
        <v>1.5549817875954963E-5</v>
      </c>
      <c r="N6" s="7">
        <f t="shared" si="6"/>
        <v>9.9067889687709076E-2</v>
      </c>
    </row>
    <row r="7" spans="1:15" x14ac:dyDescent="0.25">
      <c r="A7" s="2">
        <v>41473.593090277776</v>
      </c>
      <c r="B7">
        <v>59.403987999999998</v>
      </c>
      <c r="C7">
        <v>17.948656</v>
      </c>
      <c r="D7" s="7" t="s">
        <v>21</v>
      </c>
      <c r="E7" s="7"/>
      <c r="F7" s="7"/>
      <c r="G7" s="7">
        <v>6371</v>
      </c>
      <c r="H7" s="7">
        <f t="shared" si="0"/>
        <v>4.4505895926340742E-6</v>
      </c>
      <c r="I7" s="7">
        <f t="shared" si="1"/>
        <v>2.2479840765666817E-5</v>
      </c>
      <c r="J7" s="7">
        <f t="shared" si="2"/>
        <v>1.0367951794152013</v>
      </c>
      <c r="K7" s="7">
        <f t="shared" si="3"/>
        <v>1.0367996300047939</v>
      </c>
      <c r="L7" s="7">
        <f t="shared" si="4"/>
        <v>3.7680519865113243E-11</v>
      </c>
      <c r="M7" s="7">
        <f t="shared" si="5"/>
        <v>1.2276892092966608E-5</v>
      </c>
      <c r="N7" s="7">
        <f t="shared" si="6"/>
        <v>7.8216079524290258E-2</v>
      </c>
    </row>
    <row r="8" spans="1:15" x14ac:dyDescent="0.25">
      <c r="A8" s="2">
        <v>41473.593715277777</v>
      </c>
      <c r="B8">
        <v>59.404243000000001</v>
      </c>
      <c r="C8">
        <v>17.949943999999999</v>
      </c>
      <c r="D8" s="7" t="s">
        <v>21</v>
      </c>
      <c r="E8" s="7"/>
      <c r="F8" s="7"/>
      <c r="G8" s="7">
        <v>6371</v>
      </c>
      <c r="H8" s="7">
        <f t="shared" si="0"/>
        <v>1.8186330805749691E-5</v>
      </c>
      <c r="I8" s="7">
        <f t="shared" si="1"/>
        <v>7.8539816339871825E-6</v>
      </c>
      <c r="J8" s="7">
        <f t="shared" si="2"/>
        <v>1.0367996300047939</v>
      </c>
      <c r="K8" s="7">
        <f t="shared" si="3"/>
        <v>1.0368178163355997</v>
      </c>
      <c r="L8" s="7">
        <f t="shared" si="4"/>
        <v>8.6680538316020313E-11</v>
      </c>
      <c r="M8" s="7">
        <f t="shared" si="5"/>
        <v>1.8620476719839888E-5</v>
      </c>
      <c r="N8" s="7">
        <f t="shared" si="6"/>
        <v>0.11863105718209993</v>
      </c>
    </row>
    <row r="9" spans="1:15" x14ac:dyDescent="0.25">
      <c r="A9" s="2">
        <v>41473.596863425926</v>
      </c>
      <c r="B9">
        <v>59.405284999999999</v>
      </c>
      <c r="C9">
        <v>17.950393999999999</v>
      </c>
      <c r="D9" s="7" t="s">
        <v>21</v>
      </c>
      <c r="E9" s="7"/>
      <c r="F9" s="7"/>
      <c r="G9" s="7">
        <v>6371</v>
      </c>
      <c r="H9" s="7"/>
      <c r="I9" s="7"/>
      <c r="J9" s="7"/>
      <c r="K9" s="7"/>
      <c r="L9" s="7"/>
      <c r="M9" s="7"/>
      <c r="N9" s="7">
        <f>SUM(N2:N8)</f>
        <v>0.70947447155898558</v>
      </c>
    </row>
    <row r="12" spans="1:15" x14ac:dyDescent="0.25">
      <c r="A12" s="2">
        <v>41473.594027777777</v>
      </c>
      <c r="B12">
        <v>59.403649999999999</v>
      </c>
      <c r="C12">
        <v>17.949358</v>
      </c>
      <c r="D12" s="6" t="s">
        <v>22</v>
      </c>
      <c r="E12" s="6"/>
      <c r="F12" s="6"/>
      <c r="G12" s="6">
        <v>6371</v>
      </c>
      <c r="H12" s="6">
        <f>RADIANS(B13-B12)</f>
        <v>-1.1274826967816168E-5</v>
      </c>
      <c r="I12" s="6">
        <f>RADIANS(C13-C12)</f>
        <v>7.3687801019176432E-5</v>
      </c>
      <c r="J12" s="6">
        <f>RADIANS(B12)</f>
        <v>1.0367892802023295</v>
      </c>
      <c r="K12" s="6">
        <f>RADIANS(B13)</f>
        <v>1.0367780053753617</v>
      </c>
      <c r="L12" s="6">
        <f>POWER(SIN(H12/2),2)+POWER(SIN(I12/2),2)*COS(J12)*COS(K12)</f>
        <v>3.8346405694366693E-10</v>
      </c>
      <c r="M12" s="6">
        <f>2*ATAN(SQRT(L12)/SQRT(1-L12))</f>
        <v>3.9164476607899753E-5</v>
      </c>
      <c r="N12" s="6">
        <f>G12*M12</f>
        <v>0.24951688046892934</v>
      </c>
    </row>
    <row r="13" spans="1:15" x14ac:dyDescent="0.25">
      <c r="A13" s="2">
        <v>41473.594340277778</v>
      </c>
      <c r="B13">
        <v>59.403004000000003</v>
      </c>
      <c r="C13">
        <v>17.953579999999999</v>
      </c>
      <c r="D13" s="6" t="s">
        <v>22</v>
      </c>
      <c r="E13" s="6"/>
      <c r="F13" s="6"/>
      <c r="G13" s="6">
        <v>6371</v>
      </c>
      <c r="H13" s="6">
        <f>RADIANS(B14-B13)</f>
        <v>-5.2010811709570229E-6</v>
      </c>
      <c r="I13" s="6">
        <f>RADIANS(C14-C13)</f>
        <v>-1.8901915799058879E-5</v>
      </c>
      <c r="J13" s="6">
        <f>RADIANS(B13)</f>
        <v>1.0367780053753617</v>
      </c>
      <c r="K13" s="6">
        <f>RADIANS(B14)</f>
        <v>1.0367728042941908</v>
      </c>
      <c r="L13" s="6">
        <f>POWER(SIN(H13/2),2)+POWER(SIN(I13/2),2)*COS(J13)*COS(K13)</f>
        <v>2.9903948943707458E-11</v>
      </c>
      <c r="M13" s="6">
        <f>2*ATAN(SQRT(L13)/SQRT(1-L13))</f>
        <v>1.0936900647625093E-5</v>
      </c>
      <c r="N13" s="6">
        <f>G13*M13</f>
        <v>6.9678994026019472E-2</v>
      </c>
    </row>
    <row r="14" spans="1:15" x14ac:dyDescent="0.25">
      <c r="A14" s="2">
        <v>41473.597858796296</v>
      </c>
      <c r="B14">
        <v>59.402706000000002</v>
      </c>
      <c r="C14">
        <v>17.952497000000001</v>
      </c>
      <c r="D14" s="6" t="s">
        <v>22</v>
      </c>
      <c r="E14" s="6"/>
      <c r="F14" s="6"/>
      <c r="G14" s="6">
        <v>6371</v>
      </c>
      <c r="H14" s="6"/>
      <c r="I14" s="6"/>
      <c r="J14" s="6"/>
      <c r="K14" s="6"/>
      <c r="L14" s="6"/>
      <c r="M14" s="6"/>
      <c r="N14" s="6">
        <f>SUM(N12:N13)</f>
        <v>0.31919587449494879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O4" sqref="O4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18</v>
      </c>
    </row>
    <row r="2" spans="1:15" x14ac:dyDescent="0.25">
      <c r="A2" s="2">
        <v>41473.602337962962</v>
      </c>
      <c r="B2">
        <v>59.404266</v>
      </c>
      <c r="C2">
        <v>17.951681000000001</v>
      </c>
      <c r="D2" s="5" t="s">
        <v>23</v>
      </c>
      <c r="E2" s="5"/>
      <c r="F2" s="5"/>
      <c r="G2" s="5">
        <v>6371</v>
      </c>
      <c r="H2" s="5">
        <f>RADIANS(B3-B2)</f>
        <v>3.316125579097731E-7</v>
      </c>
      <c r="I2" s="5">
        <f>RADIANS(C3-C2)</f>
        <v>1.7976891295543103E-5</v>
      </c>
      <c r="J2" s="5">
        <f>RADIANS(B2)</f>
        <v>1.0368000314305219</v>
      </c>
      <c r="K2" s="5">
        <f>RADIANS(B3)</f>
        <v>1.0368003630430798</v>
      </c>
      <c r="L2" s="5">
        <f>POWER(SIN(H2/2),2)+POWER(SIN(I2/2),2)*COS(J2)*COS(K2)</f>
        <v>2.0957327616347845E-11</v>
      </c>
      <c r="M2" s="5">
        <f>2*ATAN(SQRT(L2)/SQRT(1-L2))</f>
        <v>9.1558347771231111E-6</v>
      </c>
      <c r="N2" s="5">
        <f>G2*M2</f>
        <v>5.8331823365051341E-2</v>
      </c>
      <c r="O2">
        <f>N13</f>
        <v>0.99972724098374055</v>
      </c>
    </row>
    <row r="3" spans="1:15" x14ac:dyDescent="0.25">
      <c r="A3" s="2">
        <v>41473.603587962964</v>
      </c>
      <c r="B3">
        <v>59.404285000000002</v>
      </c>
      <c r="C3">
        <v>17.952711000000001</v>
      </c>
      <c r="D3" s="5" t="s">
        <v>23</v>
      </c>
      <c r="E3" s="5"/>
      <c r="F3" s="5"/>
      <c r="G3" s="5">
        <v>6371</v>
      </c>
      <c r="H3" s="5">
        <f t="shared" ref="H3:H12" si="0">RADIANS(B4-B3)</f>
        <v>1.0454522219465694E-5</v>
      </c>
      <c r="I3" s="5">
        <f t="shared" ref="I3:I12" si="1">RADIANS(C4-C3)</f>
        <v>-1.923352835696865E-5</v>
      </c>
      <c r="J3" s="5">
        <f t="shared" ref="J3:J12" si="2">RADIANS(B3)</f>
        <v>1.0368003630430798</v>
      </c>
      <c r="K3" s="5">
        <f t="shared" ref="K3:K12" si="3">RADIANS(B4)</f>
        <v>1.0368108175652992</v>
      </c>
      <c r="L3" s="5">
        <f t="shared" ref="L3:L12" si="4">POWER(SIN(H3/2),2)+POWER(SIN(I3/2),2)*COS(J3)*COS(K3)</f>
        <v>5.1282042458247143E-11</v>
      </c>
      <c r="M3" s="5">
        <f t="shared" ref="M3:M12" si="5">2*ATAN(SQRT(L3)/SQRT(1-L3))</f>
        <v>1.4322296248733826E-5</v>
      </c>
      <c r="N3" s="5">
        <f t="shared" ref="N3:N12" si="6">G3*M3</f>
        <v>9.12473494006832E-2</v>
      </c>
      <c r="O3">
        <f>N26</f>
        <v>1.4542914396986162</v>
      </c>
    </row>
    <row r="4" spans="1:15" x14ac:dyDescent="0.25">
      <c r="A4" s="2">
        <v>41473.606087962966</v>
      </c>
      <c r="B4">
        <v>59.404884000000003</v>
      </c>
      <c r="C4">
        <v>17.951609000000001</v>
      </c>
      <c r="D4" s="5" t="s">
        <v>23</v>
      </c>
      <c r="E4" s="5"/>
      <c r="F4" s="5"/>
      <c r="G4" s="5">
        <v>6371</v>
      </c>
      <c r="H4" s="5">
        <f t="shared" si="0"/>
        <v>1.1449359893070999E-5</v>
      </c>
      <c r="I4" s="5">
        <f t="shared" si="1"/>
        <v>-2.0071286397981023E-5</v>
      </c>
      <c r="J4" s="5">
        <f t="shared" si="2"/>
        <v>1.0368108175652992</v>
      </c>
      <c r="K4" s="5">
        <f t="shared" si="3"/>
        <v>1.0368222669251923</v>
      </c>
      <c r="L4" s="5">
        <f t="shared" si="4"/>
        <v>5.8861297563787303E-11</v>
      </c>
      <c r="M4" s="5">
        <f t="shared" si="5"/>
        <v>1.5344223351469072E-5</v>
      </c>
      <c r="N4" s="5">
        <f t="shared" si="6"/>
        <v>9.7758046972209453E-2</v>
      </c>
    </row>
    <row r="5" spans="1:15" x14ac:dyDescent="0.25">
      <c r="A5" s="2">
        <v>41473.608900462961</v>
      </c>
      <c r="B5">
        <v>59.405540000000002</v>
      </c>
      <c r="C5">
        <v>17.950458999999999</v>
      </c>
      <c r="D5" s="5" t="s">
        <v>23</v>
      </c>
      <c r="E5" s="5"/>
      <c r="F5" s="5"/>
      <c r="G5" s="5">
        <v>6371</v>
      </c>
      <c r="H5" s="5">
        <f t="shared" si="0"/>
        <v>-2.7925268032092217E-6</v>
      </c>
      <c r="I5" s="5">
        <f t="shared" si="1"/>
        <v>-2.2846359908590352E-5</v>
      </c>
      <c r="J5" s="5">
        <f t="shared" si="2"/>
        <v>1.0368222669251923</v>
      </c>
      <c r="K5" s="5">
        <f t="shared" si="3"/>
        <v>1.0368194743983892</v>
      </c>
      <c r="L5" s="5">
        <f t="shared" si="4"/>
        <v>3.575138807052083E-11</v>
      </c>
      <c r="M5" s="5">
        <f t="shared" si="5"/>
        <v>1.1958492893495714E-5</v>
      </c>
      <c r="N5" s="5">
        <f t="shared" si="6"/>
        <v>7.6187558224461188E-2</v>
      </c>
    </row>
    <row r="6" spans="1:15" x14ac:dyDescent="0.25">
      <c r="A6" s="2">
        <v>41473.609525462962</v>
      </c>
      <c r="B6">
        <v>59.405380000000001</v>
      </c>
      <c r="C6">
        <v>17.949149999999999</v>
      </c>
      <c r="D6" s="5" t="s">
        <v>23</v>
      </c>
      <c r="E6" s="5"/>
      <c r="F6" s="5"/>
      <c r="G6" s="5">
        <v>6371</v>
      </c>
      <c r="H6" s="5">
        <f t="shared" si="0"/>
        <v>1.2793263417061958E-5</v>
      </c>
      <c r="I6" s="5">
        <f t="shared" si="1"/>
        <v>-2.0594885173497492E-5</v>
      </c>
      <c r="J6" s="5">
        <f t="shared" si="2"/>
        <v>1.0368194743983892</v>
      </c>
      <c r="K6" s="5">
        <f t="shared" si="3"/>
        <v>1.036832267661806</v>
      </c>
      <c r="L6" s="5">
        <f t="shared" si="4"/>
        <v>6.8384304898074376E-11</v>
      </c>
      <c r="M6" s="5">
        <f t="shared" si="5"/>
        <v>1.6538960656538632E-5</v>
      </c>
      <c r="N6" s="5">
        <f t="shared" si="6"/>
        <v>0.10536971834280762</v>
      </c>
    </row>
    <row r="7" spans="1:15" x14ac:dyDescent="0.25">
      <c r="A7" s="2">
        <v>41473.610462962963</v>
      </c>
      <c r="B7">
        <v>59.406112999999998</v>
      </c>
      <c r="C7">
        <v>17.947970000000002</v>
      </c>
      <c r="D7" s="5" t="s">
        <v>23</v>
      </c>
      <c r="E7" s="5"/>
      <c r="F7" s="5"/>
      <c r="G7" s="5">
        <v>6371</v>
      </c>
      <c r="H7" s="5">
        <f t="shared" si="0"/>
        <v>8.7790061375649624E-6</v>
      </c>
      <c r="I7" s="5">
        <f t="shared" si="1"/>
        <v>2.0594885173497492E-5</v>
      </c>
      <c r="J7" s="5">
        <f t="shared" si="2"/>
        <v>1.036832267661806</v>
      </c>
      <c r="K7" s="5">
        <f t="shared" si="3"/>
        <v>1.0368410466679436</v>
      </c>
      <c r="L7" s="5">
        <f t="shared" si="4"/>
        <v>4.6734142732810862E-11</v>
      </c>
      <c r="M7" s="5">
        <f t="shared" si="5"/>
        <v>1.3672474938143261E-5</v>
      </c>
      <c r="N7" s="5">
        <f t="shared" si="6"/>
        <v>8.7107337830910708E-2</v>
      </c>
    </row>
    <row r="8" spans="1:15" x14ac:dyDescent="0.25">
      <c r="A8" s="2">
        <v>41473.611400462964</v>
      </c>
      <c r="B8">
        <v>59.406616</v>
      </c>
      <c r="C8">
        <v>17.949149999999999</v>
      </c>
      <c r="D8" s="5" t="s">
        <v>23</v>
      </c>
      <c r="E8" s="5"/>
      <c r="F8" s="5"/>
      <c r="G8" s="5">
        <v>6371</v>
      </c>
      <c r="H8" s="5">
        <f t="shared" si="0"/>
        <v>-1.2147491593842303E-5</v>
      </c>
      <c r="I8" s="5">
        <f t="shared" si="1"/>
        <v>-1.7610372152619565E-5</v>
      </c>
      <c r="J8" s="5">
        <f t="shared" si="2"/>
        <v>1.0368410466679436</v>
      </c>
      <c r="K8" s="5">
        <f t="shared" si="3"/>
        <v>1.0368288991763499</v>
      </c>
      <c r="L8" s="5">
        <f t="shared" si="4"/>
        <v>5.6973112029449179E-11</v>
      </c>
      <c r="M8" s="5">
        <f t="shared" si="5"/>
        <v>1.5096107051890053E-5</v>
      </c>
      <c r="N8" s="5">
        <f t="shared" si="6"/>
        <v>9.6177298027591535E-2</v>
      </c>
    </row>
    <row r="9" spans="1:15" x14ac:dyDescent="0.25">
      <c r="A9" s="2">
        <v>41473.61515046296</v>
      </c>
      <c r="B9">
        <v>59.405920000000002</v>
      </c>
      <c r="C9">
        <v>17.948141</v>
      </c>
      <c r="D9" s="5" t="s">
        <v>23</v>
      </c>
      <c r="E9" s="5"/>
      <c r="F9" s="5"/>
      <c r="G9" s="5">
        <v>6371</v>
      </c>
      <c r="H9" s="5">
        <f t="shared" si="0"/>
        <v>-1.089085453247876E-5</v>
      </c>
      <c r="I9" s="5">
        <f t="shared" si="1"/>
        <v>-1.8744836166403935E-5</v>
      </c>
      <c r="J9" s="5">
        <f t="shared" si="2"/>
        <v>1.0368288991763499</v>
      </c>
      <c r="K9" s="5">
        <f t="shared" si="3"/>
        <v>1.0368180083218175</v>
      </c>
      <c r="L9" s="5">
        <f t="shared" si="4"/>
        <v>5.2407098256052784E-11</v>
      </c>
      <c r="M9" s="5">
        <f t="shared" si="5"/>
        <v>1.4478549410347471E-5</v>
      </c>
      <c r="N9" s="5">
        <f t="shared" si="6"/>
        <v>9.2242838293323734E-2</v>
      </c>
    </row>
    <row r="10" spans="1:15" x14ac:dyDescent="0.25">
      <c r="A10" s="2">
        <v>41473.61577546296</v>
      </c>
      <c r="B10">
        <v>59.405296</v>
      </c>
      <c r="C10">
        <v>17.947067000000001</v>
      </c>
      <c r="D10" s="5" t="s">
        <v>23</v>
      </c>
      <c r="E10" s="5"/>
      <c r="F10" s="5"/>
      <c r="G10" s="5">
        <v>6371</v>
      </c>
      <c r="H10" s="5">
        <f t="shared" si="0"/>
        <v>-2.062979175857326E-5</v>
      </c>
      <c r="I10" s="5">
        <f t="shared" si="1"/>
        <v>-7.8539816339871825E-6</v>
      </c>
      <c r="J10" s="5">
        <f t="shared" si="2"/>
        <v>1.0368180083218175</v>
      </c>
      <c r="K10" s="5">
        <f t="shared" si="3"/>
        <v>1.0367973785300588</v>
      </c>
      <c r="L10" s="5">
        <f t="shared" si="4"/>
        <v>1.1039197218508684E-10</v>
      </c>
      <c r="M10" s="5">
        <f t="shared" si="5"/>
        <v>2.1013516810771963E-5</v>
      </c>
      <c r="N10" s="5">
        <f t="shared" si="6"/>
        <v>0.13387711560142818</v>
      </c>
    </row>
    <row r="11" spans="1:15" x14ac:dyDescent="0.25">
      <c r="A11" s="2">
        <v>41473.617025462961</v>
      </c>
      <c r="B11">
        <v>59.404114</v>
      </c>
      <c r="C11">
        <v>17.946617</v>
      </c>
      <c r="D11" s="5" t="s">
        <v>23</v>
      </c>
      <c r="E11" s="5"/>
      <c r="F11" s="5"/>
      <c r="G11" s="5">
        <v>6371</v>
      </c>
      <c r="H11" s="5">
        <f t="shared" si="0"/>
        <v>8.656833089861778E-6</v>
      </c>
      <c r="I11" s="5">
        <f t="shared" si="1"/>
        <v>-1.7976891295543103E-5</v>
      </c>
      <c r="J11" s="5">
        <f t="shared" si="2"/>
        <v>1.0367973785300588</v>
      </c>
      <c r="K11" s="5">
        <f t="shared" si="3"/>
        <v>1.0368060353631487</v>
      </c>
      <c r="L11" s="5">
        <f t="shared" si="4"/>
        <v>3.96649188023702E-11</v>
      </c>
      <c r="M11" s="5">
        <f t="shared" si="5"/>
        <v>1.2596018228455313E-5</v>
      </c>
      <c r="N11" s="5">
        <f t="shared" si="6"/>
        <v>8.0249232133488793E-2</v>
      </c>
    </row>
    <row r="12" spans="1:15" x14ac:dyDescent="0.25">
      <c r="A12" s="2">
        <v>41473.618009259262</v>
      </c>
      <c r="B12">
        <v>59.404609999999998</v>
      </c>
      <c r="C12">
        <v>17.945587</v>
      </c>
      <c r="D12" s="5" t="s">
        <v>23</v>
      </c>
      <c r="E12" s="5"/>
      <c r="F12" s="5"/>
      <c r="G12" s="5">
        <v>6371</v>
      </c>
      <c r="H12" s="5">
        <f t="shared" si="0"/>
        <v>-3.0019663134158096E-6</v>
      </c>
      <c r="I12" s="5">
        <f t="shared" si="1"/>
        <v>2.432988977282238E-5</v>
      </c>
      <c r="J12" s="5">
        <f t="shared" si="2"/>
        <v>1.0368060353631487</v>
      </c>
      <c r="K12" s="5">
        <f t="shared" si="3"/>
        <v>1.0368030333968352</v>
      </c>
      <c r="L12" s="5">
        <f t="shared" si="4"/>
        <v>4.0589281792030378E-11</v>
      </c>
      <c r="M12" s="5">
        <f t="shared" si="5"/>
        <v>1.2741943618236512E-5</v>
      </c>
      <c r="N12" s="5">
        <f t="shared" si="6"/>
        <v>8.1178922791784819E-2</v>
      </c>
    </row>
    <row r="13" spans="1:15" x14ac:dyDescent="0.25">
      <c r="A13" s="2">
        <v>41473.619340277779</v>
      </c>
      <c r="B13">
        <v>59.404437999999999</v>
      </c>
      <c r="C13">
        <v>17.946981000000001</v>
      </c>
      <c r="D13" s="5" t="s">
        <v>23</v>
      </c>
      <c r="E13" s="5"/>
      <c r="F13" s="5"/>
      <c r="G13" s="5">
        <v>6371</v>
      </c>
      <c r="H13" s="5"/>
      <c r="I13" s="5"/>
      <c r="J13" s="5"/>
      <c r="K13" s="5"/>
      <c r="L13" s="5"/>
      <c r="M13" s="5"/>
      <c r="N13" s="5">
        <f>SUM(N2:N12)</f>
        <v>0.99972724098374055</v>
      </c>
    </row>
    <row r="16" spans="1:15" x14ac:dyDescent="0.25">
      <c r="A16" s="2">
        <v>41473.605451388888</v>
      </c>
      <c r="B16">
        <v>59.402785999999999</v>
      </c>
      <c r="C16">
        <v>17.950839999999999</v>
      </c>
      <c r="D16" s="6" t="s">
        <v>22</v>
      </c>
      <c r="E16" s="6"/>
      <c r="F16" s="6"/>
      <c r="G16" s="6">
        <v>6371</v>
      </c>
      <c r="H16" s="6">
        <f>RADIANS(B17-B16)</f>
        <v>3.8048177694144189E-6</v>
      </c>
      <c r="I16" s="6">
        <f>RADIANS(C17-C16)</f>
        <v>4.7822021504632389E-5</v>
      </c>
      <c r="J16" s="6">
        <f>RADIANS(B16)</f>
        <v>1.0367742005575924</v>
      </c>
      <c r="K16" s="6">
        <f>RADIANS(B17)</f>
        <v>1.0367780053753617</v>
      </c>
      <c r="L16" s="6">
        <f>POWER(SIN(H16/2),2)+POWER(SIN(I16/2),2)*COS(J16)*COS(K16)</f>
        <v>1.5174399869940424E-10</v>
      </c>
      <c r="M16" s="6">
        <f>2*ATAN(SQRT(L16)/SQRT(1-L16))</f>
        <v>2.4636882814762071E-5</v>
      </c>
      <c r="N16" s="6">
        <f>G16*M16</f>
        <v>0.15696158041284916</v>
      </c>
    </row>
    <row r="17" spans="1:14" x14ac:dyDescent="0.25">
      <c r="A17" s="2">
        <v>41473.606076388889</v>
      </c>
      <c r="B17">
        <v>59.403004000000003</v>
      </c>
      <c r="C17">
        <v>17.953579999999999</v>
      </c>
      <c r="D17" s="6" t="s">
        <v>22</v>
      </c>
      <c r="E17" s="6"/>
      <c r="F17" s="6"/>
      <c r="G17" s="6">
        <v>6371</v>
      </c>
      <c r="H17" s="6">
        <f t="shared" ref="H17:H25" si="7">RADIANS(B18-B17)</f>
        <v>1.1274826967816168E-5</v>
      </c>
      <c r="I17" s="6">
        <f t="shared" ref="I17:I25" si="8">RADIANS(C18-C17)</f>
        <v>-7.3687801019176432E-5</v>
      </c>
      <c r="J17" s="6">
        <f t="shared" ref="J17:J25" si="9">RADIANS(B17)</f>
        <v>1.0367780053753617</v>
      </c>
      <c r="K17" s="6">
        <f t="shared" ref="K17:K25" si="10">RADIANS(B18)</f>
        <v>1.0367892802023295</v>
      </c>
      <c r="L17" s="6">
        <f t="shared" ref="L17:L25" si="11">POWER(SIN(H17/2),2)+POWER(SIN(I17/2),2)*COS(J17)*COS(K17)</f>
        <v>3.8346405694366698E-10</v>
      </c>
      <c r="M17" s="6">
        <f t="shared" ref="M17:M25" si="12">2*ATAN(SQRT(L17)/SQRT(1-L17))</f>
        <v>3.9164476607899753E-5</v>
      </c>
      <c r="N17" s="6">
        <f t="shared" ref="N17:N25" si="13">G17*M17</f>
        <v>0.24951688046892934</v>
      </c>
    </row>
    <row r="18" spans="1:14" x14ac:dyDescent="0.25">
      <c r="A18" s="2">
        <v>41473.607025462959</v>
      </c>
      <c r="B18">
        <v>59.403649999999999</v>
      </c>
      <c r="C18">
        <v>17.949358</v>
      </c>
      <c r="D18" s="6" t="s">
        <v>22</v>
      </c>
      <c r="E18" s="6"/>
      <c r="F18" s="6"/>
      <c r="G18" s="6">
        <v>6371</v>
      </c>
      <c r="H18" s="6">
        <f t="shared" si="7"/>
        <v>-5.6897733615217371E-6</v>
      </c>
      <c r="I18" s="6">
        <f t="shared" si="8"/>
        <v>3.6861353802126104E-5</v>
      </c>
      <c r="J18" s="6">
        <f t="shared" si="9"/>
        <v>1.0367892802023295</v>
      </c>
      <c r="K18" s="6">
        <f t="shared" si="10"/>
        <v>1.0367835904289679</v>
      </c>
      <c r="L18" s="6">
        <f t="shared" si="11"/>
        <v>9.609677320314659E-11</v>
      </c>
      <c r="M18" s="6">
        <f t="shared" si="12"/>
        <v>1.960579232841405E-5</v>
      </c>
      <c r="N18" s="6">
        <f t="shared" si="13"/>
        <v>0.12490850292432591</v>
      </c>
    </row>
    <row r="19" spans="1:14" x14ac:dyDescent="0.25">
      <c r="A19" s="2">
        <v>41473.611712962964</v>
      </c>
      <c r="B19">
        <v>59.403323999999998</v>
      </c>
      <c r="C19">
        <v>17.95147</v>
      </c>
      <c r="D19" s="6" t="s">
        <v>22</v>
      </c>
      <c r="E19" s="6"/>
      <c r="F19" s="6"/>
      <c r="G19" s="6">
        <v>6371</v>
      </c>
      <c r="H19" s="6">
        <f t="shared" si="7"/>
        <v>-5.5850536062944301E-6</v>
      </c>
      <c r="I19" s="6">
        <f t="shared" si="8"/>
        <v>3.6826447217050335E-5</v>
      </c>
      <c r="J19" s="6">
        <f t="shared" si="9"/>
        <v>1.0367835904289679</v>
      </c>
      <c r="K19" s="6">
        <f t="shared" si="10"/>
        <v>1.0367780053753617</v>
      </c>
      <c r="L19" s="6">
        <f t="shared" si="11"/>
        <v>9.5636679566710221E-11</v>
      </c>
      <c r="M19" s="6">
        <f t="shared" si="12"/>
        <v>1.9558801555285438E-5</v>
      </c>
      <c r="N19" s="6">
        <f t="shared" si="13"/>
        <v>0.12460912470872353</v>
      </c>
    </row>
    <row r="20" spans="1:14" x14ac:dyDescent="0.25">
      <c r="A20" s="2">
        <v>41473.612025462964</v>
      </c>
      <c r="B20">
        <v>59.403004000000003</v>
      </c>
      <c r="C20">
        <v>17.953579999999999</v>
      </c>
      <c r="D20" s="6" t="s">
        <v>22</v>
      </c>
      <c r="E20" s="6"/>
      <c r="F20" s="6"/>
      <c r="G20" s="6">
        <v>6371</v>
      </c>
      <c r="H20" s="6">
        <f t="shared" si="7"/>
        <v>-1.8779742751541713E-5</v>
      </c>
      <c r="I20" s="6">
        <f t="shared" si="8"/>
        <v>-2.192133540501257E-5</v>
      </c>
      <c r="J20" s="6">
        <f t="shared" si="9"/>
        <v>1.0367780053753617</v>
      </c>
      <c r="K20" s="6">
        <f t="shared" si="10"/>
        <v>1.0367592256326101</v>
      </c>
      <c r="L20" s="6">
        <f t="shared" si="11"/>
        <v>1.1929523506099455E-10</v>
      </c>
      <c r="M20" s="6">
        <f t="shared" si="12"/>
        <v>2.1844471617847693E-5</v>
      </c>
      <c r="N20" s="6">
        <f t="shared" si="13"/>
        <v>0.13917112867730766</v>
      </c>
    </row>
    <row r="21" spans="1:14" x14ac:dyDescent="0.25">
      <c r="A21" s="2">
        <v>41473.613587962966</v>
      </c>
      <c r="B21">
        <v>59.401927999999998</v>
      </c>
      <c r="C21">
        <v>17.952324000000001</v>
      </c>
      <c r="D21" s="6" t="s">
        <v>22</v>
      </c>
      <c r="E21" s="6"/>
      <c r="F21" s="6"/>
      <c r="G21" s="6">
        <v>6371</v>
      </c>
      <c r="H21" s="6">
        <f t="shared" si="7"/>
        <v>2.1903882112536692E-5</v>
      </c>
      <c r="I21" s="6">
        <f t="shared" si="8"/>
        <v>-1.2810716709661848E-5</v>
      </c>
      <c r="J21" s="6">
        <f t="shared" si="9"/>
        <v>1.0367592256326101</v>
      </c>
      <c r="K21" s="6">
        <f t="shared" si="10"/>
        <v>1.0367811295147227</v>
      </c>
      <c r="L21" s="6">
        <f t="shared" si="11"/>
        <v>1.3057487398836822E-10</v>
      </c>
      <c r="M21" s="6">
        <f t="shared" si="12"/>
        <v>2.2853872669116846E-5</v>
      </c>
      <c r="N21" s="6">
        <f t="shared" si="13"/>
        <v>0.14560202277494344</v>
      </c>
    </row>
    <row r="22" spans="1:14" x14ac:dyDescent="0.25">
      <c r="A22" s="2">
        <v>41473.614837962959</v>
      </c>
      <c r="B22">
        <v>59.403182999999999</v>
      </c>
      <c r="C22">
        <v>17.951589999999999</v>
      </c>
      <c r="D22" s="6" t="s">
        <v>22</v>
      </c>
      <c r="E22" s="6"/>
      <c r="F22" s="6"/>
      <c r="G22" s="6">
        <v>6371</v>
      </c>
      <c r="H22" s="6">
        <f t="shared" si="7"/>
        <v>-3.1241393609949816E-6</v>
      </c>
      <c r="I22" s="6">
        <f t="shared" si="8"/>
        <v>3.4732052114674418E-5</v>
      </c>
      <c r="J22" s="6">
        <f t="shared" si="9"/>
        <v>1.0367811295147227</v>
      </c>
      <c r="K22" s="6">
        <f t="shared" si="10"/>
        <v>1.0367780053753617</v>
      </c>
      <c r="L22" s="6">
        <f t="shared" si="11"/>
        <v>8.0571861745576991E-11</v>
      </c>
      <c r="M22" s="6">
        <f t="shared" si="12"/>
        <v>1.7952366055508222E-5</v>
      </c>
      <c r="N22" s="6">
        <f t="shared" si="13"/>
        <v>0.11437452413964289</v>
      </c>
    </row>
    <row r="23" spans="1:14" x14ac:dyDescent="0.25">
      <c r="A23" s="2">
        <v>41473.61513888889</v>
      </c>
      <c r="B23">
        <v>59.403004000000003</v>
      </c>
      <c r="C23">
        <v>17.953579999999999</v>
      </c>
      <c r="D23" s="6" t="s">
        <v>22</v>
      </c>
      <c r="E23" s="6"/>
      <c r="F23" s="6"/>
      <c r="G23" s="6">
        <v>6371</v>
      </c>
      <c r="H23" s="6">
        <f t="shared" si="7"/>
        <v>3.1241393609949816E-6</v>
      </c>
      <c r="I23" s="6">
        <f t="shared" si="8"/>
        <v>-3.4732052114674418E-5</v>
      </c>
      <c r="J23" s="6">
        <f t="shared" si="9"/>
        <v>1.0367780053753617</v>
      </c>
      <c r="K23" s="6">
        <f t="shared" si="10"/>
        <v>1.0367811295147227</v>
      </c>
      <c r="L23" s="6">
        <f t="shared" si="11"/>
        <v>8.0571861745576991E-11</v>
      </c>
      <c r="M23" s="6">
        <f t="shared" si="12"/>
        <v>1.7952366055508222E-5</v>
      </c>
      <c r="N23" s="6">
        <f t="shared" si="13"/>
        <v>0.11437452413964289</v>
      </c>
    </row>
    <row r="24" spans="1:14" x14ac:dyDescent="0.25">
      <c r="A24" s="2">
        <v>41473.616087962961</v>
      </c>
      <c r="B24">
        <v>59.403182999999999</v>
      </c>
      <c r="C24">
        <v>17.951589999999999</v>
      </c>
      <c r="D24" s="6" t="s">
        <v>22</v>
      </c>
      <c r="E24" s="6"/>
      <c r="F24" s="6"/>
      <c r="G24" s="6">
        <v>6371</v>
      </c>
      <c r="H24" s="6">
        <f t="shared" si="7"/>
        <v>-2.1903882112536692E-5</v>
      </c>
      <c r="I24" s="6">
        <f t="shared" si="8"/>
        <v>1.2810716709661848E-5</v>
      </c>
      <c r="J24" s="6">
        <f t="shared" si="9"/>
        <v>1.0367811295147227</v>
      </c>
      <c r="K24" s="6">
        <f t="shared" si="10"/>
        <v>1.0367592256326101</v>
      </c>
      <c r="L24" s="6">
        <f t="shared" si="11"/>
        <v>1.3057487398836822E-10</v>
      </c>
      <c r="M24" s="6">
        <f t="shared" si="12"/>
        <v>2.2853872669116846E-5</v>
      </c>
      <c r="N24" s="6">
        <f t="shared" si="13"/>
        <v>0.14560202277494344</v>
      </c>
    </row>
    <row r="25" spans="1:14" x14ac:dyDescent="0.25">
      <c r="A25" s="2">
        <v>41473.618344907409</v>
      </c>
      <c r="B25">
        <v>59.401927999999998</v>
      </c>
      <c r="C25">
        <v>17.952324000000001</v>
      </c>
      <c r="D25" s="6" t="s">
        <v>22</v>
      </c>
      <c r="E25" s="6"/>
      <c r="F25" s="6"/>
      <c r="G25" s="6">
        <v>6371</v>
      </c>
      <c r="H25" s="6">
        <f t="shared" si="7"/>
        <v>1.8779742751541713E-5</v>
      </c>
      <c r="I25" s="6">
        <f t="shared" si="8"/>
        <v>2.192133540501257E-5</v>
      </c>
      <c r="J25" s="6">
        <f t="shared" si="9"/>
        <v>1.0367592256326101</v>
      </c>
      <c r="K25" s="6">
        <f t="shared" si="10"/>
        <v>1.0367780053753617</v>
      </c>
      <c r="L25" s="6">
        <f t="shared" si="11"/>
        <v>1.1929523506099455E-10</v>
      </c>
      <c r="M25" s="6">
        <f t="shared" si="12"/>
        <v>2.1844471617847693E-5</v>
      </c>
      <c r="N25" s="6">
        <f t="shared" si="13"/>
        <v>0.13917112867730766</v>
      </c>
    </row>
    <row r="26" spans="1:14" x14ac:dyDescent="0.25">
      <c r="A26" s="2">
        <v>41473.619340277779</v>
      </c>
      <c r="B26">
        <v>59.403004000000003</v>
      </c>
      <c r="C26">
        <v>17.953579999999999</v>
      </c>
      <c r="D26" s="6" t="s">
        <v>22</v>
      </c>
      <c r="E26" s="6"/>
      <c r="F26" s="6"/>
      <c r="G26" s="6">
        <v>6371</v>
      </c>
      <c r="H26" s="6"/>
      <c r="I26" s="6"/>
      <c r="J26" s="6"/>
      <c r="K26" s="6"/>
      <c r="L26" s="6"/>
      <c r="M26" s="6"/>
      <c r="N26" s="6">
        <f>SUM(N16:N25)</f>
        <v>1.4542914396986162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4" sqref="A4"/>
    </sheetView>
  </sheetViews>
  <sheetFormatPr baseColWidth="10" defaultRowHeight="15" x14ac:dyDescent="0.25"/>
  <sheetData>
    <row r="1" spans="1:14" x14ac:dyDescent="0.25">
      <c r="A1" t="s">
        <v>32</v>
      </c>
      <c r="B1" t="s">
        <v>33</v>
      </c>
      <c r="C1" t="s">
        <v>34</v>
      </c>
      <c r="D1" t="s">
        <v>35</v>
      </c>
      <c r="E1" t="s">
        <v>37</v>
      </c>
      <c r="F1" t="s">
        <v>36</v>
      </c>
      <c r="I1" t="s">
        <v>32</v>
      </c>
      <c r="J1" t="s">
        <v>33</v>
      </c>
      <c r="K1" t="s">
        <v>34</v>
      </c>
      <c r="L1" t="s">
        <v>35</v>
      </c>
      <c r="M1" t="s">
        <v>37</v>
      </c>
      <c r="N1" t="s">
        <v>36</v>
      </c>
    </row>
    <row r="2" spans="1:14" x14ac:dyDescent="0.25">
      <c r="A2">
        <v>1</v>
      </c>
      <c r="B2">
        <f>A12*B12</f>
        <v>48</v>
      </c>
      <c r="C2">
        <f>B2*7</f>
        <v>336</v>
      </c>
      <c r="D2">
        <f>B2*30</f>
        <v>1440</v>
      </c>
      <c r="E2">
        <f>B2*30*6</f>
        <v>8640</v>
      </c>
      <c r="F2">
        <f>B2*30*12</f>
        <v>17280</v>
      </c>
      <c r="I2">
        <v>1</v>
      </c>
      <c r="J2">
        <f>B2*J12</f>
        <v>1.9200000000000002E-2</v>
      </c>
      <c r="K2">
        <f>J2*7</f>
        <v>0.13440000000000002</v>
      </c>
      <c r="L2">
        <f>J2*30</f>
        <v>0.57600000000000007</v>
      </c>
      <c r="M2">
        <f>J2*30*6</f>
        <v>3.4560000000000004</v>
      </c>
      <c r="N2">
        <f>J2*30*12</f>
        <v>6.9120000000000008</v>
      </c>
    </row>
    <row r="3" spans="1:14" x14ac:dyDescent="0.25">
      <c r="A3">
        <v>50</v>
      </c>
      <c r="B3">
        <f>B2*A3</f>
        <v>2400</v>
      </c>
      <c r="C3">
        <f t="shared" ref="C3:C8" si="0">B3*7</f>
        <v>16800</v>
      </c>
      <c r="D3">
        <f t="shared" ref="D3:D8" si="1">B3*30</f>
        <v>72000</v>
      </c>
      <c r="E3">
        <f t="shared" ref="E3:E8" si="2">B3*30*6</f>
        <v>432000</v>
      </c>
      <c r="F3">
        <f t="shared" ref="F3:F8" si="3">B3*30*12</f>
        <v>864000</v>
      </c>
      <c r="I3">
        <v>10</v>
      </c>
      <c r="J3">
        <f>J2*I3</f>
        <v>0.192</v>
      </c>
      <c r="K3">
        <f t="shared" ref="K3:K8" si="4">J3*7</f>
        <v>1.3440000000000001</v>
      </c>
      <c r="L3">
        <f t="shared" ref="L3:L8" si="5">J3*30</f>
        <v>5.76</v>
      </c>
      <c r="M3">
        <f t="shared" ref="M3:M8" si="6">J3*30*6</f>
        <v>34.56</v>
      </c>
      <c r="N3">
        <f t="shared" ref="N3:N8" si="7">J3*30*12</f>
        <v>69.12</v>
      </c>
    </row>
    <row r="4" spans="1:14" x14ac:dyDescent="0.25">
      <c r="A4">
        <v>100</v>
      </c>
      <c r="B4">
        <f t="shared" ref="B4:B8" si="8">B3*A4</f>
        <v>240000</v>
      </c>
      <c r="C4">
        <f t="shared" si="0"/>
        <v>1680000</v>
      </c>
      <c r="D4">
        <f t="shared" si="1"/>
        <v>7200000</v>
      </c>
      <c r="E4">
        <f t="shared" si="2"/>
        <v>43200000</v>
      </c>
      <c r="F4">
        <f t="shared" si="3"/>
        <v>86400000</v>
      </c>
      <c r="I4">
        <v>100</v>
      </c>
      <c r="J4">
        <f t="shared" ref="J4:J8" si="9">J3*I4</f>
        <v>19.2</v>
      </c>
      <c r="K4">
        <f t="shared" si="4"/>
        <v>134.4</v>
      </c>
      <c r="L4">
        <f t="shared" si="5"/>
        <v>576</v>
      </c>
      <c r="M4">
        <f t="shared" si="6"/>
        <v>3456</v>
      </c>
      <c r="N4">
        <f t="shared" si="7"/>
        <v>6912</v>
      </c>
    </row>
    <row r="5" spans="1:14" x14ac:dyDescent="0.25">
      <c r="A5">
        <v>1000</v>
      </c>
      <c r="B5">
        <f t="shared" si="8"/>
        <v>240000000</v>
      </c>
      <c r="C5">
        <f t="shared" si="0"/>
        <v>1680000000</v>
      </c>
      <c r="D5">
        <f t="shared" si="1"/>
        <v>7200000000</v>
      </c>
      <c r="E5">
        <f t="shared" si="2"/>
        <v>43200000000</v>
      </c>
      <c r="F5">
        <f t="shared" si="3"/>
        <v>86400000000</v>
      </c>
      <c r="I5">
        <v>1000</v>
      </c>
      <c r="J5">
        <f t="shared" si="9"/>
        <v>19200</v>
      </c>
      <c r="K5">
        <f t="shared" si="4"/>
        <v>134400</v>
      </c>
      <c r="L5">
        <f t="shared" si="5"/>
        <v>576000</v>
      </c>
      <c r="M5">
        <f t="shared" si="6"/>
        <v>3456000</v>
      </c>
      <c r="N5">
        <f t="shared" si="7"/>
        <v>6912000</v>
      </c>
    </row>
    <row r="6" spans="1:14" x14ac:dyDescent="0.25">
      <c r="A6">
        <v>10000</v>
      </c>
      <c r="B6">
        <f t="shared" si="8"/>
        <v>2400000000000</v>
      </c>
      <c r="C6">
        <f t="shared" si="0"/>
        <v>16800000000000</v>
      </c>
      <c r="D6">
        <f t="shared" si="1"/>
        <v>72000000000000</v>
      </c>
      <c r="E6">
        <f t="shared" si="2"/>
        <v>432000000000000</v>
      </c>
      <c r="F6">
        <f t="shared" si="3"/>
        <v>864000000000000</v>
      </c>
      <c r="I6">
        <v>10000</v>
      </c>
      <c r="J6">
        <f t="shared" si="9"/>
        <v>192000000</v>
      </c>
      <c r="K6">
        <f t="shared" si="4"/>
        <v>1344000000</v>
      </c>
      <c r="L6">
        <f t="shared" si="5"/>
        <v>5760000000</v>
      </c>
      <c r="M6">
        <f t="shared" si="6"/>
        <v>34560000000</v>
      </c>
      <c r="N6">
        <f t="shared" si="7"/>
        <v>69120000000</v>
      </c>
    </row>
    <row r="7" spans="1:14" x14ac:dyDescent="0.25">
      <c r="A7">
        <v>100000</v>
      </c>
      <c r="B7">
        <f t="shared" si="8"/>
        <v>2.4E+17</v>
      </c>
      <c r="C7">
        <f t="shared" si="0"/>
        <v>1.68E+18</v>
      </c>
      <c r="D7">
        <f t="shared" si="1"/>
        <v>7.2E+18</v>
      </c>
      <c r="E7">
        <f t="shared" si="2"/>
        <v>4.32E+19</v>
      </c>
      <c r="F7">
        <f t="shared" si="3"/>
        <v>8.64E+19</v>
      </c>
      <c r="I7">
        <v>100000</v>
      </c>
      <c r="J7">
        <f t="shared" si="9"/>
        <v>19200000000000</v>
      </c>
      <c r="K7">
        <f t="shared" si="4"/>
        <v>134400000000000</v>
      </c>
      <c r="L7">
        <f t="shared" si="5"/>
        <v>576000000000000</v>
      </c>
      <c r="M7">
        <f t="shared" si="6"/>
        <v>3456000000000000</v>
      </c>
      <c r="N7">
        <f t="shared" si="7"/>
        <v>6912000000000000</v>
      </c>
    </row>
    <row r="8" spans="1:14" x14ac:dyDescent="0.25">
      <c r="A8">
        <v>1000000</v>
      </c>
      <c r="B8">
        <f t="shared" si="8"/>
        <v>2.4E+23</v>
      </c>
      <c r="C8">
        <f t="shared" si="0"/>
        <v>1.6800000000000001E+24</v>
      </c>
      <c r="D8">
        <f t="shared" si="1"/>
        <v>7.1999999999999997E+24</v>
      </c>
      <c r="E8">
        <f t="shared" si="2"/>
        <v>4.32E+25</v>
      </c>
      <c r="F8">
        <f t="shared" si="3"/>
        <v>8.64E+25</v>
      </c>
      <c r="I8">
        <v>1000000</v>
      </c>
      <c r="J8">
        <f t="shared" si="9"/>
        <v>1.92E+19</v>
      </c>
      <c r="K8">
        <f t="shared" si="4"/>
        <v>1.344E+20</v>
      </c>
      <c r="L8">
        <f t="shared" si="5"/>
        <v>5.76E+20</v>
      </c>
      <c r="M8">
        <f t="shared" si="6"/>
        <v>3.456E+21</v>
      </c>
      <c r="N8">
        <f t="shared" si="7"/>
        <v>6.912E+21</v>
      </c>
    </row>
    <row r="11" spans="1:14" x14ac:dyDescent="0.25">
      <c r="A11" t="s">
        <v>38</v>
      </c>
      <c r="B11" t="s">
        <v>4</v>
      </c>
      <c r="J11" t="s">
        <v>39</v>
      </c>
    </row>
    <row r="12" spans="1:14" x14ac:dyDescent="0.25">
      <c r="A12">
        <v>60</v>
      </c>
      <c r="B12">
        <v>0.8</v>
      </c>
      <c r="J12">
        <v>4.0000000000000002E-4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37" sqref="B37"/>
    </sheetView>
  </sheetViews>
  <sheetFormatPr baseColWidth="10" defaultRowHeight="15" x14ac:dyDescent="0.25"/>
  <cols>
    <col min="1" max="1" width="15.7109375" bestFit="1" customWidth="1"/>
    <col min="2" max="3" width="10.7109375" bestFit="1" customWidth="1"/>
  </cols>
  <sheetData>
    <row r="2" spans="1:2" x14ac:dyDescent="0.25">
      <c r="A2" s="2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9" spans="1:2" x14ac:dyDescent="0.25">
      <c r="B9">
        <v>6371</v>
      </c>
    </row>
    <row r="13" spans="1:2" x14ac:dyDescent="0.25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P17" sqref="P17"/>
    </sheetView>
  </sheetViews>
  <sheetFormatPr baseColWidth="10" defaultRowHeight="15" x14ac:dyDescent="0.25"/>
  <cols>
    <col min="1" max="1" width="15.7109375" bestFit="1" customWidth="1"/>
    <col min="5" max="5" width="11.85546875" bestFit="1" customWidth="1"/>
    <col min="8" max="8" width="12.7109375" bestFit="1" customWidth="1"/>
    <col min="9" max="10" width="11.85546875" bestFit="1" customWidth="1"/>
    <col min="12" max="12" width="11.85546875" bestFit="1" customWidth="1"/>
    <col min="13" max="13" width="12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41472.694201388891</v>
      </c>
      <c r="B2">
        <v>59.402523000000002</v>
      </c>
      <c r="C2">
        <v>17.952826999999999</v>
      </c>
      <c r="D2" s="7" t="s">
        <v>21</v>
      </c>
      <c r="E2" s="7"/>
      <c r="F2" s="7"/>
      <c r="G2" s="7">
        <v>6371</v>
      </c>
      <c r="H2" s="7">
        <f>RADIANS(B3-B2)</f>
        <v>-4.0968113532067682E-4</v>
      </c>
      <c r="I2" s="7">
        <f>RADIANS(C3-C2)</f>
        <v>1.1932990628810269E-3</v>
      </c>
      <c r="J2" s="7">
        <f t="shared" ref="J2:J7" si="0">RADIANS(B2)</f>
        <v>1.0367696103416597</v>
      </c>
      <c r="K2" s="7">
        <f>RADIANS(B3)</f>
        <v>1.036359929206339</v>
      </c>
      <c r="L2" s="7">
        <f>POWER(SIN(H2/2),2)+POWER(SIN(I2/2),2)*COS(J2)*COS(K2)</f>
        <v>1.3425522731824358E-7</v>
      </c>
      <c r="M2" s="7">
        <f>2*ATAN(SQRT(L2)/SQRT(1-L2))</f>
        <v>7.3281712132400225E-4</v>
      </c>
      <c r="N2" s="7">
        <f>G2*M2</f>
        <v>4.6687778799552184</v>
      </c>
      <c r="O2">
        <f>N16</f>
        <v>0.89850921695299368</v>
      </c>
    </row>
    <row r="3" spans="1:15" x14ac:dyDescent="0.25">
      <c r="A3" s="2">
        <v>41472.694201388891</v>
      </c>
      <c r="B3">
        <v>59.379049999999999</v>
      </c>
      <c r="C3">
        <v>18.021197999999998</v>
      </c>
      <c r="D3" t="s">
        <v>25</v>
      </c>
      <c r="G3">
        <v>6371</v>
      </c>
      <c r="H3">
        <f>RADIANS(B4-B3)</f>
        <v>4.1783182292749803E-4</v>
      </c>
      <c r="I3">
        <f>RADIANS(C4-C3)</f>
        <v>-1.1770849541300119E-3</v>
      </c>
      <c r="J3">
        <f t="shared" si="0"/>
        <v>1.036359929206339</v>
      </c>
      <c r="K3">
        <f>RADIANS(B4)</f>
        <v>1.0367777610292663</v>
      </c>
      <c r="L3">
        <f>POWER(SIN(H3/2),2)+POWER(SIN(I3/2),2)*COS(J3)*COS(K3)</f>
        <v>1.3344907308967E-7</v>
      </c>
      <c r="M3">
        <f>2*ATAN(SQRT(L3)/SQRT(1-L3))</f>
        <v>7.3061365721122074E-4</v>
      </c>
      <c r="N3">
        <f t="shared" ref="N3:N7" si="1">G3*M3</f>
        <v>4.6547396100926877</v>
      </c>
    </row>
    <row r="4" spans="1:15" x14ac:dyDescent="0.25">
      <c r="A4" s="2">
        <v>41472.694201388891</v>
      </c>
      <c r="B4">
        <v>59.402990000000003</v>
      </c>
      <c r="C4">
        <v>17.953755999999998</v>
      </c>
      <c r="D4" s="6" t="s">
        <v>26</v>
      </c>
      <c r="E4" s="6"/>
      <c r="F4" s="6"/>
      <c r="G4" s="6">
        <v>6371</v>
      </c>
      <c r="H4" s="6">
        <f>RADIANS(B9-B4)</f>
        <v>3.3684854562773387E-6</v>
      </c>
      <c r="I4" s="6">
        <f>RADIANS(C9-C4)</f>
        <v>-3.780383159817976E-5</v>
      </c>
      <c r="J4" s="6">
        <f t="shared" si="0"/>
        <v>1.0367777610292663</v>
      </c>
      <c r="K4" s="6">
        <f>RADIANS(B9)</f>
        <v>1.0367811295147227</v>
      </c>
      <c r="L4" s="6">
        <f t="shared" ref="L4:L7" si="2">POWER(SIN(H4/2),2)+POWER(SIN(I4/2),2)*COS(J4)*COS(K4)</f>
        <v>9.5399959044519543E-11</v>
      </c>
      <c r="M4" s="6">
        <f t="shared" ref="M4:M7" si="3">2*ATAN(SQRT(L4)/SQRT(1-L4))</f>
        <v>1.9534580522504518E-5</v>
      </c>
      <c r="N4" s="6">
        <f t="shared" si="1"/>
        <v>0.12445481250887629</v>
      </c>
    </row>
    <row r="5" spans="1:15" x14ac:dyDescent="0.25">
      <c r="A5" s="2">
        <v>41472.698425925926</v>
      </c>
      <c r="B5">
        <v>59.403084</v>
      </c>
      <c r="C5">
        <v>17.952673000000001</v>
      </c>
      <c r="D5" s="6" t="s">
        <v>22</v>
      </c>
      <c r="E5" s="6"/>
      <c r="F5" s="6"/>
      <c r="G5" s="6">
        <v>6371</v>
      </c>
      <c r="H5" s="6">
        <f>RADIANS(B10-B5)</f>
        <v>-1.6406094968249613E-6</v>
      </c>
      <c r="I5" s="6">
        <f>RADIANS(C10-C5)</f>
        <v>1.8901915799058879E-5</v>
      </c>
      <c r="J5" s="6">
        <f t="shared" si="0"/>
        <v>1.0367794016387633</v>
      </c>
      <c r="K5" s="6">
        <f>RADIANS(B10)</f>
        <v>1.0367777610292663</v>
      </c>
      <c r="L5" s="6">
        <f>POWER(SIN(H5/2),2)+POWER(SIN(I5/2),2)*COS(J5)*COS(K5)</f>
        <v>2.3813788870150738E-11</v>
      </c>
      <c r="M5" s="6">
        <f>2*ATAN(SQRT(L5)/SQRT(1-L5))</f>
        <v>9.7598747677088082E-6</v>
      </c>
      <c r="N5" s="6">
        <f>G5*M5</f>
        <v>6.2180162145072819E-2</v>
      </c>
    </row>
    <row r="6" spans="1:15" x14ac:dyDescent="0.25">
      <c r="A6" s="2">
        <v>41472.694212962961</v>
      </c>
      <c r="B6">
        <v>59.334238999999997</v>
      </c>
      <c r="C6">
        <v>18.108802000000001</v>
      </c>
      <c r="D6" t="s">
        <v>27</v>
      </c>
      <c r="G6">
        <v>6371</v>
      </c>
      <c r="H6">
        <f>RADIANS(B7-B6)</f>
        <v>-8.5573493225260495E-5</v>
      </c>
      <c r="I6">
        <f>RADIANS(C7-C6)</f>
        <v>-1.0306518298877126E-3</v>
      </c>
      <c r="J6">
        <f t="shared" si="0"/>
        <v>1.0355778297152276</v>
      </c>
      <c r="K6">
        <f>RADIANS(B7)</f>
        <v>1.0354922562220024</v>
      </c>
      <c r="L6">
        <f t="shared" si="2"/>
        <v>7.0920886328227491E-8</v>
      </c>
      <c r="M6">
        <f t="shared" si="3"/>
        <v>5.3261951899951341E-4</v>
      </c>
      <c r="N6">
        <f t="shared" si="1"/>
        <v>3.3933189555459</v>
      </c>
    </row>
    <row r="7" spans="1:15" x14ac:dyDescent="0.25">
      <c r="A7" s="2">
        <v>41472.697129629632</v>
      </c>
      <c r="B7">
        <v>59.329335999999998</v>
      </c>
      <c r="C7">
        <v>18.04975</v>
      </c>
      <c r="D7" t="s">
        <v>27</v>
      </c>
      <c r="G7">
        <v>6371</v>
      </c>
      <c r="H7">
        <f>RADIANS(B5-B7)</f>
        <v>1.2871454167608118E-3</v>
      </c>
      <c r="I7">
        <f>RADIANS(C5-C7)</f>
        <v>-1.6943132779585134E-3</v>
      </c>
      <c r="J7">
        <f t="shared" si="0"/>
        <v>1.0354922562220024</v>
      </c>
      <c r="K7">
        <f>RADIANS(B5)</f>
        <v>1.0367794016387633</v>
      </c>
      <c r="L7">
        <f t="shared" si="2"/>
        <v>6.0052249850968957E-7</v>
      </c>
      <c r="M7">
        <f t="shared" si="3"/>
        <v>1.549867889490996E-3</v>
      </c>
      <c r="N7">
        <f t="shared" si="1"/>
        <v>9.8742083239471352</v>
      </c>
    </row>
    <row r="9" spans="1:15" x14ac:dyDescent="0.25">
      <c r="A9" s="2">
        <v>41472.694212962961</v>
      </c>
      <c r="B9">
        <v>59.403182999999999</v>
      </c>
      <c r="C9">
        <v>17.951589999999999</v>
      </c>
      <c r="D9" s="5" t="s">
        <v>23</v>
      </c>
      <c r="E9" s="5"/>
      <c r="F9" s="5"/>
      <c r="G9" s="5">
        <v>6371</v>
      </c>
      <c r="H9" s="5">
        <f>RADIANS(B10-B9)</f>
        <v>-3.3684854562773387E-6</v>
      </c>
      <c r="I9" s="5">
        <f>RADIANS(C10-C9)</f>
        <v>3.780383159817976E-5</v>
      </c>
      <c r="J9" s="5">
        <f>RADIANS(B10)</f>
        <v>1.0367777610292663</v>
      </c>
      <c r="K9" s="5">
        <f>RADIANS(B9)</f>
        <v>1.0367811295147227</v>
      </c>
      <c r="L9" s="5">
        <f>POWER(SIN(H9/2),2)+POWER(SIN(I9/2),2)*COS(J9)*COS(K9)</f>
        <v>9.5399959044519543E-11</v>
      </c>
      <c r="M9" s="5">
        <f>2*ATAN(SQRT(L9)/SQRT(1-L9))</f>
        <v>1.9534580522504518E-5</v>
      </c>
      <c r="N9" s="5">
        <f>G9*M9</f>
        <v>0.12445481250887629</v>
      </c>
    </row>
    <row r="10" spans="1:15" x14ac:dyDescent="0.25">
      <c r="A10" s="2">
        <v>41472.698750000003</v>
      </c>
      <c r="B10">
        <v>59.402990000000003</v>
      </c>
      <c r="C10">
        <v>17.953755999999998</v>
      </c>
      <c r="D10" s="5" t="s">
        <v>23</v>
      </c>
      <c r="E10" s="5"/>
      <c r="F10" s="5"/>
      <c r="G10" s="5">
        <v>6372</v>
      </c>
      <c r="H10" s="5">
        <f t="shared" ref="H10:H15" si="4">RADIANS(B11-B10)</f>
        <v>-1.6266468628690615E-5</v>
      </c>
      <c r="I10" s="5">
        <f t="shared" ref="I10:I15" si="5">RADIANS(C11-C10)</f>
        <v>-3.2393310917016152E-5</v>
      </c>
      <c r="J10" s="5">
        <f t="shared" ref="J10:J15" si="6">RADIANS(B11)</f>
        <v>1.0367614945606378</v>
      </c>
      <c r="K10" s="5">
        <f t="shared" ref="K10:K15" si="7">RADIANS(B10)</f>
        <v>1.0367777610292663</v>
      </c>
      <c r="L10" s="5">
        <f t="shared" ref="L10:L15" si="8">POWER(SIN(H10/2),2)+POWER(SIN(I10/2),2)*COS(J10)*COS(K10)</f>
        <v>1.3411558018455747E-10</v>
      </c>
      <c r="M10" s="5">
        <f t="shared" ref="M10:M15" si="9">2*ATAN(SQRT(L10)/SQRT(1-L10))</f>
        <v>2.3161656261204908E-5</v>
      </c>
      <c r="N10" s="5">
        <f t="shared" ref="N10:N15" si="10">G10*M10</f>
        <v>0.14758607369639767</v>
      </c>
    </row>
    <row r="11" spans="1:15" x14ac:dyDescent="0.25">
      <c r="A11" s="2">
        <v>41472.69940972222</v>
      </c>
      <c r="B11">
        <v>59.402057999999997</v>
      </c>
      <c r="C11">
        <v>17.951899999999998</v>
      </c>
      <c r="D11" s="5" t="s">
        <v>23</v>
      </c>
      <c r="E11" s="5"/>
      <c r="F11" s="5"/>
      <c r="G11" s="5">
        <v>6373</v>
      </c>
      <c r="H11" s="5">
        <f t="shared" si="4"/>
        <v>1.9634954084967954E-5</v>
      </c>
      <c r="I11" s="5">
        <f t="shared" si="5"/>
        <v>-5.4105206811636113E-6</v>
      </c>
      <c r="J11" s="5">
        <f t="shared" si="6"/>
        <v>1.0367811295147227</v>
      </c>
      <c r="K11" s="5">
        <f t="shared" si="7"/>
        <v>1.0367614945606378</v>
      </c>
      <c r="L11" s="5">
        <f t="shared" si="8"/>
        <v>9.8278937806275842E-11</v>
      </c>
      <c r="M11" s="5">
        <f t="shared" si="9"/>
        <v>1.9827146825450745E-5</v>
      </c>
      <c r="N11" s="5">
        <f t="shared" si="10"/>
        <v>0.1263584067185976</v>
      </c>
    </row>
    <row r="12" spans="1:15" x14ac:dyDescent="0.25">
      <c r="A12" s="2">
        <v>41472.703275462962</v>
      </c>
      <c r="B12">
        <v>59.403182999999999</v>
      </c>
      <c r="C12">
        <v>17.951589999999999</v>
      </c>
      <c r="D12" s="5" t="s">
        <v>23</v>
      </c>
      <c r="E12" s="5"/>
      <c r="F12" s="5"/>
      <c r="G12" s="5">
        <v>6374</v>
      </c>
      <c r="H12" s="5">
        <f t="shared" si="4"/>
        <v>-3.3684854562773387E-6</v>
      </c>
      <c r="I12" s="5">
        <f t="shared" si="5"/>
        <v>3.780383159817976E-5</v>
      </c>
      <c r="J12" s="5">
        <f t="shared" si="6"/>
        <v>1.0367777610292663</v>
      </c>
      <c r="K12" s="5">
        <f t="shared" si="7"/>
        <v>1.0367811295147227</v>
      </c>
      <c r="L12" s="5">
        <f t="shared" si="8"/>
        <v>9.5399959044519543E-11</v>
      </c>
      <c r="M12" s="5">
        <f t="shared" si="9"/>
        <v>1.9534580522504518E-5</v>
      </c>
      <c r="N12" s="5">
        <f t="shared" si="10"/>
        <v>0.12451341625044379</v>
      </c>
    </row>
    <row r="13" spans="1:15" x14ac:dyDescent="0.25">
      <c r="A13" s="2">
        <v>41472.703599537039</v>
      </c>
      <c r="B13">
        <v>59.402990000000003</v>
      </c>
      <c r="C13">
        <v>17.953755999999998</v>
      </c>
      <c r="D13" s="5" t="s">
        <v>23</v>
      </c>
      <c r="E13" s="5"/>
      <c r="F13" s="5"/>
      <c r="G13" s="5">
        <v>6375</v>
      </c>
      <c r="H13" s="5">
        <f t="shared" si="4"/>
        <v>-1.6266468628690615E-5</v>
      </c>
      <c r="I13" s="5">
        <f t="shared" si="5"/>
        <v>-3.2393310917016152E-5</v>
      </c>
      <c r="J13" s="5">
        <f t="shared" si="6"/>
        <v>1.0367614945606378</v>
      </c>
      <c r="K13" s="5">
        <f t="shared" si="7"/>
        <v>1.0367777610292663</v>
      </c>
      <c r="L13" s="5">
        <f t="shared" si="8"/>
        <v>1.3411558018455747E-10</v>
      </c>
      <c r="M13" s="5">
        <f t="shared" si="9"/>
        <v>2.3161656261204908E-5</v>
      </c>
      <c r="N13" s="5">
        <f t="shared" si="10"/>
        <v>0.14765555866518129</v>
      </c>
    </row>
    <row r="14" spans="1:15" x14ac:dyDescent="0.25">
      <c r="A14" s="2">
        <v>41472.704895833333</v>
      </c>
      <c r="B14">
        <v>59.402057999999997</v>
      </c>
      <c r="C14">
        <v>17.951899999999998</v>
      </c>
      <c r="D14" s="5" t="s">
        <v>23</v>
      </c>
      <c r="E14" s="5"/>
      <c r="F14" s="5"/>
      <c r="G14" s="5">
        <v>6376</v>
      </c>
      <c r="H14" s="5">
        <f t="shared" si="4"/>
        <v>1.9634954084967954E-5</v>
      </c>
      <c r="I14" s="5">
        <f t="shared" si="5"/>
        <v>-5.4105206811636113E-6</v>
      </c>
      <c r="J14" s="5">
        <f t="shared" si="6"/>
        <v>1.0367811295147227</v>
      </c>
      <c r="K14" s="5">
        <f t="shared" si="7"/>
        <v>1.0367614945606378</v>
      </c>
      <c r="L14" s="5">
        <f t="shared" si="8"/>
        <v>9.8278937806275842E-11</v>
      </c>
      <c r="M14" s="5">
        <f t="shared" si="9"/>
        <v>1.9827146825450745E-5</v>
      </c>
      <c r="N14" s="5">
        <f t="shared" si="10"/>
        <v>0.12641788815907395</v>
      </c>
    </row>
    <row r="15" spans="1:15" x14ac:dyDescent="0.25">
      <c r="A15" s="2">
        <v>41472.706180555557</v>
      </c>
      <c r="B15">
        <v>59.403182999999999</v>
      </c>
      <c r="C15">
        <v>17.951589999999999</v>
      </c>
      <c r="D15" s="5" t="s">
        <v>23</v>
      </c>
      <c r="E15" s="5"/>
      <c r="F15" s="5"/>
      <c r="G15" s="5">
        <v>6377</v>
      </c>
      <c r="H15" s="5">
        <f t="shared" si="4"/>
        <v>-1.1519173063098524E-5</v>
      </c>
      <c r="I15" s="5">
        <f t="shared" si="5"/>
        <v>2.1589722847164804E-5</v>
      </c>
      <c r="J15" s="5">
        <f t="shared" si="6"/>
        <v>1.0367696103416597</v>
      </c>
      <c r="K15" s="5">
        <f t="shared" si="7"/>
        <v>1.0367811295147227</v>
      </c>
      <c r="L15" s="5">
        <f t="shared" si="8"/>
        <v>6.3363124046905324E-11</v>
      </c>
      <c r="M15" s="5">
        <f t="shared" si="9"/>
        <v>1.5920191462195877E-5</v>
      </c>
      <c r="N15" s="5">
        <f t="shared" si="10"/>
        <v>0.10152306095442311</v>
      </c>
    </row>
    <row r="16" spans="1:15" x14ac:dyDescent="0.25">
      <c r="A16" s="2">
        <v>41472.710393518515</v>
      </c>
      <c r="B16">
        <v>59.402523000000002</v>
      </c>
      <c r="C16">
        <v>17.952826999999999</v>
      </c>
      <c r="D16" s="5" t="s">
        <v>23</v>
      </c>
      <c r="E16" s="5"/>
      <c r="F16" s="5"/>
      <c r="G16" s="5">
        <v>6371</v>
      </c>
      <c r="H16" s="5"/>
      <c r="I16" s="5"/>
      <c r="J16" s="5"/>
      <c r="K16" s="5"/>
      <c r="L16" s="5"/>
      <c r="M16" s="5"/>
      <c r="N16" s="5">
        <f>SUM(N9:N15)</f>
        <v>0.89850921695299368</v>
      </c>
    </row>
    <row r="17" spans="1:1" x14ac:dyDescent="0.25">
      <c r="A17" s="3" t="s">
        <v>13</v>
      </c>
    </row>
  </sheetData>
  <hyperlinks>
    <hyperlink ref="A1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H2" sqref="H2:N2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D1" t="s">
        <v>24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41473.419652777775</v>
      </c>
      <c r="B2">
        <v>59.404800000000002</v>
      </c>
      <c r="C2">
        <v>17.949728</v>
      </c>
      <c r="D2" s="7" t="s">
        <v>21</v>
      </c>
      <c r="E2" s="7"/>
      <c r="F2" s="7"/>
      <c r="G2" s="7">
        <v>6371</v>
      </c>
      <c r="H2" s="7">
        <f>RADIANS(B3-B2)</f>
        <v>-3.1415926535948726E-6</v>
      </c>
      <c r="I2" s="7">
        <f>RADIANS(C3-C2)</f>
        <v>1.8360863731004522E-5</v>
      </c>
      <c r="J2" s="7">
        <f>RADIANS(B3)</f>
        <v>1.036806209896074</v>
      </c>
      <c r="K2" s="7">
        <f>RADIANS(B2)</f>
        <v>1.0368093514887275</v>
      </c>
      <c r="L2" s="7">
        <f>POWER(SIN(H2/2),2)+POWER(SIN(I2/2),2)*COS(J2)*COS(K2)</f>
        <v>2.4300315575175897E-11</v>
      </c>
      <c r="M2" s="7">
        <f>2*ATAN(SQRT(L2)/SQRT(1-L2))</f>
        <v>9.8590700525704203E-6</v>
      </c>
      <c r="N2" s="7">
        <f>G2*M2</f>
        <v>6.2812135304926145E-2</v>
      </c>
      <c r="O2">
        <f>N6</f>
        <v>0.26658683715400033</v>
      </c>
    </row>
    <row r="3" spans="1:15" x14ac:dyDescent="0.25">
      <c r="A3" s="2">
        <v>41473.421550925923</v>
      </c>
      <c r="B3">
        <v>59.404620000000001</v>
      </c>
      <c r="C3">
        <v>17.950780000000002</v>
      </c>
      <c r="D3" s="7" t="s">
        <v>21</v>
      </c>
      <c r="E3" s="7"/>
      <c r="F3" s="7"/>
      <c r="G3" s="7">
        <v>6371</v>
      </c>
      <c r="H3" s="7">
        <f t="shared" ref="H3:H5" si="0">RADIANS(B4-B3)</f>
        <v>3.5430183815321708E-6</v>
      </c>
      <c r="I3" s="7">
        <f t="shared" ref="I3:I5" si="1">RADIANS(C4-C3)</f>
        <v>-2.0228366030635963E-5</v>
      </c>
      <c r="J3" s="7">
        <f t="shared" ref="J3:J5" si="2">RADIANS(B4)</f>
        <v>1.0368097529144555</v>
      </c>
      <c r="K3" s="7">
        <f t="shared" ref="K3:K5" si="3">RADIANS(B3)</f>
        <v>1.036806209896074</v>
      </c>
      <c r="L3" s="7">
        <f t="shared" ref="L3:L5" si="4">POWER(SIN(H3/2),2)+POWER(SIN(I3/2),2)*COS(J3)*COS(K3)</f>
        <v>2.9638301989819652E-11</v>
      </c>
      <c r="M3" s="7">
        <f t="shared" ref="M3:M5" si="5">2*ATAN(SQRT(L3)/SQRT(1-L3))</f>
        <v>1.0888214176826696E-5</v>
      </c>
      <c r="N3" s="7">
        <f t="shared" ref="N3:N5" si="6">G3*M3</f>
        <v>6.9368812520562886E-2</v>
      </c>
    </row>
    <row r="4" spans="1:15" x14ac:dyDescent="0.25">
      <c r="A4" s="2">
        <v>41473.422175925924</v>
      </c>
      <c r="B4">
        <v>59.404823</v>
      </c>
      <c r="C4">
        <v>17.949621</v>
      </c>
      <c r="D4" s="7" t="s">
        <v>21</v>
      </c>
      <c r="E4" s="7"/>
      <c r="F4" s="7"/>
      <c r="G4" s="7">
        <v>6371</v>
      </c>
      <c r="H4" s="7">
        <f t="shared" si="0"/>
        <v>-4.328416544930889E-6</v>
      </c>
      <c r="I4" s="7">
        <f t="shared" si="1"/>
        <v>1.8744836166403935E-5</v>
      </c>
      <c r="J4" s="7">
        <f t="shared" si="2"/>
        <v>1.0368054244979106</v>
      </c>
      <c r="K4" s="7">
        <f t="shared" si="3"/>
        <v>1.0368097529144555</v>
      </c>
      <c r="L4" s="7">
        <f t="shared" si="4"/>
        <v>2.7439438711482508E-11</v>
      </c>
      <c r="M4" s="7">
        <f t="shared" si="5"/>
        <v>1.04765335319911E-5</v>
      </c>
      <c r="N4" s="7">
        <f t="shared" si="6"/>
        <v>6.67459951323153E-2</v>
      </c>
    </row>
    <row r="5" spans="1:15" x14ac:dyDescent="0.25">
      <c r="A5" s="2">
        <v>41473.429652777777</v>
      </c>
      <c r="B5">
        <v>59.404575000000001</v>
      </c>
      <c r="C5">
        <v>17.950695</v>
      </c>
      <c r="D5" s="7" t="s">
        <v>21</v>
      </c>
      <c r="E5" s="7"/>
      <c r="F5" s="7"/>
      <c r="G5" s="7">
        <v>6371</v>
      </c>
      <c r="H5" s="7">
        <f t="shared" si="0"/>
        <v>5.0614548307779604E-6</v>
      </c>
      <c r="I5" s="7">
        <f t="shared" si="1"/>
        <v>1.8343410438466638E-5</v>
      </c>
      <c r="J5" s="7">
        <f t="shared" si="2"/>
        <v>1.0368104859527414</v>
      </c>
      <c r="K5" s="7">
        <f t="shared" si="3"/>
        <v>1.0368054244979106</v>
      </c>
      <c r="L5" s="7">
        <f t="shared" si="4"/>
        <v>2.8195995146873897E-11</v>
      </c>
      <c r="M5" s="7">
        <f t="shared" si="5"/>
        <v>1.0619980253680117E-5</v>
      </c>
      <c r="N5" s="7">
        <f t="shared" si="6"/>
        <v>6.765989419619603E-2</v>
      </c>
    </row>
    <row r="6" spans="1:15" x14ac:dyDescent="0.25">
      <c r="A6" s="2">
        <v>41473.430902777778</v>
      </c>
      <c r="B6">
        <v>59.404865000000001</v>
      </c>
      <c r="C6">
        <v>17.951746</v>
      </c>
      <c r="D6" s="7" t="s">
        <v>21</v>
      </c>
      <c r="E6" s="7"/>
      <c r="F6" s="7"/>
      <c r="G6" s="7">
        <v>6371</v>
      </c>
      <c r="H6" s="7"/>
      <c r="I6" s="7"/>
      <c r="J6" s="7"/>
      <c r="K6" s="7"/>
      <c r="L6" s="7"/>
      <c r="M6" s="7"/>
      <c r="N6" s="7">
        <f>SUM(N2:N5)</f>
        <v>0.26658683715400033</v>
      </c>
    </row>
    <row r="9" spans="1:15" x14ac:dyDescent="0.25">
      <c r="A9" s="2">
        <v>41473.419664351852</v>
      </c>
      <c r="B9">
        <v>59.403182999999999</v>
      </c>
      <c r="C9">
        <v>17.951589999999999</v>
      </c>
      <c r="D9" s="6" t="s">
        <v>22</v>
      </c>
      <c r="E9" s="6"/>
      <c r="F9" s="6"/>
      <c r="G9" s="6">
        <v>6371</v>
      </c>
      <c r="H9" s="6">
        <f>RADIANS(B12-B9)</f>
        <v>3.122394031821802E-5</v>
      </c>
      <c r="I9" s="6">
        <f>RADIANS(C12-C9)</f>
        <v>-1.3020156219868436E-5</v>
      </c>
      <c r="J9" s="6">
        <f>RADIANS(B9)</f>
        <v>1.0367811295147227</v>
      </c>
      <c r="K9" s="6">
        <f>RADIANS(B12)</f>
        <v>1.0368123534550409</v>
      </c>
      <c r="L9" s="6">
        <f>POWER(SIN(H9/2),2)+POWER(SIN(I9/2),2)*COS(J9)*COS(K9)</f>
        <v>2.5471289839132968E-10</v>
      </c>
      <c r="M9" s="6">
        <f>2*ATAN(SQRT(L9)/SQRT(1-L9))</f>
        <v>3.191945478312284E-5</v>
      </c>
      <c r="N9" s="6">
        <f>G9*M9</f>
        <v>0.20335884642327562</v>
      </c>
    </row>
    <row r="12" spans="1:15" x14ac:dyDescent="0.25">
      <c r="A12" s="8">
        <v>41473.419664351852</v>
      </c>
      <c r="B12" s="5">
        <v>59.404972000000001</v>
      </c>
      <c r="C12" s="5">
        <v>17.950844</v>
      </c>
      <c r="D12" s="5" t="s">
        <v>23</v>
      </c>
      <c r="E12" s="5"/>
      <c r="F12" s="5"/>
      <c r="G12" s="5">
        <v>6371</v>
      </c>
      <c r="H12" s="5">
        <f>RADIANS(B3-B12)</f>
        <v>-6.1435589670106826E-6</v>
      </c>
      <c r="I12" s="5">
        <f>RADIANS(C3-C12)</f>
        <v>-1.1170107212464848E-6</v>
      </c>
      <c r="J12" s="5">
        <f>RADIANS(B12)</f>
        <v>1.0368123534550409</v>
      </c>
      <c r="K12" s="5">
        <f>RADIANS(B3)</f>
        <v>1.036806209896074</v>
      </c>
      <c r="L12" s="5">
        <f>POWER(SIN(H12/2),2)+POWER(SIN(I12/2),2)*COS(J12)*COS(K12)</f>
        <v>9.5166341473110317E-12</v>
      </c>
      <c r="M12" s="5">
        <f>2*ATAN(SQRT(L12)/SQRT(1-L12))</f>
        <v>6.1698084726646812E-6</v>
      </c>
      <c r="N12" s="5">
        <f>G12*M12</f>
        <v>3.9307849779346683E-2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P9" sqref="P9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D1" t="s">
        <v>24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41473.439629629633</v>
      </c>
      <c r="B2">
        <v>59.404575000000001</v>
      </c>
      <c r="C2">
        <v>17.950308</v>
      </c>
      <c r="D2" s="7" t="s">
        <v>21</v>
      </c>
      <c r="E2" s="7"/>
      <c r="F2" s="7"/>
      <c r="G2" s="7">
        <v>6371</v>
      </c>
      <c r="H2" s="7">
        <f>RADIANS(B3-B2)</f>
        <v>-7.4176493209741151E-6</v>
      </c>
      <c r="I2" s="7">
        <f>RADIANS(C3-C2)</f>
        <v>-2.2828906616052467E-5</v>
      </c>
      <c r="J2" s="7">
        <f>RADIANS(B3)</f>
        <v>1.0367980068485896</v>
      </c>
      <c r="K2" s="7">
        <f>RADIANS(B2)</f>
        <v>1.0368054244979106</v>
      </c>
      <c r="L2" s="7">
        <f>POWER(SIN(H2/2),2)+POWER(SIN(I2/2),2)*COS(J2)*COS(K2)</f>
        <v>4.7507778181354227E-11</v>
      </c>
      <c r="M2" s="7">
        <f>2*ATAN(SQRT(L2)/SQRT(1-L2))</f>
        <v>1.3785177283170001E-5</v>
      </c>
      <c r="N2" s="7">
        <f>G2*M2</f>
        <v>8.782536447107607E-2</v>
      </c>
      <c r="O2">
        <f>N15</f>
        <v>1.2500793299505673</v>
      </c>
    </row>
    <row r="3" spans="1:15" x14ac:dyDescent="0.25">
      <c r="A3" s="2">
        <v>41473.440254629626</v>
      </c>
      <c r="B3">
        <v>59.404150000000001</v>
      </c>
      <c r="C3">
        <v>17.949000000000002</v>
      </c>
      <c r="D3" s="7" t="s">
        <v>21</v>
      </c>
      <c r="E3" s="7"/>
      <c r="F3" s="7"/>
      <c r="G3" s="7">
        <v>6371</v>
      </c>
      <c r="H3" s="7">
        <f t="shared" ref="H3:H14" si="0">RADIANS(B4-B3)</f>
        <v>-1.3142329267571622E-5</v>
      </c>
      <c r="I3" s="7">
        <f t="shared" ref="I3:I14" si="1">RADIANS(C4-C3)</f>
        <v>-2.7349309378776075E-5</v>
      </c>
      <c r="J3" s="7">
        <f t="shared" ref="J3:J14" si="2">RADIANS(B4)</f>
        <v>1.0367848645193221</v>
      </c>
      <c r="K3" s="7">
        <f t="shared" ref="K3:K14" si="3">RADIANS(B3)</f>
        <v>1.0367980068485896</v>
      </c>
      <c r="L3" s="7">
        <f t="shared" ref="L3:L14" si="4">POWER(SIN(H3/2),2)+POWER(SIN(I3/2),2)*COS(J3)*COS(K3)</f>
        <v>9.1624454656056242E-11</v>
      </c>
      <c r="M3" s="7">
        <f t="shared" ref="M3:M14" si="5">2*ATAN(SQRT(L3)/SQRT(1-L3))</f>
        <v>1.9144132747017251E-5</v>
      </c>
      <c r="N3" s="7">
        <f t="shared" ref="N3:N14" si="6">G3*M3</f>
        <v>0.12196726973124691</v>
      </c>
    </row>
    <row r="4" spans="1:15" x14ac:dyDescent="0.25">
      <c r="A4" s="2">
        <v>41473.441203703704</v>
      </c>
      <c r="B4">
        <v>59.403396999999998</v>
      </c>
      <c r="C4">
        <v>17.947433</v>
      </c>
      <c r="D4" s="7" t="s">
        <v>21</v>
      </c>
      <c r="E4" s="7"/>
      <c r="F4" s="7"/>
      <c r="G4" s="7">
        <v>6371</v>
      </c>
      <c r="H4" s="7">
        <f t="shared" si="0"/>
        <v>2.0559978588545735E-5</v>
      </c>
      <c r="I4" s="7">
        <f t="shared" si="1"/>
        <v>-2.5097834643683212E-5</v>
      </c>
      <c r="J4" s="7">
        <f t="shared" si="2"/>
        <v>1.0368054244979106</v>
      </c>
      <c r="K4" s="7">
        <f t="shared" si="3"/>
        <v>1.0367848645193221</v>
      </c>
      <c r="L4" s="7">
        <f t="shared" si="4"/>
        <v>1.4647408451503232E-10</v>
      </c>
      <c r="M4" s="7">
        <f t="shared" si="5"/>
        <v>2.4205295662080545E-5</v>
      </c>
      <c r="N4" s="7">
        <f t="shared" si="6"/>
        <v>0.15421193866311514</v>
      </c>
    </row>
    <row r="5" spans="1:15" x14ac:dyDescent="0.25">
      <c r="A5" s="2">
        <v>41473.443067129629</v>
      </c>
      <c r="B5">
        <v>59.404575000000001</v>
      </c>
      <c r="C5">
        <v>17.945995</v>
      </c>
      <c r="D5" s="7" t="s">
        <v>21</v>
      </c>
      <c r="E5" s="7"/>
      <c r="F5" s="7"/>
      <c r="G5" s="7">
        <v>6371</v>
      </c>
      <c r="H5" s="7">
        <f t="shared" si="0"/>
        <v>3.804817769290406E-6</v>
      </c>
      <c r="I5" s="7">
        <f t="shared" si="1"/>
        <v>-1.7976891295543103E-5</v>
      </c>
      <c r="J5" s="7">
        <f t="shared" si="2"/>
        <v>1.0368092293156799</v>
      </c>
      <c r="K5" s="7">
        <f t="shared" si="3"/>
        <v>1.0368054244979106</v>
      </c>
      <c r="L5" s="7">
        <f t="shared" si="4"/>
        <v>2.4548490730284575E-11</v>
      </c>
      <c r="M5" s="7">
        <f t="shared" si="5"/>
        <v>9.9092867009660086E-6</v>
      </c>
      <c r="N5" s="7">
        <f t="shared" si="6"/>
        <v>6.313206557185444E-2</v>
      </c>
    </row>
    <row r="6" spans="1:15" x14ac:dyDescent="0.25">
      <c r="A6" s="2">
        <v>41473.44431712963</v>
      </c>
      <c r="B6">
        <v>59.404792999999998</v>
      </c>
      <c r="C6">
        <v>17.944965</v>
      </c>
      <c r="D6" s="7" t="s">
        <v>21</v>
      </c>
      <c r="E6" s="7"/>
      <c r="F6" s="7"/>
      <c r="G6" s="7">
        <v>6371</v>
      </c>
      <c r="H6" s="7">
        <f t="shared" si="0"/>
        <v>1.4049900478549511E-5</v>
      </c>
      <c r="I6" s="7">
        <f t="shared" si="1"/>
        <v>2.546435378660675E-5</v>
      </c>
      <c r="J6" s="7">
        <f t="shared" si="2"/>
        <v>1.0368232792161582</v>
      </c>
      <c r="K6" s="7">
        <f t="shared" si="3"/>
        <v>1.0368092293156799</v>
      </c>
      <c r="L6" s="7">
        <f t="shared" si="4"/>
        <v>9.1343067809858402E-11</v>
      </c>
      <c r="M6" s="7">
        <f t="shared" si="5"/>
        <v>1.9114713475502535E-5</v>
      </c>
      <c r="N6" s="7">
        <f t="shared" si="6"/>
        <v>0.12177983955242665</v>
      </c>
    </row>
    <row r="7" spans="1:15" x14ac:dyDescent="0.25">
      <c r="A7" s="2">
        <v>41473.445254629631</v>
      </c>
      <c r="B7">
        <v>59.405597999999998</v>
      </c>
      <c r="C7">
        <v>17.946424</v>
      </c>
      <c r="D7" s="7" t="s">
        <v>21</v>
      </c>
      <c r="E7" s="7"/>
      <c r="F7" s="7"/>
      <c r="G7" s="7">
        <v>6371</v>
      </c>
      <c r="H7" s="7">
        <f t="shared" si="0"/>
        <v>7.6445421237805932E-6</v>
      </c>
      <c r="I7" s="7">
        <f t="shared" si="1"/>
        <v>1.9128808601865357E-5</v>
      </c>
      <c r="J7" s="7">
        <f t="shared" si="2"/>
        <v>1.0368309237582822</v>
      </c>
      <c r="K7" s="7">
        <f t="shared" si="3"/>
        <v>1.0368232792161582</v>
      </c>
      <c r="L7" s="7">
        <f t="shared" si="4"/>
        <v>3.830564250095583E-11</v>
      </c>
      <c r="M7" s="7">
        <f t="shared" si="5"/>
        <v>1.2378310466528936E-5</v>
      </c>
      <c r="N7" s="7">
        <f t="shared" si="6"/>
        <v>7.8862215982255846E-2</v>
      </c>
    </row>
    <row r="8" spans="1:15" x14ac:dyDescent="0.25">
      <c r="A8" s="2">
        <v>41473.446180555555</v>
      </c>
      <c r="B8">
        <v>59.406036</v>
      </c>
      <c r="C8">
        <v>17.947520000000001</v>
      </c>
      <c r="D8" s="7" t="s">
        <v>21</v>
      </c>
      <c r="E8" s="7"/>
      <c r="F8" s="7"/>
      <c r="G8" s="7">
        <v>6371</v>
      </c>
      <c r="H8" s="7">
        <f t="shared" si="0"/>
        <v>9.1978851579781391E-6</v>
      </c>
      <c r="I8" s="7">
        <f t="shared" si="1"/>
        <v>-2.0978857608958914E-5</v>
      </c>
      <c r="J8" s="7">
        <f t="shared" si="2"/>
        <v>1.0368401216434402</v>
      </c>
      <c r="K8" s="7">
        <f t="shared" si="3"/>
        <v>1.0368309237582822</v>
      </c>
      <c r="L8" s="7">
        <f t="shared" si="4"/>
        <v>4.9650506167868485E-11</v>
      </c>
      <c r="M8" s="7">
        <f t="shared" si="5"/>
        <v>1.4092623058705603E-5</v>
      </c>
      <c r="N8" s="7">
        <f t="shared" si="6"/>
        <v>8.9784101507013395E-2</v>
      </c>
    </row>
    <row r="9" spans="1:15" x14ac:dyDescent="0.25">
      <c r="A9" s="2">
        <v>41473.447118055556</v>
      </c>
      <c r="B9">
        <v>59.406562999999998</v>
      </c>
      <c r="C9">
        <v>17.946318000000002</v>
      </c>
      <c r="D9" s="7" t="s">
        <v>21</v>
      </c>
      <c r="E9" s="7"/>
      <c r="F9" s="7"/>
      <c r="G9" s="7">
        <v>6371</v>
      </c>
      <c r="H9" s="7">
        <f t="shared" si="0"/>
        <v>-4.014257279372981E-7</v>
      </c>
      <c r="I9" s="7">
        <f t="shared" si="1"/>
        <v>-2.4748768793297562E-5</v>
      </c>
      <c r="J9" s="7">
        <f t="shared" si="2"/>
        <v>1.0368397202177122</v>
      </c>
      <c r="K9" s="7">
        <f t="shared" si="3"/>
        <v>1.0368401216434402</v>
      </c>
      <c r="L9" s="7">
        <f t="shared" si="4"/>
        <v>3.9703278398549527E-11</v>
      </c>
      <c r="M9" s="7">
        <f t="shared" si="5"/>
        <v>1.2602107506139594E-5</v>
      </c>
      <c r="N9" s="7">
        <f t="shared" si="6"/>
        <v>8.0288026921615352E-2</v>
      </c>
    </row>
    <row r="10" spans="1:15" x14ac:dyDescent="0.25">
      <c r="A10" s="2">
        <v>41473.447743055556</v>
      </c>
      <c r="B10">
        <v>59.40654</v>
      </c>
      <c r="C10">
        <v>17.944900000000001</v>
      </c>
      <c r="D10" s="7" t="s">
        <v>21</v>
      </c>
      <c r="E10" s="7"/>
      <c r="F10" s="7"/>
      <c r="G10" s="7">
        <v>6371</v>
      </c>
      <c r="H10" s="7">
        <f t="shared" si="0"/>
        <v>-2.1764255772357629E-5</v>
      </c>
      <c r="I10" s="7">
        <f t="shared" si="1"/>
        <v>7.1034900556022259E-6</v>
      </c>
      <c r="J10" s="7">
        <f t="shared" si="2"/>
        <v>1.0368179559619397</v>
      </c>
      <c r="K10" s="7">
        <f t="shared" si="3"/>
        <v>1.0368397202177122</v>
      </c>
      <c r="L10" s="7">
        <f t="shared" si="4"/>
        <v>1.2168837678169841E-10</v>
      </c>
      <c r="M10" s="7">
        <f t="shared" si="5"/>
        <v>2.2062490955160474E-5</v>
      </c>
      <c r="N10" s="7">
        <f t="shared" si="6"/>
        <v>0.14056012987532737</v>
      </c>
    </row>
    <row r="11" spans="1:15" x14ac:dyDescent="0.25">
      <c r="A11" s="2">
        <v>41473.449305555558</v>
      </c>
      <c r="B11">
        <v>59.405293</v>
      </c>
      <c r="C11">
        <v>17.945307</v>
      </c>
      <c r="D11" s="7" t="s">
        <v>21</v>
      </c>
      <c r="E11" s="7"/>
      <c r="F11" s="7"/>
      <c r="G11" s="7">
        <v>6371</v>
      </c>
      <c r="H11" s="7">
        <f t="shared" si="0"/>
        <v>4.5204027626615992E-6</v>
      </c>
      <c r="I11" s="7">
        <f t="shared" si="1"/>
        <v>2.3631758071989071E-5</v>
      </c>
      <c r="J11" s="7">
        <f t="shared" si="2"/>
        <v>1.0368224763647025</v>
      </c>
      <c r="K11" s="7">
        <f t="shared" si="3"/>
        <v>1.0368179559619397</v>
      </c>
      <c r="L11" s="7">
        <f t="shared" si="4"/>
        <v>4.1274411762069863E-11</v>
      </c>
      <c r="M11" s="7">
        <f t="shared" si="5"/>
        <v>1.2849032922774807E-5</v>
      </c>
      <c r="N11" s="7">
        <f t="shared" si="6"/>
        <v>8.1861188750998293E-2</v>
      </c>
    </row>
    <row r="12" spans="1:15" x14ac:dyDescent="0.25">
      <c r="A12" s="2">
        <v>41473.450555555559</v>
      </c>
      <c r="B12">
        <v>59.405552</v>
      </c>
      <c r="C12">
        <v>17.946660999999999</v>
      </c>
      <c r="D12" s="7" t="s">
        <v>21</v>
      </c>
      <c r="E12" s="7"/>
      <c r="F12" s="7"/>
      <c r="G12" s="7">
        <v>6371</v>
      </c>
      <c r="H12" s="7">
        <f t="shared" si="0"/>
        <v>1.3613568165908483E-6</v>
      </c>
      <c r="I12" s="7">
        <f t="shared" si="1"/>
        <v>1.7976891295543103E-5</v>
      </c>
      <c r="J12" s="7">
        <f t="shared" si="2"/>
        <v>1.0368238377215191</v>
      </c>
      <c r="K12" s="7">
        <f t="shared" si="3"/>
        <v>1.0368224763647025</v>
      </c>
      <c r="L12" s="7">
        <f t="shared" si="4"/>
        <v>2.1391533619043064E-11</v>
      </c>
      <c r="M12" s="7">
        <f t="shared" si="5"/>
        <v>9.2501964561182371E-6</v>
      </c>
      <c r="N12" s="7">
        <f t="shared" si="6"/>
        <v>5.8933001621929292E-2</v>
      </c>
    </row>
    <row r="13" spans="1:15" x14ac:dyDescent="0.25">
      <c r="A13" s="2">
        <v>41473.451168981483</v>
      </c>
      <c r="B13">
        <v>59.405630000000002</v>
      </c>
      <c r="C13">
        <v>17.947690999999999</v>
      </c>
      <c r="D13" s="7" t="s">
        <v>21</v>
      </c>
      <c r="E13" s="7"/>
      <c r="F13" s="7"/>
      <c r="G13" s="7">
        <v>6371</v>
      </c>
      <c r="H13" s="7">
        <f t="shared" si="0"/>
        <v>-5.2883476335844393E-6</v>
      </c>
      <c r="I13" s="7">
        <f t="shared" si="1"/>
        <v>2.3195425759038011E-5</v>
      </c>
      <c r="J13" s="7">
        <f t="shared" si="2"/>
        <v>1.0368185493738855</v>
      </c>
      <c r="K13" s="7">
        <f t="shared" si="3"/>
        <v>1.0368238377215191</v>
      </c>
      <c r="L13" s="7">
        <f t="shared" si="4"/>
        <v>4.1834250126776089E-11</v>
      </c>
      <c r="M13" s="7">
        <f t="shared" si="5"/>
        <v>1.2935880353089146E-5</v>
      </c>
      <c r="N13" s="7">
        <f t="shared" si="6"/>
        <v>8.2414493729530955E-2</v>
      </c>
    </row>
    <row r="14" spans="1:15" x14ac:dyDescent="0.25">
      <c r="A14" s="2">
        <v>41473.452106481483</v>
      </c>
      <c r="B14">
        <v>59.405327</v>
      </c>
      <c r="C14">
        <v>17.949020000000001</v>
      </c>
      <c r="D14" s="7" t="s">
        <v>21</v>
      </c>
      <c r="E14" s="7"/>
      <c r="F14" s="7"/>
      <c r="G14" s="7">
        <v>6371</v>
      </c>
      <c r="H14" s="7">
        <f t="shared" si="0"/>
        <v>-9.7214839336186221E-6</v>
      </c>
      <c r="I14" s="7">
        <f t="shared" si="1"/>
        <v>1.9477874452251007E-5</v>
      </c>
      <c r="J14" s="7">
        <f t="shared" si="2"/>
        <v>1.0368088278899519</v>
      </c>
      <c r="K14" s="7">
        <f t="shared" si="3"/>
        <v>1.0368185493738855</v>
      </c>
      <c r="L14" s="7">
        <f t="shared" si="4"/>
        <v>4.8196517596434146E-11</v>
      </c>
      <c r="M14" s="7">
        <f t="shared" si="5"/>
        <v>1.3884742359469035E-5</v>
      </c>
      <c r="N14" s="7">
        <f t="shared" si="6"/>
        <v>8.8459693572177228E-2</v>
      </c>
    </row>
    <row r="15" spans="1:15" x14ac:dyDescent="0.25">
      <c r="A15" s="2">
        <v>41473.454907407409</v>
      </c>
      <c r="B15">
        <v>59.404769999999999</v>
      </c>
      <c r="C15">
        <v>17.950136000000001</v>
      </c>
      <c r="D15" s="7" t="s">
        <v>21</v>
      </c>
      <c r="E15" s="7"/>
      <c r="F15" s="7"/>
      <c r="G15" s="7">
        <v>6371</v>
      </c>
      <c r="H15" s="7"/>
      <c r="I15" s="7"/>
      <c r="J15" s="7"/>
      <c r="K15" s="7"/>
      <c r="L15" s="7"/>
      <c r="M15" s="7"/>
      <c r="N15" s="7">
        <f>SUM(N2:N14)</f>
        <v>1.2500793299505673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2" sqref="H2:N2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41473.458958333336</v>
      </c>
      <c r="B2">
        <v>59.405113</v>
      </c>
      <c r="C2">
        <v>17.949642000000001</v>
      </c>
      <c r="D2" s="5" t="s">
        <v>23</v>
      </c>
      <c r="E2" s="5"/>
      <c r="F2" s="5"/>
      <c r="G2" s="5">
        <v>6371</v>
      </c>
      <c r="H2" s="5">
        <f t="shared" ref="H2:H10" si="0">RADIANS(B3-B2)</f>
        <v>1.1047934165133702E-5</v>
      </c>
      <c r="I2" s="5">
        <f t="shared" ref="I2:I10" si="1">RADIANS(C3-C2)</f>
        <v>-2.0210912738098079E-5</v>
      </c>
      <c r="J2" s="5">
        <f t="shared" ref="J2:J10" si="2">RADIANS(B2)</f>
        <v>1.0368148143692861</v>
      </c>
      <c r="K2" s="5">
        <f t="shared" ref="K2:K10" si="3">RADIANS(B3)</f>
        <v>1.0368258623034514</v>
      </c>
      <c r="L2" s="5">
        <f>POWER(SIN(H2/2),2)+POWER(SIN(I2/2),2)*COS(J2)*COS(K2)</f>
        <v>5.6967454357953843E-11</v>
      </c>
      <c r="M2" s="5">
        <f>2*ATAN(SQRT(L2)/SQRT(1-L2))</f>
        <v>1.5095357479574387E-5</v>
      </c>
      <c r="N2" s="5">
        <f>G2*M2</f>
        <v>9.6172522502368421E-2</v>
      </c>
      <c r="O2">
        <f>N11</f>
        <v>0.9149961825087487</v>
      </c>
    </row>
    <row r="3" spans="1:15" x14ac:dyDescent="0.25">
      <c r="A3" s="2">
        <v>41473.459583333337</v>
      </c>
      <c r="B3">
        <v>59.405746000000001</v>
      </c>
      <c r="C3">
        <v>17.948484000000001</v>
      </c>
      <c r="D3" s="5" t="s">
        <v>23</v>
      </c>
      <c r="E3" s="5"/>
      <c r="F3" s="5"/>
      <c r="G3" s="5">
        <v>6371</v>
      </c>
      <c r="H3" s="5">
        <f t="shared" si="0"/>
        <v>1.0663961729672282E-5</v>
      </c>
      <c r="I3" s="5">
        <f t="shared" si="1"/>
        <v>1.9844393595174541E-5</v>
      </c>
      <c r="J3" s="5">
        <f t="shared" si="2"/>
        <v>1.0368258623034514</v>
      </c>
      <c r="K3" s="5">
        <f t="shared" si="3"/>
        <v>1.0368365262651811</v>
      </c>
      <c r="L3" s="5">
        <f t="shared" ref="L3:L10" si="4">POWER(SIN(H3/2),2)+POWER(SIN(I3/2),2)*COS(J3)*COS(K3)</f>
        <v>5.3931581117056826E-11</v>
      </c>
      <c r="M3" s="5">
        <f t="shared" ref="M3:M10" si="5">2*ATAN(SQRT(L3)/SQRT(1-L3))</f>
        <v>1.468762487511529E-5</v>
      </c>
      <c r="N3" s="5">
        <f t="shared" ref="N3:N10" si="6">G3*M3</f>
        <v>9.3574858079359516E-2</v>
      </c>
    </row>
    <row r="4" spans="1:15" x14ac:dyDescent="0.25">
      <c r="A4" s="2">
        <v>41473.464259259257</v>
      </c>
      <c r="B4">
        <v>59.406357</v>
      </c>
      <c r="C4">
        <v>17.949621</v>
      </c>
      <c r="D4" s="5" t="s">
        <v>23</v>
      </c>
      <c r="E4" s="5"/>
      <c r="F4" s="5"/>
      <c r="G4" s="5">
        <v>6371</v>
      </c>
      <c r="H4" s="5">
        <f t="shared" si="0"/>
        <v>-1.2688543661958664E-5</v>
      </c>
      <c r="I4" s="5">
        <f t="shared" si="1"/>
        <v>1.7610372152619565E-5</v>
      </c>
      <c r="J4" s="5">
        <f t="shared" si="2"/>
        <v>1.0368365262651811</v>
      </c>
      <c r="K4" s="5">
        <f t="shared" si="3"/>
        <v>1.0368238377215191</v>
      </c>
      <c r="L4" s="5">
        <f t="shared" si="4"/>
        <v>6.0332834551980913E-11</v>
      </c>
      <c r="M4" s="5">
        <f t="shared" si="5"/>
        <v>1.5534842716061759E-5</v>
      </c>
      <c r="N4" s="5">
        <f t="shared" si="6"/>
        <v>9.8972482944029466E-2</v>
      </c>
    </row>
    <row r="5" spans="1:15" x14ac:dyDescent="0.25">
      <c r="A5" s="2">
        <v>41473.464884259258</v>
      </c>
      <c r="B5">
        <v>59.405630000000002</v>
      </c>
      <c r="C5">
        <v>17.95063</v>
      </c>
      <c r="D5" s="5" t="s">
        <v>23</v>
      </c>
      <c r="E5" s="5"/>
      <c r="F5" s="5"/>
      <c r="G5" s="5">
        <v>6371</v>
      </c>
      <c r="H5" s="5">
        <f t="shared" si="0"/>
        <v>-1.933824811213395E-5</v>
      </c>
      <c r="I5" s="5">
        <f t="shared" si="1"/>
        <v>2.0594885173497492E-5</v>
      </c>
      <c r="J5" s="5">
        <f t="shared" si="2"/>
        <v>1.0368238377215191</v>
      </c>
      <c r="K5" s="5">
        <f t="shared" si="3"/>
        <v>1.0368044994734069</v>
      </c>
      <c r="L5" s="5">
        <f t="shared" si="4"/>
        <v>1.2096045497849641E-10</v>
      </c>
      <c r="M5" s="5">
        <f t="shared" si="5"/>
        <v>2.1996404704712411E-5</v>
      </c>
      <c r="N5" s="5">
        <f t="shared" si="6"/>
        <v>0.14013909437372277</v>
      </c>
    </row>
    <row r="6" spans="1:15" x14ac:dyDescent="0.25">
      <c r="A6" s="2">
        <v>41473.465821759259</v>
      </c>
      <c r="B6">
        <v>59.404522</v>
      </c>
      <c r="C6">
        <v>17.951809999999998</v>
      </c>
      <c r="D6" s="5" t="s">
        <v>23</v>
      </c>
      <c r="E6" s="5"/>
      <c r="F6" s="5"/>
      <c r="G6" s="5">
        <v>6371</v>
      </c>
      <c r="H6" s="5">
        <f t="shared" si="0"/>
        <v>-1.2566370614875543E-6</v>
      </c>
      <c r="I6" s="5">
        <f t="shared" si="1"/>
        <v>-2.6581364507853234E-5</v>
      </c>
      <c r="J6" s="5">
        <f t="shared" si="2"/>
        <v>1.0368044994734069</v>
      </c>
      <c r="K6" s="5">
        <f t="shared" si="3"/>
        <v>1.0368032428363454</v>
      </c>
      <c r="L6" s="5">
        <f t="shared" si="4"/>
        <v>4.6154759707547327E-11</v>
      </c>
      <c r="M6" s="5">
        <f t="shared" si="5"/>
        <v>1.3587458880638043E-5</v>
      </c>
      <c r="N6" s="5">
        <f t="shared" si="6"/>
        <v>8.6565700528544967E-2</v>
      </c>
    </row>
    <row r="7" spans="1:15" x14ac:dyDescent="0.25">
      <c r="A7" s="2">
        <v>41473.46769675926</v>
      </c>
      <c r="B7">
        <v>59.404449999999997</v>
      </c>
      <c r="C7">
        <v>17.950286999999999</v>
      </c>
      <c r="D7" s="5" t="s">
        <v>23</v>
      </c>
      <c r="E7" s="5"/>
      <c r="F7" s="5"/>
      <c r="G7" s="5">
        <v>6371</v>
      </c>
      <c r="H7" s="5">
        <f t="shared" si="0"/>
        <v>1.4765485471920705E-5</v>
      </c>
      <c r="I7" s="5">
        <f t="shared" si="1"/>
        <v>-2.0978857608958914E-5</v>
      </c>
      <c r="J7" s="5">
        <f t="shared" si="2"/>
        <v>1.0368032428363454</v>
      </c>
      <c r="K7" s="5">
        <f t="shared" si="3"/>
        <v>1.0368180083218175</v>
      </c>
      <c r="L7" s="5">
        <f t="shared" si="4"/>
        <v>8.3007523906498681E-11</v>
      </c>
      <c r="M7" s="5">
        <f t="shared" si="5"/>
        <v>1.8221692995854742E-5</v>
      </c>
      <c r="N7" s="5">
        <f t="shared" si="6"/>
        <v>0.11609040607659056</v>
      </c>
    </row>
    <row r="8" spans="1:15" x14ac:dyDescent="0.25">
      <c r="A8" s="2">
        <v>41473.472372685188</v>
      </c>
      <c r="B8">
        <v>59.405296</v>
      </c>
      <c r="C8">
        <v>17.949085</v>
      </c>
      <c r="D8" s="5" t="s">
        <v>23</v>
      </c>
      <c r="E8" s="5"/>
      <c r="F8" s="5"/>
      <c r="G8" s="5">
        <v>6371</v>
      </c>
      <c r="H8" s="5">
        <f t="shared" si="0"/>
        <v>-5.6548667764459684E-6</v>
      </c>
      <c r="I8" s="5">
        <f t="shared" si="1"/>
        <v>1.8343410438466638E-5</v>
      </c>
      <c r="J8" s="5">
        <f t="shared" si="2"/>
        <v>1.0368180083218175</v>
      </c>
      <c r="K8" s="5">
        <f t="shared" si="3"/>
        <v>1.0368123534550409</v>
      </c>
      <c r="L8" s="5">
        <f t="shared" si="4"/>
        <v>2.9785260870656972E-11</v>
      </c>
      <c r="M8" s="5">
        <f t="shared" si="5"/>
        <v>1.0915174917691918E-5</v>
      </c>
      <c r="N8" s="5">
        <f t="shared" si="6"/>
        <v>6.9540579400615213E-2</v>
      </c>
    </row>
    <row r="9" spans="1:15" x14ac:dyDescent="0.25">
      <c r="A9" s="2">
        <v>41473.473611111112</v>
      </c>
      <c r="B9">
        <v>59.404972000000001</v>
      </c>
      <c r="C9">
        <v>17.950136000000001</v>
      </c>
      <c r="D9" s="5" t="s">
        <v>23</v>
      </c>
      <c r="E9" s="5"/>
      <c r="F9" s="5"/>
      <c r="G9" s="5">
        <v>6371</v>
      </c>
      <c r="H9" s="5">
        <f t="shared" si="0"/>
        <v>1.2775810124586079E-5</v>
      </c>
      <c r="I9" s="5">
        <f t="shared" si="1"/>
        <v>-1.9477874452251007E-5</v>
      </c>
      <c r="J9" s="5">
        <f t="shared" si="2"/>
        <v>1.0368123534550409</v>
      </c>
      <c r="K9" s="5">
        <f t="shared" si="3"/>
        <v>1.0368251292651656</v>
      </c>
      <c r="L9" s="5">
        <f t="shared" si="4"/>
        <v>6.5374616295908721E-11</v>
      </c>
      <c r="M9" s="5">
        <f t="shared" si="5"/>
        <v>1.6170914172962928E-5</v>
      </c>
      <c r="N9" s="5">
        <f t="shared" si="6"/>
        <v>0.10302489419594682</v>
      </c>
    </row>
    <row r="10" spans="1:15" x14ac:dyDescent="0.25">
      <c r="A10" s="2">
        <v>41473.475486111114</v>
      </c>
      <c r="B10">
        <v>59.405704</v>
      </c>
      <c r="C10">
        <v>17.949020000000001</v>
      </c>
      <c r="D10" s="5" t="s">
        <v>23</v>
      </c>
      <c r="E10" s="5"/>
      <c r="F10" s="5"/>
      <c r="G10" s="5">
        <v>6371</v>
      </c>
      <c r="H10" s="5">
        <f t="shared" si="0"/>
        <v>-1.4032447186073633E-5</v>
      </c>
      <c r="I10" s="5">
        <f t="shared" si="1"/>
        <v>2.0245819323111841E-5</v>
      </c>
      <c r="J10" s="5">
        <f t="shared" si="2"/>
        <v>1.0368251292651656</v>
      </c>
      <c r="K10" s="5">
        <f t="shared" si="3"/>
        <v>1.0368110968179793</v>
      </c>
      <c r="L10" s="5">
        <f t="shared" si="4"/>
        <v>7.5772289868466667E-11</v>
      </c>
      <c r="M10" s="5">
        <f t="shared" si="5"/>
        <v>1.7409456036347657E-5</v>
      </c>
      <c r="N10" s="5">
        <f t="shared" si="6"/>
        <v>0.11091564440757093</v>
      </c>
    </row>
    <row r="11" spans="1:15" x14ac:dyDescent="0.25">
      <c r="A11" s="2">
        <v>41473.477662037039</v>
      </c>
      <c r="B11">
        <v>59.404899999999998</v>
      </c>
      <c r="C11">
        <v>17.95018</v>
      </c>
      <c r="D11" s="5" t="s">
        <v>23</v>
      </c>
      <c r="E11" s="5"/>
      <c r="F11" s="5"/>
      <c r="G11" s="5">
        <v>6371</v>
      </c>
      <c r="H11" s="5"/>
      <c r="I11" s="5"/>
      <c r="J11" s="5"/>
      <c r="K11" s="5"/>
      <c r="L11" s="5"/>
      <c r="M11" s="5"/>
      <c r="N11" s="5">
        <f>SUM(N2:N10)</f>
        <v>0.9149961825087487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1" sqref="E21"/>
    </sheetView>
  </sheetViews>
  <sheetFormatPr baseColWidth="10" defaultRowHeight="15" x14ac:dyDescent="0.25"/>
  <cols>
    <col min="1" max="1" width="15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41473.487025462964</v>
      </c>
      <c r="B2">
        <v>59.403675</v>
      </c>
      <c r="C2">
        <v>17.952432999999999</v>
      </c>
      <c r="D2" s="5" t="s">
        <v>23</v>
      </c>
      <c r="E2" s="5"/>
      <c r="F2" s="5"/>
      <c r="G2" s="5">
        <v>6371</v>
      </c>
      <c r="H2" s="5">
        <f t="shared" ref="H2:I5" si="0">RADIANS(B3-B2)</f>
        <v>2.8291787174829732E-5</v>
      </c>
      <c r="I2" s="5">
        <f t="shared" si="0"/>
        <v>-3.9723693775362848E-5</v>
      </c>
      <c r="J2" s="5">
        <f>RADIANS(B2)</f>
        <v>1.0367897165346425</v>
      </c>
      <c r="K2" s="5">
        <f>RADIANS(B3)</f>
        <v>1.0368180083218175</v>
      </c>
      <c r="L2" s="5">
        <f>POWER(SIN(H2/2),2)+POWER(SIN(I2/2),2)*COS(J2)*COS(K2)</f>
        <v>3.0230150698761716E-10</v>
      </c>
      <c r="M2" s="5">
        <f>2*ATAN(SQRT(L2)/SQRT(1-L2))</f>
        <v>3.4773639845036601E-5</v>
      </c>
      <c r="N2" s="5">
        <f>G2*M2</f>
        <v>0.2215428594527282</v>
      </c>
      <c r="O2">
        <f>N6</f>
        <v>0.66747240548042019</v>
      </c>
    </row>
    <row r="3" spans="1:15" x14ac:dyDescent="0.25">
      <c r="A3" s="2">
        <v>41473.487337962964</v>
      </c>
      <c r="B3">
        <v>59.405296</v>
      </c>
      <c r="C3">
        <v>17.950157000000001</v>
      </c>
      <c r="D3" s="5" t="s">
        <v>23</v>
      </c>
      <c r="E3" s="5"/>
      <c r="F3" s="5"/>
      <c r="G3" s="5">
        <v>6371</v>
      </c>
      <c r="H3" s="5">
        <f t="shared" si="0"/>
        <v>-1.5707963267974365E-5</v>
      </c>
      <c r="I3" s="5">
        <f t="shared" si="0"/>
        <v>2.3614304779451186E-5</v>
      </c>
      <c r="J3" s="5">
        <f>RADIANS(B3)</f>
        <v>1.0368180083218175</v>
      </c>
      <c r="K3" s="5">
        <f>RADIANS(B4)</f>
        <v>1.0368023003585494</v>
      </c>
      <c r="L3" s="5">
        <f t="shared" ref="L3:L5" si="1">POWER(SIN(H3/2),2)+POWER(SIN(I3/2),2)*COS(J3)*COS(K3)</f>
        <v>9.7798756953921504E-11</v>
      </c>
      <c r="M3" s="5">
        <f t="shared" ref="M3:M5" si="2">2*ATAN(SQRT(L3)/SQRT(1-L3))</f>
        <v>1.9778650809103202E-5</v>
      </c>
      <c r="N3" s="5">
        <f t="shared" ref="N3:N5" si="3">G3*M3</f>
        <v>0.12600978430479651</v>
      </c>
    </row>
    <row r="4" spans="1:15" x14ac:dyDescent="0.25">
      <c r="A4" s="2">
        <v>41473.49046296296</v>
      </c>
      <c r="B4">
        <v>59.404395999999998</v>
      </c>
      <c r="C4">
        <v>17.951509999999999</v>
      </c>
      <c r="D4" s="5" t="s">
        <v>23</v>
      </c>
      <c r="E4" s="5"/>
      <c r="F4" s="5"/>
      <c r="G4" s="5">
        <v>6371</v>
      </c>
      <c r="H4" s="5">
        <f t="shared" si="0"/>
        <v>1.6999506914413675E-5</v>
      </c>
      <c r="I4" s="5">
        <f t="shared" si="0"/>
        <v>-1.7976891295543103E-5</v>
      </c>
      <c r="J4" s="5">
        <f>RADIANS(B4)</f>
        <v>1.0368023003585494</v>
      </c>
      <c r="K4" s="5">
        <f>RADIANS(B5)</f>
        <v>1.0368192998654637</v>
      </c>
      <c r="L4" s="5">
        <f t="shared" si="1"/>
        <v>9.3174894116070973E-11</v>
      </c>
      <c r="M4" s="5">
        <f t="shared" si="2"/>
        <v>1.9305428678893905E-5</v>
      </c>
      <c r="N4" s="5">
        <f t="shared" si="3"/>
        <v>0.12299488611323307</v>
      </c>
    </row>
    <row r="5" spans="1:15" x14ac:dyDescent="0.25">
      <c r="A5" s="2">
        <v>41473.491087962961</v>
      </c>
      <c r="B5">
        <v>59.405369999999998</v>
      </c>
      <c r="C5">
        <v>17.950479999999999</v>
      </c>
      <c r="D5" s="5" t="s">
        <v>23</v>
      </c>
      <c r="E5" s="5"/>
      <c r="F5" s="5"/>
      <c r="G5" s="5">
        <v>6371</v>
      </c>
      <c r="H5" s="5">
        <f t="shared" si="0"/>
        <v>-3.0717794835053411E-5</v>
      </c>
      <c r="I5" s="5">
        <f t="shared" si="0"/>
        <v>6.754424205216575E-6</v>
      </c>
      <c r="J5" s="5">
        <f>RADIANS(B5)</f>
        <v>1.0368192998654637</v>
      </c>
      <c r="K5" s="5">
        <f>RADIANS(B6)</f>
        <v>1.0367885820706289</v>
      </c>
      <c r="L5" s="5">
        <f t="shared" si="1"/>
        <v>2.3885039184501233E-10</v>
      </c>
      <c r="M5" s="5">
        <f t="shared" si="2"/>
        <v>3.0909570806727729E-5</v>
      </c>
      <c r="N5" s="5">
        <f t="shared" si="3"/>
        <v>0.19692487560966238</v>
      </c>
    </row>
    <row r="6" spans="1:15" x14ac:dyDescent="0.25">
      <c r="A6" s="2">
        <v>41473.492326388892</v>
      </c>
      <c r="B6">
        <v>59.40361</v>
      </c>
      <c r="C6">
        <v>17.950866999999999</v>
      </c>
      <c r="D6" s="5" t="s">
        <v>23</v>
      </c>
      <c r="E6" s="5"/>
      <c r="F6" s="5"/>
      <c r="G6" s="5">
        <v>6371</v>
      </c>
      <c r="H6" s="5"/>
      <c r="I6" s="5"/>
      <c r="J6" s="5"/>
      <c r="K6" s="5"/>
      <c r="L6" s="5"/>
      <c r="M6" s="5"/>
      <c r="N6" s="5">
        <f>SUM(N2:N5)</f>
        <v>0.66747240548042019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O5" sqref="O5"/>
    </sheetView>
  </sheetViews>
  <sheetFormatPr baseColWidth="10" defaultRowHeight="15" x14ac:dyDescent="0.25"/>
  <cols>
    <col min="1" max="1" width="15.7109375" bestFit="1" customWidth="1"/>
    <col min="8" max="8" width="12" bestFit="1" customWidth="1"/>
    <col min="9" max="9" width="12.710937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41473.551678240743</v>
      </c>
      <c r="B2">
        <v>59.403416</v>
      </c>
      <c r="C2">
        <v>17.950474</v>
      </c>
      <c r="D2" s="6" t="s">
        <v>22</v>
      </c>
      <c r="E2" s="6"/>
      <c r="F2" s="6"/>
      <c r="G2" s="6">
        <v>6371</v>
      </c>
      <c r="H2" s="6">
        <f>RADIANS(B3-B2)</f>
        <v>4.0840704496485319E-6</v>
      </c>
      <c r="I2" s="6">
        <f>RADIANS(C3-C2)</f>
        <v>-1.9477874452251007E-5</v>
      </c>
      <c r="J2" s="6">
        <f>RADIANS(B2)</f>
        <v>1.0367851961318799</v>
      </c>
      <c r="K2" s="6">
        <f>RADIANS(B3)</f>
        <v>1.0367892802023295</v>
      </c>
      <c r="L2" s="6">
        <f>POWER(SIN(H2/2),2)+POWER(SIN(I2/2),2)*COS(J2)*COS(K2)</f>
        <v>2.8741811238542811E-11</v>
      </c>
      <c r="M2" s="6">
        <f>2*ATAN(SQRT(L2)/SQRT(1-L2))</f>
        <v>1.0722277974165409E-5</v>
      </c>
      <c r="N2" s="6">
        <f>G2*M2</f>
        <v>6.8311632973407824E-2</v>
      </c>
      <c r="O2">
        <f>N6</f>
        <v>0.60260166489458822</v>
      </c>
    </row>
    <row r="3" spans="1:15" x14ac:dyDescent="0.25">
      <c r="A3" s="2">
        <v>41473.551990740743</v>
      </c>
      <c r="B3">
        <v>59.403649999999999</v>
      </c>
      <c r="C3">
        <v>17.949358</v>
      </c>
      <c r="D3" s="6" t="s">
        <v>22</v>
      </c>
      <c r="E3" s="6"/>
      <c r="F3" s="6"/>
      <c r="G3" s="6">
        <v>6371</v>
      </c>
      <c r="H3" s="6">
        <f t="shared" ref="H3:H5" si="0">RADIANS(B4-B3)</f>
        <v>-1.1274826967816168E-5</v>
      </c>
      <c r="I3" s="6">
        <f t="shared" ref="I3:I5" si="1">RADIANS(C4-C3)</f>
        <v>7.3687801019176432E-5</v>
      </c>
      <c r="J3" s="6">
        <f t="shared" ref="J3:J5" si="2">RADIANS(B3)</f>
        <v>1.0367892802023295</v>
      </c>
      <c r="K3" s="6">
        <f t="shared" ref="K3:K5" si="3">RADIANS(B4)</f>
        <v>1.0367780053753617</v>
      </c>
      <c r="L3" s="6">
        <f t="shared" ref="L3:L5" si="4">POWER(SIN(H3/2),2)+POWER(SIN(I3/2),2)*COS(J3)*COS(K3)</f>
        <v>3.8346405694366693E-10</v>
      </c>
      <c r="M3" s="6">
        <f t="shared" ref="M3:M5" si="5">2*ATAN(SQRT(L3)/SQRT(1-L3))</f>
        <v>3.9164476607899753E-5</v>
      </c>
      <c r="N3" s="6">
        <f t="shared" ref="N3:N5" si="6">G3*M3</f>
        <v>0.24951688046892934</v>
      </c>
      <c r="O3">
        <f>N13</f>
        <v>0.54645205573870315</v>
      </c>
    </row>
    <row r="4" spans="1:15" x14ac:dyDescent="0.25">
      <c r="A4" s="2">
        <v>41473.555104166669</v>
      </c>
      <c r="B4">
        <v>59.403004000000003</v>
      </c>
      <c r="C4">
        <v>17.953579999999999</v>
      </c>
      <c r="D4" s="6" t="s">
        <v>22</v>
      </c>
      <c r="E4" s="6"/>
      <c r="F4" s="6"/>
      <c r="G4" s="6">
        <v>6371</v>
      </c>
      <c r="H4" s="6">
        <f t="shared" si="0"/>
        <v>-1.8779742751541713E-5</v>
      </c>
      <c r="I4" s="6">
        <f t="shared" si="1"/>
        <v>-2.192133540501257E-5</v>
      </c>
      <c r="J4" s="6">
        <f t="shared" si="2"/>
        <v>1.0367780053753617</v>
      </c>
      <c r="K4" s="6">
        <f t="shared" si="3"/>
        <v>1.0367592256326101</v>
      </c>
      <c r="L4" s="6">
        <f t="shared" si="4"/>
        <v>1.1929523506099455E-10</v>
      </c>
      <c r="M4" s="6">
        <f t="shared" si="5"/>
        <v>2.1844471617847693E-5</v>
      </c>
      <c r="N4" s="6">
        <f t="shared" si="6"/>
        <v>0.13917112867730766</v>
      </c>
      <c r="O4">
        <f>N22</f>
        <v>0.47535940822775036</v>
      </c>
    </row>
    <row r="5" spans="1:15" x14ac:dyDescent="0.25">
      <c r="A5" s="2">
        <v>41473.556041666663</v>
      </c>
      <c r="B5">
        <v>59.401927999999998</v>
      </c>
      <c r="C5">
        <v>17.952324000000001</v>
      </c>
      <c r="D5" s="6" t="s">
        <v>22</v>
      </c>
      <c r="E5" s="6"/>
      <c r="F5" s="6"/>
      <c r="G5" s="6">
        <v>6371</v>
      </c>
      <c r="H5" s="6">
        <f t="shared" si="0"/>
        <v>2.1903882112536692E-5</v>
      </c>
      <c r="I5" s="6">
        <f t="shared" si="1"/>
        <v>-1.2810716709661848E-5</v>
      </c>
      <c r="J5" s="6">
        <f t="shared" si="2"/>
        <v>1.0367592256326101</v>
      </c>
      <c r="K5" s="6">
        <f t="shared" si="3"/>
        <v>1.0367811295147227</v>
      </c>
      <c r="L5" s="6">
        <f t="shared" si="4"/>
        <v>1.3057487398836822E-10</v>
      </c>
      <c r="M5" s="6">
        <f t="shared" si="5"/>
        <v>2.2853872669116846E-5</v>
      </c>
      <c r="N5" s="6">
        <f t="shared" si="6"/>
        <v>0.14560202277494344</v>
      </c>
    </row>
    <row r="6" spans="1:15" x14ac:dyDescent="0.25">
      <c r="A6" s="2">
        <v>41473.558854166666</v>
      </c>
      <c r="B6">
        <v>59.403182999999999</v>
      </c>
      <c r="C6">
        <v>17.951589999999999</v>
      </c>
      <c r="D6" s="6" t="s">
        <v>22</v>
      </c>
      <c r="E6" s="6"/>
      <c r="F6" s="6"/>
      <c r="G6" s="6">
        <v>6371</v>
      </c>
      <c r="H6" s="6"/>
      <c r="I6" s="6"/>
      <c r="J6" s="6"/>
      <c r="K6" s="6"/>
      <c r="L6" s="6"/>
      <c r="M6" s="6"/>
      <c r="N6" s="6">
        <f>SUM(N2:N5)</f>
        <v>0.60260166489458822</v>
      </c>
    </row>
    <row r="9" spans="1:15" x14ac:dyDescent="0.25">
      <c r="A9" s="2">
        <v>41473.552303240744</v>
      </c>
      <c r="B9">
        <v>59.404834999999999</v>
      </c>
      <c r="C9">
        <v>17.950308</v>
      </c>
      <c r="D9" s="5" t="s">
        <v>23</v>
      </c>
      <c r="E9" s="5"/>
      <c r="F9" s="5"/>
      <c r="G9" s="5">
        <v>6371</v>
      </c>
      <c r="H9" s="5">
        <f>RADIANS(B10-B9)</f>
        <v>1.1344640137843694E-6</v>
      </c>
      <c r="I9" s="5">
        <f>RADIANS(C10-C9)</f>
        <v>-6.4053583548185229E-5</v>
      </c>
      <c r="J9" s="5">
        <f>RADIANS(B9)</f>
        <v>1.0368099623539657</v>
      </c>
      <c r="K9" s="5">
        <f>RADIANS(B10)</f>
        <v>1.0368110968179793</v>
      </c>
      <c r="L9" s="5">
        <f>POWER(SIN(H9/2),2)+POWER(SIN(I9/2),2)*COS(J9)*COS(K9)</f>
        <v>2.660320120442475E-10</v>
      </c>
      <c r="M9" s="5">
        <f>2*ATAN(SQRT(L9)/SQRT(1-L9))</f>
        <v>3.2620975587363325E-5</v>
      </c>
      <c r="N9" s="5">
        <f>G9*M9</f>
        <v>0.20782823546709175</v>
      </c>
    </row>
    <row r="10" spans="1:15" x14ac:dyDescent="0.25">
      <c r="A10" s="2">
        <v>41473.553240740737</v>
      </c>
      <c r="B10">
        <v>59.404899999999998</v>
      </c>
      <c r="C10">
        <v>17.946638</v>
      </c>
      <c r="D10" s="5" t="s">
        <v>23</v>
      </c>
      <c r="E10" s="5"/>
      <c r="F10" s="5"/>
      <c r="G10" s="5">
        <v>6371</v>
      </c>
      <c r="H10" s="5">
        <f t="shared" ref="H10:H12" si="7">RADIANS(B11-B10)</f>
        <v>5.5850536064184433E-6</v>
      </c>
      <c r="I10" s="5">
        <f t="shared" ref="I10:I12" si="8">RADIANS(C11-C10)</f>
        <v>5.7334065927982417E-5</v>
      </c>
      <c r="J10" s="5">
        <f t="shared" ref="J10:J12" si="9">RADIANS(B10)</f>
        <v>1.0368110968179793</v>
      </c>
      <c r="K10" s="5">
        <f t="shared" ref="K10:K12" si="10">RADIANS(B11)</f>
        <v>1.0368166818715858</v>
      </c>
      <c r="L10" s="5">
        <f t="shared" ref="L10:L12" si="11">POWER(SIN(H10/2),2)+POWER(SIN(I10/2),2)*COS(J10)*COS(K10)</f>
        <v>2.2068170899698798E-10</v>
      </c>
      <c r="M10" s="5">
        <f t="shared" ref="M10:M12" si="12">2*ATAN(SQRT(L10)/SQRT(1-L10))</f>
        <v>2.9710719211302942E-5</v>
      </c>
      <c r="N10" s="5">
        <f t="shared" ref="N10:N12" si="13">G10*M10</f>
        <v>0.18928699209521105</v>
      </c>
    </row>
    <row r="11" spans="1:15" x14ac:dyDescent="0.25">
      <c r="A11" s="2">
        <v>41473.553553240738</v>
      </c>
      <c r="B11">
        <v>59.40522</v>
      </c>
      <c r="C11">
        <v>17.949922999999998</v>
      </c>
      <c r="D11" s="5" t="s">
        <v>23</v>
      </c>
      <c r="E11" s="5"/>
      <c r="F11" s="5"/>
      <c r="G11" s="5">
        <v>6371</v>
      </c>
      <c r="H11" s="5">
        <f t="shared" si="7"/>
        <v>-2.2689280275687387E-6</v>
      </c>
      <c r="I11" s="5">
        <f t="shared" si="8"/>
        <v>2.3195425759038011E-5</v>
      </c>
      <c r="J11" s="5">
        <f t="shared" si="9"/>
        <v>1.0368166818715858</v>
      </c>
      <c r="K11" s="5">
        <f t="shared" si="10"/>
        <v>1.0368144129435584</v>
      </c>
      <c r="L11" s="5">
        <f t="shared" si="11"/>
        <v>3.613026899158344E-11</v>
      </c>
      <c r="M11" s="5">
        <f t="shared" si="12"/>
        <v>1.2021691892910677E-5</v>
      </c>
      <c r="N11" s="5">
        <f t="shared" si="13"/>
        <v>7.6590199049733923E-2</v>
      </c>
    </row>
    <row r="12" spans="1:15" x14ac:dyDescent="0.25">
      <c r="A12" s="2">
        <v>41473.558229166665</v>
      </c>
      <c r="B12">
        <v>59.405090000000001</v>
      </c>
      <c r="C12">
        <v>17.951252</v>
      </c>
      <c r="D12" s="5" t="s">
        <v>23</v>
      </c>
      <c r="E12" s="5"/>
      <c r="F12" s="5"/>
      <c r="G12" s="5">
        <v>6371</v>
      </c>
      <c r="H12" s="5">
        <f t="shared" si="7"/>
        <v>-3.3161255788497051E-6</v>
      </c>
      <c r="I12" s="5">
        <f t="shared" si="8"/>
        <v>-2.1467549799523626E-5</v>
      </c>
      <c r="J12" s="5">
        <f t="shared" si="9"/>
        <v>1.0368144129435584</v>
      </c>
      <c r="K12" s="5">
        <f t="shared" si="10"/>
        <v>1.0368110968179793</v>
      </c>
      <c r="L12" s="5">
        <f t="shared" si="11"/>
        <v>3.2594967083074601E-11</v>
      </c>
      <c r="M12" s="5">
        <f t="shared" si="12"/>
        <v>1.1418400427980922E-5</v>
      </c>
      <c r="N12" s="5">
        <f t="shared" si="13"/>
        <v>7.2746629126666462E-2</v>
      </c>
    </row>
    <row r="13" spans="1:15" x14ac:dyDescent="0.25">
      <c r="A13" s="2">
        <v>41473.559166666666</v>
      </c>
      <c r="B13">
        <v>59.404899999999998</v>
      </c>
      <c r="C13">
        <v>17.950022000000001</v>
      </c>
      <c r="D13" s="5" t="s">
        <v>23</v>
      </c>
      <c r="E13" s="5"/>
      <c r="F13" s="5"/>
      <c r="G13" s="5">
        <v>6371</v>
      </c>
      <c r="H13" s="5"/>
      <c r="I13" s="5"/>
      <c r="J13" s="5"/>
      <c r="K13" s="5"/>
      <c r="L13" s="5"/>
      <c r="M13" s="5"/>
      <c r="N13" s="5">
        <f>SUM(N9:N12)</f>
        <v>0.54645205573870315</v>
      </c>
    </row>
    <row r="16" spans="1:15" x14ac:dyDescent="0.25">
      <c r="A16" s="2">
        <v>41473.55541666667</v>
      </c>
      <c r="B16">
        <v>59.404716000000001</v>
      </c>
      <c r="C16">
        <v>17.952196000000001</v>
      </c>
      <c r="D16" s="7" t="s">
        <v>21</v>
      </c>
      <c r="E16" s="7"/>
      <c r="F16" s="7"/>
      <c r="G16" s="7">
        <v>6371</v>
      </c>
      <c r="H16" s="7">
        <f>RADIANS(B17-B16)</f>
        <v>6.5275314024721022E-6</v>
      </c>
      <c r="I16" s="7">
        <f>RADIANS(C17-C16)</f>
        <v>-3.5587263448162669E-5</v>
      </c>
      <c r="J16" s="7">
        <f>RADIANS(B16)</f>
        <v>1.0368078854121558</v>
      </c>
      <c r="K16" s="7">
        <f>RADIANS(B17)</f>
        <v>1.0368144129435584</v>
      </c>
      <c r="L16" s="7">
        <f>POWER(SIN(H16/2),2)+POWER(SIN(I16/2),2)*COS(J16)*COS(K16)</f>
        <v>9.2670272743590642E-11</v>
      </c>
      <c r="M16" s="7">
        <f>2*ATAN(SQRT(L16)/SQRT(1-L16))</f>
        <v>1.925308003893956E-5</v>
      </c>
      <c r="N16" s="7">
        <f>G16*M16</f>
        <v>0.12266137292808393</v>
      </c>
    </row>
    <row r="17" spans="1:14" x14ac:dyDescent="0.25">
      <c r="A17" s="2">
        <v>41473.55572916667</v>
      </c>
      <c r="B17">
        <v>59.405090000000001</v>
      </c>
      <c r="C17">
        <v>17.950157000000001</v>
      </c>
      <c r="D17" s="7" t="s">
        <v>21</v>
      </c>
      <c r="E17" s="7"/>
      <c r="F17" s="7"/>
      <c r="G17" s="7">
        <v>6371</v>
      </c>
      <c r="H17" s="7">
        <f t="shared" ref="H17:H21" si="14">RADIANS(B18-B17)</f>
        <v>-4.258603374903364E-6</v>
      </c>
      <c r="I17" s="7">
        <f t="shared" ref="I17:I21" si="15">RADIANS(C18-C17)</f>
        <v>1.7976891295543103E-5</v>
      </c>
      <c r="J17" s="7">
        <f t="shared" ref="J17:J21" si="16">RADIANS(B17)</f>
        <v>1.0368144129435584</v>
      </c>
      <c r="K17" s="7">
        <f t="shared" ref="K17:K21" si="17">RADIANS(B18)</f>
        <v>1.0368101543401833</v>
      </c>
      <c r="L17" s="7">
        <f t="shared" ref="L17:L21" si="18">POWER(SIN(H17/2),2)+POWER(SIN(I17/2),2)*COS(J17)*COS(K17)</f>
        <v>2.5462905944095152E-11</v>
      </c>
      <c r="M17" s="7">
        <f t="shared" ref="M17:M21" si="19">2*ATAN(SQRT(L17)/SQRT(1-L17))</f>
        <v>1.0092156547400811E-5</v>
      </c>
      <c r="N17" s="7">
        <f t="shared" ref="N17:N21" si="20">G17*M17</f>
        <v>6.4297129363490566E-2</v>
      </c>
    </row>
    <row r="18" spans="1:14" x14ac:dyDescent="0.25">
      <c r="A18" s="2">
        <v>41473.556041666663</v>
      </c>
      <c r="B18">
        <v>59.404845999999999</v>
      </c>
      <c r="C18">
        <v>17.951187000000001</v>
      </c>
      <c r="D18" s="7" t="s">
        <v>21</v>
      </c>
      <c r="E18" s="7"/>
      <c r="F18" s="7"/>
      <c r="G18" s="7">
        <v>6371</v>
      </c>
      <c r="H18" s="7">
        <f t="shared" si="14"/>
        <v>3.735004599262881E-6</v>
      </c>
      <c r="I18" s="7">
        <f t="shared" si="15"/>
        <v>-2.0577431881021613E-5</v>
      </c>
      <c r="J18" s="7">
        <f t="shared" si="16"/>
        <v>1.0368101543401833</v>
      </c>
      <c r="K18" s="7">
        <f t="shared" si="17"/>
        <v>1.0368138893447827</v>
      </c>
      <c r="L18" s="7">
        <f t="shared" si="18"/>
        <v>3.0909721896836865E-11</v>
      </c>
      <c r="M18" s="7">
        <f t="shared" si="19"/>
        <v>1.1119302477611685E-5</v>
      </c>
      <c r="N18" s="7">
        <f t="shared" si="20"/>
        <v>7.0841076084864049E-2</v>
      </c>
    </row>
    <row r="19" spans="1:14" x14ac:dyDescent="0.25">
      <c r="A19" s="2">
        <v>41473.556354166663</v>
      </c>
      <c r="B19">
        <v>59.405059999999999</v>
      </c>
      <c r="C19">
        <v>17.950008</v>
      </c>
      <c r="D19" s="7" t="s">
        <v>21</v>
      </c>
      <c r="E19" s="7"/>
      <c r="F19" s="7"/>
      <c r="G19" s="7">
        <v>6371</v>
      </c>
      <c r="H19" s="7">
        <f t="shared" si="14"/>
        <v>-2.7925268032092217E-6</v>
      </c>
      <c r="I19" s="7">
        <f t="shared" si="15"/>
        <v>2.0978857608958914E-5</v>
      </c>
      <c r="J19" s="7">
        <f t="shared" si="16"/>
        <v>1.0368138893447827</v>
      </c>
      <c r="K19" s="7">
        <f t="shared" si="17"/>
        <v>1.0368110968179793</v>
      </c>
      <c r="L19" s="7">
        <f t="shared" si="18"/>
        <v>3.0452005050046575E-11</v>
      </c>
      <c r="M19" s="7">
        <f t="shared" si="19"/>
        <v>1.1036667078489897E-5</v>
      </c>
      <c r="N19" s="7">
        <f t="shared" si="20"/>
        <v>7.0314605957059129E-2</v>
      </c>
    </row>
    <row r="20" spans="1:14" x14ac:dyDescent="0.25">
      <c r="A20" s="2">
        <v>41473.557291666664</v>
      </c>
      <c r="B20">
        <v>59.404899999999998</v>
      </c>
      <c r="C20">
        <v>17.95121</v>
      </c>
      <c r="D20" s="7" t="s">
        <v>21</v>
      </c>
      <c r="E20" s="7"/>
      <c r="F20" s="7"/>
      <c r="G20" s="7">
        <v>6371</v>
      </c>
      <c r="H20" s="7">
        <f t="shared" si="14"/>
        <v>1.4660765716941423E-6</v>
      </c>
      <c r="I20" s="7">
        <f t="shared" si="15"/>
        <v>-2.6598817800391119E-5</v>
      </c>
      <c r="J20" s="7">
        <f t="shared" si="16"/>
        <v>1.0368110968179793</v>
      </c>
      <c r="K20" s="7">
        <f t="shared" si="17"/>
        <v>1.036812562894551</v>
      </c>
      <c r="L20" s="7">
        <f t="shared" si="18"/>
        <v>4.6356198823704455E-11</v>
      </c>
      <c r="M20" s="7">
        <f t="shared" si="19"/>
        <v>1.3617077340519258E-5</v>
      </c>
      <c r="N20" s="7">
        <f t="shared" si="20"/>
        <v>8.675439973644819E-2</v>
      </c>
    </row>
    <row r="21" spans="1:14" x14ac:dyDescent="0.25">
      <c r="A21" s="2">
        <v>41473.557916666665</v>
      </c>
      <c r="B21">
        <v>59.404983999999999</v>
      </c>
      <c r="C21">
        <v>17.949686</v>
      </c>
      <c r="D21" s="7" t="s">
        <v>21</v>
      </c>
      <c r="E21" s="7"/>
      <c r="F21" s="7"/>
      <c r="G21" s="7">
        <v>6371</v>
      </c>
      <c r="H21" s="7">
        <f t="shared" si="14"/>
        <v>1.7278759594523774E-6</v>
      </c>
      <c r="I21" s="7">
        <f t="shared" si="15"/>
        <v>1.8343410438466638E-5</v>
      </c>
      <c r="J21" s="7">
        <f t="shared" si="16"/>
        <v>1.036812562894551</v>
      </c>
      <c r="K21" s="7">
        <f t="shared" si="17"/>
        <v>1.0368142907705107</v>
      </c>
      <c r="L21" s="7">
        <f t="shared" si="18"/>
        <v>2.2537399427004874E-11</v>
      </c>
      <c r="M21" s="7">
        <f t="shared" si="19"/>
        <v>9.4947141983683085E-6</v>
      </c>
      <c r="N21" s="7">
        <f t="shared" si="20"/>
        <v>6.049082415780449E-2</v>
      </c>
    </row>
    <row r="22" spans="1:14" x14ac:dyDescent="0.25">
      <c r="A22" s="2">
        <v>41473.558854166666</v>
      </c>
      <c r="B22">
        <v>59.405082999999998</v>
      </c>
      <c r="C22">
        <v>17.950737</v>
      </c>
      <c r="D22" s="7" t="s">
        <v>21</v>
      </c>
      <c r="E22" s="7"/>
      <c r="F22" s="7"/>
      <c r="G22" s="7">
        <v>6371</v>
      </c>
      <c r="H22" s="7"/>
      <c r="I22" s="7"/>
      <c r="J22" s="7"/>
      <c r="K22" s="7"/>
      <c r="L22" s="7"/>
      <c r="M22" s="7"/>
      <c r="N22" s="7">
        <f>SUM(N16:N21)</f>
        <v>0.47535940822775036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zoomScale="115" zoomScaleNormal="115" workbookViewId="0">
      <selection activeCell="H17" sqref="H17"/>
    </sheetView>
  </sheetViews>
  <sheetFormatPr baseColWidth="10" defaultRowHeight="15" x14ac:dyDescent="0.25"/>
  <cols>
    <col min="1" max="1" width="20.42578125" bestFit="1" customWidth="1"/>
    <col min="8" max="8" width="13.140625" bestFit="1" customWidth="1"/>
    <col min="13" max="13" width="13.140625" bestFit="1" customWidth="1"/>
    <col min="15" max="15" width="16.28515625" bestFit="1" customWidth="1"/>
  </cols>
  <sheetData>
    <row r="1" spans="1:15" x14ac:dyDescent="0.25">
      <c r="A1" t="s">
        <v>8</v>
      </c>
      <c r="B1" t="s">
        <v>6</v>
      </c>
      <c r="C1" t="s">
        <v>7</v>
      </c>
      <c r="G1" t="s">
        <v>17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</row>
    <row r="2" spans="1:15" x14ac:dyDescent="0.25">
      <c r="A2" s="2">
        <v>41473.563842592594</v>
      </c>
      <c r="B2">
        <v>59.404404</v>
      </c>
      <c r="C2">
        <v>17.946918</v>
      </c>
      <c r="D2" s="5" t="s">
        <v>23</v>
      </c>
      <c r="E2" s="5"/>
      <c r="F2" s="5"/>
      <c r="G2" s="5">
        <v>6371</v>
      </c>
      <c r="H2" s="5">
        <f>RADIANS(B3-B2)</f>
        <v>-1.4660765716941423E-6</v>
      </c>
      <c r="I2" s="5">
        <f>RADIANS(C3-C2)</f>
        <v>3.106686068550107E-5</v>
      </c>
      <c r="J2" s="5">
        <f>RADIANS(B2)</f>
        <v>1.0368024399848896</v>
      </c>
      <c r="K2" s="5">
        <f>RADIANS(B3)</f>
        <v>1.0368009739083179</v>
      </c>
      <c r="L2" s="5">
        <f>POWER(SIN(H2/2),2)+POWER(SIN(I2/2),2)*COS(J2)*COS(K2)</f>
        <v>6.3044417817346889E-11</v>
      </c>
      <c r="M2" s="5">
        <f>2*ATAN(SQRT(L2)/SQRT(1-L2))</f>
        <v>1.5880102999498681E-5</v>
      </c>
      <c r="N2" s="5">
        <f>G2*M2</f>
        <v>0.1011721362098061</v>
      </c>
      <c r="O2">
        <f>N8</f>
        <v>1.0015348876092363</v>
      </c>
    </row>
    <row r="3" spans="1:15" x14ac:dyDescent="0.25">
      <c r="A3" s="2">
        <v>41473.564155092594</v>
      </c>
      <c r="B3">
        <v>59.404319999999998</v>
      </c>
      <c r="C3">
        <v>17.948698</v>
      </c>
      <c r="D3" s="5" t="s">
        <v>23</v>
      </c>
      <c r="E3" s="5"/>
      <c r="F3" s="5"/>
      <c r="G3" s="5">
        <v>6371</v>
      </c>
      <c r="H3" s="5">
        <f t="shared" ref="H3:H7" si="0">RADIANS(B4-B3)</f>
        <v>1.0471975511941571E-5</v>
      </c>
      <c r="I3" s="5">
        <f t="shared" ref="I3:I7" si="1">RADIANS(C4-C3)</f>
        <v>2.336995868416883E-5</v>
      </c>
      <c r="J3" s="5">
        <f t="shared" ref="J3:J7" si="2">RADIANS(B3)</f>
        <v>1.0368009739083179</v>
      </c>
      <c r="K3" s="5">
        <f t="shared" ref="K3:K7" si="3">RADIANS(B4)</f>
        <v>1.0368114458838298</v>
      </c>
      <c r="L3" s="5">
        <f t="shared" ref="L3:L7" si="4">POWER(SIN(H3/2),2)+POWER(SIN(I3/2),2)*COS(J3)*COS(K3)</f>
        <v>6.2786271084987299E-11</v>
      </c>
      <c r="M3" s="5">
        <f t="shared" ref="M3:M7" si="5">2*ATAN(SQRT(L3)/SQRT(1-L3))</f>
        <v>1.5847557677610935E-5</v>
      </c>
      <c r="N3" s="5">
        <f t="shared" ref="N3:N7" si="6">G3*M3</f>
        <v>0.10096478996405926</v>
      </c>
      <c r="O3">
        <f>N32</f>
        <v>2.4403555520931395</v>
      </c>
    </row>
    <row r="4" spans="1:15" x14ac:dyDescent="0.25">
      <c r="A4" s="2">
        <v>41473.564467592594</v>
      </c>
      <c r="B4">
        <v>59.404919999999997</v>
      </c>
      <c r="C4">
        <v>17.950036999999998</v>
      </c>
      <c r="D4" s="5" t="s">
        <v>23</v>
      </c>
      <c r="E4" s="5"/>
      <c r="F4" s="5"/>
      <c r="G4" s="5">
        <v>6371</v>
      </c>
      <c r="H4" s="5">
        <f t="shared" si="0"/>
        <v>-3.9444441094694685E-6</v>
      </c>
      <c r="I4" s="5">
        <f t="shared" si="1"/>
        <v>8.9762283430074331E-5</v>
      </c>
      <c r="J4" s="5">
        <f t="shared" si="2"/>
        <v>1.0368114458838298</v>
      </c>
      <c r="K4" s="5">
        <f t="shared" si="3"/>
        <v>1.0368075014397204</v>
      </c>
      <c r="L4" s="5">
        <f t="shared" si="4"/>
        <v>5.2569773456210981E-10</v>
      </c>
      <c r="M4" s="5">
        <f t="shared" si="5"/>
        <v>4.585619847541788E-5</v>
      </c>
      <c r="N4" s="5">
        <f t="shared" si="6"/>
        <v>0.2921498404868873</v>
      </c>
      <c r="O4">
        <f>N45</f>
        <v>1.4788085080385911</v>
      </c>
    </row>
    <row r="5" spans="1:15" x14ac:dyDescent="0.25">
      <c r="A5" s="2">
        <v>41473.565717592595</v>
      </c>
      <c r="B5">
        <v>59.404693999999999</v>
      </c>
      <c r="C5">
        <v>17.955179999999999</v>
      </c>
      <c r="D5" s="5" t="s">
        <v>23</v>
      </c>
      <c r="E5" s="5"/>
      <c r="F5" s="5"/>
      <c r="G5" s="5">
        <v>6371</v>
      </c>
      <c r="H5" s="5">
        <f t="shared" si="0"/>
        <v>5.9341194566800812E-7</v>
      </c>
      <c r="I5" s="5">
        <f t="shared" si="1"/>
        <v>-8.9535390627267853E-5</v>
      </c>
      <c r="J5" s="5">
        <f t="shared" si="2"/>
        <v>1.0368075014397204</v>
      </c>
      <c r="K5" s="5">
        <f t="shared" si="3"/>
        <v>1.036808094851666</v>
      </c>
      <c r="L5" s="5">
        <f t="shared" si="4"/>
        <v>5.1926442908005419E-10</v>
      </c>
      <c r="M5" s="5">
        <f t="shared" si="5"/>
        <v>4.5574748673796658E-5</v>
      </c>
      <c r="N5" s="5">
        <f t="shared" si="6"/>
        <v>0.2903567238007585</v>
      </c>
    </row>
    <row r="6" spans="1:15" x14ac:dyDescent="0.25">
      <c r="A6" s="2">
        <v>41473.566030092596</v>
      </c>
      <c r="B6">
        <v>59.404727999999999</v>
      </c>
      <c r="C6">
        <v>17.950050000000001</v>
      </c>
      <c r="D6" s="5" t="s">
        <v>23</v>
      </c>
      <c r="E6" s="5"/>
      <c r="F6" s="5"/>
      <c r="G6" s="5">
        <v>6371</v>
      </c>
      <c r="H6" s="5">
        <f t="shared" si="0"/>
        <v>-5.9864793343557411E-6</v>
      </c>
      <c r="I6" s="5">
        <f t="shared" si="1"/>
        <v>-2.9583330821331051E-5</v>
      </c>
      <c r="J6" s="5">
        <f t="shared" si="2"/>
        <v>1.036808094851666</v>
      </c>
      <c r="K6" s="5">
        <f t="shared" si="3"/>
        <v>1.0368021083723316</v>
      </c>
      <c r="L6" s="5">
        <f t="shared" si="4"/>
        <v>6.5638665784710333E-11</v>
      </c>
      <c r="M6" s="5">
        <f t="shared" si="5"/>
        <v>1.6203538599472209E-5</v>
      </c>
      <c r="N6" s="5">
        <f t="shared" si="6"/>
        <v>0.10323274441723744</v>
      </c>
    </row>
    <row r="7" spans="1:15" x14ac:dyDescent="0.25">
      <c r="A7" s="2">
        <v>41473.569467592592</v>
      </c>
      <c r="B7">
        <v>59.404384999999998</v>
      </c>
      <c r="C7">
        <v>17.948354999999999</v>
      </c>
      <c r="D7" s="5" t="s">
        <v>23</v>
      </c>
      <c r="E7" s="5"/>
      <c r="F7" s="5"/>
      <c r="G7" s="5">
        <v>6371</v>
      </c>
      <c r="H7" s="5">
        <f t="shared" si="0"/>
        <v>9.5120444234120346E-6</v>
      </c>
      <c r="I7" s="5">
        <f t="shared" si="1"/>
        <v>2.9653143991420582E-5</v>
      </c>
      <c r="J7" s="5">
        <f t="shared" si="2"/>
        <v>1.0368021083723316</v>
      </c>
      <c r="K7" s="5">
        <f t="shared" si="3"/>
        <v>1.036811620416755</v>
      </c>
      <c r="L7" s="5">
        <f t="shared" si="4"/>
        <v>7.9566417821772347E-11</v>
      </c>
      <c r="M7" s="5">
        <f t="shared" si="5"/>
        <v>1.7840001998193005E-5</v>
      </c>
      <c r="N7" s="5">
        <f t="shared" si="6"/>
        <v>0.11365865273048764</v>
      </c>
    </row>
    <row r="8" spans="1:15" x14ac:dyDescent="0.25">
      <c r="A8" s="2">
        <v>41473.569780092592</v>
      </c>
      <c r="B8">
        <v>59.40493</v>
      </c>
      <c r="C8">
        <v>17.950054000000002</v>
      </c>
      <c r="D8" s="5" t="s">
        <v>23</v>
      </c>
      <c r="E8" s="5"/>
      <c r="F8" s="5"/>
      <c r="G8" s="5">
        <v>6371</v>
      </c>
      <c r="H8" s="5"/>
      <c r="I8" s="5"/>
      <c r="J8" s="5"/>
      <c r="K8" s="5"/>
      <c r="L8" s="5"/>
      <c r="M8" s="5"/>
      <c r="N8" s="5">
        <f>SUM(N2:N7)</f>
        <v>1.0015348876092363</v>
      </c>
    </row>
    <row r="11" spans="1:15" x14ac:dyDescent="0.25">
      <c r="A11" s="2">
        <v>41473.564155092594</v>
      </c>
      <c r="B11">
        <v>59.404727999999999</v>
      </c>
      <c r="C11">
        <v>17.948720000000002</v>
      </c>
      <c r="D11" s="7" t="s">
        <v>21</v>
      </c>
      <c r="E11" s="7"/>
      <c r="F11" s="7"/>
      <c r="G11" s="7">
        <v>6371</v>
      </c>
      <c r="H11" s="7">
        <f>RADIANS(B12-B11)</f>
        <v>5.0614548307779604E-6</v>
      </c>
      <c r="I11" s="7">
        <f>RADIANS(C12-C11)</f>
        <v>4.8694686130596517E-5</v>
      </c>
      <c r="J11" s="7">
        <f>RADIANS(B11)</f>
        <v>1.036808094851666</v>
      </c>
      <c r="K11" s="7">
        <f>RADIANS(B12)</f>
        <v>1.0368131563064968</v>
      </c>
      <c r="L11" s="7">
        <f>POWER(SIN(H11/2),2)+POWER(SIN(I11/2),2)*COS(J11)*COS(K11)</f>
        <v>1.5996682929817363E-10</v>
      </c>
      <c r="M11" s="7">
        <f>2*ATAN(SQRT(L11)/SQRT(1-L11))</f>
        <v>2.5295598771857794E-5</v>
      </c>
      <c r="N11" s="7">
        <f>G11*M11</f>
        <v>0.16115825977550602</v>
      </c>
    </row>
    <row r="12" spans="1:15" x14ac:dyDescent="0.25">
      <c r="A12" s="2">
        <v>41473.564467592594</v>
      </c>
      <c r="B12">
        <v>59.405017999999998</v>
      </c>
      <c r="C12">
        <v>17.951509999999999</v>
      </c>
      <c r="D12" s="7" t="s">
        <v>21</v>
      </c>
      <c r="E12" s="7"/>
      <c r="F12" s="7"/>
      <c r="G12" s="7">
        <v>6371</v>
      </c>
      <c r="H12" s="7">
        <f t="shared" ref="H12:H31" si="7">RADIANS(B13-B12)</f>
        <v>-2.0594885173621503E-6</v>
      </c>
      <c r="I12" s="7">
        <f t="shared" ref="I12:I31" si="8">RADIANS(C13-C12)</f>
        <v>-2.6145032194840165E-5</v>
      </c>
      <c r="J12" s="7">
        <f t="shared" ref="J12:J31" si="9">RADIANS(B12)</f>
        <v>1.0368131563064968</v>
      </c>
      <c r="K12" s="7">
        <f t="shared" ref="K12:K31" si="10">RADIANS(B13)</f>
        <v>1.0368110968179793</v>
      </c>
      <c r="L12" s="7">
        <f t="shared" ref="L12:L31" si="11">POWER(SIN(H12/2),2)+POWER(SIN(I12/2),2)*COS(J12)*COS(K12)</f>
        <v>4.5329145402941349E-11</v>
      </c>
      <c r="M12" s="7">
        <f t="shared" ref="M12:M31" si="12">2*ATAN(SQRT(L12)/SQRT(1-L12))</f>
        <v>1.3465384569870444E-5</v>
      </c>
      <c r="N12" s="7">
        <f t="shared" ref="N12:N31" si="13">G12*M12</f>
        <v>8.5787965094644605E-2</v>
      </c>
    </row>
    <row r="13" spans="1:15" x14ac:dyDescent="0.25">
      <c r="A13" s="2">
        <v>41473.565717592595</v>
      </c>
      <c r="B13">
        <v>59.404899999999998</v>
      </c>
      <c r="C13">
        <v>17.950012000000001</v>
      </c>
      <c r="D13" s="7" t="s">
        <v>21</v>
      </c>
      <c r="E13" s="7"/>
      <c r="F13" s="7"/>
      <c r="G13" s="7">
        <v>6371</v>
      </c>
      <c r="H13" s="7">
        <f t="shared" si="7"/>
        <v>-4.014257279372981E-7</v>
      </c>
      <c r="I13" s="7">
        <f t="shared" si="8"/>
        <v>1.9408061282161475E-5</v>
      </c>
      <c r="J13" s="7">
        <f t="shared" si="9"/>
        <v>1.0368110968179793</v>
      </c>
      <c r="K13" s="7">
        <f t="shared" si="10"/>
        <v>1.0368106953922516</v>
      </c>
      <c r="L13" s="7">
        <f t="shared" si="11"/>
        <v>2.4434409923821832E-11</v>
      </c>
      <c r="M13" s="7">
        <f t="shared" si="12"/>
        <v>9.8862348594438824E-6</v>
      </c>
      <c r="N13" s="7">
        <f t="shared" si="13"/>
        <v>6.298520228951697E-2</v>
      </c>
    </row>
    <row r="14" spans="1:15" x14ac:dyDescent="0.25">
      <c r="A14" s="2">
        <v>41473.568518518521</v>
      </c>
      <c r="B14">
        <v>59.404876999999999</v>
      </c>
      <c r="C14">
        <v>17.951124</v>
      </c>
      <c r="D14" s="7" t="s">
        <v>21</v>
      </c>
      <c r="E14" s="7"/>
      <c r="F14" s="7"/>
      <c r="G14" s="7">
        <v>6371</v>
      </c>
      <c r="H14" s="7">
        <f t="shared" si="7"/>
        <v>3.316125579097731E-7</v>
      </c>
      <c r="I14" s="7">
        <f t="shared" si="8"/>
        <v>-1.9303341527058182E-5</v>
      </c>
      <c r="J14" s="7">
        <f t="shared" si="9"/>
        <v>1.0368106953922516</v>
      </c>
      <c r="K14" s="7">
        <f t="shared" si="10"/>
        <v>1.0368110270048094</v>
      </c>
      <c r="L14" s="7">
        <f t="shared" si="11"/>
        <v>2.4159083092017178E-11</v>
      </c>
      <c r="M14" s="7">
        <f t="shared" si="12"/>
        <v>9.8303780379417225E-6</v>
      </c>
      <c r="N14" s="7">
        <f t="shared" si="13"/>
        <v>6.2629338479726709E-2</v>
      </c>
      <c r="O14" s="2"/>
    </row>
    <row r="15" spans="1:15" x14ac:dyDescent="0.25">
      <c r="A15" s="2">
        <v>41473.569467592592</v>
      </c>
      <c r="B15">
        <v>59.404896000000001</v>
      </c>
      <c r="C15">
        <v>17.950018</v>
      </c>
      <c r="D15" s="7" t="s">
        <v>21</v>
      </c>
      <c r="E15" s="7"/>
      <c r="F15" s="7"/>
      <c r="G15" s="7">
        <v>6371</v>
      </c>
      <c r="H15" s="7">
        <f t="shared" si="7"/>
        <v>-2.7227136331816966E-6</v>
      </c>
      <c r="I15" s="7">
        <f t="shared" si="8"/>
        <v>3.8781215979309192E-5</v>
      </c>
      <c r="J15" s="7">
        <f t="shared" si="9"/>
        <v>1.0368110270048094</v>
      </c>
      <c r="K15" s="7">
        <f t="shared" si="10"/>
        <v>1.0368083042911762</v>
      </c>
      <c r="L15" s="7">
        <f t="shared" si="11"/>
        <v>9.9254776448869053E-11</v>
      </c>
      <c r="M15" s="7">
        <f t="shared" si="12"/>
        <v>1.9925338285926581E-5</v>
      </c>
      <c r="N15" s="7">
        <f t="shared" si="13"/>
        <v>0.12694433021963825</v>
      </c>
    </row>
    <row r="16" spans="1:15" x14ac:dyDescent="0.25">
      <c r="A16" s="2">
        <v>41473.570092592592</v>
      </c>
      <c r="B16">
        <v>59.404739999999997</v>
      </c>
      <c r="C16">
        <v>17.95224</v>
      </c>
      <c r="D16" s="7" t="s">
        <v>21</v>
      </c>
      <c r="E16" s="7"/>
      <c r="F16" s="7"/>
      <c r="G16" s="7">
        <v>6371</v>
      </c>
      <c r="H16" s="7">
        <f t="shared" si="7"/>
        <v>2.7925268032092217E-6</v>
      </c>
      <c r="I16" s="7">
        <f t="shared" si="8"/>
        <v>-3.5953782591086206E-5</v>
      </c>
      <c r="J16" s="7">
        <f t="shared" si="9"/>
        <v>1.0368083042911762</v>
      </c>
      <c r="K16" s="7">
        <f t="shared" si="10"/>
        <v>1.0368110968179793</v>
      </c>
      <c r="L16" s="7">
        <f t="shared" si="11"/>
        <v>8.5666204000632243E-11</v>
      </c>
      <c r="M16" s="7">
        <f t="shared" si="12"/>
        <v>1.8511207848552557E-5</v>
      </c>
      <c r="N16" s="7">
        <f t="shared" si="13"/>
        <v>0.11793490520312834</v>
      </c>
    </row>
    <row r="17" spans="1:14" x14ac:dyDescent="0.25">
      <c r="A17" s="2">
        <v>41473.571342592593</v>
      </c>
      <c r="B17">
        <v>59.404899999999998</v>
      </c>
      <c r="C17">
        <v>17.95018</v>
      </c>
      <c r="D17" s="7" t="s">
        <v>21</v>
      </c>
      <c r="E17" s="7"/>
      <c r="F17" s="7"/>
      <c r="G17" s="7">
        <v>6371</v>
      </c>
      <c r="H17" s="7">
        <f t="shared" si="7"/>
        <v>-1.3316862192702441E-5</v>
      </c>
      <c r="I17" s="7">
        <f t="shared" si="8"/>
        <v>5.693264020004512E-5</v>
      </c>
      <c r="J17" s="7">
        <f t="shared" si="9"/>
        <v>1.0368110968179793</v>
      </c>
      <c r="K17" s="7">
        <f t="shared" si="10"/>
        <v>1.0367977799557868</v>
      </c>
      <c r="L17" s="7">
        <f t="shared" si="11"/>
        <v>2.5425433692148344E-10</v>
      </c>
      <c r="M17" s="7">
        <f t="shared" si="12"/>
        <v>3.1890709427231744E-5</v>
      </c>
      <c r="N17" s="7">
        <f t="shared" si="13"/>
        <v>0.20317570976089344</v>
      </c>
    </row>
    <row r="18" spans="1:14" x14ac:dyDescent="0.25">
      <c r="A18" s="2">
        <v>41473.571643518517</v>
      </c>
      <c r="B18">
        <v>59.404136999999999</v>
      </c>
      <c r="C18">
        <v>17.953441999999999</v>
      </c>
      <c r="D18" s="7" t="s">
        <v>21</v>
      </c>
      <c r="E18" s="7"/>
      <c r="F18" s="7"/>
      <c r="G18" s="7">
        <v>6371</v>
      </c>
      <c r="H18" s="7">
        <f t="shared" si="7"/>
        <v>-6.4053583547689179E-6</v>
      </c>
      <c r="I18" s="7">
        <f t="shared" si="8"/>
        <v>-1.7976891295543103E-5</v>
      </c>
      <c r="J18" s="7">
        <f t="shared" si="9"/>
        <v>1.0367977799557868</v>
      </c>
      <c r="K18" s="7">
        <f t="shared" si="10"/>
        <v>1.036791374597432</v>
      </c>
      <c r="L18" s="7">
        <f t="shared" si="11"/>
        <v>3.118738766108243E-11</v>
      </c>
      <c r="M18" s="7">
        <f t="shared" si="12"/>
        <v>1.1169133835961794E-5</v>
      </c>
      <c r="N18" s="7">
        <f t="shared" si="13"/>
        <v>7.1158551668912592E-2</v>
      </c>
    </row>
    <row r="19" spans="1:14" x14ac:dyDescent="0.25">
      <c r="A19" s="2">
        <v>41473.572268518517</v>
      </c>
      <c r="B19">
        <v>59.403770000000002</v>
      </c>
      <c r="C19">
        <v>17.952411999999999</v>
      </c>
      <c r="D19" s="7" t="s">
        <v>21</v>
      </c>
      <c r="E19" s="7"/>
      <c r="F19" s="7"/>
      <c r="G19" s="7">
        <v>6371</v>
      </c>
      <c r="H19" s="7">
        <f t="shared" si="7"/>
        <v>6.9813170079610478E-6</v>
      </c>
      <c r="I19" s="7">
        <f t="shared" si="8"/>
        <v>-5.9201568227613858E-5</v>
      </c>
      <c r="J19" s="7">
        <f t="shared" si="9"/>
        <v>1.036791374597432</v>
      </c>
      <c r="K19" s="7">
        <f t="shared" si="10"/>
        <v>1.03679835591444</v>
      </c>
      <c r="L19" s="7">
        <f t="shared" si="11"/>
        <v>2.3917687542490017E-10</v>
      </c>
      <c r="M19" s="7">
        <f t="shared" si="12"/>
        <v>3.0930688672835505E-5</v>
      </c>
      <c r="N19" s="7">
        <f t="shared" si="13"/>
        <v>0.19705941753463499</v>
      </c>
    </row>
    <row r="20" spans="1:14" x14ac:dyDescent="0.25">
      <c r="A20" s="2">
        <v>41473.572893518518</v>
      </c>
      <c r="B20">
        <v>59.404170000000001</v>
      </c>
      <c r="C20">
        <v>17.949020000000001</v>
      </c>
      <c r="D20" s="7" t="s">
        <v>21</v>
      </c>
      <c r="E20" s="7"/>
      <c r="F20" s="7"/>
      <c r="G20" s="7">
        <v>6371</v>
      </c>
      <c r="H20" s="7">
        <f t="shared" si="7"/>
        <v>-1.0297442586810752E-5</v>
      </c>
      <c r="I20" s="7">
        <f t="shared" si="8"/>
        <v>2.846632010002256E-5</v>
      </c>
      <c r="J20" s="7">
        <f t="shared" si="9"/>
        <v>1.03679835591444</v>
      </c>
      <c r="K20" s="7">
        <f t="shared" si="10"/>
        <v>1.0367880584718532</v>
      </c>
      <c r="L20" s="7">
        <f t="shared" si="11"/>
        <v>7.8991232689202185E-11</v>
      </c>
      <c r="M20" s="7">
        <f t="shared" si="12"/>
        <v>1.7775402407966136E-5</v>
      </c>
      <c r="N20" s="7">
        <f t="shared" si="13"/>
        <v>0.11324708874115225</v>
      </c>
    </row>
    <row r="21" spans="1:14" x14ac:dyDescent="0.25">
      <c r="A21" s="2">
        <v>41473.573206018518</v>
      </c>
      <c r="B21">
        <v>59.403579999999998</v>
      </c>
      <c r="C21">
        <v>17.950651000000001</v>
      </c>
      <c r="D21" s="7" t="s">
        <v>21</v>
      </c>
      <c r="E21" s="7"/>
      <c r="F21" s="7"/>
      <c r="G21" s="7">
        <v>6371</v>
      </c>
      <c r="H21" s="7">
        <f t="shared" si="7"/>
        <v>1.4573499254189994E-5</v>
      </c>
      <c r="I21" s="7">
        <f t="shared" si="8"/>
        <v>-4.5308747381781294E-5</v>
      </c>
      <c r="J21" s="7">
        <f t="shared" si="9"/>
        <v>1.0367880584718532</v>
      </c>
      <c r="K21" s="7">
        <f t="shared" si="10"/>
        <v>1.0368026319711072</v>
      </c>
      <c r="L21" s="7">
        <f t="shared" si="11"/>
        <v>1.8605270064721287E-10</v>
      </c>
      <c r="M21" s="7">
        <f t="shared" si="12"/>
        <v>2.728022732007572E-5</v>
      </c>
      <c r="N21" s="7">
        <f t="shared" si="13"/>
        <v>0.1738023282562024</v>
      </c>
    </row>
    <row r="22" spans="1:14" x14ac:dyDescent="0.25">
      <c r="A22" s="2">
        <v>41473.573831018519</v>
      </c>
      <c r="B22">
        <v>59.404415</v>
      </c>
      <c r="C22">
        <v>17.948055</v>
      </c>
      <c r="D22" s="7" t="s">
        <v>21</v>
      </c>
      <c r="E22" s="7"/>
      <c r="F22" s="7"/>
      <c r="G22" s="7">
        <v>6371</v>
      </c>
      <c r="H22" s="7">
        <f t="shared" si="7"/>
        <v>1.6493361431373081E-5</v>
      </c>
      <c r="I22" s="7">
        <f t="shared" si="8"/>
        <v>-1.9460421159713122E-5</v>
      </c>
      <c r="J22" s="7">
        <f t="shared" si="9"/>
        <v>1.0368026319711072</v>
      </c>
      <c r="K22" s="7">
        <f t="shared" si="10"/>
        <v>1.0368191253325387</v>
      </c>
      <c r="L22" s="7">
        <f t="shared" si="11"/>
        <v>9.2533669058083906E-11</v>
      </c>
      <c r="M22" s="7">
        <f t="shared" si="12"/>
        <v>1.9238884485430858E-5</v>
      </c>
      <c r="N22" s="7">
        <f t="shared" si="13"/>
        <v>0.12257093305668</v>
      </c>
    </row>
    <row r="23" spans="1:14" x14ac:dyDescent="0.25">
      <c r="A23" s="2">
        <v>41473.57476851852</v>
      </c>
      <c r="B23">
        <v>59.405360000000002</v>
      </c>
      <c r="C23">
        <v>17.946940000000001</v>
      </c>
      <c r="D23" s="7" t="s">
        <v>21</v>
      </c>
      <c r="E23" s="7"/>
      <c r="F23" s="7"/>
      <c r="G23" s="7">
        <v>6371</v>
      </c>
      <c r="H23" s="7">
        <f t="shared" si="7"/>
        <v>2.5132741228634968E-5</v>
      </c>
      <c r="I23" s="7">
        <f t="shared" si="8"/>
        <v>2.4696408915683909E-5</v>
      </c>
      <c r="J23" s="7">
        <f t="shared" si="9"/>
        <v>1.0368191253325387</v>
      </c>
      <c r="K23" s="7">
        <f t="shared" si="10"/>
        <v>1.0368442580737673</v>
      </c>
      <c r="L23" s="7">
        <f t="shared" si="11"/>
        <v>1.9741011361116736E-10</v>
      </c>
      <c r="M23" s="7">
        <f t="shared" si="12"/>
        <v>2.8100541889732846E-5</v>
      </c>
      <c r="N23" s="7">
        <f t="shared" si="13"/>
        <v>0.17902855237948795</v>
      </c>
    </row>
    <row r="24" spans="1:14" x14ac:dyDescent="0.25">
      <c r="A24" s="2">
        <v>41473.576018518521</v>
      </c>
      <c r="B24">
        <v>59.406799999999997</v>
      </c>
      <c r="C24">
        <v>17.948354999999999</v>
      </c>
      <c r="D24" s="7" t="s">
        <v>21</v>
      </c>
      <c r="E24" s="7"/>
      <c r="F24" s="7"/>
      <c r="G24" s="7">
        <v>6371</v>
      </c>
      <c r="H24" s="7">
        <f t="shared" si="7"/>
        <v>-1.8186330805749691E-5</v>
      </c>
      <c r="I24" s="7">
        <f t="shared" si="8"/>
        <v>-6.7195176201408063E-6</v>
      </c>
      <c r="J24" s="7">
        <f t="shared" si="9"/>
        <v>1.0368442580737673</v>
      </c>
      <c r="K24" s="7">
        <f t="shared" si="10"/>
        <v>1.0368260717429616</v>
      </c>
      <c r="L24" s="7">
        <f t="shared" si="11"/>
        <v>8.560954996857793E-11</v>
      </c>
      <c r="M24" s="7">
        <f t="shared" si="12"/>
        <v>1.85050857842941E-5</v>
      </c>
      <c r="N24" s="7">
        <f t="shared" si="13"/>
        <v>0.11789590153173771</v>
      </c>
    </row>
    <row r="25" spans="1:14" x14ac:dyDescent="0.25">
      <c r="A25" s="2">
        <v>41473.576956018522</v>
      </c>
      <c r="B25">
        <v>59.405757999999999</v>
      </c>
      <c r="C25">
        <v>17.947970000000002</v>
      </c>
      <c r="D25" s="7" t="s">
        <v>21</v>
      </c>
      <c r="E25" s="7"/>
      <c r="F25" s="7"/>
      <c r="G25" s="7">
        <v>6371</v>
      </c>
      <c r="H25" s="7">
        <f t="shared" si="7"/>
        <v>1.3473941825357381E-5</v>
      </c>
      <c r="I25" s="7">
        <f t="shared" si="8"/>
        <v>2.1694442602268098E-5</v>
      </c>
      <c r="J25" s="7">
        <f t="shared" si="9"/>
        <v>1.0368260717429616</v>
      </c>
      <c r="K25" s="7">
        <f t="shared" si="10"/>
        <v>1.036839545684787</v>
      </c>
      <c r="L25" s="7">
        <f t="shared" si="11"/>
        <v>7.5864725123732704E-11</v>
      </c>
      <c r="M25" s="7">
        <f t="shared" si="12"/>
        <v>1.7420071770879844E-5</v>
      </c>
      <c r="N25" s="7">
        <f t="shared" si="13"/>
        <v>0.11098327725227548</v>
      </c>
    </row>
    <row r="26" spans="1:14" x14ac:dyDescent="0.25">
      <c r="A26" s="2">
        <v>41473.578518518516</v>
      </c>
      <c r="B26">
        <v>59.406529999999997</v>
      </c>
      <c r="C26">
        <v>17.949213</v>
      </c>
      <c r="D26" s="7" t="s">
        <v>21</v>
      </c>
      <c r="E26" s="7"/>
      <c r="F26" s="7"/>
      <c r="G26" s="7">
        <v>6371</v>
      </c>
      <c r="H26" s="7">
        <f t="shared" si="7"/>
        <v>1.4311699867423864E-6</v>
      </c>
      <c r="I26" s="7">
        <f t="shared" si="8"/>
        <v>-1.83783170234804E-5</v>
      </c>
      <c r="J26" s="7">
        <f t="shared" si="9"/>
        <v>1.036839545684787</v>
      </c>
      <c r="K26" s="7">
        <f t="shared" si="10"/>
        <v>1.0368409768547737</v>
      </c>
      <c r="L26" s="7">
        <f t="shared" si="11"/>
        <v>2.2384100358443011E-11</v>
      </c>
      <c r="M26" s="7">
        <f t="shared" si="12"/>
        <v>9.4623676442230943E-6</v>
      </c>
      <c r="N26" s="7">
        <f t="shared" si="13"/>
        <v>6.0284744261345335E-2</v>
      </c>
    </row>
    <row r="27" spans="1:14" x14ac:dyDescent="0.25">
      <c r="A27" s="2">
        <v>41473.579444444447</v>
      </c>
      <c r="B27">
        <v>59.406612000000003</v>
      </c>
      <c r="C27">
        <v>17.948160000000001</v>
      </c>
      <c r="D27" s="7" t="s">
        <v>21</v>
      </c>
      <c r="E27" s="7"/>
      <c r="F27" s="7"/>
      <c r="G27" s="7">
        <v>6371</v>
      </c>
      <c r="H27" s="7">
        <f t="shared" si="7"/>
        <v>6.1086523814388607E-7</v>
      </c>
      <c r="I27" s="7">
        <f t="shared" si="8"/>
        <v>2.0280725908125604E-5</v>
      </c>
      <c r="J27" s="7">
        <f t="shared" si="9"/>
        <v>1.0368409768547737</v>
      </c>
      <c r="K27" s="7">
        <f t="shared" si="10"/>
        <v>1.0368415877200119</v>
      </c>
      <c r="L27" s="7">
        <f t="shared" si="11"/>
        <v>2.6727710991425873E-11</v>
      </c>
      <c r="M27" s="7">
        <f t="shared" si="12"/>
        <v>1.0339770015172291E-5</v>
      </c>
      <c r="N27" s="7">
        <f t="shared" si="13"/>
        <v>6.5874674766662672E-2</v>
      </c>
    </row>
    <row r="28" spans="1:14" x14ac:dyDescent="0.25">
      <c r="A28" s="2">
        <v>41473.579768518517</v>
      </c>
      <c r="B28">
        <v>59.406647</v>
      </c>
      <c r="C28">
        <v>17.949321999999999</v>
      </c>
      <c r="D28" s="7" t="s">
        <v>21</v>
      </c>
      <c r="E28" s="7"/>
      <c r="F28" s="7"/>
      <c r="G28" s="7">
        <v>6371</v>
      </c>
      <c r="H28" s="7">
        <f t="shared" si="7"/>
        <v>-9.7214839336186221E-6</v>
      </c>
      <c r="I28" s="7">
        <f t="shared" si="8"/>
        <v>-2.4364796357836143E-5</v>
      </c>
      <c r="J28" s="7">
        <f t="shared" si="9"/>
        <v>1.0368415877200119</v>
      </c>
      <c r="K28" s="7">
        <f t="shared" si="10"/>
        <v>1.0368318662360783</v>
      </c>
      <c r="L28" s="7">
        <f t="shared" si="11"/>
        <v>6.2069040233257941E-11</v>
      </c>
      <c r="M28" s="7">
        <f t="shared" si="12"/>
        <v>1.5756781426997345E-5</v>
      </c>
      <c r="N28" s="7">
        <f t="shared" si="13"/>
        <v>0.10038645447140009</v>
      </c>
    </row>
    <row r="29" spans="1:14" x14ac:dyDescent="0.25">
      <c r="A29" s="2">
        <v>41473.581006944441</v>
      </c>
      <c r="B29">
        <v>59.406089999999999</v>
      </c>
      <c r="C29">
        <v>17.947925999999999</v>
      </c>
      <c r="D29" s="7" t="s">
        <v>21</v>
      </c>
      <c r="E29" s="7"/>
      <c r="F29" s="7"/>
      <c r="G29" s="7">
        <v>6371</v>
      </c>
      <c r="H29" s="7">
        <f t="shared" si="7"/>
        <v>-6.1959188445623295E-6</v>
      </c>
      <c r="I29" s="7">
        <f t="shared" si="8"/>
        <v>-2.1345376751882448E-5</v>
      </c>
      <c r="J29" s="7">
        <f t="shared" si="9"/>
        <v>1.0368318662360783</v>
      </c>
      <c r="K29" s="7">
        <f t="shared" si="10"/>
        <v>1.0368256703172336</v>
      </c>
      <c r="L29" s="7">
        <f t="shared" si="11"/>
        <v>3.9102807626735807E-11</v>
      </c>
      <c r="M29" s="7">
        <f t="shared" si="12"/>
        <v>1.2506447557519359E-5</v>
      </c>
      <c r="N29" s="7">
        <f t="shared" si="13"/>
        <v>7.967857738895584E-2</v>
      </c>
    </row>
    <row r="30" spans="1:14" x14ac:dyDescent="0.25">
      <c r="A30" s="2">
        <v>41473.581631944442</v>
      </c>
      <c r="B30">
        <v>59.405735</v>
      </c>
      <c r="C30">
        <v>17.946702999999999</v>
      </c>
      <c r="D30" s="7" t="s">
        <v>21</v>
      </c>
      <c r="E30" s="7"/>
      <c r="F30" s="7"/>
      <c r="G30" s="7">
        <v>6371</v>
      </c>
      <c r="H30" s="7">
        <f t="shared" si="7"/>
        <v>8.8139127225167187E-6</v>
      </c>
      <c r="I30" s="7">
        <f t="shared" si="8"/>
        <v>-2.5761059759440753E-5</v>
      </c>
      <c r="J30" s="7">
        <f t="shared" si="9"/>
        <v>1.0368256703172336</v>
      </c>
      <c r="K30" s="7">
        <f t="shared" si="10"/>
        <v>1.0368344842299562</v>
      </c>
      <c r="L30" s="7">
        <f t="shared" si="11"/>
        <v>6.2396690804667963E-11</v>
      </c>
      <c r="M30" s="7">
        <f t="shared" si="12"/>
        <v>1.5798315202067054E-5</v>
      </c>
      <c r="N30" s="7">
        <f t="shared" si="13"/>
        <v>0.1006510661523692</v>
      </c>
    </row>
    <row r="31" spans="1:14" x14ac:dyDescent="0.25">
      <c r="A31" s="2">
        <v>41473.582256944443</v>
      </c>
      <c r="B31">
        <v>59.406239999999997</v>
      </c>
      <c r="C31">
        <v>17.945226999999999</v>
      </c>
      <c r="D31" s="7" t="s">
        <v>21</v>
      </c>
      <c r="E31" s="7"/>
      <c r="F31" s="7"/>
      <c r="G31" s="7">
        <v>6371</v>
      </c>
      <c r="H31" s="7">
        <f t="shared" si="7"/>
        <v>-1.9896753472726191E-5</v>
      </c>
      <c r="I31" s="7">
        <f t="shared" si="8"/>
        <v>2.9321531433882846E-6</v>
      </c>
      <c r="J31" s="7">
        <f t="shared" si="9"/>
        <v>1.0368344842299562</v>
      </c>
      <c r="K31" s="7">
        <f t="shared" si="10"/>
        <v>1.0368145874764834</v>
      </c>
      <c r="L31" s="7">
        <f t="shared" si="11"/>
        <v>9.9526967579350559E-11</v>
      </c>
      <c r="M31" s="7">
        <f t="shared" si="12"/>
        <v>1.9952640685648846E-5</v>
      </c>
      <c r="N31" s="7">
        <f t="shared" si="13"/>
        <v>0.12711827380826879</v>
      </c>
    </row>
    <row r="32" spans="1:14" x14ac:dyDescent="0.25">
      <c r="A32" s="2">
        <v>41473.582569444443</v>
      </c>
      <c r="B32">
        <v>59.405099999999997</v>
      </c>
      <c r="C32">
        <v>17.945395000000001</v>
      </c>
      <c r="D32" s="7" t="s">
        <v>21</v>
      </c>
      <c r="E32" s="7"/>
      <c r="F32" s="7"/>
      <c r="G32" s="7">
        <v>6371</v>
      </c>
      <c r="H32" s="7"/>
      <c r="I32" s="7"/>
      <c r="J32" s="7"/>
      <c r="K32" s="7"/>
      <c r="L32" s="7"/>
      <c r="M32" s="7"/>
      <c r="N32" s="7">
        <f>SUM(N11:N31)</f>
        <v>2.4403555520931395</v>
      </c>
    </row>
    <row r="35" spans="1:14" x14ac:dyDescent="0.25">
      <c r="A35" s="2">
        <v>41473.56726851852</v>
      </c>
      <c r="B35">
        <v>59.403004000000003</v>
      </c>
      <c r="C35">
        <v>17.953579999999999</v>
      </c>
      <c r="D35" s="6" t="s">
        <v>22</v>
      </c>
      <c r="E35" s="6"/>
      <c r="F35" s="6"/>
      <c r="G35" s="6">
        <v>6371</v>
      </c>
      <c r="H35" s="6">
        <f>RADIANS(B36-B35)</f>
        <v>-3.8048177694144189E-6</v>
      </c>
      <c r="I35" s="6">
        <f>RADIANS(C36-C35)</f>
        <v>-4.7822021504632389E-5</v>
      </c>
      <c r="J35" s="6">
        <f t="shared" ref="J35:J44" si="14">RADIANS(B35)</f>
        <v>1.0367780053753617</v>
      </c>
      <c r="K35" s="6">
        <f>RADIANS(B36)</f>
        <v>1.0367742005575924</v>
      </c>
      <c r="L35" s="6">
        <f t="shared" ref="L35:L44" si="15">POWER(SIN(H35/2),2)+POWER(SIN(I35/2),2)*COS(J35)*COS(K35)</f>
        <v>1.5174399869940424E-10</v>
      </c>
      <c r="M35" s="6">
        <f t="shared" ref="M35:M44" si="16">2*ATAN(SQRT(L35)/SQRT(1-L35))</f>
        <v>2.4636882814762071E-5</v>
      </c>
      <c r="N35" s="6">
        <f t="shared" ref="N35:N44" si="17">G35*M35</f>
        <v>0.15696158041284916</v>
      </c>
    </row>
    <row r="36" spans="1:14" x14ac:dyDescent="0.25">
      <c r="A36" s="2">
        <v>41473.568842592591</v>
      </c>
      <c r="B36">
        <v>59.402785999999999</v>
      </c>
      <c r="C36">
        <v>17.950839999999999</v>
      </c>
      <c r="D36" s="6" t="s">
        <v>22</v>
      </c>
      <c r="E36" s="6"/>
      <c r="F36" s="6"/>
      <c r="G36" s="6">
        <v>6371</v>
      </c>
      <c r="H36" s="6">
        <f t="shared" ref="H36:H44" si="18">RADIANS(B37-B36)</f>
        <v>1.5079644737230586E-5</v>
      </c>
      <c r="I36" s="6">
        <f t="shared" ref="I36:I44" si="19">RADIANS(C37-C36)</f>
        <v>-2.5865779514544046E-5</v>
      </c>
      <c r="J36" s="6">
        <f t="shared" ref="J36:J44" si="20">RADIANS(B36)</f>
        <v>1.0367742005575924</v>
      </c>
      <c r="K36" s="6">
        <f t="shared" ref="K36:K44" si="21">RADIANS(B37)</f>
        <v>1.0367892802023295</v>
      </c>
      <c r="L36" s="6">
        <f t="shared" ref="L36:L44" si="22">POWER(SIN(H36/2),2)+POWER(SIN(I36/2),2)*COS(J36)*COS(K36)</f>
        <v>1.0018153578657088E-10</v>
      </c>
      <c r="M36" s="6">
        <f t="shared" si="16"/>
        <v>2.0018145347650599E-5</v>
      </c>
      <c r="N36" s="6">
        <f t="shared" ref="N36:N44" si="23">G36*M36</f>
        <v>0.12753560400988198</v>
      </c>
    </row>
    <row r="37" spans="1:14" x14ac:dyDescent="0.25">
      <c r="A37" s="2">
        <v>41473.569155092591</v>
      </c>
      <c r="B37">
        <v>59.403649999999999</v>
      </c>
      <c r="C37">
        <v>17.949358</v>
      </c>
      <c r="D37" s="6" t="s">
        <v>22</v>
      </c>
      <c r="E37" s="6"/>
      <c r="F37" s="6"/>
      <c r="G37" s="6">
        <v>6371</v>
      </c>
      <c r="H37" s="6">
        <f t="shared" si="18"/>
        <v>-1.5079644737230586E-5</v>
      </c>
      <c r="I37" s="6">
        <f t="shared" si="19"/>
        <v>2.5865779514544046E-5</v>
      </c>
      <c r="J37" s="6">
        <f t="shared" si="20"/>
        <v>1.0367892802023295</v>
      </c>
      <c r="K37" s="6">
        <f t="shared" si="21"/>
        <v>1.0367742005575924</v>
      </c>
      <c r="L37" s="6">
        <f t="shared" si="22"/>
        <v>1.0018153578657088E-10</v>
      </c>
      <c r="M37" s="6">
        <f t="shared" si="16"/>
        <v>2.0018145347650599E-5</v>
      </c>
      <c r="N37" s="6">
        <f t="shared" si="23"/>
        <v>0.12753560400988198</v>
      </c>
    </row>
    <row r="38" spans="1:14" x14ac:dyDescent="0.25">
      <c r="A38" s="2">
        <v>41473.574456018519</v>
      </c>
      <c r="B38">
        <v>59.402785999999999</v>
      </c>
      <c r="C38">
        <v>17.950839999999999</v>
      </c>
      <c r="D38" s="6" t="s">
        <v>22</v>
      </c>
      <c r="E38" s="6"/>
      <c r="F38" s="6"/>
      <c r="G38" s="6">
        <v>6371</v>
      </c>
      <c r="H38" s="6">
        <f t="shared" si="18"/>
        <v>-1.4974924982127293E-5</v>
      </c>
      <c r="I38" s="6">
        <f t="shared" si="19"/>
        <v>2.5900686099619815E-5</v>
      </c>
      <c r="J38" s="6">
        <f t="shared" si="20"/>
        <v>1.0367742005575924</v>
      </c>
      <c r="K38" s="6">
        <f t="shared" si="21"/>
        <v>1.0367592256326101</v>
      </c>
      <c r="L38" s="6">
        <f t="shared" si="22"/>
        <v>9.9513953425005348E-11</v>
      </c>
      <c r="M38" s="6">
        <f t="shared" si="16"/>
        <v>1.9951336138545346E-5</v>
      </c>
      <c r="N38" s="6">
        <f t="shared" si="23"/>
        <v>0.12710996253867241</v>
      </c>
    </row>
    <row r="39" spans="1:14" x14ac:dyDescent="0.25">
      <c r="A39" s="2">
        <v>41473.57476851852</v>
      </c>
      <c r="B39">
        <v>59.401927999999998</v>
      </c>
      <c r="C39">
        <v>17.952324000000001</v>
      </c>
      <c r="D39" s="6" t="s">
        <v>22</v>
      </c>
      <c r="E39" s="6"/>
      <c r="F39" s="6"/>
      <c r="G39" s="6">
        <v>6371</v>
      </c>
      <c r="H39" s="6">
        <f t="shared" si="18"/>
        <v>2.1903882112536692E-5</v>
      </c>
      <c r="I39" s="6">
        <f t="shared" si="19"/>
        <v>-1.2810716709661848E-5</v>
      </c>
      <c r="J39" s="6">
        <f t="shared" si="20"/>
        <v>1.0367592256326101</v>
      </c>
      <c r="K39" s="6">
        <f t="shared" si="21"/>
        <v>1.0367811295147227</v>
      </c>
      <c r="L39" s="6">
        <f t="shared" si="22"/>
        <v>1.3057487398836822E-10</v>
      </c>
      <c r="M39" s="6">
        <f t="shared" si="16"/>
        <v>2.2853872669116846E-5</v>
      </c>
      <c r="N39" s="6">
        <f t="shared" si="23"/>
        <v>0.14560202277494344</v>
      </c>
    </row>
    <row r="40" spans="1:14" x14ac:dyDescent="0.25">
      <c r="A40" s="2">
        <v>41473.576331018521</v>
      </c>
      <c r="B40">
        <v>59.403182999999999</v>
      </c>
      <c r="C40">
        <v>17.951589999999999</v>
      </c>
      <c r="D40" s="6" t="s">
        <v>22</v>
      </c>
      <c r="E40" s="6"/>
      <c r="F40" s="6"/>
      <c r="G40" s="6">
        <v>6371</v>
      </c>
      <c r="H40" s="6">
        <f t="shared" si="18"/>
        <v>-2.1903882112536692E-5</v>
      </c>
      <c r="I40" s="6">
        <f t="shared" si="19"/>
        <v>1.2810716709661848E-5</v>
      </c>
      <c r="J40" s="6">
        <f t="shared" si="20"/>
        <v>1.0367811295147227</v>
      </c>
      <c r="K40" s="6">
        <f t="shared" si="21"/>
        <v>1.0367592256326101</v>
      </c>
      <c r="L40" s="6">
        <f t="shared" si="22"/>
        <v>1.3057487398836822E-10</v>
      </c>
      <c r="M40" s="6">
        <f t="shared" si="16"/>
        <v>2.2853872669116846E-5</v>
      </c>
      <c r="N40" s="6">
        <f t="shared" si="23"/>
        <v>0.14560202277494344</v>
      </c>
    </row>
    <row r="41" spans="1:14" x14ac:dyDescent="0.25">
      <c r="A41" s="2">
        <v>41473.577893518515</v>
      </c>
      <c r="B41">
        <v>59.401927999999998</v>
      </c>
      <c r="C41">
        <v>17.952324000000001</v>
      </c>
      <c r="D41" s="6" t="s">
        <v>22</v>
      </c>
      <c r="E41" s="6"/>
      <c r="F41" s="6"/>
      <c r="G41" s="6">
        <v>6371</v>
      </c>
      <c r="H41" s="6">
        <f t="shared" si="18"/>
        <v>3.0054569719357879E-5</v>
      </c>
      <c r="I41" s="6">
        <f t="shared" si="19"/>
        <v>-5.1766465614163862E-5</v>
      </c>
      <c r="J41" s="6">
        <f t="shared" si="20"/>
        <v>1.0367592256326101</v>
      </c>
      <c r="K41" s="6">
        <f t="shared" si="21"/>
        <v>1.0367892802023295</v>
      </c>
      <c r="L41" s="6">
        <f t="shared" si="22"/>
        <v>3.9938813645515072E-10</v>
      </c>
      <c r="M41" s="6">
        <f t="shared" si="16"/>
        <v>3.9969395117180398E-5</v>
      </c>
      <c r="N41" s="6">
        <f t="shared" si="23"/>
        <v>0.25464501629155634</v>
      </c>
    </row>
    <row r="42" spans="1:14" x14ac:dyDescent="0.25">
      <c r="A42" s="2">
        <v>41473.578518518516</v>
      </c>
      <c r="B42">
        <v>59.403649999999999</v>
      </c>
      <c r="C42">
        <v>17.949358</v>
      </c>
      <c r="D42" s="6" t="s">
        <v>22</v>
      </c>
      <c r="E42" s="6"/>
      <c r="F42" s="6"/>
      <c r="G42" s="6">
        <v>6371</v>
      </c>
      <c r="H42" s="6">
        <f t="shared" si="18"/>
        <v>-1.5079644737230586E-5</v>
      </c>
      <c r="I42" s="6">
        <f t="shared" si="19"/>
        <v>2.5865779514544046E-5</v>
      </c>
      <c r="J42" s="6">
        <f t="shared" si="20"/>
        <v>1.0367892802023295</v>
      </c>
      <c r="K42" s="6">
        <f t="shared" si="21"/>
        <v>1.0367742005575924</v>
      </c>
      <c r="L42" s="6">
        <f t="shared" si="22"/>
        <v>1.0018153578657088E-10</v>
      </c>
      <c r="M42" s="6">
        <f t="shared" si="16"/>
        <v>2.0018145347650599E-5</v>
      </c>
      <c r="N42" s="6">
        <f t="shared" si="23"/>
        <v>0.12753560400988198</v>
      </c>
    </row>
    <row r="43" spans="1:14" x14ac:dyDescent="0.25">
      <c r="A43" s="2">
        <v>41473.579131944447</v>
      </c>
      <c r="B43">
        <v>59.402785999999999</v>
      </c>
      <c r="C43">
        <v>17.950839999999999</v>
      </c>
      <c r="D43" s="6" t="s">
        <v>22</v>
      </c>
      <c r="E43" s="6"/>
      <c r="F43" s="6"/>
      <c r="G43" s="6">
        <v>6371</v>
      </c>
      <c r="H43" s="6">
        <f t="shared" si="18"/>
        <v>-1.4974924982127293E-5</v>
      </c>
      <c r="I43" s="6">
        <f t="shared" si="19"/>
        <v>2.5900686099619815E-5</v>
      </c>
      <c r="J43" s="6">
        <f t="shared" si="20"/>
        <v>1.0367742005575924</v>
      </c>
      <c r="K43" s="6">
        <f t="shared" si="21"/>
        <v>1.0367592256326101</v>
      </c>
      <c r="L43" s="6">
        <f t="shared" si="22"/>
        <v>9.9513953425005348E-11</v>
      </c>
      <c r="M43" s="6">
        <f t="shared" si="16"/>
        <v>1.9951336138545346E-5</v>
      </c>
      <c r="N43" s="6">
        <f t="shared" si="23"/>
        <v>0.12710996253867241</v>
      </c>
    </row>
    <row r="44" spans="1:14" x14ac:dyDescent="0.25">
      <c r="A44" s="2">
        <v>41473.579456018517</v>
      </c>
      <c r="B44">
        <v>59.401927999999998</v>
      </c>
      <c r="C44">
        <v>17.952324000000001</v>
      </c>
      <c r="D44" s="6" t="s">
        <v>22</v>
      </c>
      <c r="E44" s="6"/>
      <c r="F44" s="6"/>
      <c r="G44" s="6">
        <v>6371</v>
      </c>
      <c r="H44" s="6">
        <f t="shared" si="18"/>
        <v>1.8779742751541713E-5</v>
      </c>
      <c r="I44" s="6">
        <f t="shared" si="19"/>
        <v>2.192133540501257E-5</v>
      </c>
      <c r="J44" s="6">
        <f t="shared" si="20"/>
        <v>1.0367592256326101</v>
      </c>
      <c r="K44" s="6">
        <f t="shared" si="21"/>
        <v>1.0367780053753617</v>
      </c>
      <c r="L44" s="6">
        <f t="shared" si="22"/>
        <v>1.1929523506099455E-10</v>
      </c>
      <c r="M44" s="6">
        <f t="shared" si="16"/>
        <v>2.1844471617847693E-5</v>
      </c>
      <c r="N44" s="6">
        <f t="shared" si="23"/>
        <v>0.13917112867730766</v>
      </c>
    </row>
    <row r="45" spans="1:14" x14ac:dyDescent="0.25">
      <c r="A45" s="2">
        <v>41473.580393518518</v>
      </c>
      <c r="B45">
        <v>59.403004000000003</v>
      </c>
      <c r="C45">
        <v>17.953579999999999</v>
      </c>
      <c r="D45" s="6" t="s">
        <v>22</v>
      </c>
      <c r="E45" s="6"/>
      <c r="F45" s="6"/>
      <c r="G45" s="6">
        <v>6371</v>
      </c>
      <c r="H45" s="6"/>
      <c r="I45" s="6"/>
      <c r="J45" s="6"/>
      <c r="K45" s="6"/>
      <c r="L45" s="6"/>
      <c r="M45" s="6"/>
      <c r="N45" s="6">
        <f>SUM(N35:N44)</f>
        <v>1.4788085080385911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event stimation</vt:lpstr>
      <vt:lpstr>'1'!output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guerre50</dc:creator>
  <cp:lastModifiedBy>guerre50</cp:lastModifiedBy>
  <dcterms:created xsi:type="dcterms:W3CDTF">2014-01-02T16:08:29Z</dcterms:created>
  <dcterms:modified xsi:type="dcterms:W3CDTF">2014-01-03T19:00:45Z</dcterms:modified>
</cp:coreProperties>
</file>