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ile\other\Dataxd\Database\PYTHON\MY-TKINTER\5-U-MT PANDA\"/>
    </mc:Choice>
  </mc:AlternateContent>
  <bookViews>
    <workbookView xWindow="240" yWindow="15" windowWidth="16095" windowHeight="9660" activeTab="1"/>
  </bookViews>
  <sheets>
    <sheet name="List" sheetId="1" r:id="rId1"/>
    <sheet name="Table" sheetId="2" r:id="rId2"/>
  </sheets>
  <calcPr calcId="162913"/>
</workbook>
</file>

<file path=xl/calcChain.xml><?xml version="1.0" encoding="utf-8"?>
<calcChain xmlns="http://schemas.openxmlformats.org/spreadsheetml/2006/main">
  <c r="AD3" i="2" l="1"/>
  <c r="AE3" i="2"/>
  <c r="AF3" i="2"/>
  <c r="AG3" i="2"/>
  <c r="AD4" i="2"/>
  <c r="AE4" i="2"/>
  <c r="AF4" i="2"/>
  <c r="AG4" i="2"/>
  <c r="AD5" i="2"/>
  <c r="AE5" i="2"/>
  <c r="AF5" i="2"/>
  <c r="AG5" i="2"/>
  <c r="AD6" i="2"/>
  <c r="AE6" i="2"/>
  <c r="AF6" i="2"/>
  <c r="AG6" i="2"/>
  <c r="AD7" i="2"/>
  <c r="AE7" i="2"/>
  <c r="AF7" i="2"/>
  <c r="AG7" i="2"/>
  <c r="AD8" i="2"/>
  <c r="AE8" i="2"/>
  <c r="AF8" i="2"/>
  <c r="AG8" i="2"/>
  <c r="AD9" i="2"/>
  <c r="AE9" i="2"/>
  <c r="AF9" i="2"/>
  <c r="AG9" i="2"/>
  <c r="AD10" i="2"/>
  <c r="AE10" i="2"/>
  <c r="AF10" i="2"/>
  <c r="AG10" i="2"/>
  <c r="AD11" i="2"/>
  <c r="AE11" i="2"/>
  <c r="AF11" i="2"/>
  <c r="AG11" i="2"/>
  <c r="AD12" i="2"/>
  <c r="AE12" i="2"/>
  <c r="AF12" i="2"/>
  <c r="AG12" i="2"/>
  <c r="AD13" i="2"/>
  <c r="AE13" i="2"/>
  <c r="AF13" i="2"/>
  <c r="AG13" i="2"/>
  <c r="AD14" i="2"/>
  <c r="AE14" i="2"/>
  <c r="AF14" i="2"/>
  <c r="AG14" i="2"/>
  <c r="AD15" i="2"/>
  <c r="AE15" i="2"/>
  <c r="AF15" i="2"/>
  <c r="AG15" i="2"/>
  <c r="AD16" i="2"/>
  <c r="AE16" i="2"/>
  <c r="AF16" i="2"/>
  <c r="AG16" i="2"/>
  <c r="AD17" i="2"/>
  <c r="AE17" i="2"/>
  <c r="AF17" i="2"/>
  <c r="AG17" i="2"/>
  <c r="AD18" i="2"/>
  <c r="AE18" i="2"/>
  <c r="AF18" i="2"/>
  <c r="AG18" i="2"/>
  <c r="AD19" i="2"/>
  <c r="AE19" i="2"/>
  <c r="AF19" i="2"/>
  <c r="AG19" i="2"/>
  <c r="AD20" i="2"/>
  <c r="AE20" i="2"/>
  <c r="AF20" i="2"/>
  <c r="AG20" i="2"/>
  <c r="AD21" i="2"/>
  <c r="AE21" i="2"/>
  <c r="AF21" i="2"/>
  <c r="AG21" i="2"/>
  <c r="AD22" i="2"/>
  <c r="AE22" i="2"/>
  <c r="AF22" i="2"/>
  <c r="AG22" i="2"/>
  <c r="AD23" i="2"/>
  <c r="AE23" i="2"/>
  <c r="AF23" i="2"/>
  <c r="AG23" i="2"/>
  <c r="AD24" i="2"/>
  <c r="AE24" i="2"/>
  <c r="AF24" i="2"/>
  <c r="AG24" i="2"/>
  <c r="AD25" i="2"/>
  <c r="AE25" i="2"/>
  <c r="AF25" i="2"/>
  <c r="AG25" i="2"/>
  <c r="AD26" i="2"/>
  <c r="AE26" i="2"/>
  <c r="AF26" i="2"/>
  <c r="AG26" i="2"/>
  <c r="AF2" i="2"/>
  <c r="AG2" i="2"/>
  <c r="AE2" i="2"/>
  <c r="AD2" i="2"/>
  <c r="Z3" i="2"/>
  <c r="AA3" i="2"/>
  <c r="AB3" i="2"/>
  <c r="AC3" i="2"/>
  <c r="Z4" i="2"/>
  <c r="AA4" i="2"/>
  <c r="AB4" i="2"/>
  <c r="AC4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AC2" i="2"/>
  <c r="AB2" i="2"/>
  <c r="AA2" i="2"/>
  <c r="Z2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Y2" i="2"/>
  <c r="X2" i="2"/>
  <c r="W2" i="2"/>
  <c r="V2" i="2"/>
  <c r="R3" i="2"/>
  <c r="S3" i="2"/>
  <c r="T3" i="2"/>
  <c r="U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U2" i="2"/>
  <c r="T2" i="2"/>
  <c r="S2" i="2"/>
  <c r="R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Q2" i="2"/>
  <c r="P2" i="2"/>
  <c r="O2" i="2"/>
  <c r="N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M2" i="2"/>
  <c r="L2" i="2"/>
  <c r="K2" i="2"/>
  <c r="J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E2" i="2"/>
  <c r="D2" i="2"/>
  <c r="C2" i="2"/>
  <c r="B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I2" i="2"/>
  <c r="H2" i="2"/>
  <c r="G2" i="2"/>
  <c r="F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<sst xmlns="http://schemas.openxmlformats.org/spreadsheetml/2006/main" count="348" uniqueCount="156">
  <si>
    <t>ENQ. NO</t>
  </si>
  <si>
    <t>MANUFACTURER</t>
  </si>
  <si>
    <t>PART NO</t>
  </si>
  <si>
    <t>PRICE (EUR)</t>
  </si>
  <si>
    <t>OE NO</t>
  </si>
  <si>
    <t>123003948R</t>
  </si>
  <si>
    <t>VALEO</t>
  </si>
  <si>
    <t>VAL 837432</t>
  </si>
  <si>
    <t>07-</t>
  </si>
  <si>
    <t>123003948R - 302057505R-306206299R</t>
  </si>
  <si>
    <t>LUK</t>
  </si>
  <si>
    <t>LUK 415 0400 10</t>
  </si>
  <si>
    <t>359,84</t>
  </si>
  <si>
    <t>123003948R - 7701476621-1231000Q1F</t>
  </si>
  <si>
    <t>BOSCH</t>
  </si>
  <si>
    <t>BCH 0986486648</t>
  </si>
  <si>
    <t>48,03</t>
  </si>
  <si>
    <t>A4152500115 - 123003948R- 302057505R-306206299R</t>
  </si>
  <si>
    <t>SCH-DEB</t>
  </si>
  <si>
    <t>SCH 2290 601 143</t>
  </si>
  <si>
    <t>357,06</t>
  </si>
  <si>
    <t>130C11508R</t>
  </si>
  <si>
    <t>BCH 1987946586</t>
  </si>
  <si>
    <t>73</t>
  </si>
  <si>
    <t>130C15339R -  REN 130C11508R- REN 130C10474R- NIS 1680600Q2N- NIS 1680600Q2J- NIS 1680600Q2C- MB A6079930397- MB 6079930397- MB 06079930397- DAC 130C15339R- DAC 130C11508R- DAC 130C10474R</t>
  </si>
  <si>
    <t>DAYCO</t>
  </si>
  <si>
    <t>DAY KTB886</t>
  </si>
  <si>
    <t>38,8</t>
  </si>
  <si>
    <t>130C10474R - 130C11508R</t>
  </si>
  <si>
    <t>GATES</t>
  </si>
  <si>
    <t>GTS K015675XS</t>
  </si>
  <si>
    <t>35,94</t>
  </si>
  <si>
    <t>130C10474R - 130C11508R-130C15339R</t>
  </si>
  <si>
    <t>130C17529R</t>
  </si>
  <si>
    <t>BCH 1987948229</t>
  </si>
  <si>
    <t>77,1</t>
  </si>
  <si>
    <t>REN 7701477014 - REN 7701471974-REN 7701471382-REN 130C17529R-NIS 1680600QAB-NIS 1680600QA6-NIS 1680600Q0L-DAC 7701477014-DAC 130C17529R</t>
  </si>
  <si>
    <t>BCH 1987946561</t>
  </si>
  <si>
    <t>77,66</t>
  </si>
  <si>
    <t>DAY KTB460</t>
  </si>
  <si>
    <t>35,05</t>
  </si>
  <si>
    <t>7701477014 - 130C17529R</t>
  </si>
  <si>
    <t>GTS K015671XS</t>
  </si>
  <si>
    <t>45,76</t>
  </si>
  <si>
    <t>130C17529R - 7701477014</t>
  </si>
  <si>
    <t>INA</t>
  </si>
  <si>
    <t>INA 530 0640 10</t>
  </si>
  <si>
    <t>46,48</t>
  </si>
  <si>
    <t xml:space="preserve">RENAULT - 13 0C 175 29R - </t>
  </si>
  <si>
    <t>302058324R</t>
  </si>
  <si>
    <t>VAL 828012</t>
  </si>
  <si>
    <t>57</t>
  </si>
  <si>
    <t>302058324R - 302059852R-7701476180-7701478779-7701475361-302055016R-8200527571</t>
  </si>
  <si>
    <t>VAL 834094</t>
  </si>
  <si>
    <t>113,35</t>
  </si>
  <si>
    <t>302058324R - 7701476180-7701476934-7701478779-8200764610-8200764612-23354BN700-23354-BN700-7701472700-7701474518-7701474961-7701475345-7701475361-7701475839-7701476001-8200100000-8200102464-8200148787-8200205238</t>
  </si>
  <si>
    <t>VAL 834098</t>
  </si>
  <si>
    <t>66,84</t>
  </si>
  <si>
    <t>302058324R - 302059852R-306200650R-7701476180-7701478779-8200046103-3062000Q0A-30620-00Q0A-3062000Q0E-30620-00Q0E-3062000Q0J-30620-00Q0J-3062000QAB-30620-00QAB-30620BN700-30620-BN700-30620BN710-30620-BN710-7701472700-7701474961-7701475345-7701475361-7701478114-8200764613-8200950607-8200990502</t>
  </si>
  <si>
    <t>VAL 834313</t>
  </si>
  <si>
    <t>112,05</t>
  </si>
  <si>
    <t>302058324R - 302059852R-7700107635-7701476180-7701478779-7701472700-7701474961-7701475345-7701475361-7701478114-8200950607</t>
  </si>
  <si>
    <t>302058324R - 7701475361-7701478779</t>
  </si>
  <si>
    <t>LUK 622 3096 33</t>
  </si>
  <si>
    <t>MA-PA</t>
  </si>
  <si>
    <t>MP 004215 709</t>
  </si>
  <si>
    <t>05-</t>
  </si>
  <si>
    <t>LUK 622 3096 35</t>
  </si>
  <si>
    <t>91,54</t>
  </si>
  <si>
    <t>302058324R - 306209536R-8200855816-306209222R</t>
  </si>
  <si>
    <t xml:space="preserve">921014A000 - </t>
  </si>
  <si>
    <t>DEPO</t>
  </si>
  <si>
    <t>DPO 221-1115L-LD-E</t>
  </si>
  <si>
    <t>28,27</t>
  </si>
  <si>
    <t>DPO 221-1115L-LD-EM</t>
  </si>
  <si>
    <t>33,72</t>
  </si>
  <si>
    <t>764611944R</t>
  </si>
  <si>
    <t>BR511942</t>
  </si>
  <si>
    <t>BK2Q 6268 AA</t>
  </si>
  <si>
    <t xml:space="preserve">ZXL 4797658420 - </t>
  </si>
  <si>
    <t>BCH 9443612695</t>
  </si>
  <si>
    <t>22,65</t>
  </si>
  <si>
    <t xml:space="preserve">YMZ 65011112010 - </t>
  </si>
  <si>
    <t>BCH 0445120142</t>
  </si>
  <si>
    <t>248,18</t>
  </si>
  <si>
    <t xml:space="preserve">WUX CRIN26DL2 - </t>
  </si>
  <si>
    <t>BCH 0445120124</t>
  </si>
  <si>
    <t>151,26</t>
  </si>
  <si>
    <t xml:space="preserve">BMW - 7 531 842 01 - </t>
  </si>
  <si>
    <t>LUK 624 3152 09</t>
  </si>
  <si>
    <t>81,37</t>
  </si>
  <si>
    <t xml:space="preserve">6Q0698151B - </t>
  </si>
  <si>
    <t>DELPHI</t>
  </si>
  <si>
    <t>DEL LP1709</t>
  </si>
  <si>
    <t>16,75</t>
  </si>
  <si>
    <t xml:space="preserve">6Q0 698 151B - </t>
  </si>
  <si>
    <t>TRW</t>
  </si>
  <si>
    <t>TRW GDB1586</t>
  </si>
  <si>
    <t>23,01</t>
  </si>
  <si>
    <t>VAL 301805</t>
  </si>
  <si>
    <t>11,28</t>
  </si>
  <si>
    <t>VAL 598805</t>
  </si>
  <si>
    <t>14,51</t>
  </si>
  <si>
    <t>BK21 2M008 AC</t>
  </si>
  <si>
    <t>HATTAT</t>
  </si>
  <si>
    <t>HTT 3032349</t>
  </si>
  <si>
    <t>11,42</t>
  </si>
  <si>
    <t>BK21 2M008 AC - 1840037</t>
  </si>
  <si>
    <t>DEL LP2662</t>
  </si>
  <si>
    <t>17,41</t>
  </si>
  <si>
    <t>TRW GDB1968</t>
  </si>
  <si>
    <t>17,43</t>
  </si>
  <si>
    <t>BSG</t>
  </si>
  <si>
    <t>BSG 30-200-035</t>
  </si>
  <si>
    <t>9,08</t>
  </si>
  <si>
    <t>IOE-FD</t>
  </si>
  <si>
    <t>F MEBK2J 2M008 AA</t>
  </si>
  <si>
    <t>23,18</t>
  </si>
  <si>
    <t>BK21 2M008 AC - 1916327</t>
  </si>
  <si>
    <t>BK     212M  008 -,-AC</t>
  </si>
  <si>
    <t>BK212M008AC</t>
  </si>
  <si>
    <t>BCH 0986494796</t>
  </si>
  <si>
    <t>16,59</t>
  </si>
  <si>
    <t xml:space="preserve">1840037 - </t>
  </si>
  <si>
    <t>17,49</t>
  </si>
  <si>
    <t>1763916 - BK212M008AA-1840037</t>
  </si>
  <si>
    <t>VAL 601543</t>
  </si>
  <si>
    <t>13,94</t>
  </si>
  <si>
    <t>1840037 - 1916327-1763916-1829395</t>
  </si>
  <si>
    <t>95VB17A795AB</t>
  </si>
  <si>
    <t>FMC</t>
  </si>
  <si>
    <t>F 95VB 17A795 AB</t>
  </si>
  <si>
    <t>0,87</t>
  </si>
  <si>
    <t>95VB17A795AB1003006-95VB 17A795 AB</t>
  </si>
  <si>
    <t>95VB 7217 AB</t>
  </si>
  <si>
    <t>F 95VB 7217 AB</t>
  </si>
  <si>
    <t>7,01</t>
  </si>
  <si>
    <t>1014401-95VB 7217 AB</t>
  </si>
  <si>
    <t>PET76 A16016 AE</t>
  </si>
  <si>
    <t>94FW19710AC</t>
  </si>
  <si>
    <t>F 94FW 19710 AC</t>
  </si>
  <si>
    <t>17,52</t>
  </si>
  <si>
    <t>94FW19710AC1005856-94FW 19710 AC</t>
  </si>
  <si>
    <t>AM21 16613 AA</t>
  </si>
  <si>
    <t>F AM21 16613 AA</t>
  </si>
  <si>
    <t>5,88</t>
  </si>
  <si>
    <t>1680975-AM21 16613 AA</t>
  </si>
  <si>
    <t>BCH 0445110418</t>
  </si>
  <si>
    <t>188,73</t>
  </si>
  <si>
    <t>IVE 504389548 - FIA 504389548-CIT 1609097280</t>
  </si>
  <si>
    <t>BCH 0445110351</t>
  </si>
  <si>
    <t>203,73</t>
  </si>
  <si>
    <t>LAI 55219886 - FOR BS519F593AA-FOR 1723813-FIA 55219886</t>
  </si>
  <si>
    <t>BCH 0445110524</t>
  </si>
  <si>
    <t>180,23</t>
  </si>
  <si>
    <t>OPE 55246223 - LAI 55246223-FIA 55246223-ALF 55246223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</si>
</sst>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2.85546875" style="1" customWidth="1"/>
    <col min="2" max="2" width="19.42578125" style="1" bestFit="1" customWidth="1"/>
    <col min="3" max="3" width="16.28515625" style="1" bestFit="1" customWidth="1"/>
    <col min="4" max="4" width="20.42578125" style="1" bestFit="1" customWidth="1"/>
    <col min="5" max="5" width="11.28515625" style="1" bestFit="1" customWidth="1"/>
    <col min="6" max="16384" width="9.140625" style="1"/>
  </cols>
  <sheetData>
    <row r="1" spans="1:6" x14ac:dyDescent="0.25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 t="str">
        <f>COUNTIF($B$1:B2,B2)&amp;B2</f>
        <v>1123003948R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1" t="str">
        <f>COUNTIF($B$1:B3,B3)&amp;B3</f>
        <v>2123003948R</v>
      </c>
      <c r="B3" s="1" t="s">
        <v>5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6" x14ac:dyDescent="0.25">
      <c r="A4" s="1" t="str">
        <f>COUNTIF($B$1:B4,B4)&amp;B4</f>
        <v>3123003948R</v>
      </c>
      <c r="B4" s="1" t="s">
        <v>5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6" x14ac:dyDescent="0.25">
      <c r="A5" s="1" t="str">
        <f>COUNTIF($B$1:B5,B5)&amp;B5</f>
        <v>4123003948R</v>
      </c>
      <c r="B5" s="1" t="s">
        <v>5</v>
      </c>
      <c r="C5" s="1" t="s">
        <v>18</v>
      </c>
      <c r="D5" s="1" t="s">
        <v>19</v>
      </c>
      <c r="E5" s="1" t="s">
        <v>20</v>
      </c>
      <c r="F5" s="1" t="s">
        <v>9</v>
      </c>
    </row>
    <row r="6" spans="1:6" x14ac:dyDescent="0.25">
      <c r="A6" s="1" t="str">
        <f>COUNTIF($B$1:B6,B6)&amp;B6</f>
        <v>1130C11508R</v>
      </c>
      <c r="B6" s="1" t="s">
        <v>21</v>
      </c>
      <c r="C6" s="1" t="s">
        <v>14</v>
      </c>
      <c r="D6" s="1" t="s">
        <v>22</v>
      </c>
      <c r="E6" s="1" t="s">
        <v>23</v>
      </c>
      <c r="F6" s="1" t="s">
        <v>24</v>
      </c>
    </row>
    <row r="7" spans="1:6" x14ac:dyDescent="0.25">
      <c r="A7" s="1" t="str">
        <f>COUNTIF($B$1:B7,B7)&amp;B7</f>
        <v>2130C11508R</v>
      </c>
      <c r="B7" s="1" t="s">
        <v>21</v>
      </c>
      <c r="C7" s="1" t="s">
        <v>25</v>
      </c>
      <c r="D7" s="1" t="s">
        <v>26</v>
      </c>
      <c r="E7" s="1" t="s">
        <v>27</v>
      </c>
      <c r="F7" s="1" t="s">
        <v>28</v>
      </c>
    </row>
    <row r="8" spans="1:6" x14ac:dyDescent="0.25">
      <c r="A8" s="1" t="str">
        <f>COUNTIF($B$1:B8,B8)&amp;B8</f>
        <v>3130C11508R</v>
      </c>
      <c r="B8" s="1" t="s">
        <v>21</v>
      </c>
      <c r="C8" s="1" t="s">
        <v>29</v>
      </c>
      <c r="D8" s="1" t="s">
        <v>30</v>
      </c>
      <c r="E8" s="1" t="s">
        <v>31</v>
      </c>
      <c r="F8" s="1" t="s">
        <v>32</v>
      </c>
    </row>
    <row r="9" spans="1:6" x14ac:dyDescent="0.25">
      <c r="A9" s="1" t="str">
        <f>COUNTIF($B$1:B9,B9)&amp;B9</f>
        <v>1130C17529R</v>
      </c>
      <c r="B9" s="1" t="s">
        <v>33</v>
      </c>
      <c r="C9" s="1" t="s">
        <v>14</v>
      </c>
      <c r="D9" s="1" t="s">
        <v>34</v>
      </c>
      <c r="E9" s="1" t="s">
        <v>35</v>
      </c>
      <c r="F9" s="1" t="s">
        <v>36</v>
      </c>
    </row>
    <row r="10" spans="1:6" x14ac:dyDescent="0.25">
      <c r="A10" s="1" t="str">
        <f>COUNTIF($B$1:B10,B10)&amp;B10</f>
        <v>2130C17529R</v>
      </c>
      <c r="B10" s="1" t="s">
        <v>33</v>
      </c>
      <c r="C10" s="1" t="s">
        <v>14</v>
      </c>
      <c r="D10" s="1" t="s">
        <v>37</v>
      </c>
      <c r="E10" s="1" t="s">
        <v>38</v>
      </c>
      <c r="F10" s="1" t="s">
        <v>36</v>
      </c>
    </row>
    <row r="11" spans="1:6" x14ac:dyDescent="0.25">
      <c r="A11" s="1" t="str">
        <f>COUNTIF($B$1:B11,B11)&amp;B11</f>
        <v>3130C17529R</v>
      </c>
      <c r="B11" s="1" t="s">
        <v>33</v>
      </c>
      <c r="C11" s="1" t="s">
        <v>25</v>
      </c>
      <c r="D11" s="1" t="s">
        <v>39</v>
      </c>
      <c r="E11" s="1" t="s">
        <v>40</v>
      </c>
      <c r="F11" s="1" t="s">
        <v>41</v>
      </c>
    </row>
    <row r="12" spans="1:6" x14ac:dyDescent="0.25">
      <c r="A12" s="1" t="str">
        <f>COUNTIF($B$1:B12,B12)&amp;B12</f>
        <v>4130C17529R</v>
      </c>
      <c r="B12" s="1" t="s">
        <v>33</v>
      </c>
      <c r="C12" s="1" t="s">
        <v>29</v>
      </c>
      <c r="D12" s="1" t="s">
        <v>42</v>
      </c>
      <c r="E12" s="1" t="s">
        <v>43</v>
      </c>
      <c r="F12" s="1" t="s">
        <v>44</v>
      </c>
    </row>
    <row r="13" spans="1:6" x14ac:dyDescent="0.25">
      <c r="A13" s="1" t="str">
        <f>COUNTIF($B$1:B13,B13)&amp;B13</f>
        <v>5130C17529R</v>
      </c>
      <c r="B13" s="1" t="s">
        <v>33</v>
      </c>
      <c r="C13" s="1" t="s">
        <v>45</v>
      </c>
      <c r="D13" s="1" t="s">
        <v>46</v>
      </c>
      <c r="E13" s="1" t="s">
        <v>47</v>
      </c>
      <c r="F13" s="1" t="s">
        <v>48</v>
      </c>
    </row>
    <row r="14" spans="1:6" x14ac:dyDescent="0.25">
      <c r="A14" s="1" t="str">
        <f>COUNTIF($B$1:B14,B14)&amp;B14</f>
        <v>1302058324R</v>
      </c>
      <c r="B14" s="1" t="s">
        <v>49</v>
      </c>
      <c r="C14" s="1" t="s">
        <v>6</v>
      </c>
      <c r="D14" s="1" t="s">
        <v>50</v>
      </c>
      <c r="E14" s="1" t="s">
        <v>51</v>
      </c>
      <c r="F14" s="1" t="s">
        <v>52</v>
      </c>
    </row>
    <row r="15" spans="1:6" x14ac:dyDescent="0.25">
      <c r="A15" s="1" t="str">
        <f>COUNTIF($B$1:B15,B15)&amp;B15</f>
        <v>2302058324R</v>
      </c>
      <c r="B15" s="1" t="s">
        <v>49</v>
      </c>
      <c r="C15" s="1" t="s">
        <v>6</v>
      </c>
      <c r="D15" s="1" t="s">
        <v>53</v>
      </c>
      <c r="E15" s="1" t="s">
        <v>54</v>
      </c>
      <c r="F15" s="1" t="s">
        <v>55</v>
      </c>
    </row>
    <row r="16" spans="1:6" x14ac:dyDescent="0.25">
      <c r="A16" s="1" t="str">
        <f>COUNTIF($B$1:B16,B16)&amp;B16</f>
        <v>3302058324R</v>
      </c>
      <c r="B16" s="1" t="s">
        <v>49</v>
      </c>
      <c r="C16" s="1" t="s">
        <v>6</v>
      </c>
      <c r="D16" s="1" t="s">
        <v>56</v>
      </c>
      <c r="E16" s="1" t="s">
        <v>57</v>
      </c>
      <c r="F16" s="1" t="s">
        <v>58</v>
      </c>
    </row>
    <row r="17" spans="1:6" x14ac:dyDescent="0.25">
      <c r="A17" s="1" t="str">
        <f>COUNTIF($B$1:B17,B17)&amp;B17</f>
        <v>4302058324R</v>
      </c>
      <c r="B17" s="1" t="s">
        <v>49</v>
      </c>
      <c r="C17" s="1" t="s">
        <v>6</v>
      </c>
      <c r="D17" s="1" t="s">
        <v>59</v>
      </c>
      <c r="E17" s="1" t="s">
        <v>60</v>
      </c>
      <c r="F17" s="1" t="s">
        <v>61</v>
      </c>
    </row>
    <row r="18" spans="1:6" x14ac:dyDescent="0.25">
      <c r="A18" s="1" t="str">
        <f>COUNTIF($B$1:B18,B18)&amp;B18</f>
        <v>5302058324R</v>
      </c>
      <c r="B18" s="1" t="s">
        <v>49</v>
      </c>
      <c r="C18" s="1" t="s">
        <v>6</v>
      </c>
      <c r="D18" s="1" t="s">
        <v>56</v>
      </c>
      <c r="E18" s="1" t="s">
        <v>8</v>
      </c>
      <c r="F18" s="1" t="s">
        <v>62</v>
      </c>
    </row>
    <row r="19" spans="1:6" x14ac:dyDescent="0.25">
      <c r="A19" s="1" t="str">
        <f>COUNTIF($B$1:B19,B19)&amp;B19</f>
        <v>6302058324R</v>
      </c>
      <c r="B19" s="1" t="s">
        <v>49</v>
      </c>
      <c r="C19" s="1" t="s">
        <v>10</v>
      </c>
      <c r="D19" s="1" t="s">
        <v>63</v>
      </c>
      <c r="E19" s="1" t="s">
        <v>8</v>
      </c>
      <c r="F19" s="1" t="s">
        <v>62</v>
      </c>
    </row>
    <row r="20" spans="1:6" x14ac:dyDescent="0.25">
      <c r="A20" s="1" t="str">
        <f>COUNTIF($B$1:B20,B20)&amp;B20</f>
        <v>7302058324R</v>
      </c>
      <c r="B20" s="1" t="s">
        <v>49</v>
      </c>
      <c r="C20" s="1" t="s">
        <v>64</v>
      </c>
      <c r="D20" s="1" t="s">
        <v>65</v>
      </c>
      <c r="E20" s="1" t="s">
        <v>66</v>
      </c>
      <c r="F20" s="1" t="s">
        <v>62</v>
      </c>
    </row>
    <row r="21" spans="1:6" x14ac:dyDescent="0.25">
      <c r="A21" s="1" t="str">
        <f>COUNTIF($B$1:B21,B21)&amp;B21</f>
        <v>8302058324R</v>
      </c>
      <c r="B21" s="1" t="s">
        <v>49</v>
      </c>
      <c r="C21" s="1" t="s">
        <v>10</v>
      </c>
      <c r="D21" s="1" t="s">
        <v>67</v>
      </c>
      <c r="E21" s="1" t="s">
        <v>68</v>
      </c>
      <c r="F21" s="1" t="s">
        <v>69</v>
      </c>
    </row>
    <row r="22" spans="1:6" x14ac:dyDescent="0.25">
      <c r="A22" s="1" t="str">
        <f>COUNTIF($B$1:B22,B22)&amp;B22</f>
        <v xml:space="preserve">1921014A000 - </v>
      </c>
      <c r="B22" s="1" t="s">
        <v>70</v>
      </c>
      <c r="C22" s="1" t="s">
        <v>71</v>
      </c>
      <c r="D22" s="1" t="s">
        <v>72</v>
      </c>
      <c r="E22" s="1" t="s">
        <v>73</v>
      </c>
      <c r="F22" s="1" t="s">
        <v>70</v>
      </c>
    </row>
    <row r="23" spans="1:6" x14ac:dyDescent="0.25">
      <c r="A23" s="1" t="str">
        <f>COUNTIF($B$1:B23,B23)&amp;B23</f>
        <v xml:space="preserve">2921014A000 - </v>
      </c>
      <c r="B23" s="1" t="s">
        <v>70</v>
      </c>
      <c r="C23" s="1" t="s">
        <v>71</v>
      </c>
      <c r="D23" s="1" t="s">
        <v>74</v>
      </c>
      <c r="E23" s="1" t="s">
        <v>75</v>
      </c>
      <c r="F23" s="1" t="s">
        <v>70</v>
      </c>
    </row>
    <row r="24" spans="1:6" x14ac:dyDescent="0.25">
      <c r="A24" s="1" t="str">
        <f>COUNTIF($B$1:B24,B24)&amp;B24</f>
        <v>1764611944R</v>
      </c>
      <c r="B24" s="1" t="s">
        <v>76</v>
      </c>
    </row>
    <row r="25" spans="1:6" x14ac:dyDescent="0.25">
      <c r="A25" s="1" t="str">
        <f>COUNTIF($B$1:B25,B25)&amp;B25</f>
        <v>1BR511942</v>
      </c>
      <c r="B25" s="1" t="s">
        <v>77</v>
      </c>
    </row>
    <row r="26" spans="1:6" x14ac:dyDescent="0.25">
      <c r="A26" s="1" t="str">
        <f>COUNTIF($B$1:B26,B26)&amp;B26</f>
        <v>1BK2Q 6268 AA</v>
      </c>
      <c r="B26" s="1" t="s">
        <v>78</v>
      </c>
    </row>
    <row r="27" spans="1:6" x14ac:dyDescent="0.25">
      <c r="A27" s="1" t="str">
        <f>COUNTIF($B$1:B27,B27)&amp;B27</f>
        <v xml:space="preserve">1ZXL 4797658420 - </v>
      </c>
      <c r="B27" s="1" t="s">
        <v>79</v>
      </c>
      <c r="C27" s="1" t="s">
        <v>14</v>
      </c>
      <c r="D27" s="1" t="s">
        <v>80</v>
      </c>
      <c r="E27" s="1" t="s">
        <v>81</v>
      </c>
      <c r="F27" s="1" t="s">
        <v>79</v>
      </c>
    </row>
    <row r="28" spans="1:6" x14ac:dyDescent="0.25">
      <c r="A28" s="1" t="str">
        <f>COUNTIF($B$1:B28,B28)&amp;B28</f>
        <v xml:space="preserve">1YMZ 65011112010 - </v>
      </c>
      <c r="B28" s="1" t="s">
        <v>82</v>
      </c>
      <c r="C28" s="1" t="s">
        <v>14</v>
      </c>
      <c r="D28" s="1" t="s">
        <v>83</v>
      </c>
      <c r="E28" s="1" t="s">
        <v>84</v>
      </c>
      <c r="F28" s="1" t="s">
        <v>82</v>
      </c>
    </row>
    <row r="29" spans="1:6" x14ac:dyDescent="0.25">
      <c r="A29" s="1" t="str">
        <f>COUNTIF($B$1:B29,B29)&amp;B29</f>
        <v xml:space="preserve">1WUX CRIN26DL2 - </v>
      </c>
      <c r="B29" s="1" t="s">
        <v>85</v>
      </c>
      <c r="C29" s="1" t="s">
        <v>14</v>
      </c>
      <c r="D29" s="1" t="s">
        <v>86</v>
      </c>
      <c r="E29" s="1" t="s">
        <v>87</v>
      </c>
      <c r="F29" s="1" t="s">
        <v>85</v>
      </c>
    </row>
    <row r="30" spans="1:6" x14ac:dyDescent="0.25">
      <c r="A30" s="1" t="str">
        <f>COUNTIF($B$1:B30,B30)&amp;B30</f>
        <v xml:space="preserve">1BMW - 7 531 842 01 - </v>
      </c>
      <c r="B30" s="1" t="s">
        <v>88</v>
      </c>
      <c r="C30" s="1" t="s">
        <v>10</v>
      </c>
      <c r="D30" s="1" t="s">
        <v>89</v>
      </c>
      <c r="E30" s="1" t="s">
        <v>90</v>
      </c>
      <c r="F30" s="1" t="s">
        <v>88</v>
      </c>
    </row>
    <row r="31" spans="1:6" x14ac:dyDescent="0.25">
      <c r="A31" s="1" t="str">
        <f>COUNTIF($B$1:B31,B31)&amp;B31</f>
        <v xml:space="preserve">16Q0698151B - </v>
      </c>
      <c r="B31" s="1" t="s">
        <v>91</v>
      </c>
      <c r="C31" s="1" t="s">
        <v>92</v>
      </c>
      <c r="D31" s="1" t="s">
        <v>93</v>
      </c>
      <c r="E31" s="1" t="s">
        <v>94</v>
      </c>
      <c r="F31" s="1" t="s">
        <v>95</v>
      </c>
    </row>
    <row r="32" spans="1:6" x14ac:dyDescent="0.25">
      <c r="A32" s="1" t="str">
        <f>COUNTIF($B$1:B32,B32)&amp;B32</f>
        <v xml:space="preserve">26Q0698151B - </v>
      </c>
      <c r="B32" s="1" t="s">
        <v>91</v>
      </c>
      <c r="C32" s="1" t="s">
        <v>96</v>
      </c>
      <c r="D32" s="1" t="s">
        <v>97</v>
      </c>
      <c r="E32" s="1" t="s">
        <v>98</v>
      </c>
      <c r="F32" s="1" t="s">
        <v>91</v>
      </c>
    </row>
    <row r="33" spans="1:6" x14ac:dyDescent="0.25">
      <c r="A33" s="1" t="str">
        <f>COUNTIF($B$1:B33,B33)&amp;B33</f>
        <v xml:space="preserve">36Q0698151B - </v>
      </c>
      <c r="B33" s="1" t="s">
        <v>91</v>
      </c>
      <c r="C33" s="1" t="s">
        <v>6</v>
      </c>
      <c r="D33" s="1" t="s">
        <v>99</v>
      </c>
      <c r="E33" s="1" t="s">
        <v>100</v>
      </c>
      <c r="F33" s="1" t="s">
        <v>91</v>
      </c>
    </row>
    <row r="34" spans="1:6" x14ac:dyDescent="0.25">
      <c r="A34" s="1" t="str">
        <f>COUNTIF($B$1:B34,B34)&amp;B34</f>
        <v xml:space="preserve">46Q0698151B - </v>
      </c>
      <c r="B34" s="1" t="s">
        <v>91</v>
      </c>
      <c r="C34" s="1" t="s">
        <v>6</v>
      </c>
      <c r="D34" s="1" t="s">
        <v>101</v>
      </c>
      <c r="E34" s="1" t="s">
        <v>102</v>
      </c>
      <c r="F34" s="1" t="s">
        <v>91</v>
      </c>
    </row>
    <row r="35" spans="1:6" x14ac:dyDescent="0.25">
      <c r="A35" s="1" t="str">
        <f>COUNTIF($B$1:B35,B35)&amp;B35</f>
        <v>1BK21 2M008 AC</v>
      </c>
      <c r="B35" s="1" t="s">
        <v>103</v>
      </c>
      <c r="C35" s="1" t="s">
        <v>104</v>
      </c>
      <c r="D35" s="1" t="s">
        <v>105</v>
      </c>
      <c r="E35" s="1" t="s">
        <v>106</v>
      </c>
      <c r="F35" s="1" t="s">
        <v>107</v>
      </c>
    </row>
    <row r="36" spans="1:6" x14ac:dyDescent="0.25">
      <c r="A36" s="1" t="str">
        <f>COUNTIF($B$1:B36,B36)&amp;B36</f>
        <v>2BK21 2M008 AC</v>
      </c>
      <c r="B36" s="1" t="s">
        <v>103</v>
      </c>
      <c r="C36" s="1" t="s">
        <v>92</v>
      </c>
      <c r="D36" s="1" t="s">
        <v>108</v>
      </c>
      <c r="E36" s="1" t="s">
        <v>109</v>
      </c>
      <c r="F36" s="1" t="s">
        <v>107</v>
      </c>
    </row>
    <row r="37" spans="1:6" x14ac:dyDescent="0.25">
      <c r="A37" s="1" t="str">
        <f>COUNTIF($B$1:B37,B37)&amp;B37</f>
        <v>3BK21 2M008 AC</v>
      </c>
      <c r="B37" s="1" t="s">
        <v>103</v>
      </c>
      <c r="C37" s="1" t="s">
        <v>96</v>
      </c>
      <c r="D37" s="1" t="s">
        <v>110</v>
      </c>
      <c r="E37" s="1" t="s">
        <v>111</v>
      </c>
      <c r="F37" s="1" t="s">
        <v>107</v>
      </c>
    </row>
    <row r="38" spans="1:6" x14ac:dyDescent="0.25">
      <c r="A38" s="1" t="str">
        <f>COUNTIF($B$1:B38,B38)&amp;B38</f>
        <v>4BK21 2M008 AC</v>
      </c>
      <c r="B38" s="1" t="s">
        <v>103</v>
      </c>
      <c r="C38" s="1" t="s">
        <v>112</v>
      </c>
      <c r="D38" s="1" t="s">
        <v>113</v>
      </c>
      <c r="E38" s="1" t="s">
        <v>114</v>
      </c>
      <c r="F38" s="1" t="s">
        <v>107</v>
      </c>
    </row>
    <row r="39" spans="1:6" x14ac:dyDescent="0.25">
      <c r="A39" s="1" t="str">
        <f>COUNTIF($B$1:B39,B39)&amp;B39</f>
        <v>5BK21 2M008 AC</v>
      </c>
      <c r="B39" s="1" t="s">
        <v>103</v>
      </c>
      <c r="C39" s="1" t="s">
        <v>115</v>
      </c>
      <c r="D39" s="1" t="s">
        <v>116</v>
      </c>
      <c r="E39" s="1" t="s">
        <v>117</v>
      </c>
      <c r="F39" s="1" t="s">
        <v>118</v>
      </c>
    </row>
    <row r="40" spans="1:6" x14ac:dyDescent="0.25">
      <c r="A40" s="1" t="str">
        <f>COUNTIF($B$1:B40,B40)&amp;B40</f>
        <v>1BK     212M  008 -,-AC</v>
      </c>
      <c r="B40" s="1" t="s">
        <v>119</v>
      </c>
      <c r="C40" s="1" t="s">
        <v>104</v>
      </c>
      <c r="D40" s="1" t="s">
        <v>105</v>
      </c>
      <c r="E40" s="1" t="s">
        <v>106</v>
      </c>
      <c r="F40" s="1" t="s">
        <v>107</v>
      </c>
    </row>
    <row r="41" spans="1:6" x14ac:dyDescent="0.25">
      <c r="A41" s="1" t="str">
        <f>COUNTIF($B$1:B41,B41)&amp;B41</f>
        <v>2BK     212M  008 -,-AC</v>
      </c>
      <c r="B41" s="1" t="s">
        <v>119</v>
      </c>
      <c r="C41" s="1" t="s">
        <v>92</v>
      </c>
      <c r="D41" s="1" t="s">
        <v>108</v>
      </c>
      <c r="E41" s="1" t="s">
        <v>109</v>
      </c>
      <c r="F41" s="1" t="s">
        <v>107</v>
      </c>
    </row>
    <row r="42" spans="1:6" x14ac:dyDescent="0.25">
      <c r="A42" s="1" t="str">
        <f>COUNTIF($B$1:B42,B42)&amp;B42</f>
        <v>3BK     212M  008 -,-AC</v>
      </c>
      <c r="B42" s="1" t="s">
        <v>119</v>
      </c>
      <c r="C42" s="1" t="s">
        <v>96</v>
      </c>
      <c r="D42" s="1" t="s">
        <v>110</v>
      </c>
      <c r="E42" s="1" t="s">
        <v>111</v>
      </c>
      <c r="F42" s="1" t="s">
        <v>107</v>
      </c>
    </row>
    <row r="43" spans="1:6" x14ac:dyDescent="0.25">
      <c r="A43" s="1" t="str">
        <f>COUNTIF($B$1:B43,B43)&amp;B43</f>
        <v>4BK     212M  008 -,-AC</v>
      </c>
      <c r="B43" s="1" t="s">
        <v>119</v>
      </c>
      <c r="C43" s="1" t="s">
        <v>112</v>
      </c>
      <c r="D43" s="1" t="s">
        <v>113</v>
      </c>
      <c r="E43" s="1" t="s">
        <v>114</v>
      </c>
      <c r="F43" s="1" t="s">
        <v>107</v>
      </c>
    </row>
    <row r="44" spans="1:6" x14ac:dyDescent="0.25">
      <c r="A44" s="1" t="str">
        <f>COUNTIF($B$1:B44,B44)&amp;B44</f>
        <v>5BK     212M  008 -,-AC</v>
      </c>
      <c r="B44" s="1" t="s">
        <v>119</v>
      </c>
      <c r="C44" s="1" t="s">
        <v>115</v>
      </c>
      <c r="D44" s="1" t="s">
        <v>116</v>
      </c>
      <c r="E44" s="1" t="s">
        <v>117</v>
      </c>
      <c r="F44" s="1" t="s">
        <v>118</v>
      </c>
    </row>
    <row r="45" spans="1:6" x14ac:dyDescent="0.25">
      <c r="A45" s="1" t="str">
        <f>COUNTIF($B$1:B45,B45)&amp;B45</f>
        <v>1BK212M008AC</v>
      </c>
      <c r="B45" s="1" t="s">
        <v>120</v>
      </c>
      <c r="C45" s="1" t="s">
        <v>104</v>
      </c>
      <c r="D45" s="1" t="s">
        <v>105</v>
      </c>
      <c r="E45" s="1" t="s">
        <v>106</v>
      </c>
      <c r="F45" s="1" t="s">
        <v>107</v>
      </c>
    </row>
    <row r="46" spans="1:6" x14ac:dyDescent="0.25">
      <c r="A46" s="1" t="str">
        <f>COUNTIF($B$1:B46,B46)&amp;B46</f>
        <v>2BK212M008AC</v>
      </c>
      <c r="B46" s="1" t="s">
        <v>120</v>
      </c>
      <c r="C46" s="1" t="s">
        <v>92</v>
      </c>
      <c r="D46" s="1" t="s">
        <v>108</v>
      </c>
      <c r="E46" s="1" t="s">
        <v>109</v>
      </c>
      <c r="F46" s="1" t="s">
        <v>107</v>
      </c>
    </row>
    <row r="47" spans="1:6" x14ac:dyDescent="0.25">
      <c r="A47" s="1" t="str">
        <f>COUNTIF($B$1:B47,B47)&amp;B47</f>
        <v>3BK212M008AC</v>
      </c>
      <c r="B47" s="1" t="s">
        <v>120</v>
      </c>
      <c r="C47" s="1" t="s">
        <v>96</v>
      </c>
      <c r="D47" s="1" t="s">
        <v>110</v>
      </c>
      <c r="E47" s="1" t="s">
        <v>111</v>
      </c>
      <c r="F47" s="1" t="s">
        <v>107</v>
      </c>
    </row>
    <row r="48" spans="1:6" x14ac:dyDescent="0.25">
      <c r="A48" s="1" t="str">
        <f>COUNTIF($B$1:B48,B48)&amp;B48</f>
        <v>4BK212M008AC</v>
      </c>
      <c r="B48" s="1" t="s">
        <v>120</v>
      </c>
      <c r="C48" s="1" t="s">
        <v>112</v>
      </c>
      <c r="D48" s="1" t="s">
        <v>113</v>
      </c>
      <c r="E48" s="1" t="s">
        <v>114</v>
      </c>
      <c r="F48" s="1" t="s">
        <v>107</v>
      </c>
    </row>
    <row r="49" spans="1:6" x14ac:dyDescent="0.25">
      <c r="A49" s="1" t="str">
        <f>COUNTIF($B$1:B49,B49)&amp;B49</f>
        <v>5BK212M008AC</v>
      </c>
      <c r="B49" s="1" t="s">
        <v>120</v>
      </c>
      <c r="C49" s="1" t="s">
        <v>115</v>
      </c>
      <c r="D49" s="1" t="s">
        <v>116</v>
      </c>
      <c r="E49" s="1" t="s">
        <v>117</v>
      </c>
      <c r="F49" s="1" t="s">
        <v>118</v>
      </c>
    </row>
    <row r="50" spans="1:6" x14ac:dyDescent="0.25">
      <c r="A50" s="1" t="str">
        <f>COUNTIF($B$1:B50,B50)&amp;B50</f>
        <v>11840037</v>
      </c>
      <c r="B50" s="1">
        <v>1840037</v>
      </c>
      <c r="C50" s="1" t="s">
        <v>14</v>
      </c>
      <c r="D50" s="1" t="s">
        <v>121</v>
      </c>
      <c r="E50" s="1" t="s">
        <v>122</v>
      </c>
      <c r="F50" s="1" t="s">
        <v>123</v>
      </c>
    </row>
    <row r="51" spans="1:6" x14ac:dyDescent="0.25">
      <c r="A51" s="1" t="str">
        <f>COUNTIF($B$1:B51,B51)&amp;B51</f>
        <v>21840037</v>
      </c>
      <c r="B51" s="1">
        <v>1840037</v>
      </c>
      <c r="C51" s="1" t="s">
        <v>96</v>
      </c>
      <c r="D51" s="1" t="s">
        <v>110</v>
      </c>
      <c r="E51" s="1" t="s">
        <v>124</v>
      </c>
      <c r="F51" s="1" t="s">
        <v>125</v>
      </c>
    </row>
    <row r="52" spans="1:6" x14ac:dyDescent="0.25">
      <c r="A52" s="1" t="str">
        <f>COUNTIF($B$1:B52,B52)&amp;B52</f>
        <v>31840037</v>
      </c>
      <c r="B52" s="1">
        <v>1840037</v>
      </c>
      <c r="C52" s="1" t="s">
        <v>6</v>
      </c>
      <c r="D52" s="1" t="s">
        <v>126</v>
      </c>
      <c r="E52" s="1" t="s">
        <v>127</v>
      </c>
      <c r="F52" s="1" t="s">
        <v>128</v>
      </c>
    </row>
    <row r="53" spans="1:6" x14ac:dyDescent="0.25">
      <c r="A53" s="1" t="str">
        <f>COUNTIF($B$1:B53,B53)&amp;B53</f>
        <v>41840037</v>
      </c>
      <c r="B53" s="1">
        <v>1840037</v>
      </c>
      <c r="C53" s="1" t="s">
        <v>104</v>
      </c>
      <c r="D53" s="1" t="s">
        <v>105</v>
      </c>
      <c r="E53" s="1" t="s">
        <v>106</v>
      </c>
      <c r="F53" s="1" t="s">
        <v>107</v>
      </c>
    </row>
    <row r="54" spans="1:6" x14ac:dyDescent="0.25">
      <c r="A54" s="1" t="str">
        <f>COUNTIF($B$1:B54,B54)&amp;B54</f>
        <v>51840037</v>
      </c>
      <c r="B54" s="1">
        <v>1840037</v>
      </c>
      <c r="C54" s="1" t="s">
        <v>92</v>
      </c>
      <c r="D54" s="1" t="s">
        <v>108</v>
      </c>
      <c r="E54" s="1" t="s">
        <v>109</v>
      </c>
      <c r="F54" s="1" t="s">
        <v>107</v>
      </c>
    </row>
    <row r="55" spans="1:6" x14ac:dyDescent="0.25">
      <c r="A55" s="1" t="str">
        <f>COUNTIF($B$1:B55,B55)&amp;B55</f>
        <v>61840037</v>
      </c>
      <c r="B55" s="1">
        <v>1840037</v>
      </c>
      <c r="C55" s="1" t="s">
        <v>96</v>
      </c>
      <c r="D55" s="1" t="s">
        <v>110</v>
      </c>
      <c r="E55" s="1" t="s">
        <v>111</v>
      </c>
      <c r="F55" s="1" t="s">
        <v>107</v>
      </c>
    </row>
    <row r="56" spans="1:6" x14ac:dyDescent="0.25">
      <c r="A56" s="1" t="str">
        <f>COUNTIF($B$1:B56,B56)&amp;B56</f>
        <v>71840037</v>
      </c>
      <c r="B56" s="1">
        <v>1840037</v>
      </c>
      <c r="C56" s="1" t="s">
        <v>112</v>
      </c>
      <c r="D56" s="1" t="s">
        <v>113</v>
      </c>
      <c r="E56" s="1" t="s">
        <v>114</v>
      </c>
      <c r="F56" s="1" t="s">
        <v>107</v>
      </c>
    </row>
    <row r="57" spans="1:6" x14ac:dyDescent="0.25">
      <c r="A57" s="1" t="str">
        <f>COUNTIF($B$1:B57,B57)&amp;B57</f>
        <v>195VB17A795AB</v>
      </c>
      <c r="B57" s="1" t="s">
        <v>129</v>
      </c>
      <c r="C57" s="1" t="s">
        <v>130</v>
      </c>
      <c r="D57" s="1" t="s">
        <v>131</v>
      </c>
      <c r="E57" s="1" t="s">
        <v>132</v>
      </c>
      <c r="F57" s="1" t="s">
        <v>133</v>
      </c>
    </row>
    <row r="58" spans="1:6" x14ac:dyDescent="0.25">
      <c r="A58" s="1" t="str">
        <f>COUNTIF($B$1:B58,B58)&amp;B58</f>
        <v>195VB 7217 AB</v>
      </c>
      <c r="B58" s="1" t="s">
        <v>134</v>
      </c>
      <c r="C58" s="1" t="s">
        <v>130</v>
      </c>
      <c r="D58" s="1" t="s">
        <v>135</v>
      </c>
      <c r="E58" s="1" t="s">
        <v>136</v>
      </c>
      <c r="F58" s="1" t="s">
        <v>137</v>
      </c>
    </row>
    <row r="59" spans="1:6" x14ac:dyDescent="0.25">
      <c r="A59" s="1" t="str">
        <f>COUNTIF($B$1:B59,B59)&amp;B59</f>
        <v>1PET76 A16016 AE</v>
      </c>
      <c r="B59" s="1" t="s">
        <v>138</v>
      </c>
    </row>
    <row r="60" spans="1:6" x14ac:dyDescent="0.25">
      <c r="A60" s="1" t="str">
        <f>COUNTIF($B$1:B60,B60)&amp;B60</f>
        <v>194FW19710AC</v>
      </c>
      <c r="B60" s="1" t="s">
        <v>139</v>
      </c>
      <c r="C60" s="1" t="s">
        <v>130</v>
      </c>
      <c r="D60" s="1" t="s">
        <v>140</v>
      </c>
      <c r="E60" s="1" t="s">
        <v>141</v>
      </c>
      <c r="F60" s="1" t="s">
        <v>142</v>
      </c>
    </row>
    <row r="61" spans="1:6" x14ac:dyDescent="0.25">
      <c r="A61" s="1" t="str">
        <f>COUNTIF($B$1:B61,B61)&amp;B61</f>
        <v>1AM21 16613 AA</v>
      </c>
      <c r="B61" s="1" t="s">
        <v>143</v>
      </c>
      <c r="C61" s="1" t="s">
        <v>130</v>
      </c>
      <c r="D61" s="1" t="s">
        <v>144</v>
      </c>
      <c r="E61" s="1" t="s">
        <v>145</v>
      </c>
      <c r="F61" s="1" t="s">
        <v>146</v>
      </c>
    </row>
    <row r="62" spans="1:6" x14ac:dyDescent="0.25">
      <c r="A62" s="1" t="str">
        <f>COUNTIF($B$1:B62,B62)&amp;B62</f>
        <v>1504389548</v>
      </c>
      <c r="B62" s="1">
        <v>504389548</v>
      </c>
      <c r="C62" s="1" t="s">
        <v>14</v>
      </c>
      <c r="D62" s="1" t="s">
        <v>147</v>
      </c>
      <c r="E62" s="1" t="s">
        <v>148</v>
      </c>
      <c r="F62" s="1" t="s">
        <v>149</v>
      </c>
    </row>
    <row r="63" spans="1:6" x14ac:dyDescent="0.25">
      <c r="A63" s="1" t="str">
        <f>COUNTIF($B$1:B63,B63)&amp;B63</f>
        <v>155219886</v>
      </c>
      <c r="B63" s="1">
        <v>55219886</v>
      </c>
      <c r="C63" s="1" t="s">
        <v>14</v>
      </c>
      <c r="D63" s="1" t="s">
        <v>150</v>
      </c>
      <c r="E63" s="1" t="s">
        <v>151</v>
      </c>
      <c r="F63" s="1" t="s">
        <v>152</v>
      </c>
    </row>
    <row r="64" spans="1:6" x14ac:dyDescent="0.25">
      <c r="A64" s="1" t="str">
        <f>COUNTIF($B$1:B64,B64)&amp;B64</f>
        <v>155246223</v>
      </c>
      <c r="B64" s="1">
        <v>55246223</v>
      </c>
      <c r="C64" s="1" t="s">
        <v>14</v>
      </c>
      <c r="D64" s="1" t="s">
        <v>153</v>
      </c>
      <c r="E64" s="1" t="s">
        <v>154</v>
      </c>
      <c r="F64" s="1" t="s">
        <v>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workbookViewId="0"/>
  </sheetViews>
  <sheetFormatPr defaultRowHeight="15" x14ac:dyDescent="0.25"/>
  <cols>
    <col min="1" max="1" width="19.7109375" style="1" customWidth="1"/>
    <col min="2" max="2" width="15.85546875" style="1" customWidth="1"/>
    <col min="3" max="3" width="18.7109375" style="1" bestFit="1" customWidth="1"/>
    <col min="4" max="4" width="11.42578125" style="1" bestFit="1" customWidth="1"/>
    <col min="5" max="5" width="16.7109375" style="1" customWidth="1"/>
    <col min="6" max="6" width="9.140625" style="1"/>
    <col min="7" max="7" width="20.42578125" style="1" bestFit="1" customWidth="1"/>
    <col min="8" max="16384" width="9.140625" style="1"/>
  </cols>
  <sheetData>
    <row r="1" spans="1:33" ht="15.75" thickBot="1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1</v>
      </c>
      <c r="K1" s="4" t="s">
        <v>2</v>
      </c>
      <c r="L1" s="4" t="s">
        <v>3</v>
      </c>
      <c r="M1" s="4" t="s">
        <v>4</v>
      </c>
      <c r="N1" s="5" t="s">
        <v>1</v>
      </c>
      <c r="O1" s="5" t="s">
        <v>2</v>
      </c>
      <c r="P1" s="5" t="s">
        <v>3</v>
      </c>
      <c r="Q1" s="5" t="s">
        <v>4</v>
      </c>
      <c r="R1" s="4" t="s">
        <v>1</v>
      </c>
      <c r="S1" s="4" t="s">
        <v>2</v>
      </c>
      <c r="T1" s="4" t="s">
        <v>3</v>
      </c>
      <c r="U1" s="4" t="s">
        <v>4</v>
      </c>
      <c r="V1" s="5" t="s">
        <v>1</v>
      </c>
      <c r="W1" s="5" t="s">
        <v>2</v>
      </c>
      <c r="X1" s="5" t="s">
        <v>3</v>
      </c>
      <c r="Y1" s="5" t="s">
        <v>4</v>
      </c>
      <c r="Z1" s="4" t="s">
        <v>1</v>
      </c>
      <c r="AA1" s="4" t="s">
        <v>2</v>
      </c>
      <c r="AB1" s="4" t="s">
        <v>3</v>
      </c>
      <c r="AC1" s="4" t="s">
        <v>4</v>
      </c>
      <c r="AD1" s="5" t="s">
        <v>1</v>
      </c>
      <c r="AE1" s="5" t="s">
        <v>2</v>
      </c>
      <c r="AF1" s="5" t="s">
        <v>3</v>
      </c>
      <c r="AG1" s="5" t="s">
        <v>4</v>
      </c>
    </row>
    <row r="2" spans="1:33" x14ac:dyDescent="0.25">
      <c r="A2" s="1" t="s">
        <v>5</v>
      </c>
      <c r="B2" s="7" t="str">
        <f>IFERROR(IF(VLOOKUP(1&amp;$A:$A,List!$A:C,3,0)=0,"",VLOOKUP(1&amp;$A:$A,List!$A:C,3,0)),"")</f>
        <v>VALEO</v>
      </c>
      <c r="C2" s="8" t="str">
        <f>IFERROR(IF(VLOOKUP(1&amp;$A:$A,List!$A:D,4,0)=0,"",VLOOKUP(1&amp;$A:$A,List!$A:D,4,0)),"")</f>
        <v>VAL 837432</v>
      </c>
      <c r="D2" s="8" t="str">
        <f>IFERROR(IF(VLOOKUP(1&amp;$A:$A,List!$A:E,5,0)=0,"",VLOOKUP(1&amp;$A:$A,List!$A:E,5,0)),"")</f>
        <v>07-</v>
      </c>
      <c r="E2" s="9" t="str">
        <f>IFERROR(IF(VLOOKUP(1&amp;$A:$A,List!$A:F,6,0)=0,"",VLOOKUP(1&amp;$A:$A,List!$A:F,6,0)),"")</f>
        <v>123003948R - 302057505R-306206299R</v>
      </c>
      <c r="F2" s="7" t="str">
        <f>IFERROR(IF(VLOOKUP(2&amp;$A:$A,List!$A:G,3,0)=0,"",VLOOKUP(2&amp;$A:$A,List!$A:G,3,0)),"")</f>
        <v>LUK</v>
      </c>
      <c r="G2" s="8" t="str">
        <f>IFERROR(IF(VLOOKUP(2&amp;$A:$A,List!$A:H,4,0)=0,"",VLOOKUP(2&amp;$A:$A,List!$A:H,4,0)),"")</f>
        <v>LUK 415 0400 10</v>
      </c>
      <c r="H2" s="8" t="str">
        <f>IFERROR(IF(VLOOKUP(2&amp;$A:$A,List!$A:I,5,0)=0,"",VLOOKUP(2&amp;$A:$A,List!$A:I,5,0)),"")</f>
        <v>359,84</v>
      </c>
      <c r="I2" s="9" t="str">
        <f>IFERROR(IF(VLOOKUP(2&amp;$A:$A,List!$A:J,6,0)=0,"",VLOOKUP(2&amp;$A:$A,List!$A:J,6,0)),"")</f>
        <v>123003948R - 7701476621-1231000Q1F</v>
      </c>
      <c r="J2" s="7" t="str">
        <f>IFERROR(IF(VLOOKUP(3&amp;$A:$A,List!$A:K,3,0)=0,"",VLOOKUP(3&amp;$A:$A,List!$A:K,3,0)),"")</f>
        <v>BOSCH</v>
      </c>
      <c r="K2" s="8" t="str">
        <f>IFERROR(IF(VLOOKUP(3&amp;$A:$A,List!$A:L,4,0)=0,"",VLOOKUP(3&amp;$A:$A,List!$A:L,4,0)),"")</f>
        <v>BCH 0986486648</v>
      </c>
      <c r="L2" s="8" t="str">
        <f>IFERROR(IF(VLOOKUP(3&amp;$A:$A,List!$A:M,5,0)=0,"",VLOOKUP(3&amp;$A:$A,List!$A:M,5,0)),"")</f>
        <v>48,03</v>
      </c>
      <c r="M2" s="9" t="str">
        <f>IFERROR(IF(VLOOKUP(3&amp;$A:$A,List!$A:N,6,0)=0,"",VLOOKUP(3&amp;$A:$A,List!$A:N,6,0)),"")</f>
        <v>A4152500115 - 123003948R- 302057505R-306206299R</v>
      </c>
      <c r="N2" s="7" t="str">
        <f>IFERROR(IF(VLOOKUP(4&amp;$A:$A,List!$A:O,3,0)=0,"",VLOOKUP(4&amp;$A:$A,List!$A:O,3,0)),"")</f>
        <v>SCH-DEB</v>
      </c>
      <c r="O2" s="8" t="str">
        <f>IFERROR(IF(VLOOKUP(4&amp;$A:$A,List!$A:P,4,0)=0,"",VLOOKUP(4&amp;$A:$A,List!$A:P,4,0)),"")</f>
        <v>SCH 2290 601 143</v>
      </c>
      <c r="P2" s="8" t="str">
        <f>IFERROR(IF(VLOOKUP(4&amp;$A:$A,List!$A:Q,5,0)=0,"",VLOOKUP(4&amp;$A:$A,List!$A:Q,5,0)),"")</f>
        <v>357,06</v>
      </c>
      <c r="Q2" s="9" t="str">
        <f>IFERROR(IF(VLOOKUP(4&amp;$A:$A,List!$A:R,6,0)=0,"",VLOOKUP(4&amp;$A:$A,List!$A:R,6,0)),"")</f>
        <v>123003948R - 302057505R-306206299R</v>
      </c>
      <c r="R2" s="7" t="str">
        <f>IFERROR(IF(VLOOKUP(5&amp;$A:$A,List!$A:S,3,0)=0,"",VLOOKUP(5&amp;$A:$A,List!$A:S,3,0)),"")</f>
        <v/>
      </c>
      <c r="S2" s="8" t="str">
        <f>IFERROR(IF(VLOOKUP(5&amp;$A:$A,List!$A:T,4,0)=0,"",VLOOKUP(5&amp;$A:$A,List!$A:T,4,0)),"")</f>
        <v/>
      </c>
      <c r="T2" s="8" t="str">
        <f>IFERROR(IF(VLOOKUP(5&amp;$A:$A,List!$A:U,5,0)=0,"",VLOOKUP(5&amp;$A:$A,List!$A:U,5,0)),"")</f>
        <v/>
      </c>
      <c r="U2" s="9" t="str">
        <f>IFERROR(IF(VLOOKUP(5&amp;$A:$A,List!$A:V,6,0)=0,"",VLOOKUP(5&amp;$A:$A,List!$A:V,6,0)),"")</f>
        <v/>
      </c>
      <c r="V2" s="7" t="str">
        <f>IFERROR(IF(VLOOKUP(6&amp;$A:$A,List!$A:W,3,0)=0,"",VLOOKUP(6&amp;$A:$A,List!$A:W,3,0)),"")</f>
        <v/>
      </c>
      <c r="W2" s="8" t="str">
        <f>IFERROR(IF(VLOOKUP(6&amp;$A:$A,List!$A:X,4,0)=0,"",VLOOKUP(6&amp;$A:$A,List!$A:X,4,0)),"")</f>
        <v/>
      </c>
      <c r="X2" s="8" t="str">
        <f>IFERROR(IF(VLOOKUP(6&amp;$A:$A,List!$A:Y,5,0)=0,"",VLOOKUP(6&amp;$A:$A,List!$A:Y,5,0)),"")</f>
        <v/>
      </c>
      <c r="Y2" s="9" t="str">
        <f>IFERROR(IF(VLOOKUP(6&amp;$A:$A,List!$A:Z,6,0)=0,"",VLOOKUP(6&amp;$A:$A,List!$A:Z,6,0)),"")</f>
        <v/>
      </c>
      <c r="Z2" s="7" t="str">
        <f>IFERROR(IF(VLOOKUP(7&amp;$A:$A,List!$A:AA,3,0)=0,"",VLOOKUP(7&amp;$A:$A,List!$A:AA,3,0)),"")</f>
        <v/>
      </c>
      <c r="AA2" s="8" t="str">
        <f>IFERROR(IF(VLOOKUP(7&amp;$A:$A,List!$A:AB,4,0)=0,"",VLOOKUP(7&amp;$A:$A,List!$A:AB,4,0)),"")</f>
        <v/>
      </c>
      <c r="AB2" s="8" t="str">
        <f>IFERROR(IF(VLOOKUP(7&amp;$A:$A,List!$A:AC,5,0)=0,"",VLOOKUP(7&amp;$A:$A,List!$A:AC,5,0)),"")</f>
        <v/>
      </c>
      <c r="AC2" s="9" t="str">
        <f>IFERROR(IF(VLOOKUP(7&amp;$A:$A,List!$A:AD,6,0)=0,"",VLOOKUP(7&amp;$A:$A,List!$A:AD,6,0)),"")</f>
        <v/>
      </c>
      <c r="AD2" s="7" t="str">
        <f>IFERROR(IF(VLOOKUP(8&amp;$A:$A,List!$A:AE,3,0)=0,"",VLOOKUP(8&amp;$A:$A,List!$A:AE,3,0)),"")</f>
        <v/>
      </c>
      <c r="AE2" s="8" t="str">
        <f>IFERROR(IF(VLOOKUP(8&amp;$A:$A,List!$A:AF,4,0)=0,"",VLOOKUP(8&amp;$A:$A,List!$A:AF,4,0)),"")</f>
        <v/>
      </c>
      <c r="AF2" s="8" t="str">
        <f>IFERROR(IF(VLOOKUP(8&amp;$A:$A,List!$A:AG,5,0)=0,"",VLOOKUP(8&amp;$A:$A,List!$A:AG,5,0)),"")</f>
        <v/>
      </c>
      <c r="AG2" s="9" t="str">
        <f>IFERROR(IF(VLOOKUP(8&amp;$A:$A,List!$A:AH,6,0)=0,"",VLOOKUP(8&amp;$A:$A,List!$A:AH,6,0)),"")</f>
        <v/>
      </c>
    </row>
    <row r="3" spans="1:33" x14ac:dyDescent="0.25">
      <c r="A3" s="1" t="s">
        <v>21</v>
      </c>
      <c r="B3" s="7" t="str">
        <f>IFERROR(IF(VLOOKUP(1&amp;$A:$A,List!$A:C,3,0)=0,"",VLOOKUP(1&amp;$A:$A,List!$A:C,3,0)),"")</f>
        <v>BOSCH</v>
      </c>
      <c r="C3" s="8" t="str">
        <f>IFERROR(IF(VLOOKUP(1&amp;$A:$A,List!$A:D,4,0)=0,"",VLOOKUP(1&amp;$A:$A,List!$A:D,4,0)),"")</f>
        <v>BCH 1987946586</v>
      </c>
      <c r="D3" s="8" t="str">
        <f>IFERROR(IF(VLOOKUP(1&amp;$A:$A,List!$A:E,5,0)=0,"",VLOOKUP(1&amp;$A:$A,List!$A:E,5,0)),"")</f>
        <v>73</v>
      </c>
      <c r="E3" s="9" t="str">
        <f>IFERROR(IF(VLOOKUP(1&amp;$A:$A,List!$A:F,6,0)=0,"",VLOOKUP(1&amp;$A:$A,List!$A:F,6,0)),"")</f>
        <v>130C15339R -  REN 130C11508R- REN 130C10474R- NIS 1680600Q2N- NIS 1680600Q2J- NIS 1680600Q2C- MB A6079930397- MB 6079930397- MB 06079930397- DAC 130C15339R- DAC 130C11508R- DAC 130C10474R</v>
      </c>
      <c r="F3" s="7" t="str">
        <f>IFERROR(IF(VLOOKUP(2&amp;$A:$A,List!$A:G,3,0)=0,"",VLOOKUP(2&amp;$A:$A,List!$A:G,3,0)),"")</f>
        <v>DAYCO</v>
      </c>
      <c r="G3" s="8" t="str">
        <f>IFERROR(IF(VLOOKUP(2&amp;$A:$A,List!$A:H,4,0)=0,"",VLOOKUP(2&amp;$A:$A,List!$A:H,4,0)),"")</f>
        <v>DAY KTB886</v>
      </c>
      <c r="H3" s="8" t="str">
        <f>IFERROR(IF(VLOOKUP(2&amp;$A:$A,List!$A:I,5,0)=0,"",VLOOKUP(2&amp;$A:$A,List!$A:I,5,0)),"")</f>
        <v>38,8</v>
      </c>
      <c r="I3" s="9" t="str">
        <f>IFERROR(IF(VLOOKUP(2&amp;$A:$A,List!$A:J,6,0)=0,"",VLOOKUP(2&amp;$A:$A,List!$A:J,6,0)),"")</f>
        <v>130C10474R - 130C11508R</v>
      </c>
      <c r="J3" s="7" t="str">
        <f>IFERROR(IF(VLOOKUP(3&amp;$A:$A,List!$A:K,3,0)=0,"",VLOOKUP(3&amp;$A:$A,List!$A:K,3,0)),"")</f>
        <v>GATES</v>
      </c>
      <c r="K3" s="8" t="str">
        <f>IFERROR(IF(VLOOKUP(3&amp;$A:$A,List!$A:L,4,0)=0,"",VLOOKUP(3&amp;$A:$A,List!$A:L,4,0)),"")</f>
        <v>GTS K015675XS</v>
      </c>
      <c r="L3" s="8" t="str">
        <f>IFERROR(IF(VLOOKUP(3&amp;$A:$A,List!$A:M,5,0)=0,"",VLOOKUP(3&amp;$A:$A,List!$A:M,5,0)),"")</f>
        <v>35,94</v>
      </c>
      <c r="M3" s="9" t="str">
        <f>IFERROR(IF(VLOOKUP(3&amp;$A:$A,List!$A:N,6,0)=0,"",VLOOKUP(3&amp;$A:$A,List!$A:N,6,0)),"")</f>
        <v>130C10474R - 130C11508R-130C15339R</v>
      </c>
      <c r="N3" s="7" t="str">
        <f>IFERROR(IF(VLOOKUP(4&amp;$A:$A,List!$A:O,3,0)=0,"",VLOOKUP(4&amp;$A:$A,List!$A:O,3,0)),"")</f>
        <v/>
      </c>
      <c r="O3" s="8" t="str">
        <f>IFERROR(IF(VLOOKUP(4&amp;$A:$A,List!$A:P,4,0)=0,"",VLOOKUP(4&amp;$A:$A,List!$A:P,4,0)),"")</f>
        <v/>
      </c>
      <c r="P3" s="8" t="str">
        <f>IFERROR(IF(VLOOKUP(4&amp;$A:$A,List!$A:Q,5,0)=0,"",VLOOKUP(4&amp;$A:$A,List!$A:Q,5,0)),"")</f>
        <v/>
      </c>
      <c r="Q3" s="9" t="str">
        <f>IFERROR(IF(VLOOKUP(4&amp;$A:$A,List!$A:R,6,0)=0,"",VLOOKUP(4&amp;$A:$A,List!$A:R,6,0)),"")</f>
        <v/>
      </c>
      <c r="R3" s="7" t="str">
        <f>IFERROR(IF(VLOOKUP(5&amp;$A:$A,List!$A:S,3,0)=0,"",VLOOKUP(5&amp;$A:$A,List!$A:S,3,0)),"")</f>
        <v/>
      </c>
      <c r="S3" s="8" t="str">
        <f>IFERROR(IF(VLOOKUP(5&amp;$A:$A,List!$A:T,4,0)=0,"",VLOOKUP(5&amp;$A:$A,List!$A:T,4,0)),"")</f>
        <v/>
      </c>
      <c r="T3" s="8" t="str">
        <f>IFERROR(IF(VLOOKUP(5&amp;$A:$A,List!$A:U,5,0)=0,"",VLOOKUP(5&amp;$A:$A,List!$A:U,5,0)),"")</f>
        <v/>
      </c>
      <c r="U3" s="9" t="str">
        <f>IFERROR(IF(VLOOKUP(5&amp;$A:$A,List!$A:V,6,0)=0,"",VLOOKUP(5&amp;$A:$A,List!$A:V,6,0)),"")</f>
        <v/>
      </c>
      <c r="V3" s="7" t="str">
        <f>IFERROR(IF(VLOOKUP(6&amp;$A:$A,List!$A:W,3,0)=0,"",VLOOKUP(6&amp;$A:$A,List!$A:W,3,0)),"")</f>
        <v/>
      </c>
      <c r="W3" s="8" t="str">
        <f>IFERROR(IF(VLOOKUP(6&amp;$A:$A,List!$A:X,4,0)=0,"",VLOOKUP(6&amp;$A:$A,List!$A:X,4,0)),"")</f>
        <v/>
      </c>
      <c r="X3" s="8" t="str">
        <f>IFERROR(IF(VLOOKUP(6&amp;$A:$A,List!$A:Y,5,0)=0,"",VLOOKUP(6&amp;$A:$A,List!$A:Y,5,0)),"")</f>
        <v/>
      </c>
      <c r="Y3" s="9" t="str">
        <f>IFERROR(IF(VLOOKUP(6&amp;$A:$A,List!$A:Z,6,0)=0,"",VLOOKUP(6&amp;$A:$A,List!$A:Z,6,0)),"")</f>
        <v/>
      </c>
      <c r="Z3" s="7" t="str">
        <f>IFERROR(IF(VLOOKUP(7&amp;$A:$A,List!$A:AA,3,0)=0,"",VLOOKUP(7&amp;$A:$A,List!$A:AA,3,0)),"")</f>
        <v/>
      </c>
      <c r="AA3" s="8" t="str">
        <f>IFERROR(IF(VLOOKUP(7&amp;$A:$A,List!$A:AB,4,0)=0,"",VLOOKUP(7&amp;$A:$A,List!$A:AB,4,0)),"")</f>
        <v/>
      </c>
      <c r="AB3" s="8" t="str">
        <f>IFERROR(IF(VLOOKUP(7&amp;$A:$A,List!$A:AC,5,0)=0,"",VLOOKUP(7&amp;$A:$A,List!$A:AC,5,0)),"")</f>
        <v/>
      </c>
      <c r="AC3" s="9" t="str">
        <f>IFERROR(IF(VLOOKUP(7&amp;$A:$A,List!$A:AD,6,0)=0,"",VLOOKUP(7&amp;$A:$A,List!$A:AD,6,0)),"")</f>
        <v/>
      </c>
      <c r="AD3" s="7" t="str">
        <f>IFERROR(IF(VLOOKUP(8&amp;$A:$A,List!$A:AE,3,0)=0,"",VLOOKUP(8&amp;$A:$A,List!$A:AE,3,0)),"")</f>
        <v/>
      </c>
      <c r="AE3" s="8" t="str">
        <f>IFERROR(IF(VLOOKUP(8&amp;$A:$A,List!$A:AF,4,0)=0,"",VLOOKUP(8&amp;$A:$A,List!$A:AF,4,0)),"")</f>
        <v/>
      </c>
      <c r="AF3" s="8" t="str">
        <f>IFERROR(IF(VLOOKUP(8&amp;$A:$A,List!$A:AG,5,0)=0,"",VLOOKUP(8&amp;$A:$A,List!$A:AG,5,0)),"")</f>
        <v/>
      </c>
      <c r="AG3" s="9" t="str">
        <f>IFERROR(IF(VLOOKUP(8&amp;$A:$A,List!$A:AH,6,0)=0,"",VLOOKUP(8&amp;$A:$A,List!$A:AH,6,0)),"")</f>
        <v/>
      </c>
    </row>
    <row r="4" spans="1:33" x14ac:dyDescent="0.25">
      <c r="A4" s="1" t="s">
        <v>33</v>
      </c>
      <c r="B4" s="7" t="str">
        <f>IFERROR(IF(VLOOKUP(1&amp;$A:$A,List!$A:C,3,0)=0,"",VLOOKUP(1&amp;$A:$A,List!$A:C,3,0)),"")</f>
        <v>BOSCH</v>
      </c>
      <c r="C4" s="8" t="str">
        <f>IFERROR(IF(VLOOKUP(1&amp;$A:$A,List!$A:D,4,0)=0,"",VLOOKUP(1&amp;$A:$A,List!$A:D,4,0)),"")</f>
        <v>BCH 1987948229</v>
      </c>
      <c r="D4" s="8" t="str">
        <f>IFERROR(IF(VLOOKUP(1&amp;$A:$A,List!$A:E,5,0)=0,"",VLOOKUP(1&amp;$A:$A,List!$A:E,5,0)),"")</f>
        <v>77,1</v>
      </c>
      <c r="E4" s="9" t="str">
        <f>IFERROR(IF(VLOOKUP(1&amp;$A:$A,List!$A:F,6,0)=0,"",VLOOKUP(1&amp;$A:$A,List!$A:F,6,0)),"")</f>
        <v>REN 7701477014 - REN 7701471974-REN 7701471382-REN 130C17529R-NIS 1680600QAB-NIS 1680600QA6-NIS 1680600Q0L-DAC 7701477014-DAC 130C17529R</v>
      </c>
      <c r="F4" s="7" t="str">
        <f>IFERROR(IF(VLOOKUP(2&amp;$A:$A,List!$A:G,3,0)=0,"",VLOOKUP(2&amp;$A:$A,List!$A:G,3,0)),"")</f>
        <v>BOSCH</v>
      </c>
      <c r="G4" s="8" t="str">
        <f>IFERROR(IF(VLOOKUP(2&amp;$A:$A,List!$A:H,4,0)=0,"",VLOOKUP(2&amp;$A:$A,List!$A:H,4,0)),"")</f>
        <v>BCH 1987946561</v>
      </c>
      <c r="H4" s="8" t="str">
        <f>IFERROR(IF(VLOOKUP(2&amp;$A:$A,List!$A:I,5,0)=0,"",VLOOKUP(2&amp;$A:$A,List!$A:I,5,0)),"")</f>
        <v>77,66</v>
      </c>
      <c r="I4" s="9" t="str">
        <f>IFERROR(IF(VLOOKUP(2&amp;$A:$A,List!$A:J,6,0)=0,"",VLOOKUP(2&amp;$A:$A,List!$A:J,6,0)),"")</f>
        <v>REN 7701477014 - REN 7701471974-REN 7701471382-REN 130C17529R-NIS 1680600QAB-NIS 1680600QA6-NIS 1680600Q0L-DAC 7701477014-DAC 130C17529R</v>
      </c>
      <c r="J4" s="7" t="str">
        <f>IFERROR(IF(VLOOKUP(3&amp;$A:$A,List!$A:K,3,0)=0,"",VLOOKUP(3&amp;$A:$A,List!$A:K,3,0)),"")</f>
        <v>DAYCO</v>
      </c>
      <c r="K4" s="8" t="str">
        <f>IFERROR(IF(VLOOKUP(3&amp;$A:$A,List!$A:L,4,0)=0,"",VLOOKUP(3&amp;$A:$A,List!$A:L,4,0)),"")</f>
        <v>DAY KTB460</v>
      </c>
      <c r="L4" s="8" t="str">
        <f>IFERROR(IF(VLOOKUP(3&amp;$A:$A,List!$A:M,5,0)=0,"",VLOOKUP(3&amp;$A:$A,List!$A:M,5,0)),"")</f>
        <v>35,05</v>
      </c>
      <c r="M4" s="9" t="str">
        <f>IFERROR(IF(VLOOKUP(3&amp;$A:$A,List!$A:N,6,0)=0,"",VLOOKUP(3&amp;$A:$A,List!$A:N,6,0)),"")</f>
        <v>7701477014 - 130C17529R</v>
      </c>
      <c r="N4" s="7" t="str">
        <f>IFERROR(IF(VLOOKUP(4&amp;$A:$A,List!$A:O,3,0)=0,"",VLOOKUP(4&amp;$A:$A,List!$A:O,3,0)),"")</f>
        <v>GATES</v>
      </c>
      <c r="O4" s="8" t="str">
        <f>IFERROR(IF(VLOOKUP(4&amp;$A:$A,List!$A:P,4,0)=0,"",VLOOKUP(4&amp;$A:$A,List!$A:P,4,0)),"")</f>
        <v>GTS K015671XS</v>
      </c>
      <c r="P4" s="8" t="str">
        <f>IFERROR(IF(VLOOKUP(4&amp;$A:$A,List!$A:Q,5,0)=0,"",VLOOKUP(4&amp;$A:$A,List!$A:Q,5,0)),"")</f>
        <v>45,76</v>
      </c>
      <c r="Q4" s="9" t="str">
        <f>IFERROR(IF(VLOOKUP(4&amp;$A:$A,List!$A:R,6,0)=0,"",VLOOKUP(4&amp;$A:$A,List!$A:R,6,0)),"")</f>
        <v>130C17529R - 7701477014</v>
      </c>
      <c r="R4" s="7" t="str">
        <f>IFERROR(IF(VLOOKUP(5&amp;$A:$A,List!$A:S,3,0)=0,"",VLOOKUP(5&amp;$A:$A,List!$A:S,3,0)),"")</f>
        <v>INA</v>
      </c>
      <c r="S4" s="8" t="str">
        <f>IFERROR(IF(VLOOKUP(5&amp;$A:$A,List!$A:T,4,0)=0,"",VLOOKUP(5&amp;$A:$A,List!$A:T,4,0)),"")</f>
        <v>INA 530 0640 10</v>
      </c>
      <c r="T4" s="8" t="str">
        <f>IFERROR(IF(VLOOKUP(5&amp;$A:$A,List!$A:U,5,0)=0,"",VLOOKUP(5&amp;$A:$A,List!$A:U,5,0)),"")</f>
        <v>46,48</v>
      </c>
      <c r="U4" s="9" t="str">
        <f>IFERROR(IF(VLOOKUP(5&amp;$A:$A,List!$A:V,6,0)=0,"",VLOOKUP(5&amp;$A:$A,List!$A:V,6,0)),"")</f>
        <v xml:space="preserve">RENAULT - 13 0C 175 29R - </v>
      </c>
      <c r="V4" s="7" t="str">
        <f>IFERROR(IF(VLOOKUP(6&amp;$A:$A,List!$A:W,3,0)=0,"",VLOOKUP(6&amp;$A:$A,List!$A:W,3,0)),"")</f>
        <v/>
      </c>
      <c r="W4" s="8" t="str">
        <f>IFERROR(IF(VLOOKUP(6&amp;$A:$A,List!$A:X,4,0)=0,"",VLOOKUP(6&amp;$A:$A,List!$A:X,4,0)),"")</f>
        <v/>
      </c>
      <c r="X4" s="8" t="str">
        <f>IFERROR(IF(VLOOKUP(6&amp;$A:$A,List!$A:Y,5,0)=0,"",VLOOKUP(6&amp;$A:$A,List!$A:Y,5,0)),"")</f>
        <v/>
      </c>
      <c r="Y4" s="9" t="str">
        <f>IFERROR(IF(VLOOKUP(6&amp;$A:$A,List!$A:Z,6,0)=0,"",VLOOKUP(6&amp;$A:$A,List!$A:Z,6,0)),"")</f>
        <v/>
      </c>
      <c r="Z4" s="7" t="str">
        <f>IFERROR(IF(VLOOKUP(7&amp;$A:$A,List!$A:AA,3,0)=0,"",VLOOKUP(7&amp;$A:$A,List!$A:AA,3,0)),"")</f>
        <v/>
      </c>
      <c r="AA4" s="8" t="str">
        <f>IFERROR(IF(VLOOKUP(7&amp;$A:$A,List!$A:AB,4,0)=0,"",VLOOKUP(7&amp;$A:$A,List!$A:AB,4,0)),"")</f>
        <v/>
      </c>
      <c r="AB4" s="8" t="str">
        <f>IFERROR(IF(VLOOKUP(7&amp;$A:$A,List!$A:AC,5,0)=0,"",VLOOKUP(7&amp;$A:$A,List!$A:AC,5,0)),"")</f>
        <v/>
      </c>
      <c r="AC4" s="9" t="str">
        <f>IFERROR(IF(VLOOKUP(7&amp;$A:$A,List!$A:AD,6,0)=0,"",VLOOKUP(7&amp;$A:$A,List!$A:AD,6,0)),"")</f>
        <v/>
      </c>
      <c r="AD4" s="7" t="str">
        <f>IFERROR(IF(VLOOKUP(8&amp;$A:$A,List!$A:AE,3,0)=0,"",VLOOKUP(8&amp;$A:$A,List!$A:AE,3,0)),"")</f>
        <v/>
      </c>
      <c r="AE4" s="8" t="str">
        <f>IFERROR(IF(VLOOKUP(8&amp;$A:$A,List!$A:AF,4,0)=0,"",VLOOKUP(8&amp;$A:$A,List!$A:AF,4,0)),"")</f>
        <v/>
      </c>
      <c r="AF4" s="8" t="str">
        <f>IFERROR(IF(VLOOKUP(8&amp;$A:$A,List!$A:AG,5,0)=0,"",VLOOKUP(8&amp;$A:$A,List!$A:AG,5,0)),"")</f>
        <v/>
      </c>
      <c r="AG4" s="9" t="str">
        <f>IFERROR(IF(VLOOKUP(8&amp;$A:$A,List!$A:AH,6,0)=0,"",VLOOKUP(8&amp;$A:$A,List!$A:AH,6,0)),"")</f>
        <v/>
      </c>
    </row>
    <row r="5" spans="1:33" x14ac:dyDescent="0.25">
      <c r="A5" s="1" t="s">
        <v>49</v>
      </c>
      <c r="B5" s="7" t="str">
        <f>IFERROR(IF(VLOOKUP(1&amp;$A:$A,List!$A:C,3,0)=0,"",VLOOKUP(1&amp;$A:$A,List!$A:C,3,0)),"")</f>
        <v>VALEO</v>
      </c>
      <c r="C5" s="8" t="str">
        <f>IFERROR(IF(VLOOKUP(1&amp;$A:$A,List!$A:D,4,0)=0,"",VLOOKUP(1&amp;$A:$A,List!$A:D,4,0)),"")</f>
        <v>VAL 828012</v>
      </c>
      <c r="D5" s="8" t="str">
        <f>IFERROR(IF(VLOOKUP(1&amp;$A:$A,List!$A:E,5,0)=0,"",VLOOKUP(1&amp;$A:$A,List!$A:E,5,0)),"")</f>
        <v>57</v>
      </c>
      <c r="E5" s="9" t="str">
        <f>IFERROR(IF(VLOOKUP(1&amp;$A:$A,List!$A:F,6,0)=0,"",VLOOKUP(1&amp;$A:$A,List!$A:F,6,0)),"")</f>
        <v>302058324R - 302059852R-7701476180-7701478779-7701475361-302055016R-8200527571</v>
      </c>
      <c r="F5" s="7" t="str">
        <f>IFERROR(IF(VLOOKUP(2&amp;$A:$A,List!$A:G,3,0)=0,"",VLOOKUP(2&amp;$A:$A,List!$A:G,3,0)),"")</f>
        <v>VALEO</v>
      </c>
      <c r="G5" s="8" t="str">
        <f>IFERROR(IF(VLOOKUP(2&amp;$A:$A,List!$A:H,4,0)=0,"",VLOOKUP(2&amp;$A:$A,List!$A:H,4,0)),"")</f>
        <v>VAL 834094</v>
      </c>
      <c r="H5" s="8" t="str">
        <f>IFERROR(IF(VLOOKUP(2&amp;$A:$A,List!$A:I,5,0)=0,"",VLOOKUP(2&amp;$A:$A,List!$A:I,5,0)),"")</f>
        <v>113,35</v>
      </c>
      <c r="I5" s="9" t="str">
        <f>IFERROR(IF(VLOOKUP(2&amp;$A:$A,List!$A:J,6,0)=0,"",VLOOKUP(2&amp;$A:$A,List!$A:J,6,0)),"")</f>
        <v>302058324R - 7701476180-7701476934-7701478779-8200764610-8200764612-23354BN700-23354-BN700-7701472700-7701474518-7701474961-7701475345-7701475361-7701475839-7701476001-8200100000-8200102464-8200148787-8200205238</v>
      </c>
      <c r="J5" s="7" t="str">
        <f>IFERROR(IF(VLOOKUP(3&amp;$A:$A,List!$A:K,3,0)=0,"",VLOOKUP(3&amp;$A:$A,List!$A:K,3,0)),"")</f>
        <v>VALEO</v>
      </c>
      <c r="K5" s="8" t="str">
        <f>IFERROR(IF(VLOOKUP(3&amp;$A:$A,List!$A:L,4,0)=0,"",VLOOKUP(3&amp;$A:$A,List!$A:L,4,0)),"")</f>
        <v>VAL 834098</v>
      </c>
      <c r="L5" s="8" t="str">
        <f>IFERROR(IF(VLOOKUP(3&amp;$A:$A,List!$A:M,5,0)=0,"",VLOOKUP(3&amp;$A:$A,List!$A:M,5,0)),"")</f>
        <v>66,84</v>
      </c>
      <c r="M5" s="9" t="str">
        <f>IFERROR(IF(VLOOKUP(3&amp;$A:$A,List!$A:N,6,0)=0,"",VLOOKUP(3&amp;$A:$A,List!$A:N,6,0)),"")</f>
        <v>302058324R - 302059852R-306200650R-7701476180-7701478779-8200046103-3062000Q0A-30620-00Q0A-3062000Q0E-30620-00Q0E-3062000Q0J-30620-00Q0J-3062000QAB-30620-00QAB-30620BN700-30620-BN700-30620BN710-30620-BN710-7701472700-7701474961-7701475345-7701475361-7701478114-8200764613-8200950607-8200990502</v>
      </c>
      <c r="N5" s="7" t="str">
        <f>IFERROR(IF(VLOOKUP(4&amp;$A:$A,List!$A:O,3,0)=0,"",VLOOKUP(4&amp;$A:$A,List!$A:O,3,0)),"")</f>
        <v>VALEO</v>
      </c>
      <c r="O5" s="8" t="str">
        <f>IFERROR(IF(VLOOKUP(4&amp;$A:$A,List!$A:P,4,0)=0,"",VLOOKUP(4&amp;$A:$A,List!$A:P,4,0)),"")</f>
        <v>VAL 834313</v>
      </c>
      <c r="P5" s="8" t="str">
        <f>IFERROR(IF(VLOOKUP(4&amp;$A:$A,List!$A:Q,5,0)=0,"",VLOOKUP(4&amp;$A:$A,List!$A:Q,5,0)),"")</f>
        <v>112,05</v>
      </c>
      <c r="Q5" s="9" t="str">
        <f>IFERROR(IF(VLOOKUP(4&amp;$A:$A,List!$A:R,6,0)=0,"",VLOOKUP(4&amp;$A:$A,List!$A:R,6,0)),"")</f>
        <v>302058324R - 302059852R-7700107635-7701476180-7701478779-7701472700-7701474961-7701475345-7701475361-7701478114-8200950607</v>
      </c>
      <c r="R5" s="7" t="str">
        <f>IFERROR(IF(VLOOKUP(5&amp;$A:$A,List!$A:S,3,0)=0,"",VLOOKUP(5&amp;$A:$A,List!$A:S,3,0)),"")</f>
        <v>VALEO</v>
      </c>
      <c r="S5" s="8" t="str">
        <f>IFERROR(IF(VLOOKUP(5&amp;$A:$A,List!$A:T,4,0)=0,"",VLOOKUP(5&amp;$A:$A,List!$A:T,4,0)),"")</f>
        <v>VAL 834098</v>
      </c>
      <c r="T5" s="8" t="str">
        <f>IFERROR(IF(VLOOKUP(5&amp;$A:$A,List!$A:U,5,0)=0,"",VLOOKUP(5&amp;$A:$A,List!$A:U,5,0)),"")</f>
        <v>07-</v>
      </c>
      <c r="U5" s="9" t="str">
        <f>IFERROR(IF(VLOOKUP(5&amp;$A:$A,List!$A:V,6,0)=0,"",VLOOKUP(5&amp;$A:$A,List!$A:V,6,0)),"")</f>
        <v>302058324R - 7701475361-7701478779</v>
      </c>
      <c r="V5" s="7" t="str">
        <f>IFERROR(IF(VLOOKUP(6&amp;$A:$A,List!$A:W,3,0)=0,"",VLOOKUP(6&amp;$A:$A,List!$A:W,3,0)),"")</f>
        <v>LUK</v>
      </c>
      <c r="W5" s="8" t="str">
        <f>IFERROR(IF(VLOOKUP(6&amp;$A:$A,List!$A:X,4,0)=0,"",VLOOKUP(6&amp;$A:$A,List!$A:X,4,0)),"")</f>
        <v>LUK 622 3096 33</v>
      </c>
      <c r="X5" s="8" t="str">
        <f>IFERROR(IF(VLOOKUP(6&amp;$A:$A,List!$A:Y,5,0)=0,"",VLOOKUP(6&amp;$A:$A,List!$A:Y,5,0)),"")</f>
        <v>07-</v>
      </c>
      <c r="Y5" s="9" t="str">
        <f>IFERROR(IF(VLOOKUP(6&amp;$A:$A,List!$A:Z,6,0)=0,"",VLOOKUP(6&amp;$A:$A,List!$A:Z,6,0)),"")</f>
        <v>302058324R - 7701475361-7701478779</v>
      </c>
      <c r="Z5" s="7" t="str">
        <f>IFERROR(IF(VLOOKUP(7&amp;$A:$A,List!$A:AA,3,0)=0,"",VLOOKUP(7&amp;$A:$A,List!$A:AA,3,0)),"")</f>
        <v>MA-PA</v>
      </c>
      <c r="AA5" s="8" t="str">
        <f>IFERROR(IF(VLOOKUP(7&amp;$A:$A,List!$A:AB,4,0)=0,"",VLOOKUP(7&amp;$A:$A,List!$A:AB,4,0)),"")</f>
        <v>MP 004215 709</v>
      </c>
      <c r="AB5" s="8" t="str">
        <f>IFERROR(IF(VLOOKUP(7&amp;$A:$A,List!$A:AC,5,0)=0,"",VLOOKUP(7&amp;$A:$A,List!$A:AC,5,0)),"")</f>
        <v>05-</v>
      </c>
      <c r="AC5" s="9" t="str">
        <f>IFERROR(IF(VLOOKUP(7&amp;$A:$A,List!$A:AD,6,0)=0,"",VLOOKUP(7&amp;$A:$A,List!$A:AD,6,0)),"")</f>
        <v>302058324R - 7701475361-7701478779</v>
      </c>
      <c r="AD5" s="7" t="str">
        <f>IFERROR(IF(VLOOKUP(8&amp;$A:$A,List!$A:AE,3,0)=0,"",VLOOKUP(8&amp;$A:$A,List!$A:AE,3,0)),"")</f>
        <v>LUK</v>
      </c>
      <c r="AE5" s="8" t="str">
        <f>IFERROR(IF(VLOOKUP(8&amp;$A:$A,List!$A:AF,4,0)=0,"",VLOOKUP(8&amp;$A:$A,List!$A:AF,4,0)),"")</f>
        <v>LUK 622 3096 35</v>
      </c>
      <c r="AF5" s="8" t="str">
        <f>IFERROR(IF(VLOOKUP(8&amp;$A:$A,List!$A:AG,5,0)=0,"",VLOOKUP(8&amp;$A:$A,List!$A:AG,5,0)),"")</f>
        <v>91,54</v>
      </c>
      <c r="AG5" s="9" t="str">
        <f>IFERROR(IF(VLOOKUP(8&amp;$A:$A,List!$A:AH,6,0)=0,"",VLOOKUP(8&amp;$A:$A,List!$A:AH,6,0)),"")</f>
        <v>302058324R - 306209536R-8200855816-306209222R</v>
      </c>
    </row>
    <row r="6" spans="1:33" x14ac:dyDescent="0.25">
      <c r="A6" s="1" t="s">
        <v>70</v>
      </c>
      <c r="B6" s="7" t="str">
        <f>IFERROR(IF(VLOOKUP(1&amp;$A:$A,List!$A:C,3,0)=0,"",VLOOKUP(1&amp;$A:$A,List!$A:C,3,0)),"")</f>
        <v>DEPO</v>
      </c>
      <c r="C6" s="8" t="str">
        <f>IFERROR(IF(VLOOKUP(1&amp;$A:$A,List!$A:D,4,0)=0,"",VLOOKUP(1&amp;$A:$A,List!$A:D,4,0)),"")</f>
        <v>DPO 221-1115L-LD-E</v>
      </c>
      <c r="D6" s="8" t="str">
        <f>IFERROR(IF(VLOOKUP(1&amp;$A:$A,List!$A:E,5,0)=0,"",VLOOKUP(1&amp;$A:$A,List!$A:E,5,0)),"")</f>
        <v>28,27</v>
      </c>
      <c r="E6" s="9" t="str">
        <f>IFERROR(IF(VLOOKUP(1&amp;$A:$A,List!$A:F,6,0)=0,"",VLOOKUP(1&amp;$A:$A,List!$A:F,6,0)),"")</f>
        <v xml:space="preserve">921014A000 - </v>
      </c>
      <c r="F6" s="7" t="str">
        <f>IFERROR(IF(VLOOKUP(2&amp;$A:$A,List!$A:G,3,0)=0,"",VLOOKUP(2&amp;$A:$A,List!$A:G,3,0)),"")</f>
        <v>DEPO</v>
      </c>
      <c r="G6" s="8" t="str">
        <f>IFERROR(IF(VLOOKUP(2&amp;$A:$A,List!$A:H,4,0)=0,"",VLOOKUP(2&amp;$A:$A,List!$A:H,4,0)),"")</f>
        <v>DPO 221-1115L-LD-EM</v>
      </c>
      <c r="H6" s="8" t="str">
        <f>IFERROR(IF(VLOOKUP(2&amp;$A:$A,List!$A:I,5,0)=0,"",VLOOKUP(2&amp;$A:$A,List!$A:I,5,0)),"")</f>
        <v>33,72</v>
      </c>
      <c r="I6" s="9" t="str">
        <f>IFERROR(IF(VLOOKUP(2&amp;$A:$A,List!$A:J,6,0)=0,"",VLOOKUP(2&amp;$A:$A,List!$A:J,6,0)),"")</f>
        <v xml:space="preserve">921014A000 - </v>
      </c>
      <c r="J6" s="7" t="str">
        <f>IFERROR(IF(VLOOKUP(3&amp;$A:$A,List!$A:K,3,0)=0,"",VLOOKUP(3&amp;$A:$A,List!$A:K,3,0)),"")</f>
        <v/>
      </c>
      <c r="K6" s="8" t="str">
        <f>IFERROR(IF(VLOOKUP(3&amp;$A:$A,List!$A:L,4,0)=0,"",VLOOKUP(3&amp;$A:$A,List!$A:L,4,0)),"")</f>
        <v/>
      </c>
      <c r="L6" s="8" t="str">
        <f>IFERROR(IF(VLOOKUP(3&amp;$A:$A,List!$A:M,5,0)=0,"",VLOOKUP(3&amp;$A:$A,List!$A:M,5,0)),"")</f>
        <v/>
      </c>
      <c r="M6" s="9" t="str">
        <f>IFERROR(IF(VLOOKUP(3&amp;$A:$A,List!$A:N,6,0)=0,"",VLOOKUP(3&amp;$A:$A,List!$A:N,6,0)),"")</f>
        <v/>
      </c>
      <c r="N6" s="7" t="str">
        <f>IFERROR(IF(VLOOKUP(4&amp;$A:$A,List!$A:O,3,0)=0,"",VLOOKUP(4&amp;$A:$A,List!$A:O,3,0)),"")</f>
        <v/>
      </c>
      <c r="O6" s="8" t="str">
        <f>IFERROR(IF(VLOOKUP(4&amp;$A:$A,List!$A:P,4,0)=0,"",VLOOKUP(4&amp;$A:$A,List!$A:P,4,0)),"")</f>
        <v/>
      </c>
      <c r="P6" s="8" t="str">
        <f>IFERROR(IF(VLOOKUP(4&amp;$A:$A,List!$A:Q,5,0)=0,"",VLOOKUP(4&amp;$A:$A,List!$A:Q,5,0)),"")</f>
        <v/>
      </c>
      <c r="Q6" s="9" t="str">
        <f>IFERROR(IF(VLOOKUP(4&amp;$A:$A,List!$A:R,6,0)=0,"",VLOOKUP(4&amp;$A:$A,List!$A:R,6,0)),"")</f>
        <v/>
      </c>
      <c r="R6" s="7" t="str">
        <f>IFERROR(IF(VLOOKUP(5&amp;$A:$A,List!$A:S,3,0)=0,"",VLOOKUP(5&amp;$A:$A,List!$A:S,3,0)),"")</f>
        <v/>
      </c>
      <c r="S6" s="8" t="str">
        <f>IFERROR(IF(VLOOKUP(5&amp;$A:$A,List!$A:T,4,0)=0,"",VLOOKUP(5&amp;$A:$A,List!$A:T,4,0)),"")</f>
        <v/>
      </c>
      <c r="T6" s="8" t="str">
        <f>IFERROR(IF(VLOOKUP(5&amp;$A:$A,List!$A:U,5,0)=0,"",VLOOKUP(5&amp;$A:$A,List!$A:U,5,0)),"")</f>
        <v/>
      </c>
      <c r="U6" s="9" t="str">
        <f>IFERROR(IF(VLOOKUP(5&amp;$A:$A,List!$A:V,6,0)=0,"",VLOOKUP(5&amp;$A:$A,List!$A:V,6,0)),"")</f>
        <v/>
      </c>
      <c r="V6" s="7" t="str">
        <f>IFERROR(IF(VLOOKUP(6&amp;$A:$A,List!$A:W,3,0)=0,"",VLOOKUP(6&amp;$A:$A,List!$A:W,3,0)),"")</f>
        <v/>
      </c>
      <c r="W6" s="8" t="str">
        <f>IFERROR(IF(VLOOKUP(6&amp;$A:$A,List!$A:X,4,0)=0,"",VLOOKUP(6&amp;$A:$A,List!$A:X,4,0)),"")</f>
        <v/>
      </c>
      <c r="X6" s="8" t="str">
        <f>IFERROR(IF(VLOOKUP(6&amp;$A:$A,List!$A:Y,5,0)=0,"",VLOOKUP(6&amp;$A:$A,List!$A:Y,5,0)),"")</f>
        <v/>
      </c>
      <c r="Y6" s="9" t="str">
        <f>IFERROR(IF(VLOOKUP(6&amp;$A:$A,List!$A:Z,6,0)=0,"",VLOOKUP(6&amp;$A:$A,List!$A:Z,6,0)),"")</f>
        <v/>
      </c>
      <c r="Z6" s="7" t="str">
        <f>IFERROR(IF(VLOOKUP(7&amp;$A:$A,List!$A:AA,3,0)=0,"",VLOOKUP(7&amp;$A:$A,List!$A:AA,3,0)),"")</f>
        <v/>
      </c>
      <c r="AA6" s="8" t="str">
        <f>IFERROR(IF(VLOOKUP(7&amp;$A:$A,List!$A:AB,4,0)=0,"",VLOOKUP(7&amp;$A:$A,List!$A:AB,4,0)),"")</f>
        <v/>
      </c>
      <c r="AB6" s="8" t="str">
        <f>IFERROR(IF(VLOOKUP(7&amp;$A:$A,List!$A:AC,5,0)=0,"",VLOOKUP(7&amp;$A:$A,List!$A:AC,5,0)),"")</f>
        <v/>
      </c>
      <c r="AC6" s="9" t="str">
        <f>IFERROR(IF(VLOOKUP(7&amp;$A:$A,List!$A:AD,6,0)=0,"",VLOOKUP(7&amp;$A:$A,List!$A:AD,6,0)),"")</f>
        <v/>
      </c>
      <c r="AD6" s="7" t="str">
        <f>IFERROR(IF(VLOOKUP(8&amp;$A:$A,List!$A:AE,3,0)=0,"",VLOOKUP(8&amp;$A:$A,List!$A:AE,3,0)),"")</f>
        <v/>
      </c>
      <c r="AE6" s="8" t="str">
        <f>IFERROR(IF(VLOOKUP(8&amp;$A:$A,List!$A:AF,4,0)=0,"",VLOOKUP(8&amp;$A:$A,List!$A:AF,4,0)),"")</f>
        <v/>
      </c>
      <c r="AF6" s="8" t="str">
        <f>IFERROR(IF(VLOOKUP(8&amp;$A:$A,List!$A:AG,5,0)=0,"",VLOOKUP(8&amp;$A:$A,List!$A:AG,5,0)),"")</f>
        <v/>
      </c>
      <c r="AG6" s="9" t="str">
        <f>IFERROR(IF(VLOOKUP(8&amp;$A:$A,List!$A:AH,6,0)=0,"",VLOOKUP(8&amp;$A:$A,List!$A:AH,6,0)),"")</f>
        <v/>
      </c>
    </row>
    <row r="7" spans="1:33" x14ac:dyDescent="0.25">
      <c r="A7" s="1" t="s">
        <v>76</v>
      </c>
      <c r="B7" s="7" t="str">
        <f>IFERROR(IF(VLOOKUP(1&amp;$A:$A,List!$A:C,3,0)=0,"",VLOOKUP(1&amp;$A:$A,List!$A:C,3,0)),"")</f>
        <v/>
      </c>
      <c r="C7" s="8" t="str">
        <f>IFERROR(IF(VLOOKUP(1&amp;$A:$A,List!$A:D,4,0)=0,"",VLOOKUP(1&amp;$A:$A,List!$A:D,4,0)),"")</f>
        <v/>
      </c>
      <c r="D7" s="8" t="str">
        <f>IFERROR(IF(VLOOKUP(1&amp;$A:$A,List!$A:E,5,0)=0,"",VLOOKUP(1&amp;$A:$A,List!$A:E,5,0)),"")</f>
        <v/>
      </c>
      <c r="E7" s="9" t="str">
        <f>IFERROR(IF(VLOOKUP(1&amp;$A:$A,List!$A:F,6,0)=0,"",VLOOKUP(1&amp;$A:$A,List!$A:F,6,0)),"")</f>
        <v/>
      </c>
      <c r="F7" s="7" t="str">
        <f>IFERROR(IF(VLOOKUP(2&amp;$A:$A,List!$A:G,3,0)=0,"",VLOOKUP(2&amp;$A:$A,List!$A:G,3,0)),"")</f>
        <v/>
      </c>
      <c r="G7" s="8" t="str">
        <f>IFERROR(IF(VLOOKUP(2&amp;$A:$A,List!$A:H,4,0)=0,"",VLOOKUP(2&amp;$A:$A,List!$A:H,4,0)),"")</f>
        <v/>
      </c>
      <c r="H7" s="8" t="str">
        <f>IFERROR(IF(VLOOKUP(2&amp;$A:$A,List!$A:I,5,0)=0,"",VLOOKUP(2&amp;$A:$A,List!$A:I,5,0)),"")</f>
        <v/>
      </c>
      <c r="I7" s="9" t="str">
        <f>IFERROR(IF(VLOOKUP(2&amp;$A:$A,List!$A:J,6,0)=0,"",VLOOKUP(2&amp;$A:$A,List!$A:J,6,0)),"")</f>
        <v/>
      </c>
      <c r="J7" s="7" t="str">
        <f>IFERROR(IF(VLOOKUP(3&amp;$A:$A,List!$A:K,3,0)=0,"",VLOOKUP(3&amp;$A:$A,List!$A:K,3,0)),"")</f>
        <v/>
      </c>
      <c r="K7" s="8" t="str">
        <f>IFERROR(IF(VLOOKUP(3&amp;$A:$A,List!$A:L,4,0)=0,"",VLOOKUP(3&amp;$A:$A,List!$A:L,4,0)),"")</f>
        <v/>
      </c>
      <c r="L7" s="8" t="str">
        <f>IFERROR(IF(VLOOKUP(3&amp;$A:$A,List!$A:M,5,0)=0,"",VLOOKUP(3&amp;$A:$A,List!$A:M,5,0)),"")</f>
        <v/>
      </c>
      <c r="M7" s="9" t="str">
        <f>IFERROR(IF(VLOOKUP(3&amp;$A:$A,List!$A:N,6,0)=0,"",VLOOKUP(3&amp;$A:$A,List!$A:N,6,0)),"")</f>
        <v/>
      </c>
      <c r="N7" s="7" t="str">
        <f>IFERROR(IF(VLOOKUP(4&amp;$A:$A,List!$A:O,3,0)=0,"",VLOOKUP(4&amp;$A:$A,List!$A:O,3,0)),"")</f>
        <v/>
      </c>
      <c r="O7" s="8" t="str">
        <f>IFERROR(IF(VLOOKUP(4&amp;$A:$A,List!$A:P,4,0)=0,"",VLOOKUP(4&amp;$A:$A,List!$A:P,4,0)),"")</f>
        <v/>
      </c>
      <c r="P7" s="8" t="str">
        <f>IFERROR(IF(VLOOKUP(4&amp;$A:$A,List!$A:Q,5,0)=0,"",VLOOKUP(4&amp;$A:$A,List!$A:Q,5,0)),"")</f>
        <v/>
      </c>
      <c r="Q7" s="9" t="str">
        <f>IFERROR(IF(VLOOKUP(4&amp;$A:$A,List!$A:R,6,0)=0,"",VLOOKUP(4&amp;$A:$A,List!$A:R,6,0)),"")</f>
        <v/>
      </c>
      <c r="R7" s="7" t="str">
        <f>IFERROR(IF(VLOOKUP(5&amp;$A:$A,List!$A:S,3,0)=0,"",VLOOKUP(5&amp;$A:$A,List!$A:S,3,0)),"")</f>
        <v/>
      </c>
      <c r="S7" s="8" t="str">
        <f>IFERROR(IF(VLOOKUP(5&amp;$A:$A,List!$A:T,4,0)=0,"",VLOOKUP(5&amp;$A:$A,List!$A:T,4,0)),"")</f>
        <v/>
      </c>
      <c r="T7" s="8" t="str">
        <f>IFERROR(IF(VLOOKUP(5&amp;$A:$A,List!$A:U,5,0)=0,"",VLOOKUP(5&amp;$A:$A,List!$A:U,5,0)),"")</f>
        <v/>
      </c>
      <c r="U7" s="9" t="str">
        <f>IFERROR(IF(VLOOKUP(5&amp;$A:$A,List!$A:V,6,0)=0,"",VLOOKUP(5&amp;$A:$A,List!$A:V,6,0)),"")</f>
        <v/>
      </c>
      <c r="V7" s="7" t="str">
        <f>IFERROR(IF(VLOOKUP(6&amp;$A:$A,List!$A:W,3,0)=0,"",VLOOKUP(6&amp;$A:$A,List!$A:W,3,0)),"")</f>
        <v/>
      </c>
      <c r="W7" s="8" t="str">
        <f>IFERROR(IF(VLOOKUP(6&amp;$A:$A,List!$A:X,4,0)=0,"",VLOOKUP(6&amp;$A:$A,List!$A:X,4,0)),"")</f>
        <v/>
      </c>
      <c r="X7" s="8" t="str">
        <f>IFERROR(IF(VLOOKUP(6&amp;$A:$A,List!$A:Y,5,0)=0,"",VLOOKUP(6&amp;$A:$A,List!$A:Y,5,0)),"")</f>
        <v/>
      </c>
      <c r="Y7" s="9" t="str">
        <f>IFERROR(IF(VLOOKUP(6&amp;$A:$A,List!$A:Z,6,0)=0,"",VLOOKUP(6&amp;$A:$A,List!$A:Z,6,0)),"")</f>
        <v/>
      </c>
      <c r="Z7" s="7" t="str">
        <f>IFERROR(IF(VLOOKUP(7&amp;$A:$A,List!$A:AA,3,0)=0,"",VLOOKUP(7&amp;$A:$A,List!$A:AA,3,0)),"")</f>
        <v/>
      </c>
      <c r="AA7" s="8" t="str">
        <f>IFERROR(IF(VLOOKUP(7&amp;$A:$A,List!$A:AB,4,0)=0,"",VLOOKUP(7&amp;$A:$A,List!$A:AB,4,0)),"")</f>
        <v/>
      </c>
      <c r="AB7" s="8" t="str">
        <f>IFERROR(IF(VLOOKUP(7&amp;$A:$A,List!$A:AC,5,0)=0,"",VLOOKUP(7&amp;$A:$A,List!$A:AC,5,0)),"")</f>
        <v/>
      </c>
      <c r="AC7" s="9" t="str">
        <f>IFERROR(IF(VLOOKUP(7&amp;$A:$A,List!$A:AD,6,0)=0,"",VLOOKUP(7&amp;$A:$A,List!$A:AD,6,0)),"")</f>
        <v/>
      </c>
      <c r="AD7" s="7" t="str">
        <f>IFERROR(IF(VLOOKUP(8&amp;$A:$A,List!$A:AE,3,0)=0,"",VLOOKUP(8&amp;$A:$A,List!$A:AE,3,0)),"")</f>
        <v/>
      </c>
      <c r="AE7" s="8" t="str">
        <f>IFERROR(IF(VLOOKUP(8&amp;$A:$A,List!$A:AF,4,0)=0,"",VLOOKUP(8&amp;$A:$A,List!$A:AF,4,0)),"")</f>
        <v/>
      </c>
      <c r="AF7" s="8" t="str">
        <f>IFERROR(IF(VLOOKUP(8&amp;$A:$A,List!$A:AG,5,0)=0,"",VLOOKUP(8&amp;$A:$A,List!$A:AG,5,0)),"")</f>
        <v/>
      </c>
      <c r="AG7" s="9" t="str">
        <f>IFERROR(IF(VLOOKUP(8&amp;$A:$A,List!$A:AH,6,0)=0,"",VLOOKUP(8&amp;$A:$A,List!$A:AH,6,0)),"")</f>
        <v/>
      </c>
    </row>
    <row r="8" spans="1:33" x14ac:dyDescent="0.25">
      <c r="A8" s="1" t="s">
        <v>77</v>
      </c>
      <c r="B8" s="7" t="str">
        <f>IFERROR(IF(VLOOKUP(1&amp;$A:$A,List!$A:C,3,0)=0,"",VLOOKUP(1&amp;$A:$A,List!$A:C,3,0)),"")</f>
        <v/>
      </c>
      <c r="C8" s="8" t="str">
        <f>IFERROR(IF(VLOOKUP(1&amp;$A:$A,List!$A:D,4,0)=0,"",VLOOKUP(1&amp;$A:$A,List!$A:D,4,0)),"")</f>
        <v/>
      </c>
      <c r="D8" s="8" t="str">
        <f>IFERROR(IF(VLOOKUP(1&amp;$A:$A,List!$A:E,5,0)=0,"",VLOOKUP(1&amp;$A:$A,List!$A:E,5,0)),"")</f>
        <v/>
      </c>
      <c r="E8" s="9" t="str">
        <f>IFERROR(IF(VLOOKUP(1&amp;$A:$A,List!$A:F,6,0)=0,"",VLOOKUP(1&amp;$A:$A,List!$A:F,6,0)),"")</f>
        <v/>
      </c>
      <c r="F8" s="7" t="str">
        <f>IFERROR(IF(VLOOKUP(2&amp;$A:$A,List!$A:G,3,0)=0,"",VLOOKUP(2&amp;$A:$A,List!$A:G,3,0)),"")</f>
        <v/>
      </c>
      <c r="G8" s="8" t="str">
        <f>IFERROR(IF(VLOOKUP(2&amp;$A:$A,List!$A:H,4,0)=0,"",VLOOKUP(2&amp;$A:$A,List!$A:H,4,0)),"")</f>
        <v/>
      </c>
      <c r="H8" s="8" t="str">
        <f>IFERROR(IF(VLOOKUP(2&amp;$A:$A,List!$A:I,5,0)=0,"",VLOOKUP(2&amp;$A:$A,List!$A:I,5,0)),"")</f>
        <v/>
      </c>
      <c r="I8" s="9" t="str">
        <f>IFERROR(IF(VLOOKUP(2&amp;$A:$A,List!$A:J,6,0)=0,"",VLOOKUP(2&amp;$A:$A,List!$A:J,6,0)),"")</f>
        <v/>
      </c>
      <c r="J8" s="7" t="str">
        <f>IFERROR(IF(VLOOKUP(3&amp;$A:$A,List!$A:K,3,0)=0,"",VLOOKUP(3&amp;$A:$A,List!$A:K,3,0)),"")</f>
        <v/>
      </c>
      <c r="K8" s="8" t="str">
        <f>IFERROR(IF(VLOOKUP(3&amp;$A:$A,List!$A:L,4,0)=0,"",VLOOKUP(3&amp;$A:$A,List!$A:L,4,0)),"")</f>
        <v/>
      </c>
      <c r="L8" s="8" t="str">
        <f>IFERROR(IF(VLOOKUP(3&amp;$A:$A,List!$A:M,5,0)=0,"",VLOOKUP(3&amp;$A:$A,List!$A:M,5,0)),"")</f>
        <v/>
      </c>
      <c r="M8" s="9" t="str">
        <f>IFERROR(IF(VLOOKUP(3&amp;$A:$A,List!$A:N,6,0)=0,"",VLOOKUP(3&amp;$A:$A,List!$A:N,6,0)),"")</f>
        <v/>
      </c>
      <c r="N8" s="7" t="str">
        <f>IFERROR(IF(VLOOKUP(4&amp;$A:$A,List!$A:O,3,0)=0,"",VLOOKUP(4&amp;$A:$A,List!$A:O,3,0)),"")</f>
        <v/>
      </c>
      <c r="O8" s="8" t="str">
        <f>IFERROR(IF(VLOOKUP(4&amp;$A:$A,List!$A:P,4,0)=0,"",VLOOKUP(4&amp;$A:$A,List!$A:P,4,0)),"")</f>
        <v/>
      </c>
      <c r="P8" s="8" t="str">
        <f>IFERROR(IF(VLOOKUP(4&amp;$A:$A,List!$A:Q,5,0)=0,"",VLOOKUP(4&amp;$A:$A,List!$A:Q,5,0)),"")</f>
        <v/>
      </c>
      <c r="Q8" s="9" t="str">
        <f>IFERROR(IF(VLOOKUP(4&amp;$A:$A,List!$A:R,6,0)=0,"",VLOOKUP(4&amp;$A:$A,List!$A:R,6,0)),"")</f>
        <v/>
      </c>
      <c r="R8" s="7" t="str">
        <f>IFERROR(IF(VLOOKUP(5&amp;$A:$A,List!$A:S,3,0)=0,"",VLOOKUP(5&amp;$A:$A,List!$A:S,3,0)),"")</f>
        <v/>
      </c>
      <c r="S8" s="8" t="str">
        <f>IFERROR(IF(VLOOKUP(5&amp;$A:$A,List!$A:T,4,0)=0,"",VLOOKUP(5&amp;$A:$A,List!$A:T,4,0)),"")</f>
        <v/>
      </c>
      <c r="T8" s="8" t="str">
        <f>IFERROR(IF(VLOOKUP(5&amp;$A:$A,List!$A:U,5,0)=0,"",VLOOKUP(5&amp;$A:$A,List!$A:U,5,0)),"")</f>
        <v/>
      </c>
      <c r="U8" s="9" t="str">
        <f>IFERROR(IF(VLOOKUP(5&amp;$A:$A,List!$A:V,6,0)=0,"",VLOOKUP(5&amp;$A:$A,List!$A:V,6,0)),"")</f>
        <v/>
      </c>
      <c r="V8" s="7" t="str">
        <f>IFERROR(IF(VLOOKUP(6&amp;$A:$A,List!$A:W,3,0)=0,"",VLOOKUP(6&amp;$A:$A,List!$A:W,3,0)),"")</f>
        <v/>
      </c>
      <c r="W8" s="8" t="str">
        <f>IFERROR(IF(VLOOKUP(6&amp;$A:$A,List!$A:X,4,0)=0,"",VLOOKUP(6&amp;$A:$A,List!$A:X,4,0)),"")</f>
        <v/>
      </c>
      <c r="X8" s="8" t="str">
        <f>IFERROR(IF(VLOOKUP(6&amp;$A:$A,List!$A:Y,5,0)=0,"",VLOOKUP(6&amp;$A:$A,List!$A:Y,5,0)),"")</f>
        <v/>
      </c>
      <c r="Y8" s="9" t="str">
        <f>IFERROR(IF(VLOOKUP(6&amp;$A:$A,List!$A:Z,6,0)=0,"",VLOOKUP(6&amp;$A:$A,List!$A:Z,6,0)),"")</f>
        <v/>
      </c>
      <c r="Z8" s="7" t="str">
        <f>IFERROR(IF(VLOOKUP(7&amp;$A:$A,List!$A:AA,3,0)=0,"",VLOOKUP(7&amp;$A:$A,List!$A:AA,3,0)),"")</f>
        <v/>
      </c>
      <c r="AA8" s="8" t="str">
        <f>IFERROR(IF(VLOOKUP(7&amp;$A:$A,List!$A:AB,4,0)=0,"",VLOOKUP(7&amp;$A:$A,List!$A:AB,4,0)),"")</f>
        <v/>
      </c>
      <c r="AB8" s="8" t="str">
        <f>IFERROR(IF(VLOOKUP(7&amp;$A:$A,List!$A:AC,5,0)=0,"",VLOOKUP(7&amp;$A:$A,List!$A:AC,5,0)),"")</f>
        <v/>
      </c>
      <c r="AC8" s="9" t="str">
        <f>IFERROR(IF(VLOOKUP(7&amp;$A:$A,List!$A:AD,6,0)=0,"",VLOOKUP(7&amp;$A:$A,List!$A:AD,6,0)),"")</f>
        <v/>
      </c>
      <c r="AD8" s="7" t="str">
        <f>IFERROR(IF(VLOOKUP(8&amp;$A:$A,List!$A:AE,3,0)=0,"",VLOOKUP(8&amp;$A:$A,List!$A:AE,3,0)),"")</f>
        <v/>
      </c>
      <c r="AE8" s="8" t="str">
        <f>IFERROR(IF(VLOOKUP(8&amp;$A:$A,List!$A:AF,4,0)=0,"",VLOOKUP(8&amp;$A:$A,List!$A:AF,4,0)),"")</f>
        <v/>
      </c>
      <c r="AF8" s="8" t="str">
        <f>IFERROR(IF(VLOOKUP(8&amp;$A:$A,List!$A:AG,5,0)=0,"",VLOOKUP(8&amp;$A:$A,List!$A:AG,5,0)),"")</f>
        <v/>
      </c>
      <c r="AG8" s="9" t="str">
        <f>IFERROR(IF(VLOOKUP(8&amp;$A:$A,List!$A:AH,6,0)=0,"",VLOOKUP(8&amp;$A:$A,List!$A:AH,6,0)),"")</f>
        <v/>
      </c>
    </row>
    <row r="9" spans="1:33" x14ac:dyDescent="0.25">
      <c r="A9" s="1" t="s">
        <v>78</v>
      </c>
      <c r="B9" s="7" t="str">
        <f>IFERROR(IF(VLOOKUP(1&amp;$A:$A,List!$A:C,3,0)=0,"",VLOOKUP(1&amp;$A:$A,List!$A:C,3,0)),"")</f>
        <v/>
      </c>
      <c r="C9" s="8" t="str">
        <f>IFERROR(IF(VLOOKUP(1&amp;$A:$A,List!$A:D,4,0)=0,"",VLOOKUP(1&amp;$A:$A,List!$A:D,4,0)),"")</f>
        <v/>
      </c>
      <c r="D9" s="8" t="str">
        <f>IFERROR(IF(VLOOKUP(1&amp;$A:$A,List!$A:E,5,0)=0,"",VLOOKUP(1&amp;$A:$A,List!$A:E,5,0)),"")</f>
        <v/>
      </c>
      <c r="E9" s="9" t="str">
        <f>IFERROR(IF(VLOOKUP(1&amp;$A:$A,List!$A:F,6,0)=0,"",VLOOKUP(1&amp;$A:$A,List!$A:F,6,0)),"")</f>
        <v/>
      </c>
      <c r="F9" s="7" t="str">
        <f>IFERROR(IF(VLOOKUP(2&amp;$A:$A,List!$A:G,3,0)=0,"",VLOOKUP(2&amp;$A:$A,List!$A:G,3,0)),"")</f>
        <v/>
      </c>
      <c r="G9" s="8" t="str">
        <f>IFERROR(IF(VLOOKUP(2&amp;$A:$A,List!$A:H,4,0)=0,"",VLOOKUP(2&amp;$A:$A,List!$A:H,4,0)),"")</f>
        <v/>
      </c>
      <c r="H9" s="8" t="str">
        <f>IFERROR(IF(VLOOKUP(2&amp;$A:$A,List!$A:I,5,0)=0,"",VLOOKUP(2&amp;$A:$A,List!$A:I,5,0)),"")</f>
        <v/>
      </c>
      <c r="I9" s="9" t="str">
        <f>IFERROR(IF(VLOOKUP(2&amp;$A:$A,List!$A:J,6,0)=0,"",VLOOKUP(2&amp;$A:$A,List!$A:J,6,0)),"")</f>
        <v/>
      </c>
      <c r="J9" s="7" t="str">
        <f>IFERROR(IF(VLOOKUP(3&amp;$A:$A,List!$A:K,3,0)=0,"",VLOOKUP(3&amp;$A:$A,List!$A:K,3,0)),"")</f>
        <v/>
      </c>
      <c r="K9" s="8" t="str">
        <f>IFERROR(IF(VLOOKUP(3&amp;$A:$A,List!$A:L,4,0)=0,"",VLOOKUP(3&amp;$A:$A,List!$A:L,4,0)),"")</f>
        <v/>
      </c>
      <c r="L9" s="8" t="str">
        <f>IFERROR(IF(VLOOKUP(3&amp;$A:$A,List!$A:M,5,0)=0,"",VLOOKUP(3&amp;$A:$A,List!$A:M,5,0)),"")</f>
        <v/>
      </c>
      <c r="M9" s="9" t="str">
        <f>IFERROR(IF(VLOOKUP(3&amp;$A:$A,List!$A:N,6,0)=0,"",VLOOKUP(3&amp;$A:$A,List!$A:N,6,0)),"")</f>
        <v/>
      </c>
      <c r="N9" s="7" t="str">
        <f>IFERROR(IF(VLOOKUP(4&amp;$A:$A,List!$A:O,3,0)=0,"",VLOOKUP(4&amp;$A:$A,List!$A:O,3,0)),"")</f>
        <v/>
      </c>
      <c r="O9" s="8" t="str">
        <f>IFERROR(IF(VLOOKUP(4&amp;$A:$A,List!$A:P,4,0)=0,"",VLOOKUP(4&amp;$A:$A,List!$A:P,4,0)),"")</f>
        <v/>
      </c>
      <c r="P9" s="8" t="str">
        <f>IFERROR(IF(VLOOKUP(4&amp;$A:$A,List!$A:Q,5,0)=0,"",VLOOKUP(4&amp;$A:$A,List!$A:Q,5,0)),"")</f>
        <v/>
      </c>
      <c r="Q9" s="9" t="str">
        <f>IFERROR(IF(VLOOKUP(4&amp;$A:$A,List!$A:R,6,0)=0,"",VLOOKUP(4&amp;$A:$A,List!$A:R,6,0)),"")</f>
        <v/>
      </c>
      <c r="R9" s="7" t="str">
        <f>IFERROR(IF(VLOOKUP(5&amp;$A:$A,List!$A:S,3,0)=0,"",VLOOKUP(5&amp;$A:$A,List!$A:S,3,0)),"")</f>
        <v/>
      </c>
      <c r="S9" s="8" t="str">
        <f>IFERROR(IF(VLOOKUP(5&amp;$A:$A,List!$A:T,4,0)=0,"",VLOOKUP(5&amp;$A:$A,List!$A:T,4,0)),"")</f>
        <v/>
      </c>
      <c r="T9" s="8" t="str">
        <f>IFERROR(IF(VLOOKUP(5&amp;$A:$A,List!$A:U,5,0)=0,"",VLOOKUP(5&amp;$A:$A,List!$A:U,5,0)),"")</f>
        <v/>
      </c>
      <c r="U9" s="9" t="str">
        <f>IFERROR(IF(VLOOKUP(5&amp;$A:$A,List!$A:V,6,0)=0,"",VLOOKUP(5&amp;$A:$A,List!$A:V,6,0)),"")</f>
        <v/>
      </c>
      <c r="V9" s="7" t="str">
        <f>IFERROR(IF(VLOOKUP(6&amp;$A:$A,List!$A:W,3,0)=0,"",VLOOKUP(6&amp;$A:$A,List!$A:W,3,0)),"")</f>
        <v/>
      </c>
      <c r="W9" s="8" t="str">
        <f>IFERROR(IF(VLOOKUP(6&amp;$A:$A,List!$A:X,4,0)=0,"",VLOOKUP(6&amp;$A:$A,List!$A:X,4,0)),"")</f>
        <v/>
      </c>
      <c r="X9" s="8" t="str">
        <f>IFERROR(IF(VLOOKUP(6&amp;$A:$A,List!$A:Y,5,0)=0,"",VLOOKUP(6&amp;$A:$A,List!$A:Y,5,0)),"")</f>
        <v/>
      </c>
      <c r="Y9" s="9" t="str">
        <f>IFERROR(IF(VLOOKUP(6&amp;$A:$A,List!$A:Z,6,0)=0,"",VLOOKUP(6&amp;$A:$A,List!$A:Z,6,0)),"")</f>
        <v/>
      </c>
      <c r="Z9" s="7" t="str">
        <f>IFERROR(IF(VLOOKUP(7&amp;$A:$A,List!$A:AA,3,0)=0,"",VLOOKUP(7&amp;$A:$A,List!$A:AA,3,0)),"")</f>
        <v/>
      </c>
      <c r="AA9" s="8" t="str">
        <f>IFERROR(IF(VLOOKUP(7&amp;$A:$A,List!$A:AB,4,0)=0,"",VLOOKUP(7&amp;$A:$A,List!$A:AB,4,0)),"")</f>
        <v/>
      </c>
      <c r="AB9" s="8" t="str">
        <f>IFERROR(IF(VLOOKUP(7&amp;$A:$A,List!$A:AC,5,0)=0,"",VLOOKUP(7&amp;$A:$A,List!$A:AC,5,0)),"")</f>
        <v/>
      </c>
      <c r="AC9" s="9" t="str">
        <f>IFERROR(IF(VLOOKUP(7&amp;$A:$A,List!$A:AD,6,0)=0,"",VLOOKUP(7&amp;$A:$A,List!$A:AD,6,0)),"")</f>
        <v/>
      </c>
      <c r="AD9" s="7" t="str">
        <f>IFERROR(IF(VLOOKUP(8&amp;$A:$A,List!$A:AE,3,0)=0,"",VLOOKUP(8&amp;$A:$A,List!$A:AE,3,0)),"")</f>
        <v/>
      </c>
      <c r="AE9" s="8" t="str">
        <f>IFERROR(IF(VLOOKUP(8&amp;$A:$A,List!$A:AF,4,0)=0,"",VLOOKUP(8&amp;$A:$A,List!$A:AF,4,0)),"")</f>
        <v/>
      </c>
      <c r="AF9" s="8" t="str">
        <f>IFERROR(IF(VLOOKUP(8&amp;$A:$A,List!$A:AG,5,0)=0,"",VLOOKUP(8&amp;$A:$A,List!$A:AG,5,0)),"")</f>
        <v/>
      </c>
      <c r="AG9" s="9" t="str">
        <f>IFERROR(IF(VLOOKUP(8&amp;$A:$A,List!$A:AH,6,0)=0,"",VLOOKUP(8&amp;$A:$A,List!$A:AH,6,0)),"")</f>
        <v/>
      </c>
    </row>
    <row r="10" spans="1:33" x14ac:dyDescent="0.25">
      <c r="A10" s="1" t="s">
        <v>79</v>
      </c>
      <c r="B10" s="7" t="str">
        <f>IFERROR(IF(VLOOKUP(1&amp;$A:$A,List!$A:C,3,0)=0,"",VLOOKUP(1&amp;$A:$A,List!$A:C,3,0)),"")</f>
        <v>BOSCH</v>
      </c>
      <c r="C10" s="8" t="str">
        <f>IFERROR(IF(VLOOKUP(1&amp;$A:$A,List!$A:D,4,0)=0,"",VLOOKUP(1&amp;$A:$A,List!$A:D,4,0)),"")</f>
        <v>BCH 9443612695</v>
      </c>
      <c r="D10" s="8" t="str">
        <f>IFERROR(IF(VLOOKUP(1&amp;$A:$A,List!$A:E,5,0)=0,"",VLOOKUP(1&amp;$A:$A,List!$A:E,5,0)),"")</f>
        <v>22,65</v>
      </c>
      <c r="E10" s="9" t="str">
        <f>IFERROR(IF(VLOOKUP(1&amp;$A:$A,List!$A:F,6,0)=0,"",VLOOKUP(1&amp;$A:$A,List!$A:F,6,0)),"")</f>
        <v xml:space="preserve">ZXL 4797658420 - </v>
      </c>
      <c r="F10" s="7" t="str">
        <f>IFERROR(IF(VLOOKUP(2&amp;$A:$A,List!$A:G,3,0)=0,"",VLOOKUP(2&amp;$A:$A,List!$A:G,3,0)),"")</f>
        <v/>
      </c>
      <c r="G10" s="8" t="str">
        <f>IFERROR(IF(VLOOKUP(2&amp;$A:$A,List!$A:H,4,0)=0,"",VLOOKUP(2&amp;$A:$A,List!$A:H,4,0)),"")</f>
        <v/>
      </c>
      <c r="H10" s="8" t="str">
        <f>IFERROR(IF(VLOOKUP(2&amp;$A:$A,List!$A:I,5,0)=0,"",VLOOKUP(2&amp;$A:$A,List!$A:I,5,0)),"")</f>
        <v/>
      </c>
      <c r="I10" s="9" t="str">
        <f>IFERROR(IF(VLOOKUP(2&amp;$A:$A,List!$A:J,6,0)=0,"",VLOOKUP(2&amp;$A:$A,List!$A:J,6,0)),"")</f>
        <v/>
      </c>
      <c r="J10" s="7" t="str">
        <f>IFERROR(IF(VLOOKUP(3&amp;$A:$A,List!$A:K,3,0)=0,"",VLOOKUP(3&amp;$A:$A,List!$A:K,3,0)),"")</f>
        <v/>
      </c>
      <c r="K10" s="8" t="str">
        <f>IFERROR(IF(VLOOKUP(3&amp;$A:$A,List!$A:L,4,0)=0,"",VLOOKUP(3&amp;$A:$A,List!$A:L,4,0)),"")</f>
        <v/>
      </c>
      <c r="L10" s="8" t="str">
        <f>IFERROR(IF(VLOOKUP(3&amp;$A:$A,List!$A:M,5,0)=0,"",VLOOKUP(3&amp;$A:$A,List!$A:M,5,0)),"")</f>
        <v/>
      </c>
      <c r="M10" s="9" t="str">
        <f>IFERROR(IF(VLOOKUP(3&amp;$A:$A,List!$A:N,6,0)=0,"",VLOOKUP(3&amp;$A:$A,List!$A:N,6,0)),"")</f>
        <v/>
      </c>
      <c r="N10" s="7" t="str">
        <f>IFERROR(IF(VLOOKUP(4&amp;$A:$A,List!$A:O,3,0)=0,"",VLOOKUP(4&amp;$A:$A,List!$A:O,3,0)),"")</f>
        <v/>
      </c>
      <c r="O10" s="8" t="str">
        <f>IFERROR(IF(VLOOKUP(4&amp;$A:$A,List!$A:P,4,0)=0,"",VLOOKUP(4&amp;$A:$A,List!$A:P,4,0)),"")</f>
        <v/>
      </c>
      <c r="P10" s="8" t="str">
        <f>IFERROR(IF(VLOOKUP(4&amp;$A:$A,List!$A:Q,5,0)=0,"",VLOOKUP(4&amp;$A:$A,List!$A:Q,5,0)),"")</f>
        <v/>
      </c>
      <c r="Q10" s="9" t="str">
        <f>IFERROR(IF(VLOOKUP(4&amp;$A:$A,List!$A:R,6,0)=0,"",VLOOKUP(4&amp;$A:$A,List!$A:R,6,0)),"")</f>
        <v/>
      </c>
      <c r="R10" s="7" t="str">
        <f>IFERROR(IF(VLOOKUP(5&amp;$A:$A,List!$A:S,3,0)=0,"",VLOOKUP(5&amp;$A:$A,List!$A:S,3,0)),"")</f>
        <v/>
      </c>
      <c r="S10" s="8" t="str">
        <f>IFERROR(IF(VLOOKUP(5&amp;$A:$A,List!$A:T,4,0)=0,"",VLOOKUP(5&amp;$A:$A,List!$A:T,4,0)),"")</f>
        <v/>
      </c>
      <c r="T10" s="8" t="str">
        <f>IFERROR(IF(VLOOKUP(5&amp;$A:$A,List!$A:U,5,0)=0,"",VLOOKUP(5&amp;$A:$A,List!$A:U,5,0)),"")</f>
        <v/>
      </c>
      <c r="U10" s="9" t="str">
        <f>IFERROR(IF(VLOOKUP(5&amp;$A:$A,List!$A:V,6,0)=0,"",VLOOKUP(5&amp;$A:$A,List!$A:V,6,0)),"")</f>
        <v/>
      </c>
      <c r="V10" s="7" t="str">
        <f>IFERROR(IF(VLOOKUP(6&amp;$A:$A,List!$A:W,3,0)=0,"",VLOOKUP(6&amp;$A:$A,List!$A:W,3,0)),"")</f>
        <v/>
      </c>
      <c r="W10" s="8" t="str">
        <f>IFERROR(IF(VLOOKUP(6&amp;$A:$A,List!$A:X,4,0)=0,"",VLOOKUP(6&amp;$A:$A,List!$A:X,4,0)),"")</f>
        <v/>
      </c>
      <c r="X10" s="8" t="str">
        <f>IFERROR(IF(VLOOKUP(6&amp;$A:$A,List!$A:Y,5,0)=0,"",VLOOKUP(6&amp;$A:$A,List!$A:Y,5,0)),"")</f>
        <v/>
      </c>
      <c r="Y10" s="9" t="str">
        <f>IFERROR(IF(VLOOKUP(6&amp;$A:$A,List!$A:Z,6,0)=0,"",VLOOKUP(6&amp;$A:$A,List!$A:Z,6,0)),"")</f>
        <v/>
      </c>
      <c r="Z10" s="7" t="str">
        <f>IFERROR(IF(VLOOKUP(7&amp;$A:$A,List!$A:AA,3,0)=0,"",VLOOKUP(7&amp;$A:$A,List!$A:AA,3,0)),"")</f>
        <v/>
      </c>
      <c r="AA10" s="8" t="str">
        <f>IFERROR(IF(VLOOKUP(7&amp;$A:$A,List!$A:AB,4,0)=0,"",VLOOKUP(7&amp;$A:$A,List!$A:AB,4,0)),"")</f>
        <v/>
      </c>
      <c r="AB10" s="8" t="str">
        <f>IFERROR(IF(VLOOKUP(7&amp;$A:$A,List!$A:AC,5,0)=0,"",VLOOKUP(7&amp;$A:$A,List!$A:AC,5,0)),"")</f>
        <v/>
      </c>
      <c r="AC10" s="9" t="str">
        <f>IFERROR(IF(VLOOKUP(7&amp;$A:$A,List!$A:AD,6,0)=0,"",VLOOKUP(7&amp;$A:$A,List!$A:AD,6,0)),"")</f>
        <v/>
      </c>
      <c r="AD10" s="7" t="str">
        <f>IFERROR(IF(VLOOKUP(8&amp;$A:$A,List!$A:AE,3,0)=0,"",VLOOKUP(8&amp;$A:$A,List!$A:AE,3,0)),"")</f>
        <v/>
      </c>
      <c r="AE10" s="8" t="str">
        <f>IFERROR(IF(VLOOKUP(8&amp;$A:$A,List!$A:AF,4,0)=0,"",VLOOKUP(8&amp;$A:$A,List!$A:AF,4,0)),"")</f>
        <v/>
      </c>
      <c r="AF10" s="8" t="str">
        <f>IFERROR(IF(VLOOKUP(8&amp;$A:$A,List!$A:AG,5,0)=0,"",VLOOKUP(8&amp;$A:$A,List!$A:AG,5,0)),"")</f>
        <v/>
      </c>
      <c r="AG10" s="9" t="str">
        <f>IFERROR(IF(VLOOKUP(8&amp;$A:$A,List!$A:AH,6,0)=0,"",VLOOKUP(8&amp;$A:$A,List!$A:AH,6,0)),"")</f>
        <v/>
      </c>
    </row>
    <row r="11" spans="1:33" x14ac:dyDescent="0.25">
      <c r="A11" s="1" t="s">
        <v>82</v>
      </c>
      <c r="B11" s="7" t="str">
        <f>IFERROR(IF(VLOOKUP(1&amp;$A:$A,List!$A:C,3,0)=0,"",VLOOKUP(1&amp;$A:$A,List!$A:C,3,0)),"")</f>
        <v>BOSCH</v>
      </c>
      <c r="C11" s="8" t="str">
        <f>IFERROR(IF(VLOOKUP(1&amp;$A:$A,List!$A:D,4,0)=0,"",VLOOKUP(1&amp;$A:$A,List!$A:D,4,0)),"")</f>
        <v>BCH 0445120142</v>
      </c>
      <c r="D11" s="8" t="str">
        <f>IFERROR(IF(VLOOKUP(1&amp;$A:$A,List!$A:E,5,0)=0,"",VLOOKUP(1&amp;$A:$A,List!$A:E,5,0)),"")</f>
        <v>248,18</v>
      </c>
      <c r="E11" s="9" t="str">
        <f>IFERROR(IF(VLOOKUP(1&amp;$A:$A,List!$A:F,6,0)=0,"",VLOOKUP(1&amp;$A:$A,List!$A:F,6,0)),"")</f>
        <v xml:space="preserve">YMZ 65011112010 - </v>
      </c>
      <c r="F11" s="7" t="str">
        <f>IFERROR(IF(VLOOKUP(2&amp;$A:$A,List!$A:G,3,0)=0,"",VLOOKUP(2&amp;$A:$A,List!$A:G,3,0)),"")</f>
        <v/>
      </c>
      <c r="G11" s="8" t="str">
        <f>IFERROR(IF(VLOOKUP(2&amp;$A:$A,List!$A:H,4,0)=0,"",VLOOKUP(2&amp;$A:$A,List!$A:H,4,0)),"")</f>
        <v/>
      </c>
      <c r="H11" s="8" t="str">
        <f>IFERROR(IF(VLOOKUP(2&amp;$A:$A,List!$A:I,5,0)=0,"",VLOOKUP(2&amp;$A:$A,List!$A:I,5,0)),"")</f>
        <v/>
      </c>
      <c r="I11" s="9" t="str">
        <f>IFERROR(IF(VLOOKUP(2&amp;$A:$A,List!$A:J,6,0)=0,"",VLOOKUP(2&amp;$A:$A,List!$A:J,6,0)),"")</f>
        <v/>
      </c>
      <c r="J11" s="7" t="str">
        <f>IFERROR(IF(VLOOKUP(3&amp;$A:$A,List!$A:K,3,0)=0,"",VLOOKUP(3&amp;$A:$A,List!$A:K,3,0)),"")</f>
        <v/>
      </c>
      <c r="K11" s="8" t="str">
        <f>IFERROR(IF(VLOOKUP(3&amp;$A:$A,List!$A:L,4,0)=0,"",VLOOKUP(3&amp;$A:$A,List!$A:L,4,0)),"")</f>
        <v/>
      </c>
      <c r="L11" s="8" t="str">
        <f>IFERROR(IF(VLOOKUP(3&amp;$A:$A,List!$A:M,5,0)=0,"",VLOOKUP(3&amp;$A:$A,List!$A:M,5,0)),"")</f>
        <v/>
      </c>
      <c r="M11" s="9" t="str">
        <f>IFERROR(IF(VLOOKUP(3&amp;$A:$A,List!$A:N,6,0)=0,"",VLOOKUP(3&amp;$A:$A,List!$A:N,6,0)),"")</f>
        <v/>
      </c>
      <c r="N11" s="7" t="str">
        <f>IFERROR(IF(VLOOKUP(4&amp;$A:$A,List!$A:O,3,0)=0,"",VLOOKUP(4&amp;$A:$A,List!$A:O,3,0)),"")</f>
        <v/>
      </c>
      <c r="O11" s="8" t="str">
        <f>IFERROR(IF(VLOOKUP(4&amp;$A:$A,List!$A:P,4,0)=0,"",VLOOKUP(4&amp;$A:$A,List!$A:P,4,0)),"")</f>
        <v/>
      </c>
      <c r="P11" s="8" t="str">
        <f>IFERROR(IF(VLOOKUP(4&amp;$A:$A,List!$A:Q,5,0)=0,"",VLOOKUP(4&amp;$A:$A,List!$A:Q,5,0)),"")</f>
        <v/>
      </c>
      <c r="Q11" s="9" t="str">
        <f>IFERROR(IF(VLOOKUP(4&amp;$A:$A,List!$A:R,6,0)=0,"",VLOOKUP(4&amp;$A:$A,List!$A:R,6,0)),"")</f>
        <v/>
      </c>
      <c r="R11" s="7" t="str">
        <f>IFERROR(IF(VLOOKUP(5&amp;$A:$A,List!$A:S,3,0)=0,"",VLOOKUP(5&amp;$A:$A,List!$A:S,3,0)),"")</f>
        <v/>
      </c>
      <c r="S11" s="8" t="str">
        <f>IFERROR(IF(VLOOKUP(5&amp;$A:$A,List!$A:T,4,0)=0,"",VLOOKUP(5&amp;$A:$A,List!$A:T,4,0)),"")</f>
        <v/>
      </c>
      <c r="T11" s="8" t="str">
        <f>IFERROR(IF(VLOOKUP(5&amp;$A:$A,List!$A:U,5,0)=0,"",VLOOKUP(5&amp;$A:$A,List!$A:U,5,0)),"")</f>
        <v/>
      </c>
      <c r="U11" s="9" t="str">
        <f>IFERROR(IF(VLOOKUP(5&amp;$A:$A,List!$A:V,6,0)=0,"",VLOOKUP(5&amp;$A:$A,List!$A:V,6,0)),"")</f>
        <v/>
      </c>
      <c r="V11" s="7" t="str">
        <f>IFERROR(IF(VLOOKUP(6&amp;$A:$A,List!$A:W,3,0)=0,"",VLOOKUP(6&amp;$A:$A,List!$A:W,3,0)),"")</f>
        <v/>
      </c>
      <c r="W11" s="8" t="str">
        <f>IFERROR(IF(VLOOKUP(6&amp;$A:$A,List!$A:X,4,0)=0,"",VLOOKUP(6&amp;$A:$A,List!$A:X,4,0)),"")</f>
        <v/>
      </c>
      <c r="X11" s="8" t="str">
        <f>IFERROR(IF(VLOOKUP(6&amp;$A:$A,List!$A:Y,5,0)=0,"",VLOOKUP(6&amp;$A:$A,List!$A:Y,5,0)),"")</f>
        <v/>
      </c>
      <c r="Y11" s="9" t="str">
        <f>IFERROR(IF(VLOOKUP(6&amp;$A:$A,List!$A:Z,6,0)=0,"",VLOOKUP(6&amp;$A:$A,List!$A:Z,6,0)),"")</f>
        <v/>
      </c>
      <c r="Z11" s="7" t="str">
        <f>IFERROR(IF(VLOOKUP(7&amp;$A:$A,List!$A:AA,3,0)=0,"",VLOOKUP(7&amp;$A:$A,List!$A:AA,3,0)),"")</f>
        <v/>
      </c>
      <c r="AA11" s="8" t="str">
        <f>IFERROR(IF(VLOOKUP(7&amp;$A:$A,List!$A:AB,4,0)=0,"",VLOOKUP(7&amp;$A:$A,List!$A:AB,4,0)),"")</f>
        <v/>
      </c>
      <c r="AB11" s="8" t="str">
        <f>IFERROR(IF(VLOOKUP(7&amp;$A:$A,List!$A:AC,5,0)=0,"",VLOOKUP(7&amp;$A:$A,List!$A:AC,5,0)),"")</f>
        <v/>
      </c>
      <c r="AC11" s="9" t="str">
        <f>IFERROR(IF(VLOOKUP(7&amp;$A:$A,List!$A:AD,6,0)=0,"",VLOOKUP(7&amp;$A:$A,List!$A:AD,6,0)),"")</f>
        <v/>
      </c>
      <c r="AD11" s="7" t="str">
        <f>IFERROR(IF(VLOOKUP(8&amp;$A:$A,List!$A:AE,3,0)=0,"",VLOOKUP(8&amp;$A:$A,List!$A:AE,3,0)),"")</f>
        <v/>
      </c>
      <c r="AE11" s="8" t="str">
        <f>IFERROR(IF(VLOOKUP(8&amp;$A:$A,List!$A:AF,4,0)=0,"",VLOOKUP(8&amp;$A:$A,List!$A:AF,4,0)),"")</f>
        <v/>
      </c>
      <c r="AF11" s="8" t="str">
        <f>IFERROR(IF(VLOOKUP(8&amp;$A:$A,List!$A:AG,5,0)=0,"",VLOOKUP(8&amp;$A:$A,List!$A:AG,5,0)),"")</f>
        <v/>
      </c>
      <c r="AG11" s="9" t="str">
        <f>IFERROR(IF(VLOOKUP(8&amp;$A:$A,List!$A:AH,6,0)=0,"",VLOOKUP(8&amp;$A:$A,List!$A:AH,6,0)),"")</f>
        <v/>
      </c>
    </row>
    <row r="12" spans="1:33" x14ac:dyDescent="0.25">
      <c r="A12" s="1" t="s">
        <v>85</v>
      </c>
      <c r="B12" s="7" t="str">
        <f>IFERROR(IF(VLOOKUP(1&amp;$A:$A,List!$A:C,3,0)=0,"",VLOOKUP(1&amp;$A:$A,List!$A:C,3,0)),"")</f>
        <v>BOSCH</v>
      </c>
      <c r="C12" s="8" t="str">
        <f>IFERROR(IF(VLOOKUP(1&amp;$A:$A,List!$A:D,4,0)=0,"",VLOOKUP(1&amp;$A:$A,List!$A:D,4,0)),"")</f>
        <v>BCH 0445120124</v>
      </c>
      <c r="D12" s="8" t="str">
        <f>IFERROR(IF(VLOOKUP(1&amp;$A:$A,List!$A:E,5,0)=0,"",VLOOKUP(1&amp;$A:$A,List!$A:E,5,0)),"")</f>
        <v>151,26</v>
      </c>
      <c r="E12" s="9" t="str">
        <f>IFERROR(IF(VLOOKUP(1&amp;$A:$A,List!$A:F,6,0)=0,"",VLOOKUP(1&amp;$A:$A,List!$A:F,6,0)),"")</f>
        <v xml:space="preserve">WUX CRIN26DL2 - </v>
      </c>
      <c r="F12" s="7" t="str">
        <f>IFERROR(IF(VLOOKUP(2&amp;$A:$A,List!$A:G,3,0)=0,"",VLOOKUP(2&amp;$A:$A,List!$A:G,3,0)),"")</f>
        <v/>
      </c>
      <c r="G12" s="8" t="str">
        <f>IFERROR(IF(VLOOKUP(2&amp;$A:$A,List!$A:H,4,0)=0,"",VLOOKUP(2&amp;$A:$A,List!$A:H,4,0)),"")</f>
        <v/>
      </c>
      <c r="H12" s="8" t="str">
        <f>IFERROR(IF(VLOOKUP(2&amp;$A:$A,List!$A:I,5,0)=0,"",VLOOKUP(2&amp;$A:$A,List!$A:I,5,0)),"")</f>
        <v/>
      </c>
      <c r="I12" s="9" t="str">
        <f>IFERROR(IF(VLOOKUP(2&amp;$A:$A,List!$A:J,6,0)=0,"",VLOOKUP(2&amp;$A:$A,List!$A:J,6,0)),"")</f>
        <v/>
      </c>
      <c r="J12" s="7" t="str">
        <f>IFERROR(IF(VLOOKUP(3&amp;$A:$A,List!$A:K,3,0)=0,"",VLOOKUP(3&amp;$A:$A,List!$A:K,3,0)),"")</f>
        <v/>
      </c>
      <c r="K12" s="8" t="str">
        <f>IFERROR(IF(VLOOKUP(3&amp;$A:$A,List!$A:L,4,0)=0,"",VLOOKUP(3&amp;$A:$A,List!$A:L,4,0)),"")</f>
        <v/>
      </c>
      <c r="L12" s="8" t="str">
        <f>IFERROR(IF(VLOOKUP(3&amp;$A:$A,List!$A:M,5,0)=0,"",VLOOKUP(3&amp;$A:$A,List!$A:M,5,0)),"")</f>
        <v/>
      </c>
      <c r="M12" s="9" t="str">
        <f>IFERROR(IF(VLOOKUP(3&amp;$A:$A,List!$A:N,6,0)=0,"",VLOOKUP(3&amp;$A:$A,List!$A:N,6,0)),"")</f>
        <v/>
      </c>
      <c r="N12" s="7" t="str">
        <f>IFERROR(IF(VLOOKUP(4&amp;$A:$A,List!$A:O,3,0)=0,"",VLOOKUP(4&amp;$A:$A,List!$A:O,3,0)),"")</f>
        <v/>
      </c>
      <c r="O12" s="8" t="str">
        <f>IFERROR(IF(VLOOKUP(4&amp;$A:$A,List!$A:P,4,0)=0,"",VLOOKUP(4&amp;$A:$A,List!$A:P,4,0)),"")</f>
        <v/>
      </c>
      <c r="P12" s="8" t="str">
        <f>IFERROR(IF(VLOOKUP(4&amp;$A:$A,List!$A:Q,5,0)=0,"",VLOOKUP(4&amp;$A:$A,List!$A:Q,5,0)),"")</f>
        <v/>
      </c>
      <c r="Q12" s="9" t="str">
        <f>IFERROR(IF(VLOOKUP(4&amp;$A:$A,List!$A:R,6,0)=0,"",VLOOKUP(4&amp;$A:$A,List!$A:R,6,0)),"")</f>
        <v/>
      </c>
      <c r="R12" s="7" t="str">
        <f>IFERROR(IF(VLOOKUP(5&amp;$A:$A,List!$A:S,3,0)=0,"",VLOOKUP(5&amp;$A:$A,List!$A:S,3,0)),"")</f>
        <v/>
      </c>
      <c r="S12" s="8" t="str">
        <f>IFERROR(IF(VLOOKUP(5&amp;$A:$A,List!$A:T,4,0)=0,"",VLOOKUP(5&amp;$A:$A,List!$A:T,4,0)),"")</f>
        <v/>
      </c>
      <c r="T12" s="8" t="str">
        <f>IFERROR(IF(VLOOKUP(5&amp;$A:$A,List!$A:U,5,0)=0,"",VLOOKUP(5&amp;$A:$A,List!$A:U,5,0)),"")</f>
        <v/>
      </c>
      <c r="U12" s="9" t="str">
        <f>IFERROR(IF(VLOOKUP(5&amp;$A:$A,List!$A:V,6,0)=0,"",VLOOKUP(5&amp;$A:$A,List!$A:V,6,0)),"")</f>
        <v/>
      </c>
      <c r="V12" s="7" t="str">
        <f>IFERROR(IF(VLOOKUP(6&amp;$A:$A,List!$A:W,3,0)=0,"",VLOOKUP(6&amp;$A:$A,List!$A:W,3,0)),"")</f>
        <v/>
      </c>
      <c r="W12" s="8" t="str">
        <f>IFERROR(IF(VLOOKUP(6&amp;$A:$A,List!$A:X,4,0)=0,"",VLOOKUP(6&amp;$A:$A,List!$A:X,4,0)),"")</f>
        <v/>
      </c>
      <c r="X12" s="8" t="str">
        <f>IFERROR(IF(VLOOKUP(6&amp;$A:$A,List!$A:Y,5,0)=0,"",VLOOKUP(6&amp;$A:$A,List!$A:Y,5,0)),"")</f>
        <v/>
      </c>
      <c r="Y12" s="9" t="str">
        <f>IFERROR(IF(VLOOKUP(6&amp;$A:$A,List!$A:Z,6,0)=0,"",VLOOKUP(6&amp;$A:$A,List!$A:Z,6,0)),"")</f>
        <v/>
      </c>
      <c r="Z12" s="7" t="str">
        <f>IFERROR(IF(VLOOKUP(7&amp;$A:$A,List!$A:AA,3,0)=0,"",VLOOKUP(7&amp;$A:$A,List!$A:AA,3,0)),"")</f>
        <v/>
      </c>
      <c r="AA12" s="8" t="str">
        <f>IFERROR(IF(VLOOKUP(7&amp;$A:$A,List!$A:AB,4,0)=0,"",VLOOKUP(7&amp;$A:$A,List!$A:AB,4,0)),"")</f>
        <v/>
      </c>
      <c r="AB12" s="8" t="str">
        <f>IFERROR(IF(VLOOKUP(7&amp;$A:$A,List!$A:AC,5,0)=0,"",VLOOKUP(7&amp;$A:$A,List!$A:AC,5,0)),"")</f>
        <v/>
      </c>
      <c r="AC12" s="9" t="str">
        <f>IFERROR(IF(VLOOKUP(7&amp;$A:$A,List!$A:AD,6,0)=0,"",VLOOKUP(7&amp;$A:$A,List!$A:AD,6,0)),"")</f>
        <v/>
      </c>
      <c r="AD12" s="7" t="str">
        <f>IFERROR(IF(VLOOKUP(8&amp;$A:$A,List!$A:AE,3,0)=0,"",VLOOKUP(8&amp;$A:$A,List!$A:AE,3,0)),"")</f>
        <v/>
      </c>
      <c r="AE12" s="8" t="str">
        <f>IFERROR(IF(VLOOKUP(8&amp;$A:$A,List!$A:AF,4,0)=0,"",VLOOKUP(8&amp;$A:$A,List!$A:AF,4,0)),"")</f>
        <v/>
      </c>
      <c r="AF12" s="8" t="str">
        <f>IFERROR(IF(VLOOKUP(8&amp;$A:$A,List!$A:AG,5,0)=0,"",VLOOKUP(8&amp;$A:$A,List!$A:AG,5,0)),"")</f>
        <v/>
      </c>
      <c r="AG12" s="9" t="str">
        <f>IFERROR(IF(VLOOKUP(8&amp;$A:$A,List!$A:AH,6,0)=0,"",VLOOKUP(8&amp;$A:$A,List!$A:AH,6,0)),"")</f>
        <v/>
      </c>
    </row>
    <row r="13" spans="1:33" x14ac:dyDescent="0.25">
      <c r="A13" s="1" t="s">
        <v>88</v>
      </c>
      <c r="B13" s="7" t="str">
        <f>IFERROR(IF(VLOOKUP(1&amp;$A:$A,List!$A:C,3,0)=0,"",VLOOKUP(1&amp;$A:$A,List!$A:C,3,0)),"")</f>
        <v>LUK</v>
      </c>
      <c r="C13" s="8" t="str">
        <f>IFERROR(IF(VLOOKUP(1&amp;$A:$A,List!$A:D,4,0)=0,"",VLOOKUP(1&amp;$A:$A,List!$A:D,4,0)),"")</f>
        <v>LUK 624 3152 09</v>
      </c>
      <c r="D13" s="8" t="str">
        <f>IFERROR(IF(VLOOKUP(1&amp;$A:$A,List!$A:E,5,0)=0,"",VLOOKUP(1&amp;$A:$A,List!$A:E,5,0)),"")</f>
        <v>81,37</v>
      </c>
      <c r="E13" s="9" t="str">
        <f>IFERROR(IF(VLOOKUP(1&amp;$A:$A,List!$A:F,6,0)=0,"",VLOOKUP(1&amp;$A:$A,List!$A:F,6,0)),"")</f>
        <v xml:space="preserve">BMW - 7 531 842 01 - </v>
      </c>
      <c r="F13" s="7" t="str">
        <f>IFERROR(IF(VLOOKUP(2&amp;$A:$A,List!$A:G,3,0)=0,"",VLOOKUP(2&amp;$A:$A,List!$A:G,3,0)),"")</f>
        <v/>
      </c>
      <c r="G13" s="8" t="str">
        <f>IFERROR(IF(VLOOKUP(2&amp;$A:$A,List!$A:H,4,0)=0,"",VLOOKUP(2&amp;$A:$A,List!$A:H,4,0)),"")</f>
        <v/>
      </c>
      <c r="H13" s="8" t="str">
        <f>IFERROR(IF(VLOOKUP(2&amp;$A:$A,List!$A:I,5,0)=0,"",VLOOKUP(2&amp;$A:$A,List!$A:I,5,0)),"")</f>
        <v/>
      </c>
      <c r="I13" s="9" t="str">
        <f>IFERROR(IF(VLOOKUP(2&amp;$A:$A,List!$A:J,6,0)=0,"",VLOOKUP(2&amp;$A:$A,List!$A:J,6,0)),"")</f>
        <v/>
      </c>
      <c r="J13" s="7" t="str">
        <f>IFERROR(IF(VLOOKUP(3&amp;$A:$A,List!$A:K,3,0)=0,"",VLOOKUP(3&amp;$A:$A,List!$A:K,3,0)),"")</f>
        <v/>
      </c>
      <c r="K13" s="8" t="str">
        <f>IFERROR(IF(VLOOKUP(3&amp;$A:$A,List!$A:L,4,0)=0,"",VLOOKUP(3&amp;$A:$A,List!$A:L,4,0)),"")</f>
        <v/>
      </c>
      <c r="L13" s="8" t="str">
        <f>IFERROR(IF(VLOOKUP(3&amp;$A:$A,List!$A:M,5,0)=0,"",VLOOKUP(3&amp;$A:$A,List!$A:M,5,0)),"")</f>
        <v/>
      </c>
      <c r="M13" s="9" t="str">
        <f>IFERROR(IF(VLOOKUP(3&amp;$A:$A,List!$A:N,6,0)=0,"",VLOOKUP(3&amp;$A:$A,List!$A:N,6,0)),"")</f>
        <v/>
      </c>
      <c r="N13" s="7" t="str">
        <f>IFERROR(IF(VLOOKUP(4&amp;$A:$A,List!$A:O,3,0)=0,"",VLOOKUP(4&amp;$A:$A,List!$A:O,3,0)),"")</f>
        <v/>
      </c>
      <c r="O13" s="8" t="str">
        <f>IFERROR(IF(VLOOKUP(4&amp;$A:$A,List!$A:P,4,0)=0,"",VLOOKUP(4&amp;$A:$A,List!$A:P,4,0)),"")</f>
        <v/>
      </c>
      <c r="P13" s="8" t="str">
        <f>IFERROR(IF(VLOOKUP(4&amp;$A:$A,List!$A:Q,5,0)=0,"",VLOOKUP(4&amp;$A:$A,List!$A:Q,5,0)),"")</f>
        <v/>
      </c>
      <c r="Q13" s="9" t="str">
        <f>IFERROR(IF(VLOOKUP(4&amp;$A:$A,List!$A:R,6,0)=0,"",VLOOKUP(4&amp;$A:$A,List!$A:R,6,0)),"")</f>
        <v/>
      </c>
      <c r="R13" s="7" t="str">
        <f>IFERROR(IF(VLOOKUP(5&amp;$A:$A,List!$A:S,3,0)=0,"",VLOOKUP(5&amp;$A:$A,List!$A:S,3,0)),"")</f>
        <v/>
      </c>
      <c r="S13" s="8" t="str">
        <f>IFERROR(IF(VLOOKUP(5&amp;$A:$A,List!$A:T,4,0)=0,"",VLOOKUP(5&amp;$A:$A,List!$A:T,4,0)),"")</f>
        <v/>
      </c>
      <c r="T13" s="8" t="str">
        <f>IFERROR(IF(VLOOKUP(5&amp;$A:$A,List!$A:U,5,0)=0,"",VLOOKUP(5&amp;$A:$A,List!$A:U,5,0)),"")</f>
        <v/>
      </c>
      <c r="U13" s="9" t="str">
        <f>IFERROR(IF(VLOOKUP(5&amp;$A:$A,List!$A:V,6,0)=0,"",VLOOKUP(5&amp;$A:$A,List!$A:V,6,0)),"")</f>
        <v/>
      </c>
      <c r="V13" s="7" t="str">
        <f>IFERROR(IF(VLOOKUP(6&amp;$A:$A,List!$A:W,3,0)=0,"",VLOOKUP(6&amp;$A:$A,List!$A:W,3,0)),"")</f>
        <v/>
      </c>
      <c r="W13" s="8" t="str">
        <f>IFERROR(IF(VLOOKUP(6&amp;$A:$A,List!$A:X,4,0)=0,"",VLOOKUP(6&amp;$A:$A,List!$A:X,4,0)),"")</f>
        <v/>
      </c>
      <c r="X13" s="8" t="str">
        <f>IFERROR(IF(VLOOKUP(6&amp;$A:$A,List!$A:Y,5,0)=0,"",VLOOKUP(6&amp;$A:$A,List!$A:Y,5,0)),"")</f>
        <v/>
      </c>
      <c r="Y13" s="9" t="str">
        <f>IFERROR(IF(VLOOKUP(6&amp;$A:$A,List!$A:Z,6,0)=0,"",VLOOKUP(6&amp;$A:$A,List!$A:Z,6,0)),"")</f>
        <v/>
      </c>
      <c r="Z13" s="7" t="str">
        <f>IFERROR(IF(VLOOKUP(7&amp;$A:$A,List!$A:AA,3,0)=0,"",VLOOKUP(7&amp;$A:$A,List!$A:AA,3,0)),"")</f>
        <v/>
      </c>
      <c r="AA13" s="8" t="str">
        <f>IFERROR(IF(VLOOKUP(7&amp;$A:$A,List!$A:AB,4,0)=0,"",VLOOKUP(7&amp;$A:$A,List!$A:AB,4,0)),"")</f>
        <v/>
      </c>
      <c r="AB13" s="8" t="str">
        <f>IFERROR(IF(VLOOKUP(7&amp;$A:$A,List!$A:AC,5,0)=0,"",VLOOKUP(7&amp;$A:$A,List!$A:AC,5,0)),"")</f>
        <v/>
      </c>
      <c r="AC13" s="9" t="str">
        <f>IFERROR(IF(VLOOKUP(7&amp;$A:$A,List!$A:AD,6,0)=0,"",VLOOKUP(7&amp;$A:$A,List!$A:AD,6,0)),"")</f>
        <v/>
      </c>
      <c r="AD13" s="7" t="str">
        <f>IFERROR(IF(VLOOKUP(8&amp;$A:$A,List!$A:AE,3,0)=0,"",VLOOKUP(8&amp;$A:$A,List!$A:AE,3,0)),"")</f>
        <v/>
      </c>
      <c r="AE13" s="8" t="str">
        <f>IFERROR(IF(VLOOKUP(8&amp;$A:$A,List!$A:AF,4,0)=0,"",VLOOKUP(8&amp;$A:$A,List!$A:AF,4,0)),"")</f>
        <v/>
      </c>
      <c r="AF13" s="8" t="str">
        <f>IFERROR(IF(VLOOKUP(8&amp;$A:$A,List!$A:AG,5,0)=0,"",VLOOKUP(8&amp;$A:$A,List!$A:AG,5,0)),"")</f>
        <v/>
      </c>
      <c r="AG13" s="9" t="str">
        <f>IFERROR(IF(VLOOKUP(8&amp;$A:$A,List!$A:AH,6,0)=0,"",VLOOKUP(8&amp;$A:$A,List!$A:AH,6,0)),"")</f>
        <v/>
      </c>
    </row>
    <row r="14" spans="1:33" x14ac:dyDescent="0.25">
      <c r="A14" s="1" t="s">
        <v>91</v>
      </c>
      <c r="B14" s="7" t="str">
        <f>IFERROR(IF(VLOOKUP(1&amp;$A:$A,List!$A:C,3,0)=0,"",VLOOKUP(1&amp;$A:$A,List!$A:C,3,0)),"")</f>
        <v>DELPHI</v>
      </c>
      <c r="C14" s="8" t="str">
        <f>IFERROR(IF(VLOOKUP(1&amp;$A:$A,List!$A:D,4,0)=0,"",VLOOKUP(1&amp;$A:$A,List!$A:D,4,0)),"")</f>
        <v>DEL LP1709</v>
      </c>
      <c r="D14" s="8" t="str">
        <f>IFERROR(IF(VLOOKUP(1&amp;$A:$A,List!$A:E,5,0)=0,"",VLOOKUP(1&amp;$A:$A,List!$A:E,5,0)),"")</f>
        <v>16,75</v>
      </c>
      <c r="E14" s="9" t="str">
        <f>IFERROR(IF(VLOOKUP(1&amp;$A:$A,List!$A:F,6,0)=0,"",VLOOKUP(1&amp;$A:$A,List!$A:F,6,0)),"")</f>
        <v xml:space="preserve">6Q0 698 151B - </v>
      </c>
      <c r="F14" s="7" t="str">
        <f>IFERROR(IF(VLOOKUP(2&amp;$A:$A,List!$A:G,3,0)=0,"",VLOOKUP(2&amp;$A:$A,List!$A:G,3,0)),"")</f>
        <v>TRW</v>
      </c>
      <c r="G14" s="8" t="str">
        <f>IFERROR(IF(VLOOKUP(2&amp;$A:$A,List!$A:H,4,0)=0,"",VLOOKUP(2&amp;$A:$A,List!$A:H,4,0)),"")</f>
        <v>TRW GDB1586</v>
      </c>
      <c r="H14" s="8" t="str">
        <f>IFERROR(IF(VLOOKUP(2&amp;$A:$A,List!$A:I,5,0)=0,"",VLOOKUP(2&amp;$A:$A,List!$A:I,5,0)),"")</f>
        <v>23,01</v>
      </c>
      <c r="I14" s="9" t="str">
        <f>IFERROR(IF(VLOOKUP(2&amp;$A:$A,List!$A:J,6,0)=0,"",VLOOKUP(2&amp;$A:$A,List!$A:J,6,0)),"")</f>
        <v xml:space="preserve">6Q0698151B - </v>
      </c>
      <c r="J14" s="7" t="str">
        <f>IFERROR(IF(VLOOKUP(3&amp;$A:$A,List!$A:K,3,0)=0,"",VLOOKUP(3&amp;$A:$A,List!$A:K,3,0)),"")</f>
        <v>VALEO</v>
      </c>
      <c r="K14" s="8" t="str">
        <f>IFERROR(IF(VLOOKUP(3&amp;$A:$A,List!$A:L,4,0)=0,"",VLOOKUP(3&amp;$A:$A,List!$A:L,4,0)),"")</f>
        <v>VAL 301805</v>
      </c>
      <c r="L14" s="8" t="str">
        <f>IFERROR(IF(VLOOKUP(3&amp;$A:$A,List!$A:M,5,0)=0,"",VLOOKUP(3&amp;$A:$A,List!$A:M,5,0)),"")</f>
        <v>11,28</v>
      </c>
      <c r="M14" s="9" t="str">
        <f>IFERROR(IF(VLOOKUP(3&amp;$A:$A,List!$A:N,6,0)=0,"",VLOOKUP(3&amp;$A:$A,List!$A:N,6,0)),"")</f>
        <v xml:space="preserve">6Q0698151B - </v>
      </c>
      <c r="N14" s="7" t="str">
        <f>IFERROR(IF(VLOOKUP(4&amp;$A:$A,List!$A:O,3,0)=0,"",VLOOKUP(4&amp;$A:$A,List!$A:O,3,0)),"")</f>
        <v>VALEO</v>
      </c>
      <c r="O14" s="8" t="str">
        <f>IFERROR(IF(VLOOKUP(4&amp;$A:$A,List!$A:P,4,0)=0,"",VLOOKUP(4&amp;$A:$A,List!$A:P,4,0)),"")</f>
        <v>VAL 598805</v>
      </c>
      <c r="P14" s="8" t="str">
        <f>IFERROR(IF(VLOOKUP(4&amp;$A:$A,List!$A:Q,5,0)=0,"",VLOOKUP(4&amp;$A:$A,List!$A:Q,5,0)),"")</f>
        <v>14,51</v>
      </c>
      <c r="Q14" s="9" t="str">
        <f>IFERROR(IF(VLOOKUP(4&amp;$A:$A,List!$A:R,6,0)=0,"",VLOOKUP(4&amp;$A:$A,List!$A:R,6,0)),"")</f>
        <v xml:space="preserve">6Q0698151B - </v>
      </c>
      <c r="R14" s="7" t="str">
        <f>IFERROR(IF(VLOOKUP(5&amp;$A:$A,List!$A:S,3,0)=0,"",VLOOKUP(5&amp;$A:$A,List!$A:S,3,0)),"")</f>
        <v/>
      </c>
      <c r="S14" s="8" t="str">
        <f>IFERROR(IF(VLOOKUP(5&amp;$A:$A,List!$A:T,4,0)=0,"",VLOOKUP(5&amp;$A:$A,List!$A:T,4,0)),"")</f>
        <v/>
      </c>
      <c r="T14" s="8" t="str">
        <f>IFERROR(IF(VLOOKUP(5&amp;$A:$A,List!$A:U,5,0)=0,"",VLOOKUP(5&amp;$A:$A,List!$A:U,5,0)),"")</f>
        <v/>
      </c>
      <c r="U14" s="9" t="str">
        <f>IFERROR(IF(VLOOKUP(5&amp;$A:$A,List!$A:V,6,0)=0,"",VLOOKUP(5&amp;$A:$A,List!$A:V,6,0)),"")</f>
        <v/>
      </c>
      <c r="V14" s="7" t="str">
        <f>IFERROR(IF(VLOOKUP(6&amp;$A:$A,List!$A:W,3,0)=0,"",VLOOKUP(6&amp;$A:$A,List!$A:W,3,0)),"")</f>
        <v/>
      </c>
      <c r="W14" s="8" t="str">
        <f>IFERROR(IF(VLOOKUP(6&amp;$A:$A,List!$A:X,4,0)=0,"",VLOOKUP(6&amp;$A:$A,List!$A:X,4,0)),"")</f>
        <v/>
      </c>
      <c r="X14" s="8" t="str">
        <f>IFERROR(IF(VLOOKUP(6&amp;$A:$A,List!$A:Y,5,0)=0,"",VLOOKUP(6&amp;$A:$A,List!$A:Y,5,0)),"")</f>
        <v/>
      </c>
      <c r="Y14" s="9" t="str">
        <f>IFERROR(IF(VLOOKUP(6&amp;$A:$A,List!$A:Z,6,0)=0,"",VLOOKUP(6&amp;$A:$A,List!$A:Z,6,0)),"")</f>
        <v/>
      </c>
      <c r="Z14" s="7" t="str">
        <f>IFERROR(IF(VLOOKUP(7&amp;$A:$A,List!$A:AA,3,0)=0,"",VLOOKUP(7&amp;$A:$A,List!$A:AA,3,0)),"")</f>
        <v/>
      </c>
      <c r="AA14" s="8" t="str">
        <f>IFERROR(IF(VLOOKUP(7&amp;$A:$A,List!$A:AB,4,0)=0,"",VLOOKUP(7&amp;$A:$A,List!$A:AB,4,0)),"")</f>
        <v/>
      </c>
      <c r="AB14" s="8" t="str">
        <f>IFERROR(IF(VLOOKUP(7&amp;$A:$A,List!$A:AC,5,0)=0,"",VLOOKUP(7&amp;$A:$A,List!$A:AC,5,0)),"")</f>
        <v/>
      </c>
      <c r="AC14" s="9" t="str">
        <f>IFERROR(IF(VLOOKUP(7&amp;$A:$A,List!$A:AD,6,0)=0,"",VLOOKUP(7&amp;$A:$A,List!$A:AD,6,0)),"")</f>
        <v/>
      </c>
      <c r="AD14" s="7" t="str">
        <f>IFERROR(IF(VLOOKUP(8&amp;$A:$A,List!$A:AE,3,0)=0,"",VLOOKUP(8&amp;$A:$A,List!$A:AE,3,0)),"")</f>
        <v/>
      </c>
      <c r="AE14" s="8" t="str">
        <f>IFERROR(IF(VLOOKUP(8&amp;$A:$A,List!$A:AF,4,0)=0,"",VLOOKUP(8&amp;$A:$A,List!$A:AF,4,0)),"")</f>
        <v/>
      </c>
      <c r="AF14" s="8" t="str">
        <f>IFERROR(IF(VLOOKUP(8&amp;$A:$A,List!$A:AG,5,0)=0,"",VLOOKUP(8&amp;$A:$A,List!$A:AG,5,0)),"")</f>
        <v/>
      </c>
      <c r="AG14" s="9" t="str">
        <f>IFERROR(IF(VLOOKUP(8&amp;$A:$A,List!$A:AH,6,0)=0,"",VLOOKUP(8&amp;$A:$A,List!$A:AH,6,0)),"")</f>
        <v/>
      </c>
    </row>
    <row r="15" spans="1:33" x14ac:dyDescent="0.25">
      <c r="A15" s="1" t="s">
        <v>103</v>
      </c>
      <c r="B15" s="7" t="str">
        <f>IFERROR(IF(VLOOKUP(1&amp;$A:$A,List!$A:C,3,0)=0,"",VLOOKUP(1&amp;$A:$A,List!$A:C,3,0)),"")</f>
        <v>HATTAT</v>
      </c>
      <c r="C15" s="8" t="str">
        <f>IFERROR(IF(VLOOKUP(1&amp;$A:$A,List!$A:D,4,0)=0,"",VLOOKUP(1&amp;$A:$A,List!$A:D,4,0)),"")</f>
        <v>HTT 3032349</v>
      </c>
      <c r="D15" s="8" t="str">
        <f>IFERROR(IF(VLOOKUP(1&amp;$A:$A,List!$A:E,5,0)=0,"",VLOOKUP(1&amp;$A:$A,List!$A:E,5,0)),"")</f>
        <v>11,42</v>
      </c>
      <c r="E15" s="9" t="str">
        <f>IFERROR(IF(VLOOKUP(1&amp;$A:$A,List!$A:F,6,0)=0,"",VLOOKUP(1&amp;$A:$A,List!$A:F,6,0)),"")</f>
        <v>BK21 2M008 AC - 1840037</v>
      </c>
      <c r="F15" s="7" t="str">
        <f>IFERROR(IF(VLOOKUP(2&amp;$A:$A,List!$A:G,3,0)=0,"",VLOOKUP(2&amp;$A:$A,List!$A:G,3,0)),"")</f>
        <v>DELPHI</v>
      </c>
      <c r="G15" s="8" t="str">
        <f>IFERROR(IF(VLOOKUP(2&amp;$A:$A,List!$A:H,4,0)=0,"",VLOOKUP(2&amp;$A:$A,List!$A:H,4,0)),"")</f>
        <v>DEL LP2662</v>
      </c>
      <c r="H15" s="8" t="str">
        <f>IFERROR(IF(VLOOKUP(2&amp;$A:$A,List!$A:I,5,0)=0,"",VLOOKUP(2&amp;$A:$A,List!$A:I,5,0)),"")</f>
        <v>17,41</v>
      </c>
      <c r="I15" s="9" t="str">
        <f>IFERROR(IF(VLOOKUP(2&amp;$A:$A,List!$A:J,6,0)=0,"",VLOOKUP(2&amp;$A:$A,List!$A:J,6,0)),"")</f>
        <v>BK21 2M008 AC - 1840037</v>
      </c>
      <c r="J15" s="7" t="str">
        <f>IFERROR(IF(VLOOKUP(3&amp;$A:$A,List!$A:K,3,0)=0,"",VLOOKUP(3&amp;$A:$A,List!$A:K,3,0)),"")</f>
        <v>TRW</v>
      </c>
      <c r="K15" s="8" t="str">
        <f>IFERROR(IF(VLOOKUP(3&amp;$A:$A,List!$A:L,4,0)=0,"",VLOOKUP(3&amp;$A:$A,List!$A:L,4,0)),"")</f>
        <v>TRW GDB1968</v>
      </c>
      <c r="L15" s="8" t="str">
        <f>IFERROR(IF(VLOOKUP(3&amp;$A:$A,List!$A:M,5,0)=0,"",VLOOKUP(3&amp;$A:$A,List!$A:M,5,0)),"")</f>
        <v>17,43</v>
      </c>
      <c r="M15" s="9" t="str">
        <f>IFERROR(IF(VLOOKUP(3&amp;$A:$A,List!$A:N,6,0)=0,"",VLOOKUP(3&amp;$A:$A,List!$A:N,6,0)),"")</f>
        <v>BK21 2M008 AC - 1840037</v>
      </c>
      <c r="N15" s="7" t="str">
        <f>IFERROR(IF(VLOOKUP(4&amp;$A:$A,List!$A:O,3,0)=0,"",VLOOKUP(4&amp;$A:$A,List!$A:O,3,0)),"")</f>
        <v>BSG</v>
      </c>
      <c r="O15" s="8" t="str">
        <f>IFERROR(IF(VLOOKUP(4&amp;$A:$A,List!$A:P,4,0)=0,"",VLOOKUP(4&amp;$A:$A,List!$A:P,4,0)),"")</f>
        <v>BSG 30-200-035</v>
      </c>
      <c r="P15" s="8" t="str">
        <f>IFERROR(IF(VLOOKUP(4&amp;$A:$A,List!$A:Q,5,0)=0,"",VLOOKUP(4&amp;$A:$A,List!$A:Q,5,0)),"")</f>
        <v>9,08</v>
      </c>
      <c r="Q15" s="9" t="str">
        <f>IFERROR(IF(VLOOKUP(4&amp;$A:$A,List!$A:R,6,0)=0,"",VLOOKUP(4&amp;$A:$A,List!$A:R,6,0)),"")</f>
        <v>BK21 2M008 AC - 1840037</v>
      </c>
      <c r="R15" s="7" t="str">
        <f>IFERROR(IF(VLOOKUP(5&amp;$A:$A,List!$A:S,3,0)=0,"",VLOOKUP(5&amp;$A:$A,List!$A:S,3,0)),"")</f>
        <v>IOE-FD</v>
      </c>
      <c r="S15" s="8" t="str">
        <f>IFERROR(IF(VLOOKUP(5&amp;$A:$A,List!$A:T,4,0)=0,"",VLOOKUP(5&amp;$A:$A,List!$A:T,4,0)),"")</f>
        <v>F MEBK2J 2M008 AA</v>
      </c>
      <c r="T15" s="8" t="str">
        <f>IFERROR(IF(VLOOKUP(5&amp;$A:$A,List!$A:U,5,0)=0,"",VLOOKUP(5&amp;$A:$A,List!$A:U,5,0)),"")</f>
        <v>23,18</v>
      </c>
      <c r="U15" s="9" t="str">
        <f>IFERROR(IF(VLOOKUP(5&amp;$A:$A,List!$A:V,6,0)=0,"",VLOOKUP(5&amp;$A:$A,List!$A:V,6,0)),"")</f>
        <v>BK21 2M008 AC - 1916327</v>
      </c>
      <c r="V15" s="7" t="str">
        <f>IFERROR(IF(VLOOKUP(6&amp;$A:$A,List!$A:W,3,0)=0,"",VLOOKUP(6&amp;$A:$A,List!$A:W,3,0)),"")</f>
        <v/>
      </c>
      <c r="W15" s="8" t="str">
        <f>IFERROR(IF(VLOOKUP(6&amp;$A:$A,List!$A:X,4,0)=0,"",VLOOKUP(6&amp;$A:$A,List!$A:X,4,0)),"")</f>
        <v/>
      </c>
      <c r="X15" s="8" t="str">
        <f>IFERROR(IF(VLOOKUP(6&amp;$A:$A,List!$A:Y,5,0)=0,"",VLOOKUP(6&amp;$A:$A,List!$A:Y,5,0)),"")</f>
        <v/>
      </c>
      <c r="Y15" s="9" t="str">
        <f>IFERROR(IF(VLOOKUP(6&amp;$A:$A,List!$A:Z,6,0)=0,"",VLOOKUP(6&amp;$A:$A,List!$A:Z,6,0)),"")</f>
        <v/>
      </c>
      <c r="Z15" s="7" t="str">
        <f>IFERROR(IF(VLOOKUP(7&amp;$A:$A,List!$A:AA,3,0)=0,"",VLOOKUP(7&amp;$A:$A,List!$A:AA,3,0)),"")</f>
        <v/>
      </c>
      <c r="AA15" s="8" t="str">
        <f>IFERROR(IF(VLOOKUP(7&amp;$A:$A,List!$A:AB,4,0)=0,"",VLOOKUP(7&amp;$A:$A,List!$A:AB,4,0)),"")</f>
        <v/>
      </c>
      <c r="AB15" s="8" t="str">
        <f>IFERROR(IF(VLOOKUP(7&amp;$A:$A,List!$A:AC,5,0)=0,"",VLOOKUP(7&amp;$A:$A,List!$A:AC,5,0)),"")</f>
        <v/>
      </c>
      <c r="AC15" s="9" t="str">
        <f>IFERROR(IF(VLOOKUP(7&amp;$A:$A,List!$A:AD,6,0)=0,"",VLOOKUP(7&amp;$A:$A,List!$A:AD,6,0)),"")</f>
        <v/>
      </c>
      <c r="AD15" s="7" t="str">
        <f>IFERROR(IF(VLOOKUP(8&amp;$A:$A,List!$A:AE,3,0)=0,"",VLOOKUP(8&amp;$A:$A,List!$A:AE,3,0)),"")</f>
        <v/>
      </c>
      <c r="AE15" s="8" t="str">
        <f>IFERROR(IF(VLOOKUP(8&amp;$A:$A,List!$A:AF,4,0)=0,"",VLOOKUP(8&amp;$A:$A,List!$A:AF,4,0)),"")</f>
        <v/>
      </c>
      <c r="AF15" s="8" t="str">
        <f>IFERROR(IF(VLOOKUP(8&amp;$A:$A,List!$A:AG,5,0)=0,"",VLOOKUP(8&amp;$A:$A,List!$A:AG,5,0)),"")</f>
        <v/>
      </c>
      <c r="AG15" s="9" t="str">
        <f>IFERROR(IF(VLOOKUP(8&amp;$A:$A,List!$A:AH,6,0)=0,"",VLOOKUP(8&amp;$A:$A,List!$A:AH,6,0)),"")</f>
        <v/>
      </c>
    </row>
    <row r="16" spans="1:33" x14ac:dyDescent="0.25">
      <c r="A16" s="1" t="s">
        <v>119</v>
      </c>
      <c r="B16" s="7" t="str">
        <f>IFERROR(IF(VLOOKUP(1&amp;$A:$A,List!$A:C,3,0)=0,"",VLOOKUP(1&amp;$A:$A,List!$A:C,3,0)),"")</f>
        <v>HATTAT</v>
      </c>
      <c r="C16" s="8" t="str">
        <f>IFERROR(IF(VLOOKUP(1&amp;$A:$A,List!$A:D,4,0)=0,"",VLOOKUP(1&amp;$A:$A,List!$A:D,4,0)),"")</f>
        <v>HTT 3032349</v>
      </c>
      <c r="D16" s="8" t="str">
        <f>IFERROR(IF(VLOOKUP(1&amp;$A:$A,List!$A:E,5,0)=0,"",VLOOKUP(1&amp;$A:$A,List!$A:E,5,0)),"")</f>
        <v>11,42</v>
      </c>
      <c r="E16" s="9" t="str">
        <f>IFERROR(IF(VLOOKUP(1&amp;$A:$A,List!$A:F,6,0)=0,"",VLOOKUP(1&amp;$A:$A,List!$A:F,6,0)),"")</f>
        <v>BK21 2M008 AC - 1840037</v>
      </c>
      <c r="F16" s="7" t="str">
        <f>IFERROR(IF(VLOOKUP(2&amp;$A:$A,List!$A:G,3,0)=0,"",VLOOKUP(2&amp;$A:$A,List!$A:G,3,0)),"")</f>
        <v>DELPHI</v>
      </c>
      <c r="G16" s="8" t="str">
        <f>IFERROR(IF(VLOOKUP(2&amp;$A:$A,List!$A:H,4,0)=0,"",VLOOKUP(2&amp;$A:$A,List!$A:H,4,0)),"")</f>
        <v>DEL LP2662</v>
      </c>
      <c r="H16" s="8" t="str">
        <f>IFERROR(IF(VLOOKUP(2&amp;$A:$A,List!$A:I,5,0)=0,"",VLOOKUP(2&amp;$A:$A,List!$A:I,5,0)),"")</f>
        <v>17,41</v>
      </c>
      <c r="I16" s="9" t="str">
        <f>IFERROR(IF(VLOOKUP(2&amp;$A:$A,List!$A:J,6,0)=0,"",VLOOKUP(2&amp;$A:$A,List!$A:J,6,0)),"")</f>
        <v>BK21 2M008 AC - 1840037</v>
      </c>
      <c r="J16" s="7" t="str">
        <f>IFERROR(IF(VLOOKUP(3&amp;$A:$A,List!$A:K,3,0)=0,"",VLOOKUP(3&amp;$A:$A,List!$A:K,3,0)),"")</f>
        <v>TRW</v>
      </c>
      <c r="K16" s="8" t="str">
        <f>IFERROR(IF(VLOOKUP(3&amp;$A:$A,List!$A:L,4,0)=0,"",VLOOKUP(3&amp;$A:$A,List!$A:L,4,0)),"")</f>
        <v>TRW GDB1968</v>
      </c>
      <c r="L16" s="8" t="str">
        <f>IFERROR(IF(VLOOKUP(3&amp;$A:$A,List!$A:M,5,0)=0,"",VLOOKUP(3&amp;$A:$A,List!$A:M,5,0)),"")</f>
        <v>17,43</v>
      </c>
      <c r="M16" s="9" t="str">
        <f>IFERROR(IF(VLOOKUP(3&amp;$A:$A,List!$A:N,6,0)=0,"",VLOOKUP(3&amp;$A:$A,List!$A:N,6,0)),"")</f>
        <v>BK21 2M008 AC - 1840037</v>
      </c>
      <c r="N16" s="7" t="str">
        <f>IFERROR(IF(VLOOKUP(4&amp;$A:$A,List!$A:O,3,0)=0,"",VLOOKUP(4&amp;$A:$A,List!$A:O,3,0)),"")</f>
        <v>BSG</v>
      </c>
      <c r="O16" s="8" t="str">
        <f>IFERROR(IF(VLOOKUP(4&amp;$A:$A,List!$A:P,4,0)=0,"",VLOOKUP(4&amp;$A:$A,List!$A:P,4,0)),"")</f>
        <v>BSG 30-200-035</v>
      </c>
      <c r="P16" s="8" t="str">
        <f>IFERROR(IF(VLOOKUP(4&amp;$A:$A,List!$A:Q,5,0)=0,"",VLOOKUP(4&amp;$A:$A,List!$A:Q,5,0)),"")</f>
        <v>9,08</v>
      </c>
      <c r="Q16" s="9" t="str">
        <f>IFERROR(IF(VLOOKUP(4&amp;$A:$A,List!$A:R,6,0)=0,"",VLOOKUP(4&amp;$A:$A,List!$A:R,6,0)),"")</f>
        <v>BK21 2M008 AC - 1840037</v>
      </c>
      <c r="R16" s="7" t="str">
        <f>IFERROR(IF(VLOOKUP(5&amp;$A:$A,List!$A:S,3,0)=0,"",VLOOKUP(5&amp;$A:$A,List!$A:S,3,0)),"")</f>
        <v>IOE-FD</v>
      </c>
      <c r="S16" s="8" t="str">
        <f>IFERROR(IF(VLOOKUP(5&amp;$A:$A,List!$A:T,4,0)=0,"",VLOOKUP(5&amp;$A:$A,List!$A:T,4,0)),"")</f>
        <v>F MEBK2J 2M008 AA</v>
      </c>
      <c r="T16" s="8" t="str">
        <f>IFERROR(IF(VLOOKUP(5&amp;$A:$A,List!$A:U,5,0)=0,"",VLOOKUP(5&amp;$A:$A,List!$A:U,5,0)),"")</f>
        <v>23,18</v>
      </c>
      <c r="U16" s="9" t="str">
        <f>IFERROR(IF(VLOOKUP(5&amp;$A:$A,List!$A:V,6,0)=0,"",VLOOKUP(5&amp;$A:$A,List!$A:V,6,0)),"")</f>
        <v>BK21 2M008 AC - 1916327</v>
      </c>
      <c r="V16" s="7" t="str">
        <f>IFERROR(IF(VLOOKUP(6&amp;$A:$A,List!$A:W,3,0)=0,"",VLOOKUP(6&amp;$A:$A,List!$A:W,3,0)),"")</f>
        <v/>
      </c>
      <c r="W16" s="8" t="str">
        <f>IFERROR(IF(VLOOKUP(6&amp;$A:$A,List!$A:X,4,0)=0,"",VLOOKUP(6&amp;$A:$A,List!$A:X,4,0)),"")</f>
        <v/>
      </c>
      <c r="X16" s="8" t="str">
        <f>IFERROR(IF(VLOOKUP(6&amp;$A:$A,List!$A:Y,5,0)=0,"",VLOOKUP(6&amp;$A:$A,List!$A:Y,5,0)),"")</f>
        <v/>
      </c>
      <c r="Y16" s="9" t="str">
        <f>IFERROR(IF(VLOOKUP(6&amp;$A:$A,List!$A:Z,6,0)=0,"",VLOOKUP(6&amp;$A:$A,List!$A:Z,6,0)),"")</f>
        <v/>
      </c>
      <c r="Z16" s="7" t="str">
        <f>IFERROR(IF(VLOOKUP(7&amp;$A:$A,List!$A:AA,3,0)=0,"",VLOOKUP(7&amp;$A:$A,List!$A:AA,3,0)),"")</f>
        <v/>
      </c>
      <c r="AA16" s="8" t="str">
        <f>IFERROR(IF(VLOOKUP(7&amp;$A:$A,List!$A:AB,4,0)=0,"",VLOOKUP(7&amp;$A:$A,List!$A:AB,4,0)),"")</f>
        <v/>
      </c>
      <c r="AB16" s="8" t="str">
        <f>IFERROR(IF(VLOOKUP(7&amp;$A:$A,List!$A:AC,5,0)=0,"",VLOOKUP(7&amp;$A:$A,List!$A:AC,5,0)),"")</f>
        <v/>
      </c>
      <c r="AC16" s="9" t="str">
        <f>IFERROR(IF(VLOOKUP(7&amp;$A:$A,List!$A:AD,6,0)=0,"",VLOOKUP(7&amp;$A:$A,List!$A:AD,6,0)),"")</f>
        <v/>
      </c>
      <c r="AD16" s="7" t="str">
        <f>IFERROR(IF(VLOOKUP(8&amp;$A:$A,List!$A:AE,3,0)=0,"",VLOOKUP(8&amp;$A:$A,List!$A:AE,3,0)),"")</f>
        <v/>
      </c>
      <c r="AE16" s="8" t="str">
        <f>IFERROR(IF(VLOOKUP(8&amp;$A:$A,List!$A:AF,4,0)=0,"",VLOOKUP(8&amp;$A:$A,List!$A:AF,4,0)),"")</f>
        <v/>
      </c>
      <c r="AF16" s="8" t="str">
        <f>IFERROR(IF(VLOOKUP(8&amp;$A:$A,List!$A:AG,5,0)=0,"",VLOOKUP(8&amp;$A:$A,List!$A:AG,5,0)),"")</f>
        <v/>
      </c>
      <c r="AG16" s="9" t="str">
        <f>IFERROR(IF(VLOOKUP(8&amp;$A:$A,List!$A:AH,6,0)=0,"",VLOOKUP(8&amp;$A:$A,List!$A:AH,6,0)),"")</f>
        <v/>
      </c>
    </row>
    <row r="17" spans="1:33" x14ac:dyDescent="0.25">
      <c r="A17" s="1" t="s">
        <v>120</v>
      </c>
      <c r="B17" s="7" t="str">
        <f>IFERROR(IF(VLOOKUP(1&amp;$A:$A,List!$A:C,3,0)=0,"",VLOOKUP(1&amp;$A:$A,List!$A:C,3,0)),"")</f>
        <v>HATTAT</v>
      </c>
      <c r="C17" s="8" t="str">
        <f>IFERROR(IF(VLOOKUP(1&amp;$A:$A,List!$A:D,4,0)=0,"",VLOOKUP(1&amp;$A:$A,List!$A:D,4,0)),"")</f>
        <v>HTT 3032349</v>
      </c>
      <c r="D17" s="8" t="str">
        <f>IFERROR(IF(VLOOKUP(1&amp;$A:$A,List!$A:E,5,0)=0,"",VLOOKUP(1&amp;$A:$A,List!$A:E,5,0)),"")</f>
        <v>11,42</v>
      </c>
      <c r="E17" s="9" t="str">
        <f>IFERROR(IF(VLOOKUP(1&amp;$A:$A,List!$A:F,6,0)=0,"",VLOOKUP(1&amp;$A:$A,List!$A:F,6,0)),"")</f>
        <v>BK21 2M008 AC - 1840037</v>
      </c>
      <c r="F17" s="7" t="str">
        <f>IFERROR(IF(VLOOKUP(2&amp;$A:$A,List!$A:G,3,0)=0,"",VLOOKUP(2&amp;$A:$A,List!$A:G,3,0)),"")</f>
        <v>DELPHI</v>
      </c>
      <c r="G17" s="8" t="str">
        <f>IFERROR(IF(VLOOKUP(2&amp;$A:$A,List!$A:H,4,0)=0,"",VLOOKUP(2&amp;$A:$A,List!$A:H,4,0)),"")</f>
        <v>DEL LP2662</v>
      </c>
      <c r="H17" s="8" t="str">
        <f>IFERROR(IF(VLOOKUP(2&amp;$A:$A,List!$A:I,5,0)=0,"",VLOOKUP(2&amp;$A:$A,List!$A:I,5,0)),"")</f>
        <v>17,41</v>
      </c>
      <c r="I17" s="9" t="str">
        <f>IFERROR(IF(VLOOKUP(2&amp;$A:$A,List!$A:J,6,0)=0,"",VLOOKUP(2&amp;$A:$A,List!$A:J,6,0)),"")</f>
        <v>BK21 2M008 AC - 1840037</v>
      </c>
      <c r="J17" s="7" t="str">
        <f>IFERROR(IF(VLOOKUP(3&amp;$A:$A,List!$A:K,3,0)=0,"",VLOOKUP(3&amp;$A:$A,List!$A:K,3,0)),"")</f>
        <v>TRW</v>
      </c>
      <c r="K17" s="8" t="str">
        <f>IFERROR(IF(VLOOKUP(3&amp;$A:$A,List!$A:L,4,0)=0,"",VLOOKUP(3&amp;$A:$A,List!$A:L,4,0)),"")</f>
        <v>TRW GDB1968</v>
      </c>
      <c r="L17" s="8" t="str">
        <f>IFERROR(IF(VLOOKUP(3&amp;$A:$A,List!$A:M,5,0)=0,"",VLOOKUP(3&amp;$A:$A,List!$A:M,5,0)),"")</f>
        <v>17,43</v>
      </c>
      <c r="M17" s="9" t="str">
        <f>IFERROR(IF(VLOOKUP(3&amp;$A:$A,List!$A:N,6,0)=0,"",VLOOKUP(3&amp;$A:$A,List!$A:N,6,0)),"")</f>
        <v>BK21 2M008 AC - 1840037</v>
      </c>
      <c r="N17" s="7" t="str">
        <f>IFERROR(IF(VLOOKUP(4&amp;$A:$A,List!$A:O,3,0)=0,"",VLOOKUP(4&amp;$A:$A,List!$A:O,3,0)),"")</f>
        <v>BSG</v>
      </c>
      <c r="O17" s="8" t="str">
        <f>IFERROR(IF(VLOOKUP(4&amp;$A:$A,List!$A:P,4,0)=0,"",VLOOKUP(4&amp;$A:$A,List!$A:P,4,0)),"")</f>
        <v>BSG 30-200-035</v>
      </c>
      <c r="P17" s="8" t="str">
        <f>IFERROR(IF(VLOOKUP(4&amp;$A:$A,List!$A:Q,5,0)=0,"",VLOOKUP(4&amp;$A:$A,List!$A:Q,5,0)),"")</f>
        <v>9,08</v>
      </c>
      <c r="Q17" s="9" t="str">
        <f>IFERROR(IF(VLOOKUP(4&amp;$A:$A,List!$A:R,6,0)=0,"",VLOOKUP(4&amp;$A:$A,List!$A:R,6,0)),"")</f>
        <v>BK21 2M008 AC - 1840037</v>
      </c>
      <c r="R17" s="7" t="str">
        <f>IFERROR(IF(VLOOKUP(5&amp;$A:$A,List!$A:S,3,0)=0,"",VLOOKUP(5&amp;$A:$A,List!$A:S,3,0)),"")</f>
        <v>IOE-FD</v>
      </c>
      <c r="S17" s="8" t="str">
        <f>IFERROR(IF(VLOOKUP(5&amp;$A:$A,List!$A:T,4,0)=0,"",VLOOKUP(5&amp;$A:$A,List!$A:T,4,0)),"")</f>
        <v>F MEBK2J 2M008 AA</v>
      </c>
      <c r="T17" s="8" t="str">
        <f>IFERROR(IF(VLOOKUP(5&amp;$A:$A,List!$A:U,5,0)=0,"",VLOOKUP(5&amp;$A:$A,List!$A:U,5,0)),"")</f>
        <v>23,18</v>
      </c>
      <c r="U17" s="9" t="str">
        <f>IFERROR(IF(VLOOKUP(5&amp;$A:$A,List!$A:V,6,0)=0,"",VLOOKUP(5&amp;$A:$A,List!$A:V,6,0)),"")</f>
        <v>BK21 2M008 AC - 1916327</v>
      </c>
      <c r="V17" s="7" t="str">
        <f>IFERROR(IF(VLOOKUP(6&amp;$A:$A,List!$A:W,3,0)=0,"",VLOOKUP(6&amp;$A:$A,List!$A:W,3,0)),"")</f>
        <v/>
      </c>
      <c r="W17" s="8" t="str">
        <f>IFERROR(IF(VLOOKUP(6&amp;$A:$A,List!$A:X,4,0)=0,"",VLOOKUP(6&amp;$A:$A,List!$A:X,4,0)),"")</f>
        <v/>
      </c>
      <c r="X17" s="8" t="str">
        <f>IFERROR(IF(VLOOKUP(6&amp;$A:$A,List!$A:Y,5,0)=0,"",VLOOKUP(6&amp;$A:$A,List!$A:Y,5,0)),"")</f>
        <v/>
      </c>
      <c r="Y17" s="9" t="str">
        <f>IFERROR(IF(VLOOKUP(6&amp;$A:$A,List!$A:Z,6,0)=0,"",VLOOKUP(6&amp;$A:$A,List!$A:Z,6,0)),"")</f>
        <v/>
      </c>
      <c r="Z17" s="7" t="str">
        <f>IFERROR(IF(VLOOKUP(7&amp;$A:$A,List!$A:AA,3,0)=0,"",VLOOKUP(7&amp;$A:$A,List!$A:AA,3,0)),"")</f>
        <v/>
      </c>
      <c r="AA17" s="8" t="str">
        <f>IFERROR(IF(VLOOKUP(7&amp;$A:$A,List!$A:AB,4,0)=0,"",VLOOKUP(7&amp;$A:$A,List!$A:AB,4,0)),"")</f>
        <v/>
      </c>
      <c r="AB17" s="8" t="str">
        <f>IFERROR(IF(VLOOKUP(7&amp;$A:$A,List!$A:AC,5,0)=0,"",VLOOKUP(7&amp;$A:$A,List!$A:AC,5,0)),"")</f>
        <v/>
      </c>
      <c r="AC17" s="9" t="str">
        <f>IFERROR(IF(VLOOKUP(7&amp;$A:$A,List!$A:AD,6,0)=0,"",VLOOKUP(7&amp;$A:$A,List!$A:AD,6,0)),"")</f>
        <v/>
      </c>
      <c r="AD17" s="7" t="str">
        <f>IFERROR(IF(VLOOKUP(8&amp;$A:$A,List!$A:AE,3,0)=0,"",VLOOKUP(8&amp;$A:$A,List!$A:AE,3,0)),"")</f>
        <v/>
      </c>
      <c r="AE17" s="8" t="str">
        <f>IFERROR(IF(VLOOKUP(8&amp;$A:$A,List!$A:AF,4,0)=0,"",VLOOKUP(8&amp;$A:$A,List!$A:AF,4,0)),"")</f>
        <v/>
      </c>
      <c r="AF17" s="8" t="str">
        <f>IFERROR(IF(VLOOKUP(8&amp;$A:$A,List!$A:AG,5,0)=0,"",VLOOKUP(8&amp;$A:$A,List!$A:AG,5,0)),"")</f>
        <v/>
      </c>
      <c r="AG17" s="9" t="str">
        <f>IFERROR(IF(VLOOKUP(8&amp;$A:$A,List!$A:AH,6,0)=0,"",VLOOKUP(8&amp;$A:$A,List!$A:AH,6,0)),"")</f>
        <v/>
      </c>
    </row>
    <row r="18" spans="1:33" x14ac:dyDescent="0.25">
      <c r="A18" s="1">
        <v>1840037</v>
      </c>
      <c r="B18" s="7" t="str">
        <f>IFERROR(IF(VLOOKUP(1&amp;$A:$A,List!$A:C,3,0)=0,"",VLOOKUP(1&amp;$A:$A,List!$A:C,3,0)),"")</f>
        <v>BOSCH</v>
      </c>
      <c r="C18" s="8" t="str">
        <f>IFERROR(IF(VLOOKUP(1&amp;$A:$A,List!$A:D,4,0)=0,"",VLOOKUP(1&amp;$A:$A,List!$A:D,4,0)),"")</f>
        <v>BCH 0986494796</v>
      </c>
      <c r="D18" s="8" t="str">
        <f>IFERROR(IF(VLOOKUP(1&amp;$A:$A,List!$A:E,5,0)=0,"",VLOOKUP(1&amp;$A:$A,List!$A:E,5,0)),"")</f>
        <v>16,59</v>
      </c>
      <c r="E18" s="9" t="str">
        <f>IFERROR(IF(VLOOKUP(1&amp;$A:$A,List!$A:F,6,0)=0,"",VLOOKUP(1&amp;$A:$A,List!$A:F,6,0)),"")</f>
        <v xml:space="preserve">1840037 - </v>
      </c>
      <c r="F18" s="7" t="str">
        <f>IFERROR(IF(VLOOKUP(2&amp;$A:$A,List!$A:G,3,0)=0,"",VLOOKUP(2&amp;$A:$A,List!$A:G,3,0)),"")</f>
        <v>TRW</v>
      </c>
      <c r="G18" s="8" t="str">
        <f>IFERROR(IF(VLOOKUP(2&amp;$A:$A,List!$A:H,4,0)=0,"",VLOOKUP(2&amp;$A:$A,List!$A:H,4,0)),"")</f>
        <v>TRW GDB1968</v>
      </c>
      <c r="H18" s="8" t="str">
        <f>IFERROR(IF(VLOOKUP(2&amp;$A:$A,List!$A:I,5,0)=0,"",VLOOKUP(2&amp;$A:$A,List!$A:I,5,0)),"")</f>
        <v>17,49</v>
      </c>
      <c r="I18" s="9" t="str">
        <f>IFERROR(IF(VLOOKUP(2&amp;$A:$A,List!$A:J,6,0)=0,"",VLOOKUP(2&amp;$A:$A,List!$A:J,6,0)),"")</f>
        <v>1763916 - BK212M008AA-1840037</v>
      </c>
      <c r="J18" s="7" t="str">
        <f>IFERROR(IF(VLOOKUP(3&amp;$A:$A,List!$A:K,3,0)=0,"",VLOOKUP(3&amp;$A:$A,List!$A:K,3,0)),"")</f>
        <v>VALEO</v>
      </c>
      <c r="K18" s="8" t="str">
        <f>IFERROR(IF(VLOOKUP(3&amp;$A:$A,List!$A:L,4,0)=0,"",VLOOKUP(3&amp;$A:$A,List!$A:L,4,0)),"")</f>
        <v>VAL 601543</v>
      </c>
      <c r="L18" s="8" t="str">
        <f>IFERROR(IF(VLOOKUP(3&amp;$A:$A,List!$A:M,5,0)=0,"",VLOOKUP(3&amp;$A:$A,List!$A:M,5,0)),"")</f>
        <v>13,94</v>
      </c>
      <c r="M18" s="9" t="str">
        <f>IFERROR(IF(VLOOKUP(3&amp;$A:$A,List!$A:N,6,0)=0,"",VLOOKUP(3&amp;$A:$A,List!$A:N,6,0)),"")</f>
        <v>1840037 - 1916327-1763916-1829395</v>
      </c>
      <c r="N18" s="7" t="str">
        <f>IFERROR(IF(VLOOKUP(4&amp;$A:$A,List!$A:O,3,0)=0,"",VLOOKUP(4&amp;$A:$A,List!$A:O,3,0)),"")</f>
        <v>HATTAT</v>
      </c>
      <c r="O18" s="8" t="str">
        <f>IFERROR(IF(VLOOKUP(4&amp;$A:$A,List!$A:P,4,0)=0,"",VLOOKUP(4&amp;$A:$A,List!$A:P,4,0)),"")</f>
        <v>HTT 3032349</v>
      </c>
      <c r="P18" s="8" t="str">
        <f>IFERROR(IF(VLOOKUP(4&amp;$A:$A,List!$A:Q,5,0)=0,"",VLOOKUP(4&amp;$A:$A,List!$A:Q,5,0)),"")</f>
        <v>11,42</v>
      </c>
      <c r="Q18" s="9" t="str">
        <f>IFERROR(IF(VLOOKUP(4&amp;$A:$A,List!$A:R,6,0)=0,"",VLOOKUP(4&amp;$A:$A,List!$A:R,6,0)),"")</f>
        <v>BK21 2M008 AC - 1840037</v>
      </c>
      <c r="R18" s="7" t="str">
        <f>IFERROR(IF(VLOOKUP(5&amp;$A:$A,List!$A:S,3,0)=0,"",VLOOKUP(5&amp;$A:$A,List!$A:S,3,0)),"")</f>
        <v>DELPHI</v>
      </c>
      <c r="S18" s="8" t="str">
        <f>IFERROR(IF(VLOOKUP(5&amp;$A:$A,List!$A:T,4,0)=0,"",VLOOKUP(5&amp;$A:$A,List!$A:T,4,0)),"")</f>
        <v>DEL LP2662</v>
      </c>
      <c r="T18" s="8" t="str">
        <f>IFERROR(IF(VLOOKUP(5&amp;$A:$A,List!$A:U,5,0)=0,"",VLOOKUP(5&amp;$A:$A,List!$A:U,5,0)),"")</f>
        <v>17,41</v>
      </c>
      <c r="U18" s="9" t="str">
        <f>IFERROR(IF(VLOOKUP(5&amp;$A:$A,List!$A:V,6,0)=0,"",VLOOKUP(5&amp;$A:$A,List!$A:V,6,0)),"")</f>
        <v>BK21 2M008 AC - 1840037</v>
      </c>
      <c r="V18" s="7" t="str">
        <f>IFERROR(IF(VLOOKUP(6&amp;$A:$A,List!$A:W,3,0)=0,"",VLOOKUP(6&amp;$A:$A,List!$A:W,3,0)),"")</f>
        <v>TRW</v>
      </c>
      <c r="W18" s="8" t="str">
        <f>IFERROR(IF(VLOOKUP(6&amp;$A:$A,List!$A:X,4,0)=0,"",VLOOKUP(6&amp;$A:$A,List!$A:X,4,0)),"")</f>
        <v>TRW GDB1968</v>
      </c>
      <c r="X18" s="8" t="str">
        <f>IFERROR(IF(VLOOKUP(6&amp;$A:$A,List!$A:Y,5,0)=0,"",VLOOKUP(6&amp;$A:$A,List!$A:Y,5,0)),"")</f>
        <v>17,43</v>
      </c>
      <c r="Y18" s="9" t="str">
        <f>IFERROR(IF(VLOOKUP(6&amp;$A:$A,List!$A:Z,6,0)=0,"",VLOOKUP(6&amp;$A:$A,List!$A:Z,6,0)),"")</f>
        <v>BK21 2M008 AC - 1840037</v>
      </c>
      <c r="Z18" s="7" t="str">
        <f>IFERROR(IF(VLOOKUP(7&amp;$A:$A,List!$A:AA,3,0)=0,"",VLOOKUP(7&amp;$A:$A,List!$A:AA,3,0)),"")</f>
        <v>BSG</v>
      </c>
      <c r="AA18" s="8" t="str">
        <f>IFERROR(IF(VLOOKUP(7&amp;$A:$A,List!$A:AB,4,0)=0,"",VLOOKUP(7&amp;$A:$A,List!$A:AB,4,0)),"")</f>
        <v>BSG 30-200-035</v>
      </c>
      <c r="AB18" s="8" t="str">
        <f>IFERROR(IF(VLOOKUP(7&amp;$A:$A,List!$A:AC,5,0)=0,"",VLOOKUP(7&amp;$A:$A,List!$A:AC,5,0)),"")</f>
        <v>9,08</v>
      </c>
      <c r="AC18" s="9" t="str">
        <f>IFERROR(IF(VLOOKUP(7&amp;$A:$A,List!$A:AD,6,0)=0,"",VLOOKUP(7&amp;$A:$A,List!$A:AD,6,0)),"")</f>
        <v>BK21 2M008 AC - 1840037</v>
      </c>
      <c r="AD18" s="7" t="str">
        <f>IFERROR(IF(VLOOKUP(8&amp;$A:$A,List!$A:AE,3,0)=0,"",VLOOKUP(8&amp;$A:$A,List!$A:AE,3,0)),"")</f>
        <v/>
      </c>
      <c r="AE18" s="8" t="str">
        <f>IFERROR(IF(VLOOKUP(8&amp;$A:$A,List!$A:AF,4,0)=0,"",VLOOKUP(8&amp;$A:$A,List!$A:AF,4,0)),"")</f>
        <v/>
      </c>
      <c r="AF18" s="8" t="str">
        <f>IFERROR(IF(VLOOKUP(8&amp;$A:$A,List!$A:AG,5,0)=0,"",VLOOKUP(8&amp;$A:$A,List!$A:AG,5,0)),"")</f>
        <v/>
      </c>
      <c r="AG18" s="9" t="str">
        <f>IFERROR(IF(VLOOKUP(8&amp;$A:$A,List!$A:AH,6,0)=0,"",VLOOKUP(8&amp;$A:$A,List!$A:AH,6,0)),"")</f>
        <v/>
      </c>
    </row>
    <row r="19" spans="1:33" x14ac:dyDescent="0.25">
      <c r="A19" s="1" t="s">
        <v>129</v>
      </c>
      <c r="B19" s="7" t="str">
        <f>IFERROR(IF(VLOOKUP(1&amp;$A:$A,List!$A:C,3,0)=0,"",VLOOKUP(1&amp;$A:$A,List!$A:C,3,0)),"")</f>
        <v>FMC</v>
      </c>
      <c r="C19" s="8" t="str">
        <f>IFERROR(IF(VLOOKUP(1&amp;$A:$A,List!$A:D,4,0)=0,"",VLOOKUP(1&amp;$A:$A,List!$A:D,4,0)),"")</f>
        <v>F 95VB 17A795 AB</v>
      </c>
      <c r="D19" s="8" t="str">
        <f>IFERROR(IF(VLOOKUP(1&amp;$A:$A,List!$A:E,5,0)=0,"",VLOOKUP(1&amp;$A:$A,List!$A:E,5,0)),"")</f>
        <v>0,87</v>
      </c>
      <c r="E19" s="9" t="str">
        <f>IFERROR(IF(VLOOKUP(1&amp;$A:$A,List!$A:F,6,0)=0,"",VLOOKUP(1&amp;$A:$A,List!$A:F,6,0)),"")</f>
        <v>95VB17A795AB1003006-95VB 17A795 AB</v>
      </c>
      <c r="F19" s="7" t="str">
        <f>IFERROR(IF(VLOOKUP(2&amp;$A:$A,List!$A:G,3,0)=0,"",VLOOKUP(2&amp;$A:$A,List!$A:G,3,0)),"")</f>
        <v/>
      </c>
      <c r="G19" s="8" t="str">
        <f>IFERROR(IF(VLOOKUP(2&amp;$A:$A,List!$A:H,4,0)=0,"",VLOOKUP(2&amp;$A:$A,List!$A:H,4,0)),"")</f>
        <v/>
      </c>
      <c r="H19" s="8" t="str">
        <f>IFERROR(IF(VLOOKUP(2&amp;$A:$A,List!$A:I,5,0)=0,"",VLOOKUP(2&amp;$A:$A,List!$A:I,5,0)),"")</f>
        <v/>
      </c>
      <c r="I19" s="9" t="str">
        <f>IFERROR(IF(VLOOKUP(2&amp;$A:$A,List!$A:J,6,0)=0,"",VLOOKUP(2&amp;$A:$A,List!$A:J,6,0)),"")</f>
        <v/>
      </c>
      <c r="J19" s="7" t="str">
        <f>IFERROR(IF(VLOOKUP(3&amp;$A:$A,List!$A:K,3,0)=0,"",VLOOKUP(3&amp;$A:$A,List!$A:K,3,0)),"")</f>
        <v/>
      </c>
      <c r="K19" s="8" t="str">
        <f>IFERROR(IF(VLOOKUP(3&amp;$A:$A,List!$A:L,4,0)=0,"",VLOOKUP(3&amp;$A:$A,List!$A:L,4,0)),"")</f>
        <v/>
      </c>
      <c r="L19" s="8" t="str">
        <f>IFERROR(IF(VLOOKUP(3&amp;$A:$A,List!$A:M,5,0)=0,"",VLOOKUP(3&amp;$A:$A,List!$A:M,5,0)),"")</f>
        <v/>
      </c>
      <c r="M19" s="9" t="str">
        <f>IFERROR(IF(VLOOKUP(3&amp;$A:$A,List!$A:N,6,0)=0,"",VLOOKUP(3&amp;$A:$A,List!$A:N,6,0)),"")</f>
        <v/>
      </c>
      <c r="N19" s="7" t="str">
        <f>IFERROR(IF(VLOOKUP(4&amp;$A:$A,List!$A:O,3,0)=0,"",VLOOKUP(4&amp;$A:$A,List!$A:O,3,0)),"")</f>
        <v/>
      </c>
      <c r="O19" s="8" t="str">
        <f>IFERROR(IF(VLOOKUP(4&amp;$A:$A,List!$A:P,4,0)=0,"",VLOOKUP(4&amp;$A:$A,List!$A:P,4,0)),"")</f>
        <v/>
      </c>
      <c r="P19" s="8" t="str">
        <f>IFERROR(IF(VLOOKUP(4&amp;$A:$A,List!$A:Q,5,0)=0,"",VLOOKUP(4&amp;$A:$A,List!$A:Q,5,0)),"")</f>
        <v/>
      </c>
      <c r="Q19" s="9" t="str">
        <f>IFERROR(IF(VLOOKUP(4&amp;$A:$A,List!$A:R,6,0)=0,"",VLOOKUP(4&amp;$A:$A,List!$A:R,6,0)),"")</f>
        <v/>
      </c>
      <c r="R19" s="7" t="str">
        <f>IFERROR(IF(VLOOKUP(5&amp;$A:$A,List!$A:S,3,0)=0,"",VLOOKUP(5&amp;$A:$A,List!$A:S,3,0)),"")</f>
        <v/>
      </c>
      <c r="S19" s="8" t="str">
        <f>IFERROR(IF(VLOOKUP(5&amp;$A:$A,List!$A:T,4,0)=0,"",VLOOKUP(5&amp;$A:$A,List!$A:T,4,0)),"")</f>
        <v/>
      </c>
      <c r="T19" s="8" t="str">
        <f>IFERROR(IF(VLOOKUP(5&amp;$A:$A,List!$A:U,5,0)=0,"",VLOOKUP(5&amp;$A:$A,List!$A:U,5,0)),"")</f>
        <v/>
      </c>
      <c r="U19" s="9" t="str">
        <f>IFERROR(IF(VLOOKUP(5&amp;$A:$A,List!$A:V,6,0)=0,"",VLOOKUP(5&amp;$A:$A,List!$A:V,6,0)),"")</f>
        <v/>
      </c>
      <c r="V19" s="7" t="str">
        <f>IFERROR(IF(VLOOKUP(6&amp;$A:$A,List!$A:W,3,0)=0,"",VLOOKUP(6&amp;$A:$A,List!$A:W,3,0)),"")</f>
        <v/>
      </c>
      <c r="W19" s="8" t="str">
        <f>IFERROR(IF(VLOOKUP(6&amp;$A:$A,List!$A:X,4,0)=0,"",VLOOKUP(6&amp;$A:$A,List!$A:X,4,0)),"")</f>
        <v/>
      </c>
      <c r="X19" s="8" t="str">
        <f>IFERROR(IF(VLOOKUP(6&amp;$A:$A,List!$A:Y,5,0)=0,"",VLOOKUP(6&amp;$A:$A,List!$A:Y,5,0)),"")</f>
        <v/>
      </c>
      <c r="Y19" s="9" t="str">
        <f>IFERROR(IF(VLOOKUP(6&amp;$A:$A,List!$A:Z,6,0)=0,"",VLOOKUP(6&amp;$A:$A,List!$A:Z,6,0)),"")</f>
        <v/>
      </c>
      <c r="Z19" s="7" t="str">
        <f>IFERROR(IF(VLOOKUP(7&amp;$A:$A,List!$A:AA,3,0)=0,"",VLOOKUP(7&amp;$A:$A,List!$A:AA,3,0)),"")</f>
        <v/>
      </c>
      <c r="AA19" s="8" t="str">
        <f>IFERROR(IF(VLOOKUP(7&amp;$A:$A,List!$A:AB,4,0)=0,"",VLOOKUP(7&amp;$A:$A,List!$A:AB,4,0)),"")</f>
        <v/>
      </c>
      <c r="AB19" s="8" t="str">
        <f>IFERROR(IF(VLOOKUP(7&amp;$A:$A,List!$A:AC,5,0)=0,"",VLOOKUP(7&amp;$A:$A,List!$A:AC,5,0)),"")</f>
        <v/>
      </c>
      <c r="AC19" s="9" t="str">
        <f>IFERROR(IF(VLOOKUP(7&amp;$A:$A,List!$A:AD,6,0)=0,"",VLOOKUP(7&amp;$A:$A,List!$A:AD,6,0)),"")</f>
        <v/>
      </c>
      <c r="AD19" s="7" t="str">
        <f>IFERROR(IF(VLOOKUP(8&amp;$A:$A,List!$A:AE,3,0)=0,"",VLOOKUP(8&amp;$A:$A,List!$A:AE,3,0)),"")</f>
        <v/>
      </c>
      <c r="AE19" s="8" t="str">
        <f>IFERROR(IF(VLOOKUP(8&amp;$A:$A,List!$A:AF,4,0)=0,"",VLOOKUP(8&amp;$A:$A,List!$A:AF,4,0)),"")</f>
        <v/>
      </c>
      <c r="AF19" s="8" t="str">
        <f>IFERROR(IF(VLOOKUP(8&amp;$A:$A,List!$A:AG,5,0)=0,"",VLOOKUP(8&amp;$A:$A,List!$A:AG,5,0)),"")</f>
        <v/>
      </c>
      <c r="AG19" s="9" t="str">
        <f>IFERROR(IF(VLOOKUP(8&amp;$A:$A,List!$A:AH,6,0)=0,"",VLOOKUP(8&amp;$A:$A,List!$A:AH,6,0)),"")</f>
        <v/>
      </c>
    </row>
    <row r="20" spans="1:33" x14ac:dyDescent="0.25">
      <c r="A20" s="1" t="s">
        <v>134</v>
      </c>
      <c r="B20" s="7" t="str">
        <f>IFERROR(IF(VLOOKUP(1&amp;$A:$A,List!$A:C,3,0)=0,"",VLOOKUP(1&amp;$A:$A,List!$A:C,3,0)),"")</f>
        <v>FMC</v>
      </c>
      <c r="C20" s="8" t="str">
        <f>IFERROR(IF(VLOOKUP(1&amp;$A:$A,List!$A:D,4,0)=0,"",VLOOKUP(1&amp;$A:$A,List!$A:D,4,0)),"")</f>
        <v>F 95VB 7217 AB</v>
      </c>
      <c r="D20" s="8" t="str">
        <f>IFERROR(IF(VLOOKUP(1&amp;$A:$A,List!$A:E,5,0)=0,"",VLOOKUP(1&amp;$A:$A,List!$A:E,5,0)),"")</f>
        <v>7,01</v>
      </c>
      <c r="E20" s="9" t="str">
        <f>IFERROR(IF(VLOOKUP(1&amp;$A:$A,List!$A:F,6,0)=0,"",VLOOKUP(1&amp;$A:$A,List!$A:F,6,0)),"")</f>
        <v>1014401-95VB 7217 AB</v>
      </c>
      <c r="F20" s="7" t="str">
        <f>IFERROR(IF(VLOOKUP(2&amp;$A:$A,List!$A:G,3,0)=0,"",VLOOKUP(2&amp;$A:$A,List!$A:G,3,0)),"")</f>
        <v/>
      </c>
      <c r="G20" s="8" t="str">
        <f>IFERROR(IF(VLOOKUP(2&amp;$A:$A,List!$A:H,4,0)=0,"",VLOOKUP(2&amp;$A:$A,List!$A:H,4,0)),"")</f>
        <v/>
      </c>
      <c r="H20" s="8" t="str">
        <f>IFERROR(IF(VLOOKUP(2&amp;$A:$A,List!$A:I,5,0)=0,"",VLOOKUP(2&amp;$A:$A,List!$A:I,5,0)),"")</f>
        <v/>
      </c>
      <c r="I20" s="9" t="str">
        <f>IFERROR(IF(VLOOKUP(2&amp;$A:$A,List!$A:J,6,0)=0,"",VLOOKUP(2&amp;$A:$A,List!$A:J,6,0)),"")</f>
        <v/>
      </c>
      <c r="J20" s="7" t="str">
        <f>IFERROR(IF(VLOOKUP(3&amp;$A:$A,List!$A:K,3,0)=0,"",VLOOKUP(3&amp;$A:$A,List!$A:K,3,0)),"")</f>
        <v/>
      </c>
      <c r="K20" s="8" t="str">
        <f>IFERROR(IF(VLOOKUP(3&amp;$A:$A,List!$A:L,4,0)=0,"",VLOOKUP(3&amp;$A:$A,List!$A:L,4,0)),"")</f>
        <v/>
      </c>
      <c r="L20" s="8" t="str">
        <f>IFERROR(IF(VLOOKUP(3&amp;$A:$A,List!$A:M,5,0)=0,"",VLOOKUP(3&amp;$A:$A,List!$A:M,5,0)),"")</f>
        <v/>
      </c>
      <c r="M20" s="9" t="str">
        <f>IFERROR(IF(VLOOKUP(3&amp;$A:$A,List!$A:N,6,0)=0,"",VLOOKUP(3&amp;$A:$A,List!$A:N,6,0)),"")</f>
        <v/>
      </c>
      <c r="N20" s="7" t="str">
        <f>IFERROR(IF(VLOOKUP(4&amp;$A:$A,List!$A:O,3,0)=0,"",VLOOKUP(4&amp;$A:$A,List!$A:O,3,0)),"")</f>
        <v/>
      </c>
      <c r="O20" s="8" t="str">
        <f>IFERROR(IF(VLOOKUP(4&amp;$A:$A,List!$A:P,4,0)=0,"",VLOOKUP(4&amp;$A:$A,List!$A:P,4,0)),"")</f>
        <v/>
      </c>
      <c r="P20" s="8" t="str">
        <f>IFERROR(IF(VLOOKUP(4&amp;$A:$A,List!$A:Q,5,0)=0,"",VLOOKUP(4&amp;$A:$A,List!$A:Q,5,0)),"")</f>
        <v/>
      </c>
      <c r="Q20" s="9" t="str">
        <f>IFERROR(IF(VLOOKUP(4&amp;$A:$A,List!$A:R,6,0)=0,"",VLOOKUP(4&amp;$A:$A,List!$A:R,6,0)),"")</f>
        <v/>
      </c>
      <c r="R20" s="7" t="str">
        <f>IFERROR(IF(VLOOKUP(5&amp;$A:$A,List!$A:S,3,0)=0,"",VLOOKUP(5&amp;$A:$A,List!$A:S,3,0)),"")</f>
        <v/>
      </c>
      <c r="S20" s="8" t="str">
        <f>IFERROR(IF(VLOOKUP(5&amp;$A:$A,List!$A:T,4,0)=0,"",VLOOKUP(5&amp;$A:$A,List!$A:T,4,0)),"")</f>
        <v/>
      </c>
      <c r="T20" s="8" t="str">
        <f>IFERROR(IF(VLOOKUP(5&amp;$A:$A,List!$A:U,5,0)=0,"",VLOOKUP(5&amp;$A:$A,List!$A:U,5,0)),"")</f>
        <v/>
      </c>
      <c r="U20" s="9" t="str">
        <f>IFERROR(IF(VLOOKUP(5&amp;$A:$A,List!$A:V,6,0)=0,"",VLOOKUP(5&amp;$A:$A,List!$A:V,6,0)),"")</f>
        <v/>
      </c>
      <c r="V20" s="7" t="str">
        <f>IFERROR(IF(VLOOKUP(6&amp;$A:$A,List!$A:W,3,0)=0,"",VLOOKUP(6&amp;$A:$A,List!$A:W,3,0)),"")</f>
        <v/>
      </c>
      <c r="W20" s="8" t="str">
        <f>IFERROR(IF(VLOOKUP(6&amp;$A:$A,List!$A:X,4,0)=0,"",VLOOKUP(6&amp;$A:$A,List!$A:X,4,0)),"")</f>
        <v/>
      </c>
      <c r="X20" s="8" t="str">
        <f>IFERROR(IF(VLOOKUP(6&amp;$A:$A,List!$A:Y,5,0)=0,"",VLOOKUP(6&amp;$A:$A,List!$A:Y,5,0)),"")</f>
        <v/>
      </c>
      <c r="Y20" s="9" t="str">
        <f>IFERROR(IF(VLOOKUP(6&amp;$A:$A,List!$A:Z,6,0)=0,"",VLOOKUP(6&amp;$A:$A,List!$A:Z,6,0)),"")</f>
        <v/>
      </c>
      <c r="Z20" s="7" t="str">
        <f>IFERROR(IF(VLOOKUP(7&amp;$A:$A,List!$A:AA,3,0)=0,"",VLOOKUP(7&amp;$A:$A,List!$A:AA,3,0)),"")</f>
        <v/>
      </c>
      <c r="AA20" s="8" t="str">
        <f>IFERROR(IF(VLOOKUP(7&amp;$A:$A,List!$A:AB,4,0)=0,"",VLOOKUP(7&amp;$A:$A,List!$A:AB,4,0)),"")</f>
        <v/>
      </c>
      <c r="AB20" s="8" t="str">
        <f>IFERROR(IF(VLOOKUP(7&amp;$A:$A,List!$A:AC,5,0)=0,"",VLOOKUP(7&amp;$A:$A,List!$A:AC,5,0)),"")</f>
        <v/>
      </c>
      <c r="AC20" s="9" t="str">
        <f>IFERROR(IF(VLOOKUP(7&amp;$A:$A,List!$A:AD,6,0)=0,"",VLOOKUP(7&amp;$A:$A,List!$A:AD,6,0)),"")</f>
        <v/>
      </c>
      <c r="AD20" s="7" t="str">
        <f>IFERROR(IF(VLOOKUP(8&amp;$A:$A,List!$A:AE,3,0)=0,"",VLOOKUP(8&amp;$A:$A,List!$A:AE,3,0)),"")</f>
        <v/>
      </c>
      <c r="AE20" s="8" t="str">
        <f>IFERROR(IF(VLOOKUP(8&amp;$A:$A,List!$A:AF,4,0)=0,"",VLOOKUP(8&amp;$A:$A,List!$A:AF,4,0)),"")</f>
        <v/>
      </c>
      <c r="AF20" s="8" t="str">
        <f>IFERROR(IF(VLOOKUP(8&amp;$A:$A,List!$A:AG,5,0)=0,"",VLOOKUP(8&amp;$A:$A,List!$A:AG,5,0)),"")</f>
        <v/>
      </c>
      <c r="AG20" s="9" t="str">
        <f>IFERROR(IF(VLOOKUP(8&amp;$A:$A,List!$A:AH,6,0)=0,"",VLOOKUP(8&amp;$A:$A,List!$A:AH,6,0)),"")</f>
        <v/>
      </c>
    </row>
    <row r="21" spans="1:33" x14ac:dyDescent="0.25">
      <c r="A21" s="1" t="s">
        <v>138</v>
      </c>
      <c r="B21" s="7" t="str">
        <f>IFERROR(IF(VLOOKUP(1&amp;$A:$A,List!$A:C,3,0)=0,"",VLOOKUP(1&amp;$A:$A,List!$A:C,3,0)),"")</f>
        <v/>
      </c>
      <c r="C21" s="8" t="str">
        <f>IFERROR(IF(VLOOKUP(1&amp;$A:$A,List!$A:D,4,0)=0,"",VLOOKUP(1&amp;$A:$A,List!$A:D,4,0)),"")</f>
        <v/>
      </c>
      <c r="D21" s="8" t="str">
        <f>IFERROR(IF(VLOOKUP(1&amp;$A:$A,List!$A:E,5,0)=0,"",VLOOKUP(1&amp;$A:$A,List!$A:E,5,0)),"")</f>
        <v/>
      </c>
      <c r="E21" s="9" t="str">
        <f>IFERROR(IF(VLOOKUP(1&amp;$A:$A,List!$A:F,6,0)=0,"",VLOOKUP(1&amp;$A:$A,List!$A:F,6,0)),"")</f>
        <v/>
      </c>
      <c r="F21" s="7" t="str">
        <f>IFERROR(IF(VLOOKUP(2&amp;$A:$A,List!$A:G,3,0)=0,"",VLOOKUP(2&amp;$A:$A,List!$A:G,3,0)),"")</f>
        <v/>
      </c>
      <c r="G21" s="8" t="str">
        <f>IFERROR(IF(VLOOKUP(2&amp;$A:$A,List!$A:H,4,0)=0,"",VLOOKUP(2&amp;$A:$A,List!$A:H,4,0)),"")</f>
        <v/>
      </c>
      <c r="H21" s="8" t="str">
        <f>IFERROR(IF(VLOOKUP(2&amp;$A:$A,List!$A:I,5,0)=0,"",VLOOKUP(2&amp;$A:$A,List!$A:I,5,0)),"")</f>
        <v/>
      </c>
      <c r="I21" s="9" t="str">
        <f>IFERROR(IF(VLOOKUP(2&amp;$A:$A,List!$A:J,6,0)=0,"",VLOOKUP(2&amp;$A:$A,List!$A:J,6,0)),"")</f>
        <v/>
      </c>
      <c r="J21" s="7" t="str">
        <f>IFERROR(IF(VLOOKUP(3&amp;$A:$A,List!$A:K,3,0)=0,"",VLOOKUP(3&amp;$A:$A,List!$A:K,3,0)),"")</f>
        <v/>
      </c>
      <c r="K21" s="8" t="str">
        <f>IFERROR(IF(VLOOKUP(3&amp;$A:$A,List!$A:L,4,0)=0,"",VLOOKUP(3&amp;$A:$A,List!$A:L,4,0)),"")</f>
        <v/>
      </c>
      <c r="L21" s="8" t="str">
        <f>IFERROR(IF(VLOOKUP(3&amp;$A:$A,List!$A:M,5,0)=0,"",VLOOKUP(3&amp;$A:$A,List!$A:M,5,0)),"")</f>
        <v/>
      </c>
      <c r="M21" s="9" t="str">
        <f>IFERROR(IF(VLOOKUP(3&amp;$A:$A,List!$A:N,6,0)=0,"",VLOOKUP(3&amp;$A:$A,List!$A:N,6,0)),"")</f>
        <v/>
      </c>
      <c r="N21" s="7" t="str">
        <f>IFERROR(IF(VLOOKUP(4&amp;$A:$A,List!$A:O,3,0)=0,"",VLOOKUP(4&amp;$A:$A,List!$A:O,3,0)),"")</f>
        <v/>
      </c>
      <c r="O21" s="8" t="str">
        <f>IFERROR(IF(VLOOKUP(4&amp;$A:$A,List!$A:P,4,0)=0,"",VLOOKUP(4&amp;$A:$A,List!$A:P,4,0)),"")</f>
        <v/>
      </c>
      <c r="P21" s="8" t="str">
        <f>IFERROR(IF(VLOOKUP(4&amp;$A:$A,List!$A:Q,5,0)=0,"",VLOOKUP(4&amp;$A:$A,List!$A:Q,5,0)),"")</f>
        <v/>
      </c>
      <c r="Q21" s="9" t="str">
        <f>IFERROR(IF(VLOOKUP(4&amp;$A:$A,List!$A:R,6,0)=0,"",VLOOKUP(4&amp;$A:$A,List!$A:R,6,0)),"")</f>
        <v/>
      </c>
      <c r="R21" s="7" t="str">
        <f>IFERROR(IF(VLOOKUP(5&amp;$A:$A,List!$A:S,3,0)=0,"",VLOOKUP(5&amp;$A:$A,List!$A:S,3,0)),"")</f>
        <v/>
      </c>
      <c r="S21" s="8" t="str">
        <f>IFERROR(IF(VLOOKUP(5&amp;$A:$A,List!$A:T,4,0)=0,"",VLOOKUP(5&amp;$A:$A,List!$A:T,4,0)),"")</f>
        <v/>
      </c>
      <c r="T21" s="8" t="str">
        <f>IFERROR(IF(VLOOKUP(5&amp;$A:$A,List!$A:U,5,0)=0,"",VLOOKUP(5&amp;$A:$A,List!$A:U,5,0)),"")</f>
        <v/>
      </c>
      <c r="U21" s="9" t="str">
        <f>IFERROR(IF(VLOOKUP(5&amp;$A:$A,List!$A:V,6,0)=0,"",VLOOKUP(5&amp;$A:$A,List!$A:V,6,0)),"")</f>
        <v/>
      </c>
      <c r="V21" s="7" t="str">
        <f>IFERROR(IF(VLOOKUP(6&amp;$A:$A,List!$A:W,3,0)=0,"",VLOOKUP(6&amp;$A:$A,List!$A:W,3,0)),"")</f>
        <v/>
      </c>
      <c r="W21" s="8" t="str">
        <f>IFERROR(IF(VLOOKUP(6&amp;$A:$A,List!$A:X,4,0)=0,"",VLOOKUP(6&amp;$A:$A,List!$A:X,4,0)),"")</f>
        <v/>
      </c>
      <c r="X21" s="8" t="str">
        <f>IFERROR(IF(VLOOKUP(6&amp;$A:$A,List!$A:Y,5,0)=0,"",VLOOKUP(6&amp;$A:$A,List!$A:Y,5,0)),"")</f>
        <v/>
      </c>
      <c r="Y21" s="9" t="str">
        <f>IFERROR(IF(VLOOKUP(6&amp;$A:$A,List!$A:Z,6,0)=0,"",VLOOKUP(6&amp;$A:$A,List!$A:Z,6,0)),"")</f>
        <v/>
      </c>
      <c r="Z21" s="7" t="str">
        <f>IFERROR(IF(VLOOKUP(7&amp;$A:$A,List!$A:AA,3,0)=0,"",VLOOKUP(7&amp;$A:$A,List!$A:AA,3,0)),"")</f>
        <v/>
      </c>
      <c r="AA21" s="8" t="str">
        <f>IFERROR(IF(VLOOKUP(7&amp;$A:$A,List!$A:AB,4,0)=0,"",VLOOKUP(7&amp;$A:$A,List!$A:AB,4,0)),"")</f>
        <v/>
      </c>
      <c r="AB21" s="8" t="str">
        <f>IFERROR(IF(VLOOKUP(7&amp;$A:$A,List!$A:AC,5,0)=0,"",VLOOKUP(7&amp;$A:$A,List!$A:AC,5,0)),"")</f>
        <v/>
      </c>
      <c r="AC21" s="9" t="str">
        <f>IFERROR(IF(VLOOKUP(7&amp;$A:$A,List!$A:AD,6,0)=0,"",VLOOKUP(7&amp;$A:$A,List!$A:AD,6,0)),"")</f>
        <v/>
      </c>
      <c r="AD21" s="7" t="str">
        <f>IFERROR(IF(VLOOKUP(8&amp;$A:$A,List!$A:AE,3,0)=0,"",VLOOKUP(8&amp;$A:$A,List!$A:AE,3,0)),"")</f>
        <v/>
      </c>
      <c r="AE21" s="8" t="str">
        <f>IFERROR(IF(VLOOKUP(8&amp;$A:$A,List!$A:AF,4,0)=0,"",VLOOKUP(8&amp;$A:$A,List!$A:AF,4,0)),"")</f>
        <v/>
      </c>
      <c r="AF21" s="8" t="str">
        <f>IFERROR(IF(VLOOKUP(8&amp;$A:$A,List!$A:AG,5,0)=0,"",VLOOKUP(8&amp;$A:$A,List!$A:AG,5,0)),"")</f>
        <v/>
      </c>
      <c r="AG21" s="9" t="str">
        <f>IFERROR(IF(VLOOKUP(8&amp;$A:$A,List!$A:AH,6,0)=0,"",VLOOKUP(8&amp;$A:$A,List!$A:AH,6,0)),"")</f>
        <v/>
      </c>
    </row>
    <row r="22" spans="1:33" x14ac:dyDescent="0.25">
      <c r="A22" s="1" t="s">
        <v>139</v>
      </c>
      <c r="B22" s="7" t="str">
        <f>IFERROR(IF(VLOOKUP(1&amp;$A:$A,List!$A:C,3,0)=0,"",VLOOKUP(1&amp;$A:$A,List!$A:C,3,0)),"")</f>
        <v>FMC</v>
      </c>
      <c r="C22" s="8" t="str">
        <f>IFERROR(IF(VLOOKUP(1&amp;$A:$A,List!$A:D,4,0)=0,"",VLOOKUP(1&amp;$A:$A,List!$A:D,4,0)),"")</f>
        <v>F 94FW 19710 AC</v>
      </c>
      <c r="D22" s="8" t="str">
        <f>IFERROR(IF(VLOOKUP(1&amp;$A:$A,List!$A:E,5,0)=0,"",VLOOKUP(1&amp;$A:$A,List!$A:E,5,0)),"")</f>
        <v>17,52</v>
      </c>
      <c r="E22" s="9" t="str">
        <f>IFERROR(IF(VLOOKUP(1&amp;$A:$A,List!$A:F,6,0)=0,"",VLOOKUP(1&amp;$A:$A,List!$A:F,6,0)),"")</f>
        <v>94FW19710AC1005856-94FW 19710 AC</v>
      </c>
      <c r="F22" s="7" t="str">
        <f>IFERROR(IF(VLOOKUP(2&amp;$A:$A,List!$A:G,3,0)=0,"",VLOOKUP(2&amp;$A:$A,List!$A:G,3,0)),"")</f>
        <v/>
      </c>
      <c r="G22" s="8" t="str">
        <f>IFERROR(IF(VLOOKUP(2&amp;$A:$A,List!$A:H,4,0)=0,"",VLOOKUP(2&amp;$A:$A,List!$A:H,4,0)),"")</f>
        <v/>
      </c>
      <c r="H22" s="8" t="str">
        <f>IFERROR(IF(VLOOKUP(2&amp;$A:$A,List!$A:I,5,0)=0,"",VLOOKUP(2&amp;$A:$A,List!$A:I,5,0)),"")</f>
        <v/>
      </c>
      <c r="I22" s="9" t="str">
        <f>IFERROR(IF(VLOOKUP(2&amp;$A:$A,List!$A:J,6,0)=0,"",VLOOKUP(2&amp;$A:$A,List!$A:J,6,0)),"")</f>
        <v/>
      </c>
      <c r="J22" s="7" t="str">
        <f>IFERROR(IF(VLOOKUP(3&amp;$A:$A,List!$A:K,3,0)=0,"",VLOOKUP(3&amp;$A:$A,List!$A:K,3,0)),"")</f>
        <v/>
      </c>
      <c r="K22" s="8" t="str">
        <f>IFERROR(IF(VLOOKUP(3&amp;$A:$A,List!$A:L,4,0)=0,"",VLOOKUP(3&amp;$A:$A,List!$A:L,4,0)),"")</f>
        <v/>
      </c>
      <c r="L22" s="8" t="str">
        <f>IFERROR(IF(VLOOKUP(3&amp;$A:$A,List!$A:M,5,0)=0,"",VLOOKUP(3&amp;$A:$A,List!$A:M,5,0)),"")</f>
        <v/>
      </c>
      <c r="M22" s="9" t="str">
        <f>IFERROR(IF(VLOOKUP(3&amp;$A:$A,List!$A:N,6,0)=0,"",VLOOKUP(3&amp;$A:$A,List!$A:N,6,0)),"")</f>
        <v/>
      </c>
      <c r="N22" s="7" t="str">
        <f>IFERROR(IF(VLOOKUP(4&amp;$A:$A,List!$A:O,3,0)=0,"",VLOOKUP(4&amp;$A:$A,List!$A:O,3,0)),"")</f>
        <v/>
      </c>
      <c r="O22" s="8" t="str">
        <f>IFERROR(IF(VLOOKUP(4&amp;$A:$A,List!$A:P,4,0)=0,"",VLOOKUP(4&amp;$A:$A,List!$A:P,4,0)),"")</f>
        <v/>
      </c>
      <c r="P22" s="8" t="str">
        <f>IFERROR(IF(VLOOKUP(4&amp;$A:$A,List!$A:Q,5,0)=0,"",VLOOKUP(4&amp;$A:$A,List!$A:Q,5,0)),"")</f>
        <v/>
      </c>
      <c r="Q22" s="9" t="str">
        <f>IFERROR(IF(VLOOKUP(4&amp;$A:$A,List!$A:R,6,0)=0,"",VLOOKUP(4&amp;$A:$A,List!$A:R,6,0)),"")</f>
        <v/>
      </c>
      <c r="R22" s="7" t="str">
        <f>IFERROR(IF(VLOOKUP(5&amp;$A:$A,List!$A:S,3,0)=0,"",VLOOKUP(5&amp;$A:$A,List!$A:S,3,0)),"")</f>
        <v/>
      </c>
      <c r="S22" s="8" t="str">
        <f>IFERROR(IF(VLOOKUP(5&amp;$A:$A,List!$A:T,4,0)=0,"",VLOOKUP(5&amp;$A:$A,List!$A:T,4,0)),"")</f>
        <v/>
      </c>
      <c r="T22" s="8" t="str">
        <f>IFERROR(IF(VLOOKUP(5&amp;$A:$A,List!$A:U,5,0)=0,"",VLOOKUP(5&amp;$A:$A,List!$A:U,5,0)),"")</f>
        <v/>
      </c>
      <c r="U22" s="9" t="str">
        <f>IFERROR(IF(VLOOKUP(5&amp;$A:$A,List!$A:V,6,0)=0,"",VLOOKUP(5&amp;$A:$A,List!$A:V,6,0)),"")</f>
        <v/>
      </c>
      <c r="V22" s="7" t="str">
        <f>IFERROR(IF(VLOOKUP(6&amp;$A:$A,List!$A:W,3,0)=0,"",VLOOKUP(6&amp;$A:$A,List!$A:W,3,0)),"")</f>
        <v/>
      </c>
      <c r="W22" s="8" t="str">
        <f>IFERROR(IF(VLOOKUP(6&amp;$A:$A,List!$A:X,4,0)=0,"",VLOOKUP(6&amp;$A:$A,List!$A:X,4,0)),"")</f>
        <v/>
      </c>
      <c r="X22" s="8" t="str">
        <f>IFERROR(IF(VLOOKUP(6&amp;$A:$A,List!$A:Y,5,0)=0,"",VLOOKUP(6&amp;$A:$A,List!$A:Y,5,0)),"")</f>
        <v/>
      </c>
      <c r="Y22" s="9" t="str">
        <f>IFERROR(IF(VLOOKUP(6&amp;$A:$A,List!$A:Z,6,0)=0,"",VLOOKUP(6&amp;$A:$A,List!$A:Z,6,0)),"")</f>
        <v/>
      </c>
      <c r="Z22" s="7" t="str">
        <f>IFERROR(IF(VLOOKUP(7&amp;$A:$A,List!$A:AA,3,0)=0,"",VLOOKUP(7&amp;$A:$A,List!$A:AA,3,0)),"")</f>
        <v/>
      </c>
      <c r="AA22" s="8" t="str">
        <f>IFERROR(IF(VLOOKUP(7&amp;$A:$A,List!$A:AB,4,0)=0,"",VLOOKUP(7&amp;$A:$A,List!$A:AB,4,0)),"")</f>
        <v/>
      </c>
      <c r="AB22" s="8" t="str">
        <f>IFERROR(IF(VLOOKUP(7&amp;$A:$A,List!$A:AC,5,0)=0,"",VLOOKUP(7&amp;$A:$A,List!$A:AC,5,0)),"")</f>
        <v/>
      </c>
      <c r="AC22" s="9" t="str">
        <f>IFERROR(IF(VLOOKUP(7&amp;$A:$A,List!$A:AD,6,0)=0,"",VLOOKUP(7&amp;$A:$A,List!$A:AD,6,0)),"")</f>
        <v/>
      </c>
      <c r="AD22" s="7" t="str">
        <f>IFERROR(IF(VLOOKUP(8&amp;$A:$A,List!$A:AE,3,0)=0,"",VLOOKUP(8&amp;$A:$A,List!$A:AE,3,0)),"")</f>
        <v/>
      </c>
      <c r="AE22" s="8" t="str">
        <f>IFERROR(IF(VLOOKUP(8&amp;$A:$A,List!$A:AF,4,0)=0,"",VLOOKUP(8&amp;$A:$A,List!$A:AF,4,0)),"")</f>
        <v/>
      </c>
      <c r="AF22" s="8" t="str">
        <f>IFERROR(IF(VLOOKUP(8&amp;$A:$A,List!$A:AG,5,0)=0,"",VLOOKUP(8&amp;$A:$A,List!$A:AG,5,0)),"")</f>
        <v/>
      </c>
      <c r="AG22" s="9" t="str">
        <f>IFERROR(IF(VLOOKUP(8&amp;$A:$A,List!$A:AH,6,0)=0,"",VLOOKUP(8&amp;$A:$A,List!$A:AH,6,0)),"")</f>
        <v/>
      </c>
    </row>
    <row r="23" spans="1:33" x14ac:dyDescent="0.25">
      <c r="A23" s="1" t="s">
        <v>143</v>
      </c>
      <c r="B23" s="7" t="str">
        <f>IFERROR(IF(VLOOKUP(1&amp;$A:$A,List!$A:C,3,0)=0,"",VLOOKUP(1&amp;$A:$A,List!$A:C,3,0)),"")</f>
        <v>FMC</v>
      </c>
      <c r="C23" s="8" t="str">
        <f>IFERROR(IF(VLOOKUP(1&amp;$A:$A,List!$A:D,4,0)=0,"",VLOOKUP(1&amp;$A:$A,List!$A:D,4,0)),"")</f>
        <v>F AM21 16613 AA</v>
      </c>
      <c r="D23" s="8" t="str">
        <f>IFERROR(IF(VLOOKUP(1&amp;$A:$A,List!$A:E,5,0)=0,"",VLOOKUP(1&amp;$A:$A,List!$A:E,5,0)),"")</f>
        <v>5,88</v>
      </c>
      <c r="E23" s="9" t="str">
        <f>IFERROR(IF(VLOOKUP(1&amp;$A:$A,List!$A:F,6,0)=0,"",VLOOKUP(1&amp;$A:$A,List!$A:F,6,0)),"")</f>
        <v>1680975-AM21 16613 AA</v>
      </c>
      <c r="F23" s="7" t="str">
        <f>IFERROR(IF(VLOOKUP(2&amp;$A:$A,List!$A:G,3,0)=0,"",VLOOKUP(2&amp;$A:$A,List!$A:G,3,0)),"")</f>
        <v/>
      </c>
      <c r="G23" s="8" t="str">
        <f>IFERROR(IF(VLOOKUP(2&amp;$A:$A,List!$A:H,4,0)=0,"",VLOOKUP(2&amp;$A:$A,List!$A:H,4,0)),"")</f>
        <v/>
      </c>
      <c r="H23" s="8" t="str">
        <f>IFERROR(IF(VLOOKUP(2&amp;$A:$A,List!$A:I,5,0)=0,"",VLOOKUP(2&amp;$A:$A,List!$A:I,5,0)),"")</f>
        <v/>
      </c>
      <c r="I23" s="9" t="str">
        <f>IFERROR(IF(VLOOKUP(2&amp;$A:$A,List!$A:J,6,0)=0,"",VLOOKUP(2&amp;$A:$A,List!$A:J,6,0)),"")</f>
        <v/>
      </c>
      <c r="J23" s="7" t="str">
        <f>IFERROR(IF(VLOOKUP(3&amp;$A:$A,List!$A:K,3,0)=0,"",VLOOKUP(3&amp;$A:$A,List!$A:K,3,0)),"")</f>
        <v/>
      </c>
      <c r="K23" s="8" t="str">
        <f>IFERROR(IF(VLOOKUP(3&amp;$A:$A,List!$A:L,4,0)=0,"",VLOOKUP(3&amp;$A:$A,List!$A:L,4,0)),"")</f>
        <v/>
      </c>
      <c r="L23" s="8" t="str">
        <f>IFERROR(IF(VLOOKUP(3&amp;$A:$A,List!$A:M,5,0)=0,"",VLOOKUP(3&amp;$A:$A,List!$A:M,5,0)),"")</f>
        <v/>
      </c>
      <c r="M23" s="9" t="str">
        <f>IFERROR(IF(VLOOKUP(3&amp;$A:$A,List!$A:N,6,0)=0,"",VLOOKUP(3&amp;$A:$A,List!$A:N,6,0)),"")</f>
        <v/>
      </c>
      <c r="N23" s="7" t="str">
        <f>IFERROR(IF(VLOOKUP(4&amp;$A:$A,List!$A:O,3,0)=0,"",VLOOKUP(4&amp;$A:$A,List!$A:O,3,0)),"")</f>
        <v/>
      </c>
      <c r="O23" s="8" t="str">
        <f>IFERROR(IF(VLOOKUP(4&amp;$A:$A,List!$A:P,4,0)=0,"",VLOOKUP(4&amp;$A:$A,List!$A:P,4,0)),"")</f>
        <v/>
      </c>
      <c r="P23" s="8" t="str">
        <f>IFERROR(IF(VLOOKUP(4&amp;$A:$A,List!$A:Q,5,0)=0,"",VLOOKUP(4&amp;$A:$A,List!$A:Q,5,0)),"")</f>
        <v/>
      </c>
      <c r="Q23" s="9" t="str">
        <f>IFERROR(IF(VLOOKUP(4&amp;$A:$A,List!$A:R,6,0)=0,"",VLOOKUP(4&amp;$A:$A,List!$A:R,6,0)),"")</f>
        <v/>
      </c>
      <c r="R23" s="7" t="str">
        <f>IFERROR(IF(VLOOKUP(5&amp;$A:$A,List!$A:S,3,0)=0,"",VLOOKUP(5&amp;$A:$A,List!$A:S,3,0)),"")</f>
        <v/>
      </c>
      <c r="S23" s="8" t="str">
        <f>IFERROR(IF(VLOOKUP(5&amp;$A:$A,List!$A:T,4,0)=0,"",VLOOKUP(5&amp;$A:$A,List!$A:T,4,0)),"")</f>
        <v/>
      </c>
      <c r="T23" s="8" t="str">
        <f>IFERROR(IF(VLOOKUP(5&amp;$A:$A,List!$A:U,5,0)=0,"",VLOOKUP(5&amp;$A:$A,List!$A:U,5,0)),"")</f>
        <v/>
      </c>
      <c r="U23" s="9" t="str">
        <f>IFERROR(IF(VLOOKUP(5&amp;$A:$A,List!$A:V,6,0)=0,"",VLOOKUP(5&amp;$A:$A,List!$A:V,6,0)),"")</f>
        <v/>
      </c>
      <c r="V23" s="7" t="str">
        <f>IFERROR(IF(VLOOKUP(6&amp;$A:$A,List!$A:W,3,0)=0,"",VLOOKUP(6&amp;$A:$A,List!$A:W,3,0)),"")</f>
        <v/>
      </c>
      <c r="W23" s="8" t="str">
        <f>IFERROR(IF(VLOOKUP(6&amp;$A:$A,List!$A:X,4,0)=0,"",VLOOKUP(6&amp;$A:$A,List!$A:X,4,0)),"")</f>
        <v/>
      </c>
      <c r="X23" s="8" t="str">
        <f>IFERROR(IF(VLOOKUP(6&amp;$A:$A,List!$A:Y,5,0)=0,"",VLOOKUP(6&amp;$A:$A,List!$A:Y,5,0)),"")</f>
        <v/>
      </c>
      <c r="Y23" s="9" t="str">
        <f>IFERROR(IF(VLOOKUP(6&amp;$A:$A,List!$A:Z,6,0)=0,"",VLOOKUP(6&amp;$A:$A,List!$A:Z,6,0)),"")</f>
        <v/>
      </c>
      <c r="Z23" s="7" t="str">
        <f>IFERROR(IF(VLOOKUP(7&amp;$A:$A,List!$A:AA,3,0)=0,"",VLOOKUP(7&amp;$A:$A,List!$A:AA,3,0)),"")</f>
        <v/>
      </c>
      <c r="AA23" s="8" t="str">
        <f>IFERROR(IF(VLOOKUP(7&amp;$A:$A,List!$A:AB,4,0)=0,"",VLOOKUP(7&amp;$A:$A,List!$A:AB,4,0)),"")</f>
        <v/>
      </c>
      <c r="AB23" s="8" t="str">
        <f>IFERROR(IF(VLOOKUP(7&amp;$A:$A,List!$A:AC,5,0)=0,"",VLOOKUP(7&amp;$A:$A,List!$A:AC,5,0)),"")</f>
        <v/>
      </c>
      <c r="AC23" s="9" t="str">
        <f>IFERROR(IF(VLOOKUP(7&amp;$A:$A,List!$A:AD,6,0)=0,"",VLOOKUP(7&amp;$A:$A,List!$A:AD,6,0)),"")</f>
        <v/>
      </c>
      <c r="AD23" s="7" t="str">
        <f>IFERROR(IF(VLOOKUP(8&amp;$A:$A,List!$A:AE,3,0)=0,"",VLOOKUP(8&amp;$A:$A,List!$A:AE,3,0)),"")</f>
        <v/>
      </c>
      <c r="AE23" s="8" t="str">
        <f>IFERROR(IF(VLOOKUP(8&amp;$A:$A,List!$A:AF,4,0)=0,"",VLOOKUP(8&amp;$A:$A,List!$A:AF,4,0)),"")</f>
        <v/>
      </c>
      <c r="AF23" s="8" t="str">
        <f>IFERROR(IF(VLOOKUP(8&amp;$A:$A,List!$A:AG,5,0)=0,"",VLOOKUP(8&amp;$A:$A,List!$A:AG,5,0)),"")</f>
        <v/>
      </c>
      <c r="AG23" s="9" t="str">
        <f>IFERROR(IF(VLOOKUP(8&amp;$A:$A,List!$A:AH,6,0)=0,"",VLOOKUP(8&amp;$A:$A,List!$A:AH,6,0)),"")</f>
        <v/>
      </c>
    </row>
    <row r="24" spans="1:33" x14ac:dyDescent="0.25">
      <c r="A24" s="1">
        <v>504389548</v>
      </c>
      <c r="B24" s="7" t="str">
        <f>IFERROR(IF(VLOOKUP(1&amp;$A:$A,List!$A:C,3,0)=0,"",VLOOKUP(1&amp;$A:$A,List!$A:C,3,0)),"")</f>
        <v>BOSCH</v>
      </c>
      <c r="C24" s="8" t="str">
        <f>IFERROR(IF(VLOOKUP(1&amp;$A:$A,List!$A:D,4,0)=0,"",VLOOKUP(1&amp;$A:$A,List!$A:D,4,0)),"")</f>
        <v>BCH 0445110418</v>
      </c>
      <c r="D24" s="8" t="str">
        <f>IFERROR(IF(VLOOKUP(1&amp;$A:$A,List!$A:E,5,0)=0,"",VLOOKUP(1&amp;$A:$A,List!$A:E,5,0)),"")</f>
        <v>188,73</v>
      </c>
      <c r="E24" s="9" t="str">
        <f>IFERROR(IF(VLOOKUP(1&amp;$A:$A,List!$A:F,6,0)=0,"",VLOOKUP(1&amp;$A:$A,List!$A:F,6,0)),"")</f>
        <v>IVE 504389548 - FIA 504389548-CIT 1609097280</v>
      </c>
      <c r="F24" s="7" t="str">
        <f>IFERROR(IF(VLOOKUP(2&amp;$A:$A,List!$A:G,3,0)=0,"",VLOOKUP(2&amp;$A:$A,List!$A:G,3,0)),"")</f>
        <v/>
      </c>
      <c r="G24" s="8" t="str">
        <f>IFERROR(IF(VLOOKUP(2&amp;$A:$A,List!$A:H,4,0)=0,"",VLOOKUP(2&amp;$A:$A,List!$A:H,4,0)),"")</f>
        <v/>
      </c>
      <c r="H24" s="8" t="str">
        <f>IFERROR(IF(VLOOKUP(2&amp;$A:$A,List!$A:I,5,0)=0,"",VLOOKUP(2&amp;$A:$A,List!$A:I,5,0)),"")</f>
        <v/>
      </c>
      <c r="I24" s="9" t="str">
        <f>IFERROR(IF(VLOOKUP(2&amp;$A:$A,List!$A:J,6,0)=0,"",VLOOKUP(2&amp;$A:$A,List!$A:J,6,0)),"")</f>
        <v/>
      </c>
      <c r="J24" s="7" t="str">
        <f>IFERROR(IF(VLOOKUP(3&amp;$A:$A,List!$A:K,3,0)=0,"",VLOOKUP(3&amp;$A:$A,List!$A:K,3,0)),"")</f>
        <v/>
      </c>
      <c r="K24" s="8" t="str">
        <f>IFERROR(IF(VLOOKUP(3&amp;$A:$A,List!$A:L,4,0)=0,"",VLOOKUP(3&amp;$A:$A,List!$A:L,4,0)),"")</f>
        <v/>
      </c>
      <c r="L24" s="8" t="str">
        <f>IFERROR(IF(VLOOKUP(3&amp;$A:$A,List!$A:M,5,0)=0,"",VLOOKUP(3&amp;$A:$A,List!$A:M,5,0)),"")</f>
        <v/>
      </c>
      <c r="M24" s="9" t="str">
        <f>IFERROR(IF(VLOOKUP(3&amp;$A:$A,List!$A:N,6,0)=0,"",VLOOKUP(3&amp;$A:$A,List!$A:N,6,0)),"")</f>
        <v/>
      </c>
      <c r="N24" s="7" t="str">
        <f>IFERROR(IF(VLOOKUP(4&amp;$A:$A,List!$A:O,3,0)=0,"",VLOOKUP(4&amp;$A:$A,List!$A:O,3,0)),"")</f>
        <v/>
      </c>
      <c r="O24" s="8" t="str">
        <f>IFERROR(IF(VLOOKUP(4&amp;$A:$A,List!$A:P,4,0)=0,"",VLOOKUP(4&amp;$A:$A,List!$A:P,4,0)),"")</f>
        <v/>
      </c>
      <c r="P24" s="8" t="str">
        <f>IFERROR(IF(VLOOKUP(4&amp;$A:$A,List!$A:Q,5,0)=0,"",VLOOKUP(4&amp;$A:$A,List!$A:Q,5,0)),"")</f>
        <v/>
      </c>
      <c r="Q24" s="9" t="str">
        <f>IFERROR(IF(VLOOKUP(4&amp;$A:$A,List!$A:R,6,0)=0,"",VLOOKUP(4&amp;$A:$A,List!$A:R,6,0)),"")</f>
        <v/>
      </c>
      <c r="R24" s="7" t="str">
        <f>IFERROR(IF(VLOOKUP(5&amp;$A:$A,List!$A:S,3,0)=0,"",VLOOKUP(5&amp;$A:$A,List!$A:S,3,0)),"")</f>
        <v/>
      </c>
      <c r="S24" s="8" t="str">
        <f>IFERROR(IF(VLOOKUP(5&amp;$A:$A,List!$A:T,4,0)=0,"",VLOOKUP(5&amp;$A:$A,List!$A:T,4,0)),"")</f>
        <v/>
      </c>
      <c r="T24" s="8" t="str">
        <f>IFERROR(IF(VLOOKUP(5&amp;$A:$A,List!$A:U,5,0)=0,"",VLOOKUP(5&amp;$A:$A,List!$A:U,5,0)),"")</f>
        <v/>
      </c>
      <c r="U24" s="9" t="str">
        <f>IFERROR(IF(VLOOKUP(5&amp;$A:$A,List!$A:V,6,0)=0,"",VLOOKUP(5&amp;$A:$A,List!$A:V,6,0)),"")</f>
        <v/>
      </c>
      <c r="V24" s="7" t="str">
        <f>IFERROR(IF(VLOOKUP(6&amp;$A:$A,List!$A:W,3,0)=0,"",VLOOKUP(6&amp;$A:$A,List!$A:W,3,0)),"")</f>
        <v/>
      </c>
      <c r="W24" s="8" t="str">
        <f>IFERROR(IF(VLOOKUP(6&amp;$A:$A,List!$A:X,4,0)=0,"",VLOOKUP(6&amp;$A:$A,List!$A:X,4,0)),"")</f>
        <v/>
      </c>
      <c r="X24" s="8" t="str">
        <f>IFERROR(IF(VLOOKUP(6&amp;$A:$A,List!$A:Y,5,0)=0,"",VLOOKUP(6&amp;$A:$A,List!$A:Y,5,0)),"")</f>
        <v/>
      </c>
      <c r="Y24" s="9" t="str">
        <f>IFERROR(IF(VLOOKUP(6&amp;$A:$A,List!$A:Z,6,0)=0,"",VLOOKUP(6&amp;$A:$A,List!$A:Z,6,0)),"")</f>
        <v/>
      </c>
      <c r="Z24" s="7" t="str">
        <f>IFERROR(IF(VLOOKUP(7&amp;$A:$A,List!$A:AA,3,0)=0,"",VLOOKUP(7&amp;$A:$A,List!$A:AA,3,0)),"")</f>
        <v/>
      </c>
      <c r="AA24" s="8" t="str">
        <f>IFERROR(IF(VLOOKUP(7&amp;$A:$A,List!$A:AB,4,0)=0,"",VLOOKUP(7&amp;$A:$A,List!$A:AB,4,0)),"")</f>
        <v/>
      </c>
      <c r="AB24" s="8" t="str">
        <f>IFERROR(IF(VLOOKUP(7&amp;$A:$A,List!$A:AC,5,0)=0,"",VLOOKUP(7&amp;$A:$A,List!$A:AC,5,0)),"")</f>
        <v/>
      </c>
      <c r="AC24" s="9" t="str">
        <f>IFERROR(IF(VLOOKUP(7&amp;$A:$A,List!$A:AD,6,0)=0,"",VLOOKUP(7&amp;$A:$A,List!$A:AD,6,0)),"")</f>
        <v/>
      </c>
      <c r="AD24" s="7" t="str">
        <f>IFERROR(IF(VLOOKUP(8&amp;$A:$A,List!$A:AE,3,0)=0,"",VLOOKUP(8&amp;$A:$A,List!$A:AE,3,0)),"")</f>
        <v/>
      </c>
      <c r="AE24" s="8" t="str">
        <f>IFERROR(IF(VLOOKUP(8&amp;$A:$A,List!$A:AF,4,0)=0,"",VLOOKUP(8&amp;$A:$A,List!$A:AF,4,0)),"")</f>
        <v/>
      </c>
      <c r="AF24" s="8" t="str">
        <f>IFERROR(IF(VLOOKUP(8&amp;$A:$A,List!$A:AG,5,0)=0,"",VLOOKUP(8&amp;$A:$A,List!$A:AG,5,0)),"")</f>
        <v/>
      </c>
      <c r="AG24" s="9" t="str">
        <f>IFERROR(IF(VLOOKUP(8&amp;$A:$A,List!$A:AH,6,0)=0,"",VLOOKUP(8&amp;$A:$A,List!$A:AH,6,0)),"")</f>
        <v/>
      </c>
    </row>
    <row r="25" spans="1:33" x14ac:dyDescent="0.25">
      <c r="A25" s="1">
        <v>55219886</v>
      </c>
      <c r="B25" s="7" t="str">
        <f>IFERROR(IF(VLOOKUP(1&amp;$A:$A,List!$A:C,3,0)=0,"",VLOOKUP(1&amp;$A:$A,List!$A:C,3,0)),"")</f>
        <v>BOSCH</v>
      </c>
      <c r="C25" s="8" t="str">
        <f>IFERROR(IF(VLOOKUP(1&amp;$A:$A,List!$A:D,4,0)=0,"",VLOOKUP(1&amp;$A:$A,List!$A:D,4,0)),"")</f>
        <v>BCH 0445110351</v>
      </c>
      <c r="D25" s="8" t="str">
        <f>IFERROR(IF(VLOOKUP(1&amp;$A:$A,List!$A:E,5,0)=0,"",VLOOKUP(1&amp;$A:$A,List!$A:E,5,0)),"")</f>
        <v>203,73</v>
      </c>
      <c r="E25" s="9" t="str">
        <f>IFERROR(IF(VLOOKUP(1&amp;$A:$A,List!$A:F,6,0)=0,"",VLOOKUP(1&amp;$A:$A,List!$A:F,6,0)),"")</f>
        <v>LAI 55219886 - FOR BS519F593AA-FOR 1723813-FIA 55219886</v>
      </c>
      <c r="F25" s="7" t="str">
        <f>IFERROR(IF(VLOOKUP(2&amp;$A:$A,List!$A:G,3,0)=0,"",VLOOKUP(2&amp;$A:$A,List!$A:G,3,0)),"")</f>
        <v/>
      </c>
      <c r="G25" s="8" t="str">
        <f>IFERROR(IF(VLOOKUP(2&amp;$A:$A,List!$A:H,4,0)=0,"",VLOOKUP(2&amp;$A:$A,List!$A:H,4,0)),"")</f>
        <v/>
      </c>
      <c r="H25" s="8" t="str">
        <f>IFERROR(IF(VLOOKUP(2&amp;$A:$A,List!$A:I,5,0)=0,"",VLOOKUP(2&amp;$A:$A,List!$A:I,5,0)),"")</f>
        <v/>
      </c>
      <c r="I25" s="9" t="str">
        <f>IFERROR(IF(VLOOKUP(2&amp;$A:$A,List!$A:J,6,0)=0,"",VLOOKUP(2&amp;$A:$A,List!$A:J,6,0)),"")</f>
        <v/>
      </c>
      <c r="J25" s="7" t="str">
        <f>IFERROR(IF(VLOOKUP(3&amp;$A:$A,List!$A:K,3,0)=0,"",VLOOKUP(3&amp;$A:$A,List!$A:K,3,0)),"")</f>
        <v/>
      </c>
      <c r="K25" s="8" t="str">
        <f>IFERROR(IF(VLOOKUP(3&amp;$A:$A,List!$A:L,4,0)=0,"",VLOOKUP(3&amp;$A:$A,List!$A:L,4,0)),"")</f>
        <v/>
      </c>
      <c r="L25" s="8" t="str">
        <f>IFERROR(IF(VLOOKUP(3&amp;$A:$A,List!$A:M,5,0)=0,"",VLOOKUP(3&amp;$A:$A,List!$A:M,5,0)),"")</f>
        <v/>
      </c>
      <c r="M25" s="9" t="str">
        <f>IFERROR(IF(VLOOKUP(3&amp;$A:$A,List!$A:N,6,0)=0,"",VLOOKUP(3&amp;$A:$A,List!$A:N,6,0)),"")</f>
        <v/>
      </c>
      <c r="N25" s="7" t="str">
        <f>IFERROR(IF(VLOOKUP(4&amp;$A:$A,List!$A:O,3,0)=0,"",VLOOKUP(4&amp;$A:$A,List!$A:O,3,0)),"")</f>
        <v/>
      </c>
      <c r="O25" s="8" t="str">
        <f>IFERROR(IF(VLOOKUP(4&amp;$A:$A,List!$A:P,4,0)=0,"",VLOOKUP(4&amp;$A:$A,List!$A:P,4,0)),"")</f>
        <v/>
      </c>
      <c r="P25" s="8" t="str">
        <f>IFERROR(IF(VLOOKUP(4&amp;$A:$A,List!$A:Q,5,0)=0,"",VLOOKUP(4&amp;$A:$A,List!$A:Q,5,0)),"")</f>
        <v/>
      </c>
      <c r="Q25" s="9" t="str">
        <f>IFERROR(IF(VLOOKUP(4&amp;$A:$A,List!$A:R,6,0)=0,"",VLOOKUP(4&amp;$A:$A,List!$A:R,6,0)),"")</f>
        <v/>
      </c>
      <c r="R25" s="7" t="str">
        <f>IFERROR(IF(VLOOKUP(5&amp;$A:$A,List!$A:S,3,0)=0,"",VLOOKUP(5&amp;$A:$A,List!$A:S,3,0)),"")</f>
        <v/>
      </c>
      <c r="S25" s="8" t="str">
        <f>IFERROR(IF(VLOOKUP(5&amp;$A:$A,List!$A:T,4,0)=0,"",VLOOKUP(5&amp;$A:$A,List!$A:T,4,0)),"")</f>
        <v/>
      </c>
      <c r="T25" s="8" t="str">
        <f>IFERROR(IF(VLOOKUP(5&amp;$A:$A,List!$A:U,5,0)=0,"",VLOOKUP(5&amp;$A:$A,List!$A:U,5,0)),"")</f>
        <v/>
      </c>
      <c r="U25" s="9" t="str">
        <f>IFERROR(IF(VLOOKUP(5&amp;$A:$A,List!$A:V,6,0)=0,"",VLOOKUP(5&amp;$A:$A,List!$A:V,6,0)),"")</f>
        <v/>
      </c>
      <c r="V25" s="7" t="str">
        <f>IFERROR(IF(VLOOKUP(6&amp;$A:$A,List!$A:W,3,0)=0,"",VLOOKUP(6&amp;$A:$A,List!$A:W,3,0)),"")</f>
        <v/>
      </c>
      <c r="W25" s="8" t="str">
        <f>IFERROR(IF(VLOOKUP(6&amp;$A:$A,List!$A:X,4,0)=0,"",VLOOKUP(6&amp;$A:$A,List!$A:X,4,0)),"")</f>
        <v/>
      </c>
      <c r="X25" s="8" t="str">
        <f>IFERROR(IF(VLOOKUP(6&amp;$A:$A,List!$A:Y,5,0)=0,"",VLOOKUP(6&amp;$A:$A,List!$A:Y,5,0)),"")</f>
        <v/>
      </c>
      <c r="Y25" s="9" t="str">
        <f>IFERROR(IF(VLOOKUP(6&amp;$A:$A,List!$A:Z,6,0)=0,"",VLOOKUP(6&amp;$A:$A,List!$A:Z,6,0)),"")</f>
        <v/>
      </c>
      <c r="Z25" s="7" t="str">
        <f>IFERROR(IF(VLOOKUP(7&amp;$A:$A,List!$A:AA,3,0)=0,"",VLOOKUP(7&amp;$A:$A,List!$A:AA,3,0)),"")</f>
        <v/>
      </c>
      <c r="AA25" s="8" t="str">
        <f>IFERROR(IF(VLOOKUP(7&amp;$A:$A,List!$A:AB,4,0)=0,"",VLOOKUP(7&amp;$A:$A,List!$A:AB,4,0)),"")</f>
        <v/>
      </c>
      <c r="AB25" s="8" t="str">
        <f>IFERROR(IF(VLOOKUP(7&amp;$A:$A,List!$A:AC,5,0)=0,"",VLOOKUP(7&amp;$A:$A,List!$A:AC,5,0)),"")</f>
        <v/>
      </c>
      <c r="AC25" s="9" t="str">
        <f>IFERROR(IF(VLOOKUP(7&amp;$A:$A,List!$A:AD,6,0)=0,"",VLOOKUP(7&amp;$A:$A,List!$A:AD,6,0)),"")</f>
        <v/>
      </c>
      <c r="AD25" s="7" t="str">
        <f>IFERROR(IF(VLOOKUP(8&amp;$A:$A,List!$A:AE,3,0)=0,"",VLOOKUP(8&amp;$A:$A,List!$A:AE,3,0)),"")</f>
        <v/>
      </c>
      <c r="AE25" s="8" t="str">
        <f>IFERROR(IF(VLOOKUP(8&amp;$A:$A,List!$A:AF,4,0)=0,"",VLOOKUP(8&amp;$A:$A,List!$A:AF,4,0)),"")</f>
        <v/>
      </c>
      <c r="AF25" s="8" t="str">
        <f>IFERROR(IF(VLOOKUP(8&amp;$A:$A,List!$A:AG,5,0)=0,"",VLOOKUP(8&amp;$A:$A,List!$A:AG,5,0)),"")</f>
        <v/>
      </c>
      <c r="AG25" s="9" t="str">
        <f>IFERROR(IF(VLOOKUP(8&amp;$A:$A,List!$A:AH,6,0)=0,"",VLOOKUP(8&amp;$A:$A,List!$A:AH,6,0)),"")</f>
        <v/>
      </c>
    </row>
    <row r="26" spans="1:33" x14ac:dyDescent="0.25">
      <c r="A26" s="1">
        <v>55246223</v>
      </c>
      <c r="B26" s="7" t="str">
        <f>IFERROR(IF(VLOOKUP(1&amp;$A:$A,List!$A:C,3,0)=0,"",VLOOKUP(1&amp;$A:$A,List!$A:C,3,0)),"")</f>
        <v>BOSCH</v>
      </c>
      <c r="C26" s="8" t="str">
        <f>IFERROR(IF(VLOOKUP(1&amp;$A:$A,List!$A:D,4,0)=0,"",VLOOKUP(1&amp;$A:$A,List!$A:D,4,0)),"")</f>
        <v>BCH 0445110524</v>
      </c>
      <c r="D26" s="8" t="str">
        <f>IFERROR(IF(VLOOKUP(1&amp;$A:$A,List!$A:E,5,0)=0,"",VLOOKUP(1&amp;$A:$A,List!$A:E,5,0)),"")</f>
        <v>180,23</v>
      </c>
      <c r="E26" s="9" t="str">
        <f>IFERROR(IF(VLOOKUP(1&amp;$A:$A,List!$A:F,6,0)=0,"",VLOOKUP(1&amp;$A:$A,List!$A:F,6,0)),"")</f>
        <v>OPE 55246223 - LAI 55246223-FIA 55246223-ALF 55246223</v>
      </c>
      <c r="F26" s="7" t="str">
        <f>IFERROR(IF(VLOOKUP(2&amp;$A:$A,List!$A:G,3,0)=0,"",VLOOKUP(2&amp;$A:$A,List!$A:G,3,0)),"")</f>
        <v/>
      </c>
      <c r="G26" s="8" t="str">
        <f>IFERROR(IF(VLOOKUP(2&amp;$A:$A,List!$A:H,4,0)=0,"",VLOOKUP(2&amp;$A:$A,List!$A:H,4,0)),"")</f>
        <v/>
      </c>
      <c r="H26" s="8" t="str">
        <f>IFERROR(IF(VLOOKUP(2&amp;$A:$A,List!$A:I,5,0)=0,"",VLOOKUP(2&amp;$A:$A,List!$A:I,5,0)),"")</f>
        <v/>
      </c>
      <c r="I26" s="9" t="str">
        <f>IFERROR(IF(VLOOKUP(2&amp;$A:$A,List!$A:J,6,0)=0,"",VLOOKUP(2&amp;$A:$A,List!$A:J,6,0)),"")</f>
        <v/>
      </c>
      <c r="J26" s="7" t="str">
        <f>IFERROR(IF(VLOOKUP(3&amp;$A:$A,List!$A:K,3,0)=0,"",VLOOKUP(3&amp;$A:$A,List!$A:K,3,0)),"")</f>
        <v/>
      </c>
      <c r="K26" s="8" t="str">
        <f>IFERROR(IF(VLOOKUP(3&amp;$A:$A,List!$A:L,4,0)=0,"",VLOOKUP(3&amp;$A:$A,List!$A:L,4,0)),"")</f>
        <v/>
      </c>
      <c r="L26" s="8" t="str">
        <f>IFERROR(IF(VLOOKUP(3&amp;$A:$A,List!$A:M,5,0)=0,"",VLOOKUP(3&amp;$A:$A,List!$A:M,5,0)),"")</f>
        <v/>
      </c>
      <c r="M26" s="9" t="str">
        <f>IFERROR(IF(VLOOKUP(3&amp;$A:$A,List!$A:N,6,0)=0,"",VLOOKUP(3&amp;$A:$A,List!$A:N,6,0)),"")</f>
        <v/>
      </c>
      <c r="N26" s="7" t="str">
        <f>IFERROR(IF(VLOOKUP(4&amp;$A:$A,List!$A:O,3,0)=0,"",VLOOKUP(4&amp;$A:$A,List!$A:O,3,0)),"")</f>
        <v/>
      </c>
      <c r="O26" s="8" t="str">
        <f>IFERROR(IF(VLOOKUP(4&amp;$A:$A,List!$A:P,4,0)=0,"",VLOOKUP(4&amp;$A:$A,List!$A:P,4,0)),"")</f>
        <v/>
      </c>
      <c r="P26" s="8" t="str">
        <f>IFERROR(IF(VLOOKUP(4&amp;$A:$A,List!$A:Q,5,0)=0,"",VLOOKUP(4&amp;$A:$A,List!$A:Q,5,0)),"")</f>
        <v/>
      </c>
      <c r="Q26" s="9" t="str">
        <f>IFERROR(IF(VLOOKUP(4&amp;$A:$A,List!$A:R,6,0)=0,"",VLOOKUP(4&amp;$A:$A,List!$A:R,6,0)),"")</f>
        <v/>
      </c>
      <c r="R26" s="7" t="str">
        <f>IFERROR(IF(VLOOKUP(5&amp;$A:$A,List!$A:S,3,0)=0,"",VLOOKUP(5&amp;$A:$A,List!$A:S,3,0)),"")</f>
        <v/>
      </c>
      <c r="S26" s="8" t="str">
        <f>IFERROR(IF(VLOOKUP(5&amp;$A:$A,List!$A:T,4,0)=0,"",VLOOKUP(5&amp;$A:$A,List!$A:T,4,0)),"")</f>
        <v/>
      </c>
      <c r="T26" s="8" t="str">
        <f>IFERROR(IF(VLOOKUP(5&amp;$A:$A,List!$A:U,5,0)=0,"",VLOOKUP(5&amp;$A:$A,List!$A:U,5,0)),"")</f>
        <v/>
      </c>
      <c r="U26" s="9" t="str">
        <f>IFERROR(IF(VLOOKUP(5&amp;$A:$A,List!$A:V,6,0)=0,"",VLOOKUP(5&amp;$A:$A,List!$A:V,6,0)),"")</f>
        <v/>
      </c>
      <c r="V26" s="7" t="str">
        <f>IFERROR(IF(VLOOKUP(6&amp;$A:$A,List!$A:W,3,0)=0,"",VLOOKUP(6&amp;$A:$A,List!$A:W,3,0)),"")</f>
        <v/>
      </c>
      <c r="W26" s="8" t="str">
        <f>IFERROR(IF(VLOOKUP(6&amp;$A:$A,List!$A:X,4,0)=0,"",VLOOKUP(6&amp;$A:$A,List!$A:X,4,0)),"")</f>
        <v/>
      </c>
      <c r="X26" s="8" t="str">
        <f>IFERROR(IF(VLOOKUP(6&amp;$A:$A,List!$A:Y,5,0)=0,"",VLOOKUP(6&amp;$A:$A,List!$A:Y,5,0)),"")</f>
        <v/>
      </c>
      <c r="Y26" s="9" t="str">
        <f>IFERROR(IF(VLOOKUP(6&amp;$A:$A,List!$A:Z,6,0)=0,"",VLOOKUP(6&amp;$A:$A,List!$A:Z,6,0)),"")</f>
        <v/>
      </c>
      <c r="Z26" s="7" t="str">
        <f>IFERROR(IF(VLOOKUP(7&amp;$A:$A,List!$A:AA,3,0)=0,"",VLOOKUP(7&amp;$A:$A,List!$A:AA,3,0)),"")</f>
        <v/>
      </c>
      <c r="AA26" s="8" t="str">
        <f>IFERROR(IF(VLOOKUP(7&amp;$A:$A,List!$A:AB,4,0)=0,"",VLOOKUP(7&amp;$A:$A,List!$A:AB,4,0)),"")</f>
        <v/>
      </c>
      <c r="AB26" s="8" t="str">
        <f>IFERROR(IF(VLOOKUP(7&amp;$A:$A,List!$A:AC,5,0)=0,"",VLOOKUP(7&amp;$A:$A,List!$A:AC,5,0)),"")</f>
        <v/>
      </c>
      <c r="AC26" s="9" t="str">
        <f>IFERROR(IF(VLOOKUP(7&amp;$A:$A,List!$A:AD,6,0)=0,"",VLOOKUP(7&amp;$A:$A,List!$A:AD,6,0)),"")</f>
        <v/>
      </c>
      <c r="AD26" s="7" t="str">
        <f>IFERROR(IF(VLOOKUP(8&amp;$A:$A,List!$A:AE,3,0)=0,"",VLOOKUP(8&amp;$A:$A,List!$A:AE,3,0)),"")</f>
        <v/>
      </c>
      <c r="AE26" s="8" t="str">
        <f>IFERROR(IF(VLOOKUP(8&amp;$A:$A,List!$A:AF,4,0)=0,"",VLOOKUP(8&amp;$A:$A,List!$A:AF,4,0)),"")</f>
        <v/>
      </c>
      <c r="AF26" s="8" t="str">
        <f>IFERROR(IF(VLOOKUP(8&amp;$A:$A,List!$A:AG,5,0)=0,"",VLOOKUP(8&amp;$A:$A,List!$A:AG,5,0)),"")</f>
        <v/>
      </c>
      <c r="AG26" s="9" t="str">
        <f>IFERROR(IF(VLOOKUP(8&amp;$A:$A,List!$A:AH,6,0)=0,"",VLOOKUP(8&amp;$A:$A,List!$A:AH,6,0)),"")</f>
        <v/>
      </c>
    </row>
    <row r="27" spans="1:3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List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2019-08-01T10:21:50Z</dcterms:created>
  <dcterms:modified xsi:type="dcterms:W3CDTF">2019-08-01T10:54:49Z</dcterms:modified>
</cp:coreProperties>
</file>