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RAR FEB 24 " sheetId="1" state="visible" r:id="rId2"/>
    <sheet name="Invoice FEB 24" sheetId="2" state="visible" r:id="rId3"/>
    <sheet name="PF_ESI" sheetId="3" state="visible" r:id="rId4"/>
    <sheet name="ATTENDANCE" sheetId="4" state="visible" r:id="rId5"/>
    <sheet name="PaymentStatement FEB 24" sheetId="5" state="visible" r:id="rId6"/>
    <sheet name="PR SHEET FEB 24" sheetId="6" state="visible" r:id="rId7"/>
    <sheet name="CHECKLIST JAN 24" sheetId="7" state="visible" r:id="rId8"/>
    <sheet name="Wage_Calculation" sheetId="8" state="visible" r:id="rId9"/>
    <sheet name="Acceptance Report FEB 24" sheetId="9" state="visible" r:id="rId10"/>
  </sheets>
  <externalReferences>
    <externalReference r:id="rId11"/>
    <externalReference r:id="rId12"/>
  </externalReferences>
  <definedNames>
    <definedName function="false" hidden="false" localSheetId="3" name="_xlnm.Print_Area" vbProcedure="false">ATTENDANCE!$A$1:$AJ$46</definedName>
    <definedName function="false" hidden="false" localSheetId="3" name="_xlnm.Print_Titles" vbProcedure="false">ATTENDANCE!$8:$8</definedName>
    <definedName function="false" hidden="false" localSheetId="6" name="_xlnm.Print_Area" vbProcedure="false">'CHECKLIST JAN 24'!$A$1:$C$48</definedName>
    <definedName function="false" hidden="false" localSheetId="1" name="_xlnm.Print_Area" vbProcedure="false">'Invoice FEB 24'!$A$1:$F$28</definedName>
    <definedName function="false" hidden="false" localSheetId="1" name="_xlnm.Print_Titles" vbProcedure="false">'Invoice FEB 24'!$13:$13</definedName>
    <definedName function="false" hidden="false" localSheetId="2" name="_xlnm.Print_Area" vbProcedure="false">PF_ESI!$A$1:$R$40</definedName>
    <definedName function="false" hidden="false" localSheetId="2" name="_xlnm.Print_Titles" vbProcedure="false">PF_ESI!$4:$5</definedName>
    <definedName function="false" hidden="false" localSheetId="5" name="_xlnm.Print_Area" vbProcedure="false">'PR SHEET FEB 24'!$A$1:$E$37</definedName>
    <definedName function="false" hidden="false" localSheetId="0" name="_xlnm.Print_Area" vbProcedure="false">'RAR FEB 24 '!$A$1:$M$39</definedName>
    <definedName function="false" hidden="false" localSheetId="0" name="_xlnm.Print_Titles" vbProcedure="false">'RAR FEB 24 '!$13:$14</definedName>
    <definedName function="false" hidden="false" localSheetId="7" name="_xlnm.Print_Area" vbProcedure="false">Wage_Calculation!$A$1:$F$47</definedName>
    <definedName function="false" hidden="false" localSheetId="0" name="_xlnm._FilterDatabase" vbProcedure="false">'RAR FEB 24 '!$A$14:$P$37</definedName>
    <definedName function="false" hidden="false" localSheetId="1" name="_xlnm._FilterDatabase" vbProcedure="false">'Invoice FEB 24'!$A$13:$F$26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<sst xmlns="http://schemas.openxmlformats.org/spreadsheetml/2006/main" count="846" uniqueCount="417">
  <si>
    <t xml:space="preserve">MEASUREMENT BOOK FOR THE MONTH OF FEB-2024</t>
  </si>
  <si>
    <t xml:space="preserve">NAME OF THE CONTRACTOR : M/S SPRYSOFT TECHNOLOGIES PRIVATE LIMITED, HYDERABAD.</t>
  </si>
  <si>
    <t xml:space="preserve">BILL : SUPPLIER /CONTRACTOR GST NO:36AAJCS9496G1ZM</t>
  </si>
  <si>
    <t xml:space="preserve">HAL/KORAPUT  GST NO: 21AAACH3641R1ZJ</t>
  </si>
  <si>
    <t xml:space="preserve">PLACE OF SUPPLY/ SERVICES SUNABEDA-ODISHA</t>
  </si>
  <si>
    <t xml:space="preserve">BILLING ADRESS</t>
  </si>
  <si>
    <t xml:space="preserve">SHIPPING ADDRESS</t>
  </si>
  <si>
    <t xml:space="preserve">HAL SUNABEDA </t>
  </si>
  <si>
    <t xml:space="preserve">M/S SPRYSOFT TECHNOLOGIES PRIVATE LIMITED, HYDERABAD.</t>
  </si>
  <si>
    <t xml:space="preserve">DIST: KORAPUT (ODISHA)</t>
  </si>
  <si>
    <t xml:space="preserve">8-3-833/A, B 408, USHA ENCLAVE, NAVODAYA COLONY, SRINAGAR COLONY POST, HYDERABAD TELANGANA-500073</t>
  </si>
  <si>
    <t xml:space="preserve">PIN :763002</t>
  </si>
  <si>
    <t xml:space="preserve">GEM Contract No:-GEMC-511687704648297 Dt 31-Jul-2023</t>
  </si>
  <si>
    <t xml:space="preserve">NATURE OF THE WORK </t>
  </si>
  <si>
    <t xml:space="preserve">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</si>
  <si>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ORDER NO:-HAL/KPT/SNC/08/JO-373/2023/848  </t>
  </si>
  <si>
    <t xml:space="preserve">Order Date</t>
  </si>
  <si>
    <t xml:space="preserve">CONTRACT PERIOD</t>
  </si>
  <si>
    <t xml:space="preserve">14-08-2023    TO     13-08-2025</t>
  </si>
  <si>
    <t xml:space="preserve">CONTRACTOR CONTACT NO.</t>
  </si>
  <si>
    <t xml:space="preserve">EPF CODE</t>
  </si>
  <si>
    <t xml:space="preserve">APHYD0053720000</t>
  </si>
  <si>
    <t xml:space="preserve">ESIC CODE</t>
  </si>
  <si>
    <t xml:space="preserve">INVOICE NO- STPL/HAL/ED/07</t>
  </si>
  <si>
    <t xml:space="preserve">7 th RAR Bill</t>
  </si>
  <si>
    <t xml:space="preserve">DATE OF SUBMIT OF BILL</t>
  </si>
  <si>
    <t xml:space="preserve">AS PER  ORDER</t>
  </si>
  <si>
    <t xml:space="preserve">UPTO DATE MEASURMENT(CUMULATIVE)</t>
  </si>
  <si>
    <t xml:space="preserve">PREVIOUS MEASURMENT</t>
  </si>
  <si>
    <t xml:space="preserve">PRESENT MEASURMENT</t>
  </si>
  <si>
    <t xml:space="preserve">SL NO.</t>
  </si>
  <si>
    <t xml:space="preserve">DESCRIPTION</t>
  </si>
  <si>
    <t xml:space="preserve">QTY</t>
  </si>
  <si>
    <t xml:space="preserve">UNIT</t>
  </si>
  <si>
    <t xml:space="preserve">RATE</t>
  </si>
  <si>
    <t xml:space="preserve">AMOUNT</t>
  </si>
  <si>
    <t xml:space="preserve">QTY EXECUTED</t>
  </si>
  <si>
    <t xml:space="preserve">QTY PASSED</t>
  </si>
  <si>
    <t xml:space="preserve">AMOUNT(Rs.)</t>
  </si>
  <si>
    <t xml:space="preserve"> QTY</t>
  </si>
  <si>
    <t xml:space="preserve">ERP entry</t>
  </si>
  <si>
    <t xml:space="preserve">Base Amount</t>
  </si>
  <si>
    <t xml:space="preserve">Charges</t>
  </si>
  <si>
    <t xml:space="preserve">Total</t>
  </si>
  <si>
    <t xml:space="preserve">Number of working days in per Month</t>
  </si>
  <si>
    <t xml:space="preserve">Tenure/ Duration of Employment (in months)</t>
  </si>
  <si>
    <t xml:space="preserve">Nos of Manpower Skilled Category</t>
  </si>
  <si>
    <t xml:space="preserve">Nos of Manpower Semi Skilled Category</t>
  </si>
  <si>
    <t xml:space="preserve">Nos of Manpower Un Skilled Category</t>
  </si>
  <si>
    <t xml:space="preserve">Minimum wages for Skilled category</t>
  </si>
  <si>
    <t xml:space="preserve">Mandays</t>
  </si>
  <si>
    <t xml:space="preserve">Minimum wages for Semi Skilled category</t>
  </si>
  <si>
    <t xml:space="preserve">Minimum wages for Un Skilled category</t>
  </si>
  <si>
    <t xml:space="preserve">PF + EDLI + PF Admin Charges (Normal Mandays)</t>
  </si>
  <si>
    <t xml:space="preserve">LS</t>
  </si>
  <si>
    <t xml:space="preserve">ESI</t>
  </si>
  <si>
    <t xml:space="preserve">NH Wages</t>
  </si>
  <si>
    <t xml:space="preserve">Leave Wages</t>
  </si>
  <si>
    <t xml:space="preserve">Service charges for Skilled category</t>
  </si>
  <si>
    <t xml:space="preserve">Service charges for Semi Skilled category</t>
  </si>
  <si>
    <t xml:space="preserve">Service charges for Un Skilled category</t>
  </si>
  <si>
    <t xml:space="preserve">Sub total-1</t>
  </si>
  <si>
    <t xml:space="preserve"> TOTAL</t>
  </si>
  <si>
    <t xml:space="preserve">IGST @18%</t>
  </si>
  <si>
    <t xml:space="preserve">TOTAL WORKCONTENT INCLUDING GST</t>
  </si>
  <si>
    <t xml:space="preserve">TAX INVOICE JAN-2024</t>
  </si>
  <si>
    <t xml:space="preserve">TO</t>
  </si>
  <si>
    <t xml:space="preserve">Invoice No:</t>
  </si>
  <si>
    <t xml:space="preserve">STPL/HAL/ED/07</t>
  </si>
  <si>
    <t xml:space="preserve">HINDUSTAN AERONAUTICS LTD</t>
  </si>
  <si>
    <t xml:space="preserve">Date: </t>
  </si>
  <si>
    <t xml:space="preserve">ENGINE DIVISION</t>
  </si>
  <si>
    <t xml:space="preserve">For Month:</t>
  </si>
  <si>
    <t xml:space="preserve">KORAPUT 763002
</t>
  </si>
  <si>
    <t xml:space="preserve">Account No:</t>
  </si>
  <si>
    <t xml:space="preserve">GST NO: 21AAACH3641R1ZJ</t>
  </si>
  <si>
    <t xml:space="preserve">IFSC Code:</t>
  </si>
  <si>
    <t xml:space="preserve">SBIN0063784</t>
  </si>
  <si>
    <t xml:space="preserve">Bank:</t>
  </si>
  <si>
    <t xml:space="preserve">SBI</t>
  </si>
  <si>
    <t xml:space="preserve">Branch:</t>
  </si>
  <si>
    <t xml:space="preserve">SME Yellareddyguda</t>
  </si>
  <si>
    <t xml:space="preserve">GST No:</t>
  </si>
  <si>
    <t xml:space="preserve">36AAJCS9496G1ZM</t>
  </si>
  <si>
    <t xml:space="preserve">PAN No:</t>
  </si>
  <si>
    <t xml:space="preserve">AAJCS9496G</t>
  </si>
  <si>
    <t xml:space="preserve">GEM Contract No: - GEMC-511687704648297, DT: 31-JUL-2023</t>
  </si>
  <si>
    <t xml:space="preserve">TOTAL</t>
  </si>
  <si>
    <t xml:space="preserve">Rupees Six Lakhs Fifty Three Thousand Five Hundred Twenty seven and Paisa Sixty only</t>
  </si>
  <si>
    <t xml:space="preserve">For Spry soft Technology (P) Ltd</t>
  </si>
  <si>
    <t xml:space="preserve">PF AND ESI CALCULATION DETAILS </t>
  </si>
  <si>
    <t xml:space="preserve">Due Wage Month :FEB-2024 (01-02-2024 to 29-02-2024)</t>
  </si>
  <si>
    <t xml:space="preserve">Name of Contractor : M/S SPRYSOFT TECHNOLOGIES PRIVATE LIMITED, HYDERABAD.</t>
  </si>
  <si>
    <t xml:space="preserve">Sl NO</t>
  </si>
  <si>
    <t xml:space="preserve">Name</t>
  </si>
  <si>
    <t xml:space="preserve">Days Present</t>
  </si>
  <si>
    <t xml:space="preserve">NH Days </t>
  </si>
  <si>
    <t xml:space="preserve">Wage
per day</t>
  </si>
  <si>
    <t xml:space="preserve">Gross Wage</t>
  </si>
  <si>
    <t xml:space="preserve">NH Wage</t>
  </si>
  <si>
    <t xml:space="preserve">Gross Wage(For PF)</t>
  </si>
  <si>
    <t xml:space="preserve">Employee Contribution</t>
  </si>
  <si>
    <t xml:space="preserve">Employer</t>
  </si>
  <si>
    <t xml:space="preserve">Net Pay (Pay Day)</t>
  </si>
  <si>
    <t xml:space="preserve">EPF
(12%)</t>
  </si>
  <si>
    <t xml:space="preserve">ESIC
(0.75%)</t>
  </si>
  <si>
    <t xml:space="preserve">Professional tax</t>
  </si>
  <si>
    <t xml:space="preserve">EPF &amp; ESIC TOTAL</t>
  </si>
  <si>
    <t xml:space="preserve">EPF
(12.5%)</t>
  </si>
  <si>
    <t xml:space="preserve">EDLI
(0.5%)</t>
  </si>
  <si>
    <t xml:space="preserve">EPF+EDLI</t>
  </si>
  <si>
    <t xml:space="preserve">ESI
(3.25%)</t>
  </si>
  <si>
    <t xml:space="preserve">TOTAL (EPF + ESIC + EDLI)</t>
  </si>
  <si>
    <t xml:space="preserve">NITYA SUNDAR MUDULI</t>
  </si>
  <si>
    <t xml:space="preserve">LAKINATH KHEMUNDI</t>
  </si>
  <si>
    <t xml:space="preserve">SUBHAM MALLICK</t>
  </si>
  <si>
    <t xml:space="preserve">PRASANT KUMAR BEHERA</t>
  </si>
  <si>
    <t xml:space="preserve">MANOJ KUMAR SAHU</t>
  </si>
  <si>
    <t xml:space="preserve">SANTOSH KUMAR BISHOYI</t>
  </si>
  <si>
    <t xml:space="preserve">NARENDRA SARKAR</t>
  </si>
  <si>
    <t xml:space="preserve">SANTUNU KHARA</t>
  </si>
  <si>
    <t xml:space="preserve">NAGESWAR PANJIA</t>
  </si>
  <si>
    <t xml:space="preserve">RAJESH KUMAR PANDA</t>
  </si>
  <si>
    <t xml:space="preserve">SKILL WORKMEN TOTAL</t>
  </si>
  <si>
    <t xml:space="preserve">JAGANNATH SAHU</t>
  </si>
  <si>
    <t xml:space="preserve">SUMIT KHOSLA</t>
  </si>
  <si>
    <t xml:space="preserve">MADHU MAJHI</t>
  </si>
  <si>
    <t xml:space="preserve">SUSANTA KUMAR NAIK</t>
  </si>
  <si>
    <t xml:space="preserve">CHANDAN KUMAR DALAI</t>
  </si>
  <si>
    <t xml:space="preserve">SADA JANI</t>
  </si>
  <si>
    <t xml:space="preserve">BANA KULADIP</t>
  </si>
  <si>
    <t xml:space="preserve">RAGHU KULDIP</t>
  </si>
  <si>
    <t xml:space="preserve">BALARAM NIAL</t>
  </si>
  <si>
    <t xml:space="preserve">SEMI-SKILL WORKMEN TOTAL</t>
  </si>
  <si>
    <t xml:space="preserve">DANA MAJHI</t>
  </si>
  <si>
    <t xml:space="preserve">SADAN KHILLO</t>
  </si>
  <si>
    <t xml:space="preserve">HALADHARA MAJHI</t>
  </si>
  <si>
    <t xml:space="preserve">RAMA CHANDRA MAJHI</t>
  </si>
  <si>
    <t xml:space="preserve">ARJUNA HANTALA</t>
  </si>
  <si>
    <t xml:space="preserve">NIRANTA KHARA</t>
  </si>
  <si>
    <t xml:space="preserve">DHARMENDRA PARIDA</t>
  </si>
  <si>
    <t xml:space="preserve">SUNILA KUMAR DAS</t>
  </si>
  <si>
    <t xml:space="preserve">KISAN TAKRI</t>
  </si>
  <si>
    <t xml:space="preserve">GUPTA BHATRA</t>
  </si>
  <si>
    <t xml:space="preserve">POLAR SAMAREDI</t>
  </si>
  <si>
    <t xml:space="preserve">PABAN KHORA</t>
  </si>
  <si>
    <t xml:space="preserve">UNSKILL WORKMEN TOTAL</t>
  </si>
  <si>
    <t xml:space="preserve">    HINDUSTAN AERONAUTICS LTD,ENGINE DIVISION,KORAPUT,SUNABEDA                                                        ANNEXURE-I</t>
  </si>
  <si>
    <t xml:space="preserve">ATTENDANCE ABSTRACT</t>
  </si>
  <si>
    <t xml:space="preserve">FROM</t>
  </si>
  <si>
    <t xml:space="preserve">NAME OF THE WORK</t>
  </si>
  <si>
    <t xml:space="preserve">DEPARTMENT NAME &amp; NO.</t>
  </si>
  <si>
    <t xml:space="preserve">FNNP-25</t>
  </si>
  <si>
    <t xml:space="preserve">DEPT CONTACT NO.</t>
  </si>
  <si>
    <t xml:space="preserve">NAME OF THE CONTRACTOR</t>
  </si>
  <si>
    <t xml:space="preserve">M/S SPRYSOFT TECHNOLOGIES PRIVATE LIMITED, HYDERABAD</t>
  </si>
  <si>
    <t xml:space="preserve">WORK ORDER NO.</t>
  </si>
  <si>
    <t xml:space="preserve">HAL/KPT/SNC/08/JO-373/2023/848 DATED 22-08-2023</t>
  </si>
  <si>
    <t xml:space="preserve"> GEM CONTRACT  NO.</t>
  </si>
  <si>
    <t xml:space="preserve">GEMC-511687704648297,Dt 31-Jul-2023</t>
  </si>
  <si>
    <t xml:space="preserve">VALIDITY OF WORK ORDER</t>
  </si>
  <si>
    <t xml:space="preserve">FOR THE PERIOD</t>
  </si>
  <si>
    <t xml:space="preserve">SL NO</t>
  </si>
  <si>
    <t xml:space="preserve">CATEGORY OF SKILLNESS</t>
  </si>
  <si>
    <t xml:space="preserve">NAME OF CONTRACT PERSONNEL</t>
  </si>
  <si>
    <t xml:space="preserve">TOTAL PAY DAYS</t>
  </si>
  <si>
    <t xml:space="preserve">NH DAY</t>
  </si>
  <si>
    <t xml:space="preserve"> SKILL</t>
  </si>
  <si>
    <t xml:space="preserve">S</t>
  </si>
  <si>
    <t xml:space="preserve">X</t>
  </si>
  <si>
    <t xml:space="preserve">SEMI SKILL</t>
  </si>
  <si>
    <t xml:space="preserve">UN SKILL</t>
  </si>
  <si>
    <t xml:space="preserve">*</t>
  </si>
  <si>
    <t xml:space="preserve">"1"- Means Present, "0"- Means Absent, "0.5"-Means Halfday Present</t>
  </si>
  <si>
    <t xml:space="preserve">PREPARED BY </t>
  </si>
  <si>
    <t xml:space="preserve">ACCEPTED BY CONTRACTOR</t>
  </si>
  <si>
    <t xml:space="preserve">HEAD OF DEPT.</t>
  </si>
  <si>
    <t xml:space="preserve">WAGE CALCULATION SHEET</t>
  </si>
  <si>
    <t xml:space="preserve">Due Wage Month :JAN-2024 (01-01-2024 to 31-01-2024)</t>
  </si>
  <si>
    <t xml:space="preserve">UAN</t>
  </si>
  <si>
    <t xml:space="preserve">BANK A/C</t>
  </si>
  <si>
    <t xml:space="preserve">IFSC 
CODE</t>
  </si>
  <si>
    <t xml:space="preserve">Signature of Contract workmen</t>
  </si>
  <si>
    <t xml:space="preserve">Professional Tax</t>
  </si>
  <si>
    <t xml:space="preserve">100614085849</t>
  </si>
  <si>
    <t xml:space="preserve">33499100467</t>
  </si>
  <si>
    <t xml:space="preserve">SBIN0010938</t>
  </si>
  <si>
    <t xml:space="preserve">100875194707</t>
  </si>
  <si>
    <t xml:space="preserve">544010110008082</t>
  </si>
  <si>
    <t xml:space="preserve">BKID0005440</t>
  </si>
  <si>
    <t xml:space="preserve">100800041950</t>
  </si>
  <si>
    <t xml:space="preserve">544010110008091</t>
  </si>
  <si>
    <t xml:space="preserve">100857990226</t>
  </si>
  <si>
    <t xml:space="preserve">544310110003642</t>
  </si>
  <si>
    <t xml:space="preserve">BKID0005443</t>
  </si>
  <si>
    <t xml:space="preserve">100241537916</t>
  </si>
  <si>
    <t xml:space="preserve">544010110008108</t>
  </si>
  <si>
    <t xml:space="preserve">100323056972</t>
  </si>
  <si>
    <t xml:space="preserve">544010110008124</t>
  </si>
  <si>
    <t xml:space="preserve">100858769481</t>
  </si>
  <si>
    <t xml:space="preserve">544010510000917</t>
  </si>
  <si>
    <t xml:space="preserve">100379831737</t>
  </si>
  <si>
    <t xml:space="preserve">544010110008086</t>
  </si>
  <si>
    <t xml:space="preserve">100248235568</t>
  </si>
  <si>
    <t xml:space="preserve">140810100083134</t>
  </si>
  <si>
    <t xml:space="preserve">UBIN0814083</t>
  </si>
  <si>
    <t xml:space="preserve">101577716128</t>
  </si>
  <si>
    <t xml:space="preserve">4405098210</t>
  </si>
  <si>
    <t xml:space="preserve">20283713543</t>
  </si>
  <si>
    <t xml:space="preserve">SBIN0006908</t>
  </si>
  <si>
    <t xml:space="preserve">100179460327</t>
  </si>
  <si>
    <t xml:space="preserve">544010110008121</t>
  </si>
  <si>
    <t xml:space="preserve">100323089870</t>
  </si>
  <si>
    <t xml:space="preserve">544010110006411</t>
  </si>
  <si>
    <t xml:space="preserve">100209447235</t>
  </si>
  <si>
    <t xml:space="preserve">544010110006997</t>
  </si>
  <si>
    <t xml:space="preserve">100323059417</t>
  </si>
  <si>
    <t xml:space="preserve">544010110008092</t>
  </si>
  <si>
    <t xml:space="preserve">100126992490</t>
  </si>
  <si>
    <t xml:space="preserve">544010110000116</t>
  </si>
  <si>
    <t xml:space="preserve">100735165323</t>
  </si>
  <si>
    <t xml:space="preserve">544010110012384</t>
  </si>
  <si>
    <t xml:space="preserve">100118712186</t>
  </si>
  <si>
    <t xml:space="preserve">544010110008090</t>
  </si>
  <si>
    <t xml:space="preserve">100914561832</t>
  </si>
  <si>
    <t xml:space="preserve">30681182707</t>
  </si>
  <si>
    <t xml:space="preserve">101062369707</t>
  </si>
  <si>
    <t xml:space="preserve">544010110009302</t>
  </si>
  <si>
    <t xml:space="preserve">100129668239</t>
  </si>
  <si>
    <t xml:space="preserve">SBIN0001304</t>
  </si>
  <si>
    <t xml:space="preserve">100323089862</t>
  </si>
  <si>
    <t xml:space="preserve">544010110008085</t>
  </si>
  <si>
    <t xml:space="preserve">100165588716</t>
  </si>
  <si>
    <t xml:space="preserve">544010610000084</t>
  </si>
  <si>
    <t xml:space="preserve">100287977519</t>
  </si>
  <si>
    <t xml:space="preserve">544010110008081</t>
  </si>
  <si>
    <t xml:space="preserve">100100392623</t>
  </si>
  <si>
    <t xml:space="preserve">544010110008087</t>
  </si>
  <si>
    <t xml:space="preserve">100260122268</t>
  </si>
  <si>
    <t xml:space="preserve">544010110010211</t>
  </si>
  <si>
    <t xml:space="preserve">101793863025</t>
  </si>
  <si>
    <t xml:space="preserve">31587037317</t>
  </si>
  <si>
    <t xml:space="preserve">100385706311</t>
  </si>
  <si>
    <t xml:space="preserve">544010110008112</t>
  </si>
  <si>
    <t xml:space="preserve">100194300283</t>
  </si>
  <si>
    <t xml:space="preserve">34169439238</t>
  </si>
  <si>
    <t xml:space="preserve">100157311107</t>
  </si>
  <si>
    <t xml:space="preserve">33007791433</t>
  </si>
  <si>
    <t xml:space="preserve">10028463           4374</t>
  </si>
  <si>
    <t xml:space="preserve">5440105100      01201</t>
  </si>
  <si>
    <t xml:space="preserve">10090550          2989</t>
  </si>
  <si>
    <t xml:space="preserve">                                     It is certfied that each contract worker has checked their net pay (salary), PF &amp; ESIC amount deposited in respective bank, PF &amp; ESIC accounts as per the calculated amount mentioned in the table above. Further PF &amp; ESIC amount is also has been checked with ECR &amp; ESIC challan submitted by vendor. </t>
  </si>
  <si>
    <t xml:space="preserve">Signature of EIC</t>
  </si>
  <si>
    <t xml:space="preserve">ENGINE DIVISION, KORAPUT</t>
  </si>
  <si>
    <t xml:space="preserve">No:-HAL/KPT/FNNO/2024/70</t>
  </si>
  <si>
    <t xml:space="preserve">DT 18/03/2024</t>
  </si>
  <si>
    <t xml:space="preserve">Contract No</t>
  </si>
  <si>
    <t xml:space="preserve">22SNCJO-373</t>
  </si>
  <si>
    <t xml:space="preserve">Name of the Work :</t>
  </si>
  <si>
    <t xml:space="preserve">Name of the Vendor : </t>
  </si>
  <si>
    <t xml:space="preserve"> M/S SPRYSOFT TECHNOLOGIES PRIVATE LIMITED, HYDERABAD.</t>
  </si>
  <si>
    <t xml:space="preserve">RAR No</t>
  </si>
  <si>
    <t xml:space="preserve">7 th RAR (01/02/2024 to 29/02/2024)</t>
  </si>
  <si>
    <t xml:space="preserve">IFS Gate Entry No &amp; Date</t>
  </si>
  <si>
    <t xml:space="preserve">97614 Dt 18.03.2024</t>
  </si>
  <si>
    <t xml:space="preserve">IFS RR No &amp; Date</t>
  </si>
  <si>
    <t xml:space="preserve">23RAR-11302 Dt 18.03.2024</t>
  </si>
  <si>
    <t xml:space="preserve">Charges Approved as per PO Lines</t>
  </si>
  <si>
    <t xml:space="preserve">Yes</t>
  </si>
  <si>
    <t xml:space="preserve">RR Received Amount</t>
  </si>
  <si>
    <t xml:space="preserve">Charges Approved amount</t>
  </si>
  <si>
    <t xml:space="preserve"> Total Amount</t>
  </si>
  <si>
    <t xml:space="preserve">Date &amp; Amount of Invoice As Entered in IFS</t>
  </si>
  <si>
    <t xml:space="preserve">Date:17-03-2024, Amount:Rs 5,54,576.52/-</t>
  </si>
  <si>
    <t xml:space="preserve">Vendor's original invoice amount (including taxes)</t>
  </si>
  <si>
    <t xml:space="preserve">Rs 5,54,576.52/-</t>
  </si>
  <si>
    <t xml:space="preserve">Is original invoice amount and IFS entered invoice amount equal</t>
  </si>
  <si>
    <t xml:space="preserve">Deduction Details</t>
  </si>
  <si>
    <t xml:space="preserve">Retention Money</t>
  </si>
  <si>
    <t xml:space="preserve">Keepback</t>
  </si>
  <si>
    <t xml:space="preserve">Penalty</t>
  </si>
  <si>
    <t xml:space="preserve">Other Deductions, if any</t>
  </si>
  <si>
    <t xml:space="preserve">Rents (Quarter/Electricity/Water):Rs.</t>
  </si>
  <si>
    <t xml:space="preserve">Total Deduction</t>
  </si>
  <si>
    <t xml:space="preserve">Net Amount Recommended by EIC for Payment (After Deduction) in Rs</t>
  </si>
  <si>
    <t xml:space="preserve">Original invoice received by dept of  EIC with inward no &amp; date</t>
  </si>
  <si>
    <t xml:space="preserve">IFS gate entry no &amp; date manually written on the vendor's invoice and endorsed by EIC</t>
  </si>
  <si>
    <t xml:space="preserve">Bank details, PAN no &amp; GST no mentioned in vendor's invoice is matching with credentials in IFS against the vendor</t>
  </si>
  <si>
    <t xml:space="preserve">Enclosures</t>
  </si>
  <si>
    <t xml:space="preserve">ORIGINAL INVOICE ( WITH INVOICE NO HIGHLIGHTED)</t>
  </si>
  <si>
    <t xml:space="preserve">PAYMENT CHECK LIST</t>
  </si>
  <si>
    <t xml:space="preserve">2. PAYMENT CHECK LIST</t>
  </si>
  <si>
    <t xml:space="preserve">RAR PAYMENT ABSTRACT (WITH DEDUCTIONS, IF ANY) DULY SIGNED BY ALL CONCERNED</t>
  </si>
  <si>
    <t xml:space="preserve">3. RAR PAYMENT ABSTRACT (WITH DEDUCTIONS, IF ANY) DULY SIGNED BY ALL CONCERNED</t>
  </si>
  <si>
    <t xml:space="preserve">DETAILED CATEGORY WISE WAGE CLACULATION SHEET</t>
  </si>
  <si>
    <t xml:space="preserve">4. DETAILED CATEGORY WISE WAGE CLACULATION SHEET</t>
  </si>
  <si>
    <t xml:space="preserve">LABOUR CATEGORY WISE SUMMARY SHEET AS PER PO LINES</t>
  </si>
  <si>
    <t xml:space="preserve">5. LABOUR CATEGORY WISR SUMMARY SHEET AS PER PO LINES</t>
  </si>
  <si>
    <t xml:space="preserve">MB ABSTRACT FOR WORKS CONTRACT</t>
  </si>
  <si>
    <t xml:space="preserve">6. MB ABSTRACT FOR WORKS CONTRACT</t>
  </si>
  <si>
    <t xml:space="preserve">REMARKS: (difference in Vendor's invoice qty/amount and IFS received qty/amount, or any other remarks)</t>
  </si>
  <si>
    <t xml:space="preserve">7. REMARKS, IF ANY</t>
  </si>
  <si>
    <t xml:space="preserve">Vendor has rounded invoice amount</t>
  </si>
  <si>
    <t xml:space="preserve">It is certified that all the statutory contractual obligations under this contract are  fully complied by the contractor. It is further confirmed that all such payment related original documents are retained by the undersigned for Audit &amp; scrutiny purpose.</t>
  </si>
  <si>
    <t xml:space="preserve">M.R.SEKHAR</t>
  </si>
  <si>
    <t xml:space="preserve">P.K.PANDA</t>
  </si>
  <si>
    <t xml:space="preserve">Ch.MANAGER (MAINT.)</t>
  </si>
  <si>
    <t xml:space="preserve">DGM (MAINT.)</t>
  </si>
  <si>
    <t xml:space="preserve">CHECK LIST FOR BILL</t>
  </si>
  <si>
    <t xml:space="preserve">SUBJECT        :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                                                                                                                                                </t>
  </si>
  <si>
    <t xml:space="preserve">CONTRACTOR    : M/S SPRYSOFT TECHNOLOGIES PRIVATE LIMITED, HYDERABAD.</t>
  </si>
  <si>
    <t xml:space="preserve">CONTRACT NO.  : 22SNCJO-373 (GEMC-511687704648297)</t>
  </si>
  <si>
    <t xml:space="preserve">RAR / FINAL BILL :-23RAR-11302 Dt 18.03.2024 Bill No-STPL/HAL/ED/07 , DT:-17-03-2024 (7 th RAR)</t>
  </si>
  <si>
    <t xml:space="preserve">Sl. No.</t>
  </si>
  <si>
    <t xml:space="preserve">Documents</t>
  </si>
  <si>
    <t xml:space="preserve">Remarks</t>
  </si>
  <si>
    <t xml:space="preserve">Agreement</t>
  </si>
  <si>
    <t xml:space="preserve">SUBMITTED IN 1STRAR-31/08/2023</t>
  </si>
  <si>
    <t xml:space="preserve">Security Deposit furnished &amp; detail</t>
  </si>
  <si>
    <t xml:space="preserve">Rs. 7,40,388.00, Bgno.-0505523BG0002857, dt:-16/09/2023</t>
  </si>
  <si>
    <t xml:space="preserve">Date of Acceptance letter / Accepted Amount</t>
  </si>
  <si>
    <t xml:space="preserve">HAL/KPT/SNC/08/JO-373/2023/848, Dated: 22-08-2023                                                                Rs 1,48,07,761.70/-</t>
  </si>
  <si>
    <t xml:space="preserve">Date of commencement as per WO </t>
  </si>
  <si>
    <t xml:space="preserve">Date of completion as per WO</t>
  </si>
  <si>
    <t xml:space="preserve">Actual date of completion (As given by EIC)</t>
  </si>
  <si>
    <t xml:space="preserve">(RUNNING)</t>
  </si>
  <si>
    <t xml:space="preserve">ESI contribution paid</t>
  </si>
  <si>
    <t xml:space="preserve">YES</t>
  </si>
  <si>
    <t xml:space="preserve">PF contribution paid</t>
  </si>
  <si>
    <t xml:space="preserve">Wage certificate along with wage calculation sheet</t>
  </si>
  <si>
    <t xml:space="preserve">Duly signed MB Extract  Certification of EIC 100% &amp; 10% checking by OIC in MB / Bill Copy</t>
  </si>
  <si>
    <t xml:space="preserve">Deployment of Engineer for supervising the work as per 
contract terms</t>
  </si>
  <si>
    <t xml:space="preserve">NA</t>
  </si>
  <si>
    <t xml:space="preserve">Water and Electricity charges</t>
  </si>
  <si>
    <t xml:space="preserve">Quantities are within BOQ Qty or DO Quantitites</t>
  </si>
  <si>
    <t xml:space="preserve">Material brought statement for material advance</t>
  </si>
  <si>
    <t xml:space="preserve">Test checked certificate certified by EIC</t>
  </si>
  <si>
    <t xml:space="preserve">NTI approval if claimed and Approval of FDO </t>
  </si>
  <si>
    <t xml:space="preserve">Extension of Time Approval</t>
  </si>
  <si>
    <t xml:space="preserve">Amendment to Contract agreement</t>
  </si>
  <si>
    <t xml:space="preserve">Service guarantee certificate for specified jobs viz., water proofing, Anti termite</t>
  </si>
  <si>
    <t xml:space="preserve">Insurance coverage for the work as per contract conditions 
(CAR POLICY)</t>
  </si>
  <si>
    <t xml:space="preserve">Indemnity Bond / Undertaking if any</t>
  </si>
  <si>
    <t xml:space="preserve">SUBMITTED DURING 1ST RAR-25/09/2023</t>
  </si>
  <si>
    <t xml:space="preserve">Workmen Compensation Bond</t>
  </si>
  <si>
    <t xml:space="preserve">Labour licence</t>
  </si>
  <si>
    <t xml:space="preserve">SUBMITTED ON 12/10/2023</t>
  </si>
  <si>
    <t xml:space="preserve">Insurance coverage for Material Advance</t>
  </si>
  <si>
    <t xml:space="preserve">Rate for material advance recommended</t>
  </si>
  <si>
    <t xml:space="preserve">Reconciliation statement
Cement / Steel / Paint / Bitumen</t>
  </si>
  <si>
    <t xml:space="preserve">No claim certificate in case of Final Bill</t>
  </si>
  <si>
    <t xml:space="preserve">RUNNING</t>
  </si>
  <si>
    <t xml:space="preserve">Completion certificate issued by EIC</t>
  </si>
  <si>
    <t xml:space="preserve">Attendance Entry</t>
  </si>
  <si>
    <t xml:space="preserve">CL Days &amp; Holiday to be checked 
(CL limit should not cross monthwise)</t>
  </si>
  <si>
    <t xml:space="preserve">Checking of mandays calculation</t>
  </si>
  <si>
    <t xml:space="preserve">Contractor calculation sheet to be checked with our calculations (compare the calculation as par with contractor calculation, and whichever is less that amount recommended for payment)</t>
  </si>
  <si>
    <t xml:space="preserve">Professional Tax challan &amp; Breakup to be checked</t>
  </si>
  <si>
    <t xml:space="preserve">GST challan &amp; Breakup to be checked</t>
  </si>
  <si>
    <t xml:space="preserve">Bank Statement should be matched with our calculation </t>
  </si>
  <si>
    <t xml:space="preserve">Wage Register should be signed by SCLs</t>
  </si>
  <si>
    <t xml:space="preserve">Whether salary paid on or before 7th of that particular month to be checked other wise penalty is applicable</t>
  </si>
  <si>
    <t xml:space="preserve">If there is any amendment is there for VDA or Contract extension amendment contract agreement to be received within time limit specified in contract terms</t>
  </si>
  <si>
    <t xml:space="preserve">NO</t>
  </si>
  <si>
    <t xml:space="preserve"> ___________________________</t>
  </si>
  <si>
    <t xml:space="preserve">_____________________________</t>
  </si>
  <si>
    <t xml:space="preserve">          Checked By</t>
  </si>
  <si>
    <t xml:space="preserve">          Approved  By</t>
  </si>
  <si>
    <t xml:space="preserve">Annexure-2</t>
  </si>
  <si>
    <t xml:space="preserve">Format for Wage Calculation</t>
  </si>
  <si>
    <t xml:space="preserve">Contract Reference: 22SNCJO-373                                 </t>
  </si>
  <si>
    <t xml:space="preserve">Service Provider: M/S SPRYSOFT TECHNOLOGIES PRIVATE LIMITED, HYDERABAD.</t>
  </si>
  <si>
    <t xml:space="preserve">Month: FEB-2024</t>
  </si>
  <si>
    <t xml:space="preserve">Sl.No</t>
  </si>
  <si>
    <t xml:space="preserve">Description</t>
  </si>
  <si>
    <t xml:space="preserve">Wage rate</t>
  </si>
  <si>
    <t xml:space="preserve">Total Attendance mandays</t>
  </si>
  <si>
    <t xml:space="preserve">Mandays for PF</t>
  </si>
  <si>
    <t xml:space="preserve">Total Gross Salary Amount</t>
  </si>
  <si>
    <t xml:space="preserve">Unskilled</t>
  </si>
  <si>
    <t xml:space="preserve">Semiskilled</t>
  </si>
  <si>
    <t xml:space="preserve">Skilled</t>
  </si>
  <si>
    <t xml:space="preserve">Any other category (to specify)</t>
  </si>
  <si>
    <t xml:space="preserve">NIL</t>
  </si>
  <si>
    <t xml:space="preserve">OT</t>
  </si>
  <si>
    <t xml:space="preserve">Paid CL/Holiday</t>
  </si>
  <si>
    <t xml:space="preserve">PF</t>
  </si>
  <si>
    <t xml:space="preserve">EDLI</t>
  </si>
  <si>
    <t xml:space="preserve">Any other as per actual</t>
  </si>
  <si>
    <t xml:space="preserve">Add for service charges, profit etc.</t>
  </si>
  <si>
    <t xml:space="preserve">GST</t>
  </si>
  <si>
    <t xml:space="preserve">A</t>
  </si>
  <si>
    <t xml:space="preserve">TOTAL Gross Invoice</t>
  </si>
  <si>
    <t xml:space="preserve">LD</t>
  </si>
  <si>
    <t xml:space="preserve">Taxes</t>
  </si>
  <si>
    <t xml:space="preserve">Another recovery (to be indicated)</t>
  </si>
  <si>
    <t xml:space="preserve">B</t>
  </si>
  <si>
    <t xml:space="preserve">Total Recoveries</t>
  </si>
  <si>
    <t xml:space="preserve">C</t>
  </si>
  <si>
    <t xml:space="preserve">Net payable (A-B)</t>
  </si>
  <si>
    <t xml:space="preserve">Note: Net payable to match with vendors invoice and RR, PRR</t>
  </si>
  <si>
    <t xml:space="preserve">In case of difference reconciliation statement to be provided.</t>
  </si>
  <si>
    <t xml:space="preserve">The following is duly certified:</t>
  </si>
  <si>
    <t xml:space="preserve">(i) ESI &amp; PF Remittance is in line with the Contract terms &amp; conditions</t>
  </si>
  <si>
    <t xml:space="preserve">(ii)Wages paid to contract manpower within timelines as per contract terms and conditions</t>
  </si>
  <si>
    <t xml:space="preserve">(iii) The above information on amount payable is in line with verified wage sheets and attendance details and all relevant documents &amp; records are maintained in Division.</t>
  </si>
  <si>
    <t xml:space="preserve">       M.R. SEKHAR, 8143                                                                           P.K.PANDA, 6875</t>
  </si>
  <si>
    <t xml:space="preserve">    E-I-C (Name &amp; EID No.)                                                                      O-I-C (Name &amp; EID no.)</t>
  </si>
  <si>
    <t xml:space="preserve">    Maker of PRR (Name &amp; EID No.)</t>
  </si>
  <si>
    <t xml:space="preserve"> Authoriser1 of PRR (With EID, Seal &amp; Signature)              Authoriser2 of PRR  (With EID, Seal &amp; Signature)</t>
  </si>
  <si>
    <t xml:space="preserve">Acceptance Report of Services 
(For all Job Contracts, Service Contracts &amp; AMCs)</t>
  </si>
  <si>
    <t xml:space="preserve">Name of Service/Contract: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</si>
  <si>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Name of Vendor/Contractor/Agency: M/S SPRYSOFT TECHNOLOGIES PRIVATE LIMITED, HYDERABAD.</t>
  </si>
  <si>
    <t xml:space="preserve">Reference Contract/PO/Letter No:22SNCJO-373</t>
  </si>
  <si>
    <t xml:space="preserve">Contract/PO Validity till: Dt 13-08-2025</t>
  </si>
  <si>
    <t xml:space="preserve">Bill Period : 01-02-2024 to 29-02-2024</t>
  </si>
  <si>
    <r>
      <rPr>
        <sz val="11"/>
        <color rgb="FF000000"/>
        <rFont val="Calibri"/>
        <family val="2"/>
        <charset val="1"/>
      </rPr>
      <t xml:space="preserve">The services as per contract/PO No-22SNCJO-373  has been completed for the month FEB-2024 (From 01-02-2024 to 29-02-2024) by : M/S SPRYSOFT TECHNOLOGIES PRIVATE LIMITED, HYDERABAD. and is accepted on behalf of HAL. The RR Line is created based on acceptance. It is confirmed that required documentation for the acceptance report is available at the Division.
</t>
    </r>
    <r>
      <rPr>
        <b val="true"/>
        <sz val="11"/>
        <color rgb="FF000000"/>
        <rFont val="Calibri"/>
        <family val="2"/>
        <charset val="1"/>
      </rPr>
      <t xml:space="preserve">a. There is no penalty due to non-compliance as per the contract..√
</t>
    </r>
    <r>
      <rPr>
        <strike val="true"/>
        <sz val="11"/>
        <color rgb="FF000000"/>
        <rFont val="Calibri"/>
        <family val="2"/>
        <charset val="1"/>
      </rPr>
      <t xml:space="preserve">b.Penalty is applicable and the penalty amount of Rs has been advised in the PRR.</t>
    </r>
  </si>
</sst>
</file>

<file path=xl/styles.xml><?xml version="1.0" encoding="utf-8"?>
<styleSheet xmlns="http://schemas.openxmlformats.org/spreadsheetml/2006/main">
  <numFmts count="16">
    <numFmt numFmtId="164" formatCode="General"/>
    <numFmt numFmtId="165" formatCode="_(\$* #,##0.00_);_(\$* \(#,##0.00\);_(\$* \-??_);_(@_)"/>
    <numFmt numFmtId="166" formatCode="m/d/yyyy"/>
    <numFmt numFmtId="167" formatCode="0"/>
    <numFmt numFmtId="168" formatCode="0.00"/>
    <numFmt numFmtId="169" formatCode="&quot;₹ &quot;#,##0.00"/>
    <numFmt numFmtId="170" formatCode="#,##0.0"/>
    <numFmt numFmtId="171" formatCode="#,##0"/>
    <numFmt numFmtId="172" formatCode="mmm\-yy"/>
    <numFmt numFmtId="173" formatCode="0.0"/>
    <numFmt numFmtId="174" formatCode="General"/>
    <numFmt numFmtId="175" formatCode="#,##0.00"/>
    <numFmt numFmtId="176" formatCode="0.00%"/>
    <numFmt numFmtId="177" formatCode="@"/>
    <numFmt numFmtId="178" formatCode="[$₹-445]\ #,##0.00"/>
    <numFmt numFmtId="179" formatCode="0%"/>
  </numFmts>
  <fonts count="45">
    <font>
      <sz val="11"/>
      <color rgb="FF000000"/>
      <name val="Calibri"/>
      <family val="2"/>
      <charset val="1"/>
    </font>
    <font>
      <sz val="10"/>
      <name val="Arial"/>
      <family val="0"/>
    </font>
    <font>
      <sz val="10"/>
      <name val="Arial"/>
      <family val="0"/>
    </font>
    <font>
      <sz val="10"/>
      <name val="Arial"/>
      <family val="0"/>
    </font>
    <font>
      <sz val="10"/>
      <color rgb="FF000000"/>
      <name val="Times New Roman"/>
      <family val="1"/>
      <charset val="1"/>
    </font>
    <font>
      <sz val="10"/>
      <name val="Arial"/>
      <family val="2"/>
      <charset val="1"/>
    </font>
    <font>
      <sz val="11"/>
      <name val="Calibri"/>
      <family val="2"/>
      <charset val="1"/>
    </font>
    <font>
      <b val="true"/>
      <sz val="11"/>
      <name val="Calibri"/>
      <family val="2"/>
      <charset val="1"/>
    </font>
    <font>
      <sz val="16"/>
      <name val="Calibri"/>
      <family val="2"/>
      <charset val="1"/>
    </font>
    <font>
      <b val="true"/>
      <sz val="16"/>
      <name val="Calibri"/>
      <family val="2"/>
      <charset val="1"/>
    </font>
    <font>
      <sz val="16"/>
      <color rgb="FF000000"/>
      <name val="Calibri"/>
      <family val="2"/>
      <charset val="1"/>
    </font>
    <font>
      <sz val="14"/>
      <name val="Calibri"/>
      <family val="2"/>
      <charset val="1"/>
    </font>
    <font>
      <sz val="12"/>
      <name val="Calibri"/>
      <family val="2"/>
      <charset val="1"/>
    </font>
    <font>
      <b val="true"/>
      <sz val="12"/>
      <name val="Arial"/>
      <family val="2"/>
      <charset val="1"/>
    </font>
    <font>
      <b val="true"/>
      <sz val="11"/>
      <color rgb="FF000000"/>
      <name val="Calibri"/>
      <family val="2"/>
      <charset val="1"/>
    </font>
    <font>
      <sz val="12"/>
      <name val="Arial"/>
      <family val="2"/>
      <charset val="1"/>
    </font>
    <font>
      <sz val="14"/>
      <name val="Arial"/>
      <family val="2"/>
      <charset val="1"/>
    </font>
    <font>
      <b val="true"/>
      <sz val="14"/>
      <name val="Arial"/>
      <family val="2"/>
      <charset val="1"/>
    </font>
    <font>
      <b val="true"/>
      <sz val="14"/>
      <name val="Calibri"/>
      <family val="2"/>
      <charset val="1"/>
    </font>
    <font>
      <b val="true"/>
      <sz val="12"/>
      <name val="Calibri"/>
      <family val="2"/>
      <charset val="1"/>
    </font>
    <font>
      <b val="true"/>
      <sz val="12"/>
      <color rgb="FF000000"/>
      <name val="Calibri"/>
      <family val="2"/>
      <charset val="1"/>
    </font>
    <font>
      <sz val="10"/>
      <color rgb="FF000000"/>
      <name val="Calibri"/>
      <family val="2"/>
      <charset val="1"/>
    </font>
    <font>
      <sz val="10"/>
      <name val="Calibri"/>
      <family val="2"/>
      <charset val="1"/>
    </font>
    <font>
      <b val="true"/>
      <sz val="10"/>
      <name val="Calibri"/>
      <family val="2"/>
      <charset val="1"/>
    </font>
    <font>
      <b val="true"/>
      <sz val="10"/>
      <color rgb="FF000000"/>
      <name val="Calibri"/>
      <family val="2"/>
      <charset val="1"/>
    </font>
    <font>
      <b val="true"/>
      <sz val="14"/>
      <color rgb="FF000000"/>
      <name val="Calibri"/>
      <family val="2"/>
      <charset val="1"/>
    </font>
    <font>
      <b val="true"/>
      <sz val="9"/>
      <color rgb="FF000000"/>
      <name val="Calibri"/>
      <family val="2"/>
      <charset val="1"/>
    </font>
    <font>
      <b val="true"/>
      <sz val="9"/>
      <color rgb="FF000000"/>
      <name val="Times New Roman"/>
      <family val="1"/>
      <charset val="1"/>
    </font>
    <font>
      <b val="true"/>
      <sz val="10"/>
      <name val="Arial"/>
      <family val="2"/>
      <charset val="1"/>
    </font>
    <font>
      <sz val="14"/>
      <color rgb="FF000000"/>
      <name val="Calibri"/>
      <family val="2"/>
      <charset val="1"/>
    </font>
    <font>
      <sz val="9"/>
      <color rgb="FF000000"/>
      <name val="Times New Roman"/>
      <family val="1"/>
      <charset val="1"/>
    </font>
    <font>
      <sz val="9"/>
      <name val="Times New Roman"/>
      <family val="1"/>
      <charset val="1"/>
    </font>
    <font>
      <sz val="10"/>
      <color rgb="FFFF0000"/>
      <name val="Arial"/>
      <family val="2"/>
      <charset val="1"/>
    </font>
    <font>
      <b val="true"/>
      <sz val="9"/>
      <name val="Arial"/>
      <family val="2"/>
      <charset val="1"/>
    </font>
    <font>
      <b val="true"/>
      <sz val="8"/>
      <name val="Arial"/>
      <family val="2"/>
      <charset val="1"/>
    </font>
    <font>
      <b val="true"/>
      <sz val="9"/>
      <name val="Times New Roman"/>
      <family val="1"/>
      <charset val="1"/>
    </font>
    <font>
      <b val="true"/>
      <sz val="16"/>
      <color rgb="FF000000"/>
      <name val="Calibri"/>
      <family val="2"/>
      <charset val="1"/>
    </font>
    <font>
      <sz val="10"/>
      <color rgb="FF000000"/>
      <name val="Arial"/>
      <family val="2"/>
      <charset val="1"/>
    </font>
    <font>
      <b val="true"/>
      <u val="single"/>
      <sz val="16"/>
      <color rgb="FF000000"/>
      <name val="Segoe UI"/>
      <family val="2"/>
      <charset val="1"/>
    </font>
    <font>
      <sz val="10"/>
      <color rgb="FF000000"/>
      <name val="Verdana"/>
      <family val="2"/>
      <charset val="1"/>
    </font>
    <font>
      <sz val="10"/>
      <color rgb="FF000000"/>
      <name val="Segoe UI"/>
      <family val="2"/>
      <charset val="1"/>
    </font>
    <font>
      <sz val="10"/>
      <name val="Segoe UI"/>
      <family val="2"/>
      <charset val="1"/>
    </font>
    <font>
      <sz val="11"/>
      <color rgb="FF000000"/>
      <name val="Segoe UI"/>
      <family val="2"/>
      <charset val="1"/>
    </font>
    <font>
      <b val="true"/>
      <sz val="11"/>
      <color rgb="FF000000"/>
      <name val="Segoe UI"/>
      <family val="2"/>
      <charset val="1"/>
    </font>
    <font>
      <strike val="true"/>
      <sz val="11"/>
      <color rgb="FF000000"/>
      <name val="Calibri"/>
      <family val="2"/>
      <charset val="1"/>
    </font>
  </fonts>
  <fills count="13">
    <fill>
      <patternFill patternType="none"/>
    </fill>
    <fill>
      <patternFill patternType="gray125"/>
    </fill>
    <fill>
      <patternFill patternType="solid">
        <fgColor rgb="FFFFFFFF"/>
        <bgColor rgb="FFEEECE1"/>
      </patternFill>
    </fill>
    <fill>
      <patternFill patternType="solid">
        <fgColor rgb="FFFCD5B5"/>
        <bgColor rgb="FFF9CB9C"/>
      </patternFill>
    </fill>
    <fill>
      <patternFill patternType="solid">
        <fgColor rgb="FFFFFF00"/>
        <bgColor rgb="FFFFFF00"/>
      </patternFill>
    </fill>
    <fill>
      <patternFill patternType="solid">
        <fgColor rgb="FFDBEEF4"/>
        <bgColor rgb="FFCFE2F3"/>
      </patternFill>
    </fill>
    <fill>
      <patternFill patternType="solid">
        <fgColor rgb="FFE6E0EC"/>
        <bgColor rgb="FFEEECE1"/>
      </patternFill>
    </fill>
    <fill>
      <patternFill patternType="solid">
        <fgColor rgb="FF92D050"/>
        <bgColor rgb="FF969696"/>
      </patternFill>
    </fill>
    <fill>
      <patternFill patternType="solid">
        <fgColor rgb="FFC6D9F1"/>
        <bgColor rgb="FFCFE2F3"/>
      </patternFill>
    </fill>
    <fill>
      <patternFill patternType="solid">
        <fgColor rgb="FFEEECE1"/>
        <bgColor rgb="FFE6E0EC"/>
      </patternFill>
    </fill>
    <fill>
      <patternFill patternType="solid">
        <fgColor rgb="FFF9CB9C"/>
        <bgColor rgb="FFFCD5B5"/>
      </patternFill>
    </fill>
    <fill>
      <patternFill patternType="solid">
        <fgColor rgb="FFCFE2F3"/>
        <bgColor rgb="FFC6D9F1"/>
      </patternFill>
    </fill>
    <fill>
      <patternFill patternType="solid">
        <fgColor rgb="FFD9D2E9"/>
        <bgColor rgb="FFC6D9F1"/>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medium"/>
      <right style="medium"/>
      <top style="medium"/>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1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8" fillId="2" borderId="2" xfId="21" applyFont="true" applyBorder="true" applyAlignment="true" applyProtection="false">
      <alignment horizontal="left" vertical="center" textRotation="0" wrapText="true" indent="0" shrinkToFit="false"/>
      <protection locked="true" hidden="false"/>
    </xf>
    <xf numFmtId="164" fontId="8" fillId="2" borderId="1" xfId="21" applyFont="true" applyBorder="true" applyAlignment="true" applyProtection="false">
      <alignment horizontal="general" vertical="center" textRotation="0" wrapText="true" indent="0" shrinkToFit="false"/>
      <protection locked="true" hidden="false"/>
    </xf>
    <xf numFmtId="166" fontId="8" fillId="2" borderId="2" xfId="0" applyFont="true" applyBorder="true" applyAlignment="true" applyProtection="false">
      <alignment horizontal="center" vertical="center" textRotation="0" wrapText="true" indent="0" shrinkToFit="false"/>
      <protection locked="true" hidden="false"/>
    </xf>
    <xf numFmtId="164" fontId="8" fillId="2" borderId="1" xfId="21" applyFont="true" applyBorder="true" applyAlignment="true" applyProtection="false">
      <alignment horizontal="center" vertical="center" textRotation="0" wrapText="true" indent="0" shrinkToFit="false"/>
      <protection locked="true" hidden="false"/>
    </xf>
    <xf numFmtId="164" fontId="9" fillId="2" borderId="1" xfId="21" applyFont="true" applyBorder="true" applyAlignment="true" applyProtection="false">
      <alignment horizontal="center" vertical="center" textRotation="0" wrapText="true" indent="0" shrinkToFit="false"/>
      <protection locked="true" hidden="false"/>
    </xf>
    <xf numFmtId="167" fontId="8" fillId="2" borderId="1"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bottom" textRotation="0" wrapText="false" indent="0" shrinkToFit="false"/>
      <protection locked="true" hidden="false"/>
    </xf>
    <xf numFmtId="166" fontId="8" fillId="2" borderId="1" xfId="0" applyFont="true" applyBorder="true" applyAlignment="true" applyProtection="false">
      <alignment horizontal="left"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8" fillId="2" borderId="3"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left" vertical="center" textRotation="0" wrapText="true" indent="0" shrinkToFit="false"/>
      <protection locked="true" hidden="false"/>
    </xf>
    <xf numFmtId="168" fontId="0" fillId="2" borderId="1" xfId="0" applyFont="false" applyBorder="true" applyAlignment="true" applyProtection="false">
      <alignment horizontal="center" vertical="top" textRotation="0" wrapText="false" indent="0" shrinkToFit="false"/>
      <protection locked="true" hidden="false"/>
    </xf>
    <xf numFmtId="169" fontId="0" fillId="2" borderId="1" xfId="0" applyFont="false" applyBorder="true" applyAlignment="true" applyProtection="false">
      <alignment horizontal="right" vertical="top" textRotation="0" wrapText="false" indent="0" shrinkToFit="false"/>
      <protection locked="true" hidden="false"/>
    </xf>
    <xf numFmtId="169" fontId="14" fillId="2" borderId="1" xfId="0" applyFont="true" applyBorder="true" applyAlignment="true" applyProtection="false">
      <alignment horizontal="center" vertical="center" textRotation="0" wrapText="false" indent="0" shrinkToFit="false"/>
      <protection locked="true" hidden="false"/>
    </xf>
    <xf numFmtId="164" fontId="15" fillId="2" borderId="0" xfId="0" applyFont="true" applyBorder="true" applyAlignment="true" applyProtection="false">
      <alignment horizontal="center" vertical="top"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16" fillId="2" borderId="1" xfId="0" applyFont="true" applyBorder="true" applyAlignment="true" applyProtection="false">
      <alignment horizontal="left" vertical="center" textRotation="0" wrapText="true" indent="0" shrinkToFit="false"/>
      <protection locked="true" hidden="false"/>
    </xf>
    <xf numFmtId="170" fontId="16" fillId="2" borderId="1" xfId="0" applyFont="true" applyBorder="true" applyAlignment="true" applyProtection="false">
      <alignment horizontal="center" vertical="center" textRotation="0" wrapText="true" indent="0" shrinkToFit="false"/>
      <protection locked="true" hidden="false"/>
    </xf>
    <xf numFmtId="170" fontId="17" fillId="2" borderId="1" xfId="0" applyFont="true" applyBorder="true" applyAlignment="true" applyProtection="false">
      <alignment horizontal="center" vertical="center" textRotation="0" wrapText="true" indent="0" shrinkToFit="false"/>
      <protection locked="true" hidden="false"/>
    </xf>
    <xf numFmtId="164" fontId="15" fillId="2" borderId="0" xfId="0" applyFont="true" applyBorder="true" applyAlignment="true" applyProtection="false">
      <alignment horizontal="center" vertical="bottom" textRotation="0" wrapText="false" indent="0" shrinkToFit="false"/>
      <protection locked="true" hidden="false"/>
    </xf>
    <xf numFmtId="171" fontId="16" fillId="2" borderId="1" xfId="0" applyFont="true" applyBorder="true" applyAlignment="true" applyProtection="false">
      <alignment horizontal="center" vertical="center" textRotation="0" wrapText="true" indent="0" shrinkToFit="false"/>
      <protection locked="true" hidden="false"/>
    </xf>
    <xf numFmtId="171" fontId="17"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9" fontId="16" fillId="2" borderId="1" xfId="0" applyFont="true" applyBorder="true" applyAlignment="true" applyProtection="false">
      <alignment horizontal="center" vertical="center" textRotation="0" wrapText="true" indent="0" shrinkToFit="false"/>
      <protection locked="true" hidden="false"/>
    </xf>
    <xf numFmtId="169" fontId="16" fillId="2" borderId="1" xfId="0" applyFont="true" applyBorder="true" applyAlignment="true" applyProtection="false">
      <alignment horizontal="right" vertical="center" textRotation="0" wrapText="tru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0" applyFont="false" applyBorder="true" applyAlignment="true" applyProtection="false">
      <alignment horizontal="right" vertical="center" textRotation="0" wrapText="false" indent="0" shrinkToFit="false"/>
      <protection locked="true" hidden="false"/>
    </xf>
    <xf numFmtId="168" fontId="16" fillId="2" borderId="1" xfId="0" applyFont="true" applyBorder="true" applyAlignment="true" applyProtection="false">
      <alignment horizontal="center" vertical="center" textRotation="0" wrapText="tru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8" fontId="6"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general" vertical="center" textRotation="0" wrapText="false" indent="0" shrinkToFit="false"/>
      <protection locked="true" hidden="false"/>
    </xf>
    <xf numFmtId="168" fontId="6" fillId="2" borderId="1" xfId="0" applyFont="true" applyBorder="true" applyAlignment="true" applyProtection="false">
      <alignment horizontal="center" vertical="top"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9" fontId="6" fillId="2" borderId="1" xfId="0" applyFont="true" applyBorder="true" applyAlignment="true" applyProtection="false">
      <alignment horizontal="general" vertical="bottom" textRotation="0" wrapText="false" indent="0" shrinkToFit="false"/>
      <protection locked="true" hidden="false"/>
    </xf>
    <xf numFmtId="167" fontId="6" fillId="2" borderId="1" xfId="0" applyFont="true" applyBorder="true" applyAlignment="true" applyProtection="false">
      <alignment horizontal="general" vertical="bottom"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9" fontId="14" fillId="2" borderId="1" xfId="0" applyFont="true" applyBorder="true" applyAlignment="true" applyProtection="false">
      <alignment horizontal="right" vertical="center" textRotation="0" wrapText="false" indent="0" shrinkToFit="false"/>
      <protection locked="true" hidden="false"/>
    </xf>
    <xf numFmtId="168" fontId="6" fillId="2" borderId="0" xfId="0" applyFont="true" applyBorder="true" applyAlignment="false" applyProtection="false">
      <alignment horizontal="general" vertical="bottom" textRotation="0" wrapText="false" indent="0" shrinkToFit="false"/>
      <protection locked="true" hidden="false"/>
    </xf>
    <xf numFmtId="168" fontId="7" fillId="2" borderId="0" xfId="0" applyFont="true" applyBorder="true" applyAlignment="true" applyProtection="false">
      <alignment horizontal="center" vertical="center" textRotation="0" wrapText="false" indent="0" shrinkToFit="false"/>
      <protection locked="true" hidden="false"/>
    </xf>
    <xf numFmtId="168" fontId="6" fillId="2" borderId="0" xfId="0" applyFont="true" applyBorder="true" applyAlignment="true" applyProtection="false">
      <alignment horizontal="center" vertical="center" textRotation="0" wrapText="false" indent="0" shrinkToFit="false"/>
      <protection locked="true" hidden="false"/>
    </xf>
    <xf numFmtId="169" fontId="6" fillId="2" borderId="0" xfId="0" applyFont="true" applyBorder="true" applyAlignment="false" applyProtection="false">
      <alignment horizontal="general" vertical="bottom" textRotation="0" wrapText="false" indent="0" shrinkToFit="false"/>
      <protection locked="true" hidden="false"/>
    </xf>
    <xf numFmtId="164" fontId="18" fillId="2" borderId="5" xfId="0" applyFont="true" applyBorder="tru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left" vertical="center" textRotation="0" wrapText="false" indent="0" shrinkToFit="false"/>
      <protection locked="true" hidden="false"/>
    </xf>
    <xf numFmtId="164" fontId="20" fillId="2" borderId="1" xfId="0"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left" vertical="center" textRotation="0" wrapText="false" indent="0" shrinkToFit="false"/>
      <protection locked="true" hidden="false"/>
    </xf>
    <xf numFmtId="166" fontId="12" fillId="2" borderId="1" xfId="0" applyFont="true" applyBorder="true" applyAlignment="true" applyProtection="false">
      <alignment horizontal="left" vertical="center" textRotation="0" wrapText="false" indent="0" shrinkToFit="false"/>
      <protection locked="true" hidden="false"/>
    </xf>
    <xf numFmtId="172" fontId="12" fillId="2" borderId="1" xfId="0" applyFont="true" applyBorder="true" applyAlignment="true" applyProtection="false">
      <alignment horizontal="left" vertical="center" textRotation="0" wrapText="false" indent="0" shrinkToFit="false"/>
      <protection locked="true" hidden="false"/>
    </xf>
    <xf numFmtId="164" fontId="19" fillId="2" borderId="1" xfId="0" applyFont="true" applyBorder="true" applyAlignment="true" applyProtection="false">
      <alignment horizontal="left" vertical="center" textRotation="0" wrapText="true" indent="0" shrinkToFit="false"/>
      <protection locked="true" hidden="false"/>
    </xf>
    <xf numFmtId="164" fontId="19" fillId="2" borderId="1" xfId="0" applyFont="true" applyBorder="tru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center" vertical="center" textRotation="0" wrapText="true" indent="0" shrinkToFit="false"/>
      <protection locked="true" hidden="false"/>
    </xf>
    <xf numFmtId="164" fontId="19" fillId="2" borderId="0" xfId="0" applyFont="true" applyBorder="false" applyAlignment="true" applyProtection="false">
      <alignment horizontal="center" vertical="center" textRotation="0" wrapText="true" indent="0" shrinkToFit="false"/>
      <protection locked="true" hidden="false"/>
    </xf>
    <xf numFmtId="164" fontId="21"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8" fontId="21" fillId="2" borderId="1" xfId="0" applyFont="true" applyBorder="true" applyAlignment="true" applyProtection="false">
      <alignment horizontal="center" vertical="top" textRotation="0" wrapText="false" indent="0" shrinkToFit="false"/>
      <protection locked="true" hidden="false"/>
    </xf>
    <xf numFmtId="169" fontId="5" fillId="0" borderId="1" xfId="0" applyFont="true" applyBorder="true" applyAlignment="true" applyProtection="false">
      <alignment horizontal="center" vertical="center" textRotation="0" wrapText="true" indent="0" shrinkToFit="false"/>
      <protection locked="true" hidden="false"/>
    </xf>
    <xf numFmtId="169" fontId="21" fillId="2" borderId="1" xfId="0" applyFont="true" applyBorder="true" applyAlignment="true" applyProtection="false">
      <alignment horizontal="right" vertical="top" textRotation="0" wrapText="false" indent="0" shrinkToFit="false"/>
      <protection locked="true" hidden="false"/>
    </xf>
    <xf numFmtId="169" fontId="15" fillId="2" borderId="0" xfId="0" applyFont="true" applyBorder="true" applyAlignment="true" applyProtection="false">
      <alignment horizontal="center" vertical="bottom" textRotation="0" wrapText="false" indent="0" shrinkToFit="false"/>
      <protection locked="true" hidden="false"/>
    </xf>
    <xf numFmtId="168" fontId="22" fillId="2" borderId="1" xfId="0" applyFont="true" applyBorder="true" applyAlignment="true" applyProtection="false">
      <alignment horizontal="center" vertical="top" textRotation="0" wrapText="false" indent="0" shrinkToFit="false"/>
      <protection locked="true" hidden="false"/>
    </xf>
    <xf numFmtId="164" fontId="22" fillId="2" borderId="1" xfId="0" applyFont="true" applyBorder="true" applyAlignment="true" applyProtection="false">
      <alignment horizontal="center" vertical="bottom" textRotation="0" wrapText="false" indent="0" shrinkToFit="false"/>
      <protection locked="true" hidden="false"/>
    </xf>
    <xf numFmtId="168" fontId="22" fillId="2" borderId="1" xfId="0" applyFont="true" applyBorder="true" applyAlignment="true" applyProtection="false">
      <alignment horizontal="center" vertical="center" textRotation="0" wrapText="false" indent="0" shrinkToFit="false"/>
      <protection locked="true" hidden="false"/>
    </xf>
    <xf numFmtId="169" fontId="21" fillId="2" borderId="1" xfId="0" applyFont="true" applyBorder="true" applyAlignment="true" applyProtection="false">
      <alignment horizontal="right" vertical="center" textRotation="0" wrapText="false" indent="0" shrinkToFit="false"/>
      <protection locked="true" hidden="false"/>
    </xf>
    <xf numFmtId="164" fontId="22" fillId="2" borderId="1" xfId="0" applyFont="true" applyBorder="true" applyAlignment="true" applyProtection="false">
      <alignment horizontal="center" vertical="center" textRotation="0" wrapText="false" indent="0" shrinkToFit="false"/>
      <protection locked="true" hidden="false"/>
    </xf>
    <xf numFmtId="164" fontId="23" fillId="2" borderId="1" xfId="0" applyFont="true" applyBorder="true" applyAlignment="true" applyProtection="false">
      <alignment horizontal="center" vertical="bottom" textRotation="0" wrapText="false" indent="0" shrinkToFit="false"/>
      <protection locked="true" hidden="false"/>
    </xf>
    <xf numFmtId="169" fontId="24" fillId="2" borderId="1" xfId="0" applyFont="true" applyBorder="true" applyAlignment="true" applyProtection="false">
      <alignment horizontal="right" vertical="center"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4" fontId="25" fillId="2" borderId="0"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8" fontId="14" fillId="0" borderId="1" xfId="0"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7" fontId="27" fillId="3" borderId="1" xfId="0" applyFont="true" applyBorder="true" applyAlignment="true" applyProtection="false">
      <alignment horizontal="general" vertical="center" textRotation="0" wrapText="true" indent="0" shrinkToFit="false"/>
      <protection locked="true" hidden="false"/>
    </xf>
    <xf numFmtId="173" fontId="28" fillId="2" borderId="1" xfId="23" applyFont="true" applyBorder="true" applyAlignment="true" applyProtection="false">
      <alignment horizontal="center" vertical="center" textRotation="0" wrapText="true" indent="0" shrinkToFit="false"/>
      <protection locked="true" hidden="false"/>
    </xf>
    <xf numFmtId="164" fontId="29" fillId="2" borderId="1" xfId="0" applyFont="true" applyBorder="true" applyAlignment="true" applyProtection="false">
      <alignment horizontal="center" vertical="bottom" textRotation="0" wrapText="false" indent="0" shrinkToFit="false"/>
      <protection locked="true" hidden="false"/>
    </xf>
    <xf numFmtId="174" fontId="0" fillId="2" borderId="1" xfId="0" applyFont="false" applyBorder="true" applyAlignment="true" applyProtection="false">
      <alignment horizontal="center" vertical="bottom" textRotation="0" wrapText="false" indent="0" shrinkToFit="false"/>
      <protection locked="true" hidden="false"/>
    </xf>
    <xf numFmtId="174" fontId="6" fillId="0" borderId="1" xfId="0" applyFont="true" applyBorder="true" applyAlignment="true" applyProtection="false">
      <alignment horizontal="center" vertical="bottom" textRotation="0" wrapText="false" indent="0" shrinkToFit="false"/>
      <protection locked="true" hidden="false"/>
    </xf>
    <xf numFmtId="168" fontId="0" fillId="0" borderId="1" xfId="0" applyFont="false" applyBorder="true" applyAlignment="true" applyProtection="false">
      <alignment horizontal="center" vertical="bottom" textRotation="0" wrapText="false" indent="0" shrinkToFit="false"/>
      <protection locked="true" hidden="false"/>
    </xf>
    <xf numFmtId="168" fontId="0" fillId="2" borderId="1" xfId="0" applyFont="false" applyBorder="true" applyAlignment="true" applyProtection="false">
      <alignment horizontal="center" vertical="bottom" textRotation="0" wrapText="false" indent="0" shrinkToFit="false"/>
      <protection locked="true" hidden="false"/>
    </xf>
    <xf numFmtId="168" fontId="6"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4" fillId="4" borderId="1" xfId="0" applyFont="true" applyBorder="true" applyAlignment="true" applyProtection="false">
      <alignment horizontal="center" vertical="bottom" textRotation="0" wrapText="false" indent="0" shrinkToFit="false"/>
      <protection locked="true" hidden="false"/>
    </xf>
    <xf numFmtId="173" fontId="14" fillId="4" borderId="1" xfId="0" applyFont="true" applyBorder="true" applyAlignment="true" applyProtection="false">
      <alignment horizontal="center" vertical="bottom" textRotation="0" wrapText="false" indent="0" shrinkToFit="false"/>
      <protection locked="true" hidden="false"/>
    </xf>
    <xf numFmtId="174" fontId="0" fillId="4" borderId="1" xfId="0" applyFont="true" applyBorder="true" applyAlignment="true" applyProtection="false">
      <alignment horizontal="center" vertical="bottom" textRotation="0" wrapText="false" indent="0" shrinkToFit="false"/>
      <protection locked="true" hidden="false"/>
    </xf>
    <xf numFmtId="164" fontId="29" fillId="4" borderId="1" xfId="0" applyFont="true" applyBorder="true" applyAlignment="true" applyProtection="false">
      <alignment horizontal="center" vertical="bottom" textRotation="0" wrapText="false" indent="0" shrinkToFit="false"/>
      <protection locked="true" hidden="false"/>
    </xf>
    <xf numFmtId="168" fontId="14" fillId="4" borderId="1" xfId="0" applyFont="true" applyBorder="true" applyAlignment="true" applyProtection="false">
      <alignment horizontal="center" vertical="bottom" textRotation="0" wrapText="false" indent="0" shrinkToFit="false"/>
      <protection locked="true" hidden="false"/>
    </xf>
    <xf numFmtId="168" fontId="14"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30" fillId="5" borderId="1" xfId="0" applyFont="true" applyBorder="true" applyAlignment="true" applyProtection="false">
      <alignment horizontal="general" vertical="center" textRotation="0" wrapText="true" indent="0" shrinkToFit="false"/>
      <protection locked="true" hidden="false"/>
    </xf>
    <xf numFmtId="167" fontId="31" fillId="5" borderId="1"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4" fontId="0" fillId="4" borderId="1" xfId="0" applyFont="false" applyBorder="true" applyAlignment="true" applyProtection="false">
      <alignment horizontal="center" vertical="bottom" textRotation="0" wrapText="false" indent="0" shrinkToFit="false"/>
      <protection locked="true" hidden="false"/>
    </xf>
    <xf numFmtId="174" fontId="14" fillId="4" borderId="1" xfId="0" applyFont="true" applyBorder="true" applyAlignment="true" applyProtection="false">
      <alignment horizontal="center" vertical="bottom" textRotation="0" wrapText="false" indent="0" shrinkToFit="false"/>
      <protection locked="true" hidden="false"/>
    </xf>
    <xf numFmtId="174" fontId="14" fillId="0" borderId="1" xfId="0" applyFont="true" applyBorder="true" applyAlignment="true" applyProtection="false">
      <alignment horizontal="center" vertical="bottom" textRotation="0" wrapText="false" indent="0" shrinkToFit="false"/>
      <protection locked="true" hidden="false"/>
    </xf>
    <xf numFmtId="167" fontId="30" fillId="6" borderId="1" xfId="0" applyFont="true" applyBorder="true" applyAlignment="true" applyProtection="false">
      <alignment horizontal="general" vertical="center" textRotation="0" wrapText="true" indent="0" shrinkToFit="false"/>
      <protection locked="true" hidden="false"/>
    </xf>
    <xf numFmtId="164" fontId="29" fillId="0" borderId="1" xfId="0" applyFont="true" applyBorder="true" applyAlignment="true" applyProtection="false">
      <alignment horizontal="center"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73" fontId="14" fillId="7" borderId="1" xfId="0" applyFont="true" applyBorder="true" applyAlignment="true" applyProtection="false">
      <alignment horizontal="center" vertical="bottom" textRotation="0" wrapText="false" indent="0" shrinkToFit="false"/>
      <protection locked="true" hidden="false"/>
    </xf>
    <xf numFmtId="173" fontId="14" fillId="0" borderId="1" xfId="0" applyFont="true" applyBorder="true" applyAlignment="true" applyProtection="false">
      <alignment horizontal="center" vertical="bottom" textRotation="0" wrapText="false" indent="0" shrinkToFit="false"/>
      <protection locked="true" hidden="false"/>
    </xf>
    <xf numFmtId="168" fontId="14" fillId="7" borderId="1" xfId="0" applyFont="true" applyBorder="true" applyAlignment="true" applyProtection="false">
      <alignment horizontal="center" vertical="bottom" textRotation="0" wrapText="false" indent="0" shrinkToFit="false"/>
      <protection locked="true" hidden="false"/>
    </xf>
    <xf numFmtId="175" fontId="14" fillId="7" borderId="1" xfId="0" applyFont="true" applyBorder="true" applyAlignment="true" applyProtection="false">
      <alignment horizontal="center" vertical="bottom" textRotation="0" wrapText="false" indent="0" shrinkToFit="false"/>
      <protection locked="true" hidden="false"/>
    </xf>
    <xf numFmtId="173" fontId="14" fillId="7" borderId="1" xfId="0" applyFont="true" applyBorder="true" applyAlignment="true" applyProtection="false">
      <alignment horizontal="center" vertical="bottom" textRotation="0" wrapText="tru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64" fontId="5" fillId="2" borderId="0" xfId="23" applyFont="false" applyBorder="false" applyAlignment="true" applyProtection="false">
      <alignment horizontal="center"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true" applyProtection="false">
      <alignment horizontal="center" vertical="bottom" textRotation="0" wrapText="false" indent="0" shrinkToFit="false"/>
      <protection locked="true" hidden="false"/>
    </xf>
    <xf numFmtId="164" fontId="28" fillId="2" borderId="0" xfId="23" applyFont="true" applyBorder="false" applyAlignment="true" applyProtection="false">
      <alignment horizontal="center" vertical="bottom" textRotation="0" wrapText="false" indent="0" shrinkToFit="false"/>
      <protection locked="true" hidden="false"/>
    </xf>
    <xf numFmtId="164" fontId="32" fillId="2" borderId="0" xfId="23" applyFont="true" applyBorder="false" applyAlignment="true" applyProtection="false">
      <alignment horizontal="center" vertical="bottom" textRotation="0" wrapText="false" indent="0" shrinkToFit="false"/>
      <protection locked="true" hidden="false"/>
    </xf>
    <xf numFmtId="164" fontId="28" fillId="0" borderId="1" xfId="23" applyFont="true" applyBorder="true" applyAlignment="true" applyProtection="false">
      <alignment horizontal="center" vertical="center" textRotation="0" wrapText="true" indent="0" shrinkToFit="false"/>
      <protection locked="true" hidden="false"/>
    </xf>
    <xf numFmtId="164" fontId="5" fillId="0" borderId="0" xfId="23" applyFont="false" applyBorder="false" applyAlignment="true" applyProtection="false">
      <alignment horizontal="left" vertical="center" textRotation="0" wrapText="true" indent="0" shrinkToFit="false"/>
      <protection locked="true" hidden="false"/>
    </xf>
    <xf numFmtId="164" fontId="28" fillId="0" borderId="1" xfId="23" applyFont="true" applyBorder="true" applyAlignment="true" applyProtection="false">
      <alignment horizontal="center" vertical="bottom" textRotation="0" wrapText="true" indent="0" shrinkToFit="false"/>
      <protection locked="true" hidden="false"/>
    </xf>
    <xf numFmtId="164" fontId="28" fillId="2" borderId="1" xfId="23" applyFont="true" applyBorder="true" applyAlignment="true" applyProtection="false">
      <alignment horizontal="center" vertical="bottom" textRotation="0" wrapText="true" indent="0" shrinkToFit="false"/>
      <protection locked="true" hidden="false"/>
    </xf>
    <xf numFmtId="166" fontId="28" fillId="2" borderId="1" xfId="24" applyFont="true" applyBorder="true" applyAlignment="true" applyProtection="false">
      <alignment horizontal="center" vertical="bottom" textRotation="0" wrapText="true" indent="0" shrinkToFit="false"/>
      <protection locked="true" hidden="false"/>
    </xf>
    <xf numFmtId="164" fontId="28" fillId="2" borderId="1" xfId="24" applyFont="true" applyBorder="true" applyAlignment="true" applyProtection="false">
      <alignment horizontal="center" vertical="bottom" textRotation="0" wrapText="true" indent="0" shrinkToFit="false"/>
      <protection locked="true" hidden="false"/>
    </xf>
    <xf numFmtId="164" fontId="28" fillId="0" borderId="0" xfId="23" applyFont="true" applyBorder="false" applyAlignment="true" applyProtection="false">
      <alignment horizontal="center" vertical="bottom" textRotation="0" wrapText="true" indent="0" shrinkToFit="false"/>
      <protection locked="true" hidden="false"/>
    </xf>
    <xf numFmtId="164" fontId="28" fillId="0" borderId="1" xfId="23" applyFont="true" applyBorder="true" applyAlignment="true" applyProtection="false">
      <alignment horizontal="left" vertical="center" textRotation="0" wrapText="true" indent="0" shrinkToFit="false"/>
      <protection locked="true" hidden="false"/>
    </xf>
    <xf numFmtId="164" fontId="33" fillId="2" borderId="1" xfId="23" applyFont="true" applyBorder="true" applyAlignment="true" applyProtection="false">
      <alignment horizontal="center" vertical="center" textRotation="0" wrapText="true" indent="0" shrinkToFit="false"/>
      <protection locked="true" hidden="false"/>
    </xf>
    <xf numFmtId="164" fontId="28" fillId="2" borderId="1" xfId="23" applyFont="true" applyBorder="true" applyAlignment="true" applyProtection="false">
      <alignment horizontal="center" vertical="center" textRotation="0" wrapText="true" indent="0" shrinkToFit="false"/>
      <protection locked="true" hidden="false"/>
    </xf>
    <xf numFmtId="164" fontId="28" fillId="2" borderId="1" xfId="24" applyFont="true" applyBorder="true" applyAlignment="true" applyProtection="false">
      <alignment horizontal="center" vertical="center" textRotation="0" wrapText="true" indent="0" shrinkToFit="false"/>
      <protection locked="true" hidden="false"/>
    </xf>
    <xf numFmtId="164" fontId="28" fillId="0" borderId="1" xfId="23" applyFont="true" applyBorder="true" applyAlignment="true" applyProtection="false">
      <alignment horizontal="general" vertical="center" textRotation="0" wrapText="true" indent="0" shrinkToFit="false"/>
      <protection locked="true" hidden="false"/>
    </xf>
    <xf numFmtId="166" fontId="28" fillId="2" borderId="1" xfId="23" applyFont="true" applyBorder="true" applyAlignment="true" applyProtection="false">
      <alignment horizontal="center" vertical="center" textRotation="0" wrapText="true" indent="0" shrinkToFit="false"/>
      <protection locked="true" hidden="false"/>
    </xf>
    <xf numFmtId="164" fontId="28" fillId="2" borderId="2" xfId="23" applyFont="true" applyBorder="true" applyAlignment="true" applyProtection="false">
      <alignment horizontal="center" vertical="center" textRotation="0" wrapText="true" indent="0" shrinkToFit="false"/>
      <protection locked="true" hidden="false"/>
    </xf>
    <xf numFmtId="164" fontId="34" fillId="8" borderId="1" xfId="23" applyFont="true" applyBorder="true" applyAlignment="true" applyProtection="false">
      <alignment horizontal="center" vertical="center" textRotation="0" wrapText="true" indent="0" shrinkToFit="false"/>
      <protection locked="true" hidden="false"/>
    </xf>
    <xf numFmtId="164" fontId="28" fillId="8" borderId="1" xfId="23" applyFont="true" applyBorder="true" applyAlignment="true" applyProtection="false">
      <alignment horizontal="center" vertical="center" textRotation="0" wrapText="true" indent="0" shrinkToFit="false"/>
      <protection locked="true" hidden="false"/>
    </xf>
    <xf numFmtId="164" fontId="28" fillId="2" borderId="0" xfId="23" applyFont="true" applyBorder="false" applyAlignment="true" applyProtection="false">
      <alignment horizontal="center" vertical="center" textRotation="0" wrapText="true" indent="0" shrinkToFit="false"/>
      <protection locked="true" hidden="false"/>
    </xf>
    <xf numFmtId="164" fontId="28" fillId="9" borderId="0" xfId="23" applyFont="true" applyBorder="false" applyAlignment="true" applyProtection="false">
      <alignment horizontal="center" vertical="center" textRotation="0" wrapText="true" indent="0" shrinkToFit="false"/>
      <protection locked="true" hidden="false"/>
    </xf>
    <xf numFmtId="164" fontId="34" fillId="2" borderId="1" xfId="24" applyFont="true" applyBorder="true" applyAlignment="true" applyProtection="false">
      <alignment horizontal="center" vertical="center" textRotation="0" wrapText="true" indent="0" shrinkToFit="false"/>
      <protection locked="true" hidden="false"/>
    </xf>
    <xf numFmtId="164" fontId="28" fillId="4" borderId="1" xfId="24" applyFont="true" applyBorder="true" applyAlignment="true" applyProtection="false">
      <alignment horizontal="center" vertical="center" textRotation="0" wrapText="true" indent="0" shrinkToFit="false"/>
      <protection locked="true" hidden="false"/>
    </xf>
    <xf numFmtId="167" fontId="27" fillId="5" borderId="1" xfId="0" applyFont="true" applyBorder="true" applyAlignment="true" applyProtection="false">
      <alignment horizontal="general" vertical="center" textRotation="0" wrapText="true" indent="0" shrinkToFit="false"/>
      <protection locked="true" hidden="false"/>
    </xf>
    <xf numFmtId="167" fontId="35" fillId="5" borderId="1" xfId="0" applyFont="true" applyBorder="true" applyAlignment="true" applyProtection="false">
      <alignment horizontal="general" vertical="center" textRotation="0" wrapText="true" indent="0" shrinkToFit="false"/>
      <protection locked="true" hidden="false"/>
    </xf>
    <xf numFmtId="167" fontId="27" fillId="6" borderId="1" xfId="0" applyFont="true" applyBorder="true" applyAlignment="true" applyProtection="false">
      <alignment horizontal="general" vertical="center" textRotation="0" wrapText="true" indent="0" shrinkToFit="false"/>
      <protection locked="true" hidden="false"/>
    </xf>
    <xf numFmtId="164" fontId="28" fillId="2" borderId="2" xfId="23" applyFont="true" applyBorder="true" applyAlignment="true" applyProtection="false">
      <alignment horizontal="general" vertical="center" textRotation="0" wrapText="false" indent="0" shrinkToFit="false"/>
      <protection locked="true" hidden="false"/>
    </xf>
    <xf numFmtId="164" fontId="28" fillId="2" borderId="3" xfId="23" applyFont="true" applyBorder="true" applyAlignment="true" applyProtection="false">
      <alignment horizontal="general" vertical="center" textRotation="0" wrapText="false" indent="0" shrinkToFit="false"/>
      <protection locked="true" hidden="false"/>
    </xf>
    <xf numFmtId="164" fontId="28" fillId="2" borderId="4" xfId="23" applyFont="true" applyBorder="true" applyAlignment="true" applyProtection="false">
      <alignment horizontal="general" vertical="center" textRotation="0" wrapText="false" indent="0" shrinkToFit="false"/>
      <protection locked="true" hidden="false"/>
    </xf>
    <xf numFmtId="164" fontId="28" fillId="0" borderId="1" xfId="23" applyFont="true" applyBorder="true" applyAlignment="true" applyProtection="false">
      <alignment horizontal="left" vertical="bottom" textRotation="0" wrapText="false" indent="0" shrinkToFit="false"/>
      <protection locked="true" hidden="false"/>
    </xf>
    <xf numFmtId="164" fontId="28" fillId="0" borderId="0" xfId="23" applyFont="true" applyBorder="false" applyAlignment="false" applyProtection="false">
      <alignment horizontal="general" vertical="bottom" textRotation="0" wrapText="false" indent="0" shrinkToFit="false"/>
      <protection locked="true" hidden="false"/>
    </xf>
    <xf numFmtId="164" fontId="28" fillId="0" borderId="1" xfId="23" applyFont="true" applyBorder="true" applyAlignment="true" applyProtection="false">
      <alignment horizontal="center" vertical="bottom" textRotation="0" wrapText="false" indent="0" shrinkToFit="false"/>
      <protection locked="true" hidden="false"/>
    </xf>
    <xf numFmtId="164" fontId="5" fillId="0" borderId="0" xfId="23" applyFont="false" applyBorder="false" applyAlignment="true" applyProtection="false">
      <alignment horizontal="general" vertical="bottom" textRotation="0" wrapText="false" indent="0" shrinkToFit="false"/>
      <protection locked="true" hidden="false"/>
    </xf>
    <xf numFmtId="164" fontId="28" fillId="2" borderId="1" xfId="23" applyFont="true" applyBorder="true" applyAlignment="true" applyProtection="false">
      <alignment horizontal="center" vertical="bottom" textRotation="0" wrapText="false" indent="0" shrinkToFit="false"/>
      <protection locked="true" hidden="false"/>
    </xf>
    <xf numFmtId="164" fontId="28" fillId="0" borderId="0" xfId="23" applyFont="true" applyBorder="false" applyAlignment="true" applyProtection="false">
      <alignment horizontal="general" vertical="bottom" textRotation="0" wrapText="false" indent="0" shrinkToFit="false"/>
      <protection locked="true" hidden="false"/>
    </xf>
    <xf numFmtId="164" fontId="5" fillId="2" borderId="0" xfId="23" applyFont="true" applyBorder="false" applyAlignment="true" applyProtection="false">
      <alignment horizontal="center" vertical="center" textRotation="0" wrapText="true" indent="0" shrinkToFit="false"/>
      <protection locked="true" hidden="false"/>
    </xf>
    <xf numFmtId="164" fontId="5" fillId="0" borderId="0" xfId="23" applyFont="true" applyBorder="false" applyAlignment="true" applyProtection="false">
      <alignment horizontal="center" vertical="bottom" textRotation="0" wrapText="false" indent="0" shrinkToFit="false"/>
      <protection locked="true" hidden="false"/>
    </xf>
    <xf numFmtId="164" fontId="5" fillId="2" borderId="0" xfId="23"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0" fillId="2" borderId="0" xfId="0" applyFont="true" applyBorder="true" applyAlignment="true" applyProtection="false">
      <alignment horizontal="center" vertical="bottom" textRotation="0" wrapText="fals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20" fillId="0" borderId="5" xfId="0" applyFont="true" applyBorder="true" applyAlignment="true" applyProtection="false">
      <alignment horizontal="center" vertical="center" textRotation="0" wrapText="true" indent="0" shrinkToFit="false"/>
      <protection locked="true" hidden="false"/>
    </xf>
    <xf numFmtId="164" fontId="20" fillId="2" borderId="1" xfId="0" applyFont="true" applyBorder="true" applyAlignment="true" applyProtection="false">
      <alignment horizontal="center" vertical="center" textRotation="0" wrapText="true" indent="0" shrinkToFit="false"/>
      <protection locked="true" hidden="false"/>
    </xf>
    <xf numFmtId="164" fontId="20" fillId="2"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7" fontId="20" fillId="3" borderId="1" xfId="0" applyFont="true" applyBorder="true" applyAlignment="true" applyProtection="false">
      <alignment horizontal="general" vertical="center" textRotation="0" wrapText="true" indent="0" shrinkToFit="false"/>
      <protection locked="true" hidden="false"/>
    </xf>
    <xf numFmtId="177" fontId="20" fillId="10" borderId="1" xfId="0" applyFont="true" applyBorder="true" applyAlignment="true" applyProtection="false">
      <alignment horizontal="general" vertical="center" textRotation="0" wrapText="true" indent="0" shrinkToFit="false"/>
      <protection locked="true" hidden="false"/>
    </xf>
    <xf numFmtId="177" fontId="20" fillId="10" borderId="1" xfId="0" applyFont="true" applyBorder="true" applyAlignment="true" applyProtection="false">
      <alignment horizontal="center" vertical="center" textRotation="0" wrapText="true" indent="0" shrinkToFit="false"/>
      <protection locked="true" hidden="false"/>
    </xf>
    <xf numFmtId="177" fontId="20" fillId="10" borderId="1" xfId="0" applyFont="true" applyBorder="true" applyAlignment="true" applyProtection="false">
      <alignment horizontal="left" vertical="center" textRotation="0" wrapText="true" indent="0" shrinkToFit="false"/>
      <protection locked="true" hidden="false"/>
    </xf>
    <xf numFmtId="173" fontId="19" fillId="2" borderId="1" xfId="24" applyFont="true" applyBorder="true" applyAlignment="true" applyProtection="false">
      <alignment horizontal="center" vertical="center" textRotation="0" wrapText="true" indent="0" shrinkToFit="false"/>
      <protection locked="true" hidden="false"/>
    </xf>
    <xf numFmtId="167" fontId="20" fillId="3" borderId="1" xfId="0" applyFont="true" applyBorder="true" applyAlignment="true" applyProtection="false">
      <alignment horizontal="center" vertical="center" textRotation="0" wrapText="true" indent="0" shrinkToFit="false"/>
      <protection locked="true" hidden="false"/>
    </xf>
    <xf numFmtId="174" fontId="20" fillId="2" borderId="1" xfId="0" applyFont="true" applyBorder="true" applyAlignment="true" applyProtection="false">
      <alignment horizontal="center" vertical="center" textRotation="0" wrapText="false" indent="0" shrinkToFit="false"/>
      <protection locked="true" hidden="false"/>
    </xf>
    <xf numFmtId="174" fontId="19" fillId="2" borderId="1" xfId="0" applyFont="true" applyBorder="true" applyAlignment="true" applyProtection="false">
      <alignment horizontal="center" vertical="center" textRotation="0" wrapText="false" indent="0" shrinkToFit="false"/>
      <protection locked="true" hidden="false"/>
    </xf>
    <xf numFmtId="168" fontId="20" fillId="2"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0" fillId="0" borderId="2" xfId="0" applyFont="true" applyBorder="true" applyAlignment="true" applyProtection="false">
      <alignment horizontal="center" vertical="center" textRotation="0" wrapText="false" indent="0" shrinkToFit="false"/>
      <protection locked="true" hidden="false"/>
    </xf>
    <xf numFmtId="164" fontId="20" fillId="4" borderId="2" xfId="0" applyFont="true" applyBorder="true" applyAlignment="true" applyProtection="false">
      <alignment horizontal="general" vertical="center" textRotation="0" wrapText="false" indent="0" shrinkToFit="false"/>
      <protection locked="true" hidden="false"/>
    </xf>
    <xf numFmtId="164" fontId="20" fillId="4" borderId="3" xfId="0" applyFont="true" applyBorder="true" applyAlignment="true" applyProtection="false">
      <alignment horizontal="general" vertical="center" textRotation="0" wrapText="false" indent="0" shrinkToFit="false"/>
      <protection locked="true" hidden="false"/>
    </xf>
    <xf numFmtId="164" fontId="20" fillId="4" borderId="4" xfId="0" applyFont="true" applyBorder="true" applyAlignment="true" applyProtection="false">
      <alignment horizontal="general" vertical="center" textRotation="0" wrapText="false" indent="0" shrinkToFit="false"/>
      <protection locked="true" hidden="false"/>
    </xf>
    <xf numFmtId="173" fontId="20" fillId="4" borderId="1" xfId="0" applyFont="true" applyBorder="true" applyAlignment="true" applyProtection="false">
      <alignment horizontal="center" vertical="center" textRotation="0" wrapText="false" indent="0" shrinkToFit="false"/>
      <protection locked="true" hidden="false"/>
    </xf>
    <xf numFmtId="174" fontId="20" fillId="4" borderId="1" xfId="0" applyFont="true" applyBorder="true" applyAlignment="true" applyProtection="false">
      <alignment horizontal="center" vertical="center" textRotation="0" wrapText="false" indent="0" shrinkToFit="false"/>
      <protection locked="true" hidden="false"/>
    </xf>
    <xf numFmtId="168" fontId="20" fillId="4" borderId="1" xfId="0" applyFont="true" applyBorder="true" applyAlignment="true" applyProtection="false">
      <alignment horizontal="center" vertical="center" textRotation="0" wrapText="false" indent="0" shrinkToFit="false"/>
      <protection locked="true" hidden="false"/>
    </xf>
    <xf numFmtId="168" fontId="0" fillId="0" borderId="0" xfId="0" applyFont="true" applyBorder="true" applyAlignment="true" applyProtection="false">
      <alignment horizontal="general" vertical="center" textRotation="0" wrapText="false" indent="0" shrinkToFit="false"/>
      <protection locked="true" hidden="false"/>
    </xf>
    <xf numFmtId="167" fontId="20" fillId="5" borderId="1" xfId="0" applyFont="true" applyBorder="true" applyAlignment="true" applyProtection="false">
      <alignment horizontal="general" vertical="center" textRotation="0" wrapText="true" indent="0" shrinkToFit="false"/>
      <protection locked="true" hidden="false"/>
    </xf>
    <xf numFmtId="177" fontId="20" fillId="11" borderId="1" xfId="0" applyFont="true" applyBorder="true" applyAlignment="true" applyProtection="false">
      <alignment horizontal="general" vertical="center" textRotation="0" wrapText="true" indent="0" shrinkToFit="false"/>
      <protection locked="true" hidden="false"/>
    </xf>
    <xf numFmtId="177" fontId="20" fillId="11" borderId="1" xfId="0" applyFont="true" applyBorder="true" applyAlignment="true" applyProtection="false">
      <alignment horizontal="center" vertical="center" textRotation="0" wrapText="true" indent="0" shrinkToFit="false"/>
      <protection locked="true" hidden="false"/>
    </xf>
    <xf numFmtId="177" fontId="20" fillId="11" borderId="1" xfId="0" applyFont="true" applyBorder="true" applyAlignment="true" applyProtection="false">
      <alignment horizontal="left" vertical="center" textRotation="0" wrapText="true" indent="0" shrinkToFit="false"/>
      <protection locked="true" hidden="false"/>
    </xf>
    <xf numFmtId="167" fontId="19" fillId="5" borderId="1" xfId="0" applyFont="true" applyBorder="true" applyAlignment="true" applyProtection="false">
      <alignment horizontal="general" vertical="center" textRotation="0" wrapText="true" indent="0" shrinkToFit="false"/>
      <protection locked="true" hidden="false"/>
    </xf>
    <xf numFmtId="164" fontId="20" fillId="2" borderId="1"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20" fillId="4" borderId="1" xfId="0" applyFont="true" applyBorder="true" applyAlignment="true" applyProtection="false">
      <alignment horizontal="left" vertical="center" textRotation="0" wrapText="false" indent="0" shrinkToFit="false"/>
      <protection locked="true" hidden="false"/>
    </xf>
    <xf numFmtId="168" fontId="0" fillId="2" borderId="0" xfId="0" applyFont="true" applyBorder="true" applyAlignment="true" applyProtection="false">
      <alignment horizontal="general" vertical="center" textRotation="0" wrapText="false" indent="0" shrinkToFit="false"/>
      <protection locked="true" hidden="false"/>
    </xf>
    <xf numFmtId="167" fontId="20" fillId="6" borderId="1" xfId="0" applyFont="true" applyBorder="true" applyAlignment="true" applyProtection="false">
      <alignment horizontal="general" vertical="center" textRotation="0" wrapText="true" indent="0" shrinkToFit="false"/>
      <protection locked="true" hidden="false"/>
    </xf>
    <xf numFmtId="177" fontId="20" fillId="12" borderId="1" xfId="0" applyFont="true" applyBorder="true" applyAlignment="true" applyProtection="false">
      <alignment horizontal="general" vertical="center" textRotation="0" wrapText="true" indent="0" shrinkToFit="false"/>
      <protection locked="true" hidden="false"/>
    </xf>
    <xf numFmtId="177" fontId="20" fillId="12" borderId="1" xfId="0" applyFont="true" applyBorder="true" applyAlignment="true" applyProtection="false">
      <alignment horizontal="left" vertical="center" textRotation="0" wrapText="true" indent="0" shrinkToFit="false"/>
      <protection locked="true" hidden="false"/>
    </xf>
    <xf numFmtId="167" fontId="20" fillId="12" borderId="1" xfId="0" applyFont="true" applyBorder="true" applyAlignment="true" applyProtection="false">
      <alignment horizontal="left" vertical="center" textRotation="0" wrapText="true" indent="0" shrinkToFit="false"/>
      <protection locked="true" hidden="false"/>
    </xf>
    <xf numFmtId="164" fontId="20" fillId="2" borderId="0" xfId="0" applyFont="true" applyBorder="true" applyAlignment="true" applyProtection="false">
      <alignment horizontal="center" vertical="center" textRotation="0" wrapText="false" indent="0" shrinkToFit="false"/>
      <protection locked="true" hidden="false"/>
    </xf>
    <xf numFmtId="173" fontId="20" fillId="2" borderId="0" xfId="0" applyFont="true" applyBorder="true" applyAlignment="true" applyProtection="false">
      <alignment horizontal="center" vertical="center" textRotation="0" wrapText="false" indent="0" shrinkToFit="false"/>
      <protection locked="true" hidden="false"/>
    </xf>
    <xf numFmtId="168" fontId="20" fillId="2" borderId="0"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true" applyAlignment="true" applyProtection="false">
      <alignment horizontal="left"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28" fillId="0" borderId="0" xfId="22" applyFont="true" applyBorder="true" applyAlignment="true" applyProtection="false">
      <alignment horizontal="center" vertical="bottom" textRotation="0" wrapText="false" indent="0" shrinkToFit="false"/>
      <protection locked="true" hidden="false"/>
    </xf>
    <xf numFmtId="164" fontId="5" fillId="0" borderId="0" xfId="22" applyFont="true" applyBorder="true" applyAlignment="true" applyProtection="false">
      <alignment horizontal="left" vertical="bottom" textRotation="0" wrapText="false" indent="0" shrinkToFit="false"/>
      <protection locked="true" hidden="false"/>
    </xf>
    <xf numFmtId="164" fontId="32" fillId="0" borderId="0" xfId="22" applyFont="true" applyBorder="false" applyAlignment="true" applyProtection="false">
      <alignment horizontal="center" vertical="bottom" textRotation="0" wrapText="false" indent="0" shrinkToFit="false"/>
      <protection locked="true" hidden="false"/>
    </xf>
    <xf numFmtId="164" fontId="5" fillId="0" borderId="0" xfId="22" applyFont="true" applyBorder="false" applyAlignment="true" applyProtection="false">
      <alignment horizontal="center" vertical="bottom"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5" fillId="0" borderId="1" xfId="22" applyFont="false" applyBorder="true" applyAlignment="true" applyProtection="false">
      <alignment horizontal="center" vertical="bottom" textRotation="0" wrapText="false" indent="0" shrinkToFit="false"/>
      <protection locked="true" hidden="false"/>
    </xf>
    <xf numFmtId="164" fontId="5" fillId="0" borderId="1" xfId="22" applyFont="true" applyBorder="true" applyAlignment="true" applyProtection="false">
      <alignment horizontal="left" vertical="top" textRotation="0" wrapText="false" indent="0" shrinkToFit="false"/>
      <protection locked="true" hidden="false"/>
    </xf>
    <xf numFmtId="164" fontId="5" fillId="0" borderId="1" xfId="22" applyFont="true" applyBorder="true" applyAlignment="true" applyProtection="false">
      <alignment horizontal="left" vertical="top" textRotation="0" wrapText="true" indent="0" shrinkToFit="false"/>
      <protection locked="true" hidden="false"/>
    </xf>
    <xf numFmtId="164" fontId="5" fillId="0" borderId="1" xfId="22" applyFont="true" applyBorder="true" applyAlignment="true" applyProtection="false">
      <alignment horizontal="left" vertical="bottom" textRotation="0" wrapText="true" indent="0" shrinkToFit="false"/>
      <protection locked="true" hidden="false"/>
    </xf>
    <xf numFmtId="164" fontId="5" fillId="0" borderId="1" xfId="22" applyFont="true" applyBorder="true" applyAlignment="true" applyProtection="false">
      <alignment horizontal="left" vertical="bottom" textRotation="0" wrapText="false" indent="0" shrinkToFit="false"/>
      <protection locked="true" hidden="false"/>
    </xf>
    <xf numFmtId="164" fontId="37" fillId="0" borderId="1" xfId="22" applyFont="true" applyBorder="true" applyAlignment="true" applyProtection="false">
      <alignment horizontal="left" vertical="bottom" textRotation="0" wrapText="false" indent="0" shrinkToFit="false"/>
      <protection locked="true" hidden="false"/>
    </xf>
    <xf numFmtId="164" fontId="5" fillId="0" borderId="1" xfId="22" applyFont="false" applyBorder="true" applyAlignment="true" applyProtection="false">
      <alignment horizontal="center" vertical="center" textRotation="0" wrapText="false" indent="0" shrinkToFit="false"/>
      <protection locked="true" hidden="false"/>
    </xf>
    <xf numFmtId="164" fontId="5" fillId="0" borderId="1" xfId="22" applyFont="true" applyBorder="true" applyAlignment="true" applyProtection="false">
      <alignment horizontal="left" vertical="center" textRotation="0" wrapText="false" indent="0" shrinkToFit="false"/>
      <protection locked="true" hidden="false"/>
    </xf>
    <xf numFmtId="169" fontId="5" fillId="0" borderId="1" xfId="22" applyFont="true" applyBorder="true" applyAlignment="true" applyProtection="false">
      <alignment horizontal="right" vertical="bottom" textRotation="0" wrapText="true" indent="0" shrinkToFit="false"/>
      <protection locked="true" hidden="false"/>
    </xf>
    <xf numFmtId="164" fontId="5" fillId="0" borderId="1" xfId="22" applyFont="true" applyBorder="true" applyAlignment="true" applyProtection="false">
      <alignment horizontal="left" vertical="center" textRotation="0" wrapText="true" indent="0" shrinkToFit="false"/>
      <protection locked="true" hidden="false"/>
    </xf>
    <xf numFmtId="178" fontId="5" fillId="0" borderId="1" xfId="22" applyFont="true" applyBorder="true" applyAlignment="true" applyProtection="false">
      <alignment horizontal="right" vertical="bottom" textRotation="0" wrapText="false" indent="0" shrinkToFit="false"/>
      <protection locked="true" hidden="false"/>
    </xf>
    <xf numFmtId="169" fontId="5" fillId="0" borderId="0" xfId="22" applyFont="false" applyBorder="false" applyAlignment="false" applyProtection="false">
      <alignment horizontal="general" vertical="bottom" textRotation="0" wrapText="false" indent="0" shrinkToFit="false"/>
      <protection locked="true" hidden="false"/>
    </xf>
    <xf numFmtId="178" fontId="5" fillId="0" borderId="0" xfId="22" applyFont="false" applyBorder="false" applyAlignment="false" applyProtection="false">
      <alignment horizontal="general" vertical="bottom" textRotation="0" wrapText="false" indent="0" shrinkToFit="false"/>
      <protection locked="true" hidden="false"/>
    </xf>
    <xf numFmtId="178" fontId="5" fillId="0" borderId="1" xfId="22" applyFont="true" applyBorder="true" applyAlignment="true" applyProtection="false">
      <alignment horizontal="left" vertical="bottom" textRotation="0" wrapText="false" indent="0" shrinkToFit="false"/>
      <protection locked="true" hidden="false"/>
    </xf>
    <xf numFmtId="164" fontId="5" fillId="0" borderId="0" xfId="22" applyFont="false" applyBorder="false" applyAlignment="true" applyProtection="false">
      <alignment horizontal="center" vertical="bottom" textRotation="0" wrapText="false" indent="0" shrinkToFit="false"/>
      <protection locked="true" hidden="false"/>
    </xf>
    <xf numFmtId="164" fontId="28" fillId="0" borderId="1" xfId="22"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0" borderId="1" xfId="22" applyFont="true" applyBorder="true" applyAlignment="false" applyProtection="false">
      <alignment horizontal="general" vertical="bottom" textRotation="0" wrapText="false" indent="0" shrinkToFit="false"/>
      <protection locked="true" hidden="false"/>
    </xf>
    <xf numFmtId="164" fontId="5" fillId="0" borderId="1" xfId="22" applyFont="true" applyBorder="true" applyAlignment="true" applyProtection="false">
      <alignment horizontal="general" vertical="bottom" textRotation="0" wrapText="true" indent="0" shrinkToFit="false"/>
      <protection locked="true" hidden="false"/>
    </xf>
    <xf numFmtId="164" fontId="5" fillId="0" borderId="1" xfId="22" applyFont="true" applyBorder="true" applyAlignment="true" applyProtection="false">
      <alignment horizontal="justify" vertical="bottom" textRotation="0" wrapText="true" indent="0" shrinkToFit="false"/>
      <protection locked="true" hidden="false"/>
    </xf>
    <xf numFmtId="164" fontId="38" fillId="0" borderId="1"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left" vertical="top" textRotation="0" wrapText="false" indent="0" shrinkToFit="false"/>
      <protection locked="true" hidden="false"/>
    </xf>
    <xf numFmtId="164" fontId="42" fillId="0" borderId="1" xfId="0" applyFont="true" applyBorder="true" applyAlignment="true" applyProtection="false">
      <alignment horizontal="general" vertical="top" textRotation="0" wrapText="false" indent="0" shrinkToFit="false"/>
      <protection locked="true" hidden="false"/>
    </xf>
    <xf numFmtId="164" fontId="42"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general" vertical="top" textRotation="0" wrapText="false" indent="0" shrinkToFit="false"/>
      <protection locked="true" hidden="false"/>
    </xf>
    <xf numFmtId="164" fontId="40" fillId="0" borderId="1" xfId="0" applyFont="true" applyBorder="true" applyAlignment="true" applyProtection="false">
      <alignment horizontal="center" vertical="center" textRotation="0" wrapText="false" indent="0" shrinkToFit="false"/>
      <protection locked="true" hidden="false"/>
    </xf>
    <xf numFmtId="164" fontId="4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6" fontId="40" fillId="0" borderId="1" xfId="0" applyFont="true" applyBorder="true" applyAlignment="true" applyProtection="false">
      <alignment horizontal="center" vertical="top" textRotation="0" wrapText="true" indent="0" shrinkToFit="false"/>
      <protection locked="true" hidden="false"/>
    </xf>
    <xf numFmtId="166" fontId="0" fillId="0" borderId="1" xfId="0" applyFont="true" applyBorder="true" applyAlignment="true" applyProtection="false">
      <alignment horizontal="center" vertical="bottom" textRotation="0" wrapText="false" indent="0" shrinkToFit="false"/>
      <protection locked="true" hidden="false"/>
    </xf>
    <xf numFmtId="164" fontId="40" fillId="0" borderId="1" xfId="0" applyFont="true" applyBorder="true" applyAlignment="true" applyProtection="false">
      <alignment horizontal="general" vertical="top" textRotation="0" wrapText="true" indent="0" shrinkToFit="false"/>
      <protection locked="true" hidden="false"/>
    </xf>
    <xf numFmtId="164" fontId="41" fillId="0" borderId="1" xfId="0" applyFont="true" applyBorder="true" applyAlignment="true" applyProtection="false">
      <alignment horizontal="center" vertical="top" textRotation="0" wrapText="false" indent="0" shrinkToFit="false"/>
      <protection locked="true" hidden="false"/>
    </xf>
    <xf numFmtId="164" fontId="40" fillId="0" borderId="6" xfId="0" applyFont="true" applyBorder="true" applyAlignment="true" applyProtection="false">
      <alignment horizontal="center" vertical="top" textRotation="0" wrapText="false" indent="0" shrinkToFit="false"/>
      <protection locked="true" hidden="false"/>
    </xf>
    <xf numFmtId="166" fontId="40" fillId="0" borderId="1" xfId="0" applyFont="true" applyBorder="true" applyAlignment="true" applyProtection="false">
      <alignment horizontal="center" vertical="top" textRotation="0" wrapText="true" indent="0" shrinkToFit="false"/>
      <protection locked="true" hidden="false"/>
    </xf>
    <xf numFmtId="164" fontId="40" fillId="0" borderId="1" xfId="0" applyFont="true" applyBorder="true" applyAlignment="true" applyProtection="false">
      <alignment horizontal="center" vertical="bottom" textRotation="0" wrapText="false" indent="0" shrinkToFit="false"/>
      <protection locked="true" hidden="false"/>
    </xf>
    <xf numFmtId="164" fontId="40"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general" vertical="top" textRotation="0" wrapText="fals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4" fontId="42" fillId="0" borderId="0" xfId="0" applyFont="true" applyBorder="false" applyAlignment="true" applyProtection="false">
      <alignment horizontal="general" vertical="top" textRotation="0" wrapText="false" indent="0" shrinkToFit="false"/>
      <protection locked="true" hidden="false"/>
    </xf>
    <xf numFmtId="164" fontId="42" fillId="0"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true" applyProtection="false">
      <alignment horizontal="general" vertical="top" textRotation="0" wrapText="false" indent="0" shrinkToFit="false"/>
      <protection locked="true" hidden="false"/>
    </xf>
    <xf numFmtId="164" fontId="43" fillId="0" borderId="0" xfId="0" applyFont="true" applyBorder="false" applyAlignment="true" applyProtection="false">
      <alignment horizontal="center" vertical="top" textRotation="0" wrapText="false" indent="0" shrinkToFit="false"/>
      <protection locked="true" hidden="false"/>
    </xf>
    <xf numFmtId="164" fontId="24" fillId="0" borderId="7" xfId="0" applyFont="true" applyBorder="true" applyAlignment="true" applyProtection="false">
      <alignment horizontal="right" vertical="center" textRotation="0" wrapText="true" indent="0" shrinkToFit="false"/>
      <protection locked="true" hidden="false"/>
    </xf>
    <xf numFmtId="164" fontId="24" fillId="0" borderId="8" xfId="0" applyFont="true" applyBorder="true" applyAlignment="true" applyProtection="false">
      <alignment horizontal="center" vertical="center" textRotation="0" wrapText="true" indent="0" shrinkToFit="false"/>
      <protection locked="true" hidden="false"/>
    </xf>
    <xf numFmtId="164" fontId="24" fillId="0" borderId="8" xfId="0" applyFont="true" applyBorder="true" applyAlignment="true" applyProtection="false">
      <alignment horizontal="general" vertical="center" textRotation="0" wrapText="true" indent="0" shrinkToFit="false"/>
      <protection locked="true" hidden="false"/>
    </xf>
    <xf numFmtId="164" fontId="24" fillId="0" borderId="9" xfId="0" applyFont="true" applyBorder="true" applyAlignment="true" applyProtection="false">
      <alignment horizontal="general" vertical="center" textRotation="0" wrapText="true" indent="0" shrinkToFit="false"/>
      <protection locked="true" hidden="false"/>
    </xf>
    <xf numFmtId="164" fontId="24" fillId="0" borderId="10" xfId="0" applyFont="true" applyBorder="true" applyAlignment="true" applyProtection="false">
      <alignment horizontal="general" vertical="center" textRotation="0" wrapText="true" indent="0" shrinkToFit="false"/>
      <protection locked="true" hidden="false"/>
    </xf>
    <xf numFmtId="164" fontId="24" fillId="0" borderId="10" xfId="0" applyFont="true" applyBorder="true" applyAlignment="true" applyProtection="false">
      <alignment horizontal="center" vertical="center" textRotation="0" wrapText="true" indent="0" shrinkToFit="false"/>
      <protection locked="true" hidden="false"/>
    </xf>
    <xf numFmtId="164" fontId="21" fillId="0" borderId="9" xfId="0" applyFont="true" applyBorder="true" applyAlignment="true" applyProtection="false">
      <alignment horizontal="center" vertical="center" textRotation="0" wrapText="true" indent="0" shrinkToFit="false"/>
      <protection locked="true" hidden="false"/>
    </xf>
    <xf numFmtId="164" fontId="21" fillId="0" borderId="10" xfId="0" applyFont="true" applyBorder="true" applyAlignment="true" applyProtection="false">
      <alignment horizontal="general" vertical="center" textRotation="0" wrapText="true" indent="0" shrinkToFit="false"/>
      <protection locked="true" hidden="false"/>
    </xf>
    <xf numFmtId="164" fontId="21" fillId="0" borderId="10" xfId="0" applyFont="true" applyBorder="true" applyAlignment="true" applyProtection="false">
      <alignment horizontal="center" vertical="center" textRotation="0" wrapText="true" indent="0" shrinkToFit="false"/>
      <protection locked="true" hidden="false"/>
    </xf>
    <xf numFmtId="169" fontId="21" fillId="0" borderId="10" xfId="0" applyFont="true" applyBorder="true" applyAlignment="true" applyProtection="false">
      <alignment horizontal="right" vertical="center" textRotation="0" wrapText="true" indent="0" shrinkToFit="false"/>
      <protection locked="true" hidden="false"/>
    </xf>
    <xf numFmtId="164" fontId="21" fillId="0" borderId="10" xfId="0" applyFont="true" applyBorder="true" applyAlignment="true" applyProtection="false">
      <alignment horizontal="right" vertical="center" textRotation="0" wrapText="true" indent="0" shrinkToFit="false"/>
      <protection locked="true" hidden="false"/>
    </xf>
    <xf numFmtId="164" fontId="21" fillId="0" borderId="11" xfId="0" applyFont="true" applyBorder="true" applyAlignment="true" applyProtection="false">
      <alignment horizontal="center" vertical="center" textRotation="0" wrapText="true" indent="0" shrinkToFit="false"/>
      <protection locked="true" hidden="false"/>
    </xf>
    <xf numFmtId="176" fontId="21" fillId="0" borderId="10"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9" fontId="21" fillId="0" borderId="10" xfId="0" applyFont="true" applyBorder="true" applyAlignment="true" applyProtection="false">
      <alignment horizontal="center" vertical="center" textRotation="0" wrapText="true" indent="0" shrinkToFit="false"/>
      <protection locked="true" hidden="false"/>
    </xf>
    <xf numFmtId="164" fontId="24" fillId="0" borderId="9" xfId="0" applyFont="true" applyBorder="true" applyAlignment="true" applyProtection="false">
      <alignment horizontal="center" vertical="center" textRotation="0" wrapText="true" indent="0" shrinkToFit="false"/>
      <protection locked="true" hidden="false"/>
    </xf>
    <xf numFmtId="175" fontId="21" fillId="0" borderId="10" xfId="0" applyFont="true" applyBorder="true" applyAlignment="true" applyProtection="false">
      <alignment horizontal="general" vertical="center" textRotation="0" wrapText="true" indent="0" shrinkToFit="false"/>
      <protection locked="true" hidden="false"/>
    </xf>
    <xf numFmtId="164" fontId="21" fillId="0" borderId="9"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1" fillId="0" borderId="8" xfId="0" applyFont="true" applyBorder="true" applyAlignment="true" applyProtection="false">
      <alignment horizontal="general" vertical="center" textRotation="0" wrapText="true" indent="0" shrinkToFit="false"/>
      <protection locked="true" hidden="false"/>
    </xf>
    <xf numFmtId="164" fontId="25"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Currency 2" xfId="20"/>
    <cellStyle name="Normal 2" xfId="21"/>
    <cellStyle name="Normal 3" xfId="22"/>
    <cellStyle name="Normal 4" xfId="23"/>
    <cellStyle name="Normal 4 2"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D9F1"/>
      <rgbColor rgb="FF808080"/>
      <rgbColor rgb="FF9999FF"/>
      <rgbColor rgb="FF993366"/>
      <rgbColor rgb="FFEEECE1"/>
      <rgbColor rgb="FFDBEEF4"/>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FE2F3"/>
      <rgbColor rgb="FFE6E0EC"/>
      <rgbColor rgb="FFFCD5B5"/>
      <rgbColor rgb="FF99CCFF"/>
      <rgbColor rgb="FFFF99CC"/>
      <rgbColor rgb="FFCC99FF"/>
      <rgbColor rgb="FFF9CB9C"/>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SEP-2023/Abstract/JO-373%20payment%20SEP%202023.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JAN-2024/Abstract/JO-373%20payment%20JAN%202024.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AR SEP 23"/>
      <sheetName val="Invoice SEP 23"/>
      <sheetName val="ATTENDANCE-SEP 23"/>
      <sheetName val="PF ESI SEP 23"/>
      <sheetName val="PR SHEET SEP 23"/>
      <sheetName val="CHECKLIST SEP 23"/>
      <sheetName val="Wage Calculation SEP 23"/>
      <sheetName val="Acceptance Report SEP 23"/>
    </sheetNames>
    <sheetDataSet>
      <sheetData sheetId="0">
        <row r="21">
          <cell r="H21">
            <v>298</v>
          </cell>
        </row>
        <row r="22">
          <cell r="H22">
            <v>298</v>
          </cell>
        </row>
        <row r="23">
          <cell r="H23">
            <v>364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R JAN 24 "/>
      <sheetName val="Invoice JAN 24"/>
      <sheetName val="PF ESI JAN 24"/>
      <sheetName val="PR SHEET JAN 24"/>
      <sheetName val="CHECKLIST JAN 24"/>
      <sheetName val="Wage Calculation JAN 24"/>
      <sheetName val="Acceptance Report SEP 23"/>
      <sheetName val="ATTENDANCE-JAN 24"/>
      <sheetName val="PaymentStatement JAN 24"/>
      <sheetName val="Leave Wages 2023"/>
    </sheetNames>
    <sheetDataSet>
      <sheetData sheetId="0">
        <row r="24">
          <cell r="H24">
            <v>274119.5</v>
          </cell>
        </row>
        <row r="25">
          <cell r="H25">
            <v>68870.98</v>
          </cell>
        </row>
        <row r="26">
          <cell r="H26">
            <v>51549</v>
          </cell>
        </row>
        <row r="27">
          <cell r="H27">
            <v>67327</v>
          </cell>
        </row>
        <row r="28">
          <cell r="H28">
            <v>1150</v>
          </cell>
        </row>
        <row r="29">
          <cell r="H29">
            <v>1075.5</v>
          </cell>
        </row>
        <row r="30">
          <cell r="H30">
            <v>1352.5</v>
          </cell>
        </row>
        <row r="31">
          <cell r="H31">
            <v>852</v>
          </cell>
        </row>
        <row r="32">
          <cell r="H32">
            <v>777.5</v>
          </cell>
        </row>
        <row r="33">
          <cell r="H33">
            <v>988.5</v>
          </cell>
        </row>
      </sheetData>
      <sheetData sheetId="1"/>
      <sheetData sheetId="2"/>
      <sheetData sheetId="3"/>
      <sheetData sheetId="4"/>
      <sheetData sheetId="5"/>
      <sheetData sheetId="6"/>
      <sheetData sheetId="7"/>
      <sheetData sheetId="8"/>
      <sheetData sheetId="9"/>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21" activeCellId="0" sqref="A21"/>
    </sheetView>
  </sheetViews>
  <sheetFormatPr defaultColWidth="9.15625" defaultRowHeight="15" zeroHeight="false" outlineLevelRow="0" outlineLevelCol="0"/>
  <cols>
    <col collapsed="false" customWidth="true" hidden="false" outlineLevel="0" max="1" min="1" style="1" width="6.57"/>
    <col collapsed="false" customWidth="true" hidden="false" outlineLevel="0" max="2" min="2" style="2" width="40.28"/>
    <col collapsed="false" customWidth="true" hidden="false" outlineLevel="0" max="3" min="3" style="1" width="16.29"/>
    <col collapsed="false" customWidth="true" hidden="false" outlineLevel="0" max="4" min="4" style="1" width="12.42"/>
    <col collapsed="false" customWidth="true" hidden="false" outlineLevel="0" max="5" min="5" style="1" width="13.14"/>
    <col collapsed="false" customWidth="true" hidden="false" outlineLevel="0" max="6" min="6" style="1" width="22.28"/>
    <col collapsed="false" customWidth="true" hidden="false" outlineLevel="0" max="7" min="7" style="3" width="14.86"/>
    <col collapsed="false" customWidth="true" hidden="false" outlineLevel="0" max="8" min="8" style="3" width="14.57"/>
    <col collapsed="false" customWidth="true" hidden="false" outlineLevel="0" max="9" min="9" style="3" width="19.85"/>
    <col collapsed="false" customWidth="true" hidden="false" outlineLevel="0" max="10" min="10" style="3" width="13.7"/>
    <col collapsed="false" customWidth="true" hidden="false" outlineLevel="0" max="11" min="11" style="3" width="19.71"/>
    <col collapsed="false" customWidth="true" hidden="false" outlineLevel="0" max="12" min="12" style="3" width="14.15"/>
    <col collapsed="false" customWidth="true" hidden="false" outlineLevel="0" max="13" min="13" style="3" width="17"/>
    <col collapsed="false" customWidth="true" hidden="false" outlineLevel="0" max="14" min="14" style="4" width="17.86"/>
    <col collapsed="false" customWidth="true" hidden="false" outlineLevel="0" max="15" min="15" style="4" width="15.86"/>
    <col collapsed="false" customWidth="true" hidden="false" outlineLevel="0" max="16" min="16" style="5" width="17.58"/>
    <col collapsed="false" customWidth="false" hidden="false" outlineLevel="0" max="1024" min="17" style="3" width="9.14"/>
  </cols>
  <sheetData>
    <row r="1" s="1" customFormat="true" ht="16.5" hidden="false" customHeight="true" outlineLevel="0" collapsed="false">
      <c r="A1" s="6" t="s">
        <v>0</v>
      </c>
      <c r="B1" s="6"/>
      <c r="C1" s="6"/>
      <c r="D1" s="6"/>
      <c r="E1" s="6"/>
      <c r="F1" s="6"/>
      <c r="G1" s="6"/>
      <c r="H1" s="6"/>
      <c r="I1" s="6"/>
      <c r="J1" s="6"/>
      <c r="K1" s="6"/>
      <c r="L1" s="6"/>
      <c r="M1" s="6"/>
      <c r="N1" s="7"/>
      <c r="O1" s="7"/>
      <c r="P1" s="8"/>
    </row>
    <row r="2" s="1" customFormat="true" ht="6" hidden="false" customHeight="true" outlineLevel="0" collapsed="false">
      <c r="A2" s="6"/>
      <c r="B2" s="6"/>
      <c r="C2" s="6"/>
      <c r="D2" s="6"/>
      <c r="E2" s="6"/>
      <c r="F2" s="6"/>
      <c r="G2" s="6"/>
      <c r="H2" s="6"/>
      <c r="I2" s="6"/>
      <c r="J2" s="6"/>
      <c r="K2" s="6"/>
      <c r="L2" s="6"/>
      <c r="M2" s="6"/>
      <c r="N2" s="7"/>
      <c r="O2" s="7"/>
      <c r="P2" s="8"/>
    </row>
    <row r="3" s="1" customFormat="true" ht="39" hidden="false" customHeight="true" outlineLevel="0" collapsed="false">
      <c r="A3" s="9" t="s">
        <v>1</v>
      </c>
      <c r="B3" s="9"/>
      <c r="C3" s="9"/>
      <c r="D3" s="9"/>
      <c r="E3" s="9"/>
      <c r="F3" s="9"/>
      <c r="G3" s="10" t="s">
        <v>2</v>
      </c>
      <c r="H3" s="10"/>
      <c r="I3" s="10"/>
      <c r="J3" s="10"/>
      <c r="K3" s="10"/>
      <c r="L3" s="10"/>
      <c r="M3" s="10"/>
      <c r="N3" s="7"/>
      <c r="O3" s="7"/>
      <c r="P3" s="8"/>
    </row>
    <row r="4" s="1" customFormat="true" ht="22.5" hidden="false" customHeight="true" outlineLevel="0" collapsed="false">
      <c r="A4" s="11" t="s">
        <v>3</v>
      </c>
      <c r="B4" s="11"/>
      <c r="C4" s="11"/>
      <c r="D4" s="11"/>
      <c r="E4" s="11"/>
      <c r="F4" s="11"/>
      <c r="G4" s="11" t="s">
        <v>4</v>
      </c>
      <c r="H4" s="11"/>
      <c r="I4" s="11"/>
      <c r="J4" s="11"/>
      <c r="K4" s="11"/>
      <c r="L4" s="11"/>
      <c r="M4" s="11"/>
      <c r="N4" s="7"/>
      <c r="O4" s="7"/>
      <c r="P4" s="8"/>
    </row>
    <row r="5" s="1" customFormat="true" ht="18.75" hidden="false" customHeight="true" outlineLevel="0" collapsed="false">
      <c r="A5" s="11" t="s">
        <v>5</v>
      </c>
      <c r="B5" s="11"/>
      <c r="C5" s="11"/>
      <c r="D5" s="11"/>
      <c r="E5" s="11"/>
      <c r="F5" s="11"/>
      <c r="G5" s="11" t="s">
        <v>6</v>
      </c>
      <c r="H5" s="11"/>
      <c r="I5" s="11"/>
      <c r="J5" s="11"/>
      <c r="K5" s="11"/>
      <c r="L5" s="11"/>
      <c r="M5" s="11"/>
      <c r="N5" s="7"/>
      <c r="O5" s="7"/>
      <c r="P5" s="8"/>
    </row>
    <row r="6" s="1" customFormat="true" ht="19.5" hidden="false" customHeight="true" outlineLevel="0" collapsed="false">
      <c r="A6" s="11" t="s">
        <v>7</v>
      </c>
      <c r="B6" s="11"/>
      <c r="C6" s="11"/>
      <c r="D6" s="11"/>
      <c r="E6" s="11"/>
      <c r="F6" s="11"/>
      <c r="G6" s="11" t="s">
        <v>8</v>
      </c>
      <c r="H6" s="11"/>
      <c r="I6" s="11"/>
      <c r="J6" s="11"/>
      <c r="K6" s="11"/>
      <c r="L6" s="11"/>
      <c r="M6" s="11"/>
      <c r="N6" s="7"/>
      <c r="O6" s="7"/>
      <c r="P6" s="8"/>
    </row>
    <row r="7" s="1" customFormat="true" ht="41.25" hidden="false" customHeight="true" outlineLevel="0" collapsed="false">
      <c r="A7" s="11" t="s">
        <v>9</v>
      </c>
      <c r="B7" s="11"/>
      <c r="C7" s="11"/>
      <c r="D7" s="11"/>
      <c r="E7" s="11"/>
      <c r="F7" s="11"/>
      <c r="G7" s="9" t="s">
        <v>10</v>
      </c>
      <c r="H7" s="9"/>
      <c r="I7" s="9"/>
      <c r="J7" s="9"/>
      <c r="K7" s="9"/>
      <c r="L7" s="9"/>
      <c r="M7" s="9"/>
      <c r="N7" s="12"/>
      <c r="O7" s="12"/>
      <c r="P7" s="13"/>
    </row>
    <row r="8" s="1" customFormat="true" ht="18" hidden="false" customHeight="true" outlineLevel="0" collapsed="false">
      <c r="A8" s="11" t="s">
        <v>11</v>
      </c>
      <c r="B8" s="11"/>
      <c r="C8" s="11"/>
      <c r="D8" s="11"/>
      <c r="E8" s="11"/>
      <c r="F8" s="11"/>
      <c r="G8" s="11" t="s">
        <v>12</v>
      </c>
      <c r="H8" s="11"/>
      <c r="I8" s="11"/>
      <c r="J8" s="11"/>
      <c r="K8" s="11"/>
      <c r="L8" s="11"/>
      <c r="M8" s="11"/>
      <c r="N8" s="14"/>
      <c r="O8" s="14"/>
      <c r="P8" s="6"/>
    </row>
    <row r="9" s="17" customFormat="true" ht="63" hidden="false" customHeight="true" outlineLevel="0" collapsed="false">
      <c r="A9" s="15" t="s">
        <v>13</v>
      </c>
      <c r="B9" s="15"/>
      <c r="C9" s="16" t="s">
        <v>14</v>
      </c>
      <c r="D9" s="16"/>
      <c r="E9" s="16"/>
      <c r="F9" s="16"/>
      <c r="G9" s="16"/>
      <c r="H9" s="16"/>
      <c r="I9" s="16"/>
      <c r="J9" s="16"/>
      <c r="K9" s="16"/>
      <c r="L9" s="16"/>
      <c r="M9" s="16"/>
      <c r="N9" s="12"/>
      <c r="O9" s="12"/>
      <c r="P9" s="13"/>
    </row>
    <row r="10" s="17" customFormat="true" ht="18" hidden="false" customHeight="true" outlineLevel="0" collapsed="false">
      <c r="A10" s="18" t="s">
        <v>15</v>
      </c>
      <c r="B10" s="18"/>
      <c r="C10" s="18"/>
      <c r="D10" s="18"/>
      <c r="E10" s="18"/>
      <c r="F10" s="18"/>
      <c r="G10" s="19" t="s">
        <v>16</v>
      </c>
      <c r="H10" s="20" t="n">
        <v>45160</v>
      </c>
      <c r="I10" s="21" t="s">
        <v>17</v>
      </c>
      <c r="J10" s="21"/>
      <c r="K10" s="21" t="s">
        <v>18</v>
      </c>
      <c r="L10" s="21"/>
      <c r="M10" s="21"/>
      <c r="N10" s="22"/>
      <c r="O10" s="22"/>
      <c r="P10" s="21"/>
    </row>
    <row r="11" s="26" customFormat="true" ht="19.5" hidden="false" customHeight="true" outlineLevel="0" collapsed="false">
      <c r="A11" s="11" t="s">
        <v>19</v>
      </c>
      <c r="B11" s="11"/>
      <c r="C11" s="10" t="n">
        <v>7702656236</v>
      </c>
      <c r="D11" s="10"/>
      <c r="E11" s="10"/>
      <c r="F11" s="10"/>
      <c r="G11" s="11" t="s">
        <v>20</v>
      </c>
      <c r="H11" s="10" t="s">
        <v>21</v>
      </c>
      <c r="I11" s="10"/>
      <c r="J11" s="11" t="s">
        <v>22</v>
      </c>
      <c r="K11" s="23" t="n">
        <v>44520263630010900</v>
      </c>
      <c r="L11" s="23"/>
      <c r="M11" s="23"/>
      <c r="N11" s="24"/>
      <c r="O11" s="24"/>
      <c r="P11" s="25"/>
    </row>
    <row r="12" s="26" customFormat="true" ht="24" hidden="false" customHeight="true" outlineLevel="0" collapsed="false">
      <c r="A12" s="11" t="s">
        <v>23</v>
      </c>
      <c r="B12" s="11"/>
      <c r="C12" s="27" t="s">
        <v>24</v>
      </c>
      <c r="D12" s="27"/>
      <c r="E12" s="27"/>
      <c r="F12" s="27"/>
      <c r="G12" s="28" t="s">
        <v>25</v>
      </c>
      <c r="H12" s="28"/>
      <c r="I12" s="29" t="n">
        <v>45368</v>
      </c>
      <c r="J12" s="11"/>
      <c r="K12" s="11"/>
      <c r="L12" s="11"/>
      <c r="M12" s="11"/>
      <c r="N12" s="14"/>
      <c r="O12" s="14"/>
      <c r="P12" s="6"/>
    </row>
    <row r="13" s="32" customFormat="true" ht="40.5" hidden="false" customHeight="true" outlineLevel="0" collapsed="false">
      <c r="A13" s="30" t="s">
        <v>26</v>
      </c>
      <c r="B13" s="30"/>
      <c r="C13" s="31" t="s">
        <v>26</v>
      </c>
      <c r="D13" s="31"/>
      <c r="E13" s="31"/>
      <c r="F13" s="31"/>
      <c r="G13" s="13" t="s">
        <v>27</v>
      </c>
      <c r="H13" s="13"/>
      <c r="I13" s="13"/>
      <c r="J13" s="13" t="s">
        <v>28</v>
      </c>
      <c r="K13" s="13"/>
      <c r="L13" s="6" t="s">
        <v>29</v>
      </c>
      <c r="M13" s="6"/>
      <c r="N13" s="14"/>
      <c r="O13" s="14"/>
      <c r="P13" s="6"/>
    </row>
    <row r="14" s="36" customFormat="true" ht="42" hidden="false" customHeight="true" outlineLevel="0" collapsed="false">
      <c r="A14" s="33" t="s">
        <v>30</v>
      </c>
      <c r="B14" s="34" t="s">
        <v>31</v>
      </c>
      <c r="C14" s="34" t="s">
        <v>32</v>
      </c>
      <c r="D14" s="34" t="s">
        <v>33</v>
      </c>
      <c r="E14" s="34" t="s">
        <v>34</v>
      </c>
      <c r="F14" s="34" t="s">
        <v>35</v>
      </c>
      <c r="G14" s="33" t="s">
        <v>36</v>
      </c>
      <c r="H14" s="33" t="s">
        <v>37</v>
      </c>
      <c r="I14" s="33" t="s">
        <v>38</v>
      </c>
      <c r="J14" s="35" t="s">
        <v>39</v>
      </c>
      <c r="K14" s="33" t="s">
        <v>38</v>
      </c>
      <c r="L14" s="35" t="s">
        <v>32</v>
      </c>
      <c r="M14" s="33" t="s">
        <v>38</v>
      </c>
      <c r="N14" s="13" t="s">
        <v>40</v>
      </c>
      <c r="O14" s="13"/>
      <c r="P14" s="13"/>
    </row>
    <row r="15" s="42" customFormat="true" ht="15.75" hidden="false" customHeight="false" outlineLevel="0" collapsed="false">
      <c r="A15" s="37"/>
      <c r="B15" s="38"/>
      <c r="C15" s="38"/>
      <c r="D15" s="38"/>
      <c r="E15" s="38"/>
      <c r="F15" s="38"/>
      <c r="G15" s="39"/>
      <c r="H15" s="39"/>
      <c r="I15" s="40"/>
      <c r="J15" s="39"/>
      <c r="K15" s="40"/>
      <c r="L15" s="39"/>
      <c r="M15" s="40"/>
      <c r="N15" s="41" t="s">
        <v>41</v>
      </c>
      <c r="O15" s="41" t="s">
        <v>42</v>
      </c>
      <c r="P15" s="41" t="s">
        <v>43</v>
      </c>
    </row>
    <row r="16" s="47" customFormat="true" ht="31.5" hidden="false" customHeight="true" outlineLevel="0" collapsed="false">
      <c r="A16" s="43"/>
      <c r="B16" s="44" t="s">
        <v>44</v>
      </c>
      <c r="C16" s="45" t="n">
        <v>23</v>
      </c>
      <c r="D16" s="45"/>
      <c r="E16" s="45"/>
      <c r="F16" s="45"/>
      <c r="G16" s="45"/>
      <c r="H16" s="45"/>
      <c r="I16" s="45"/>
      <c r="J16" s="45"/>
      <c r="K16" s="45"/>
      <c r="L16" s="45"/>
      <c r="M16" s="45"/>
      <c r="N16" s="46"/>
      <c r="O16" s="46"/>
      <c r="P16" s="46"/>
    </row>
    <row r="17" s="47" customFormat="true" ht="36" hidden="false" customHeight="false" outlineLevel="0" collapsed="false">
      <c r="A17" s="37"/>
      <c r="B17" s="44" t="s">
        <v>45</v>
      </c>
      <c r="C17" s="48" t="n">
        <v>24</v>
      </c>
      <c r="D17" s="48"/>
      <c r="E17" s="48"/>
      <c r="F17" s="48"/>
      <c r="G17" s="48"/>
      <c r="H17" s="48"/>
      <c r="I17" s="48"/>
      <c r="J17" s="48"/>
      <c r="K17" s="48"/>
      <c r="L17" s="48"/>
      <c r="M17" s="48"/>
      <c r="N17" s="49"/>
      <c r="O17" s="49"/>
      <c r="P17" s="49"/>
    </row>
    <row r="18" s="47" customFormat="true" ht="36" hidden="false" customHeight="false" outlineLevel="0" collapsed="false">
      <c r="A18" s="43"/>
      <c r="B18" s="44" t="s">
        <v>46</v>
      </c>
      <c r="C18" s="48" t="n">
        <v>10</v>
      </c>
      <c r="D18" s="48"/>
      <c r="E18" s="48"/>
      <c r="F18" s="48"/>
      <c r="G18" s="48"/>
      <c r="H18" s="48"/>
      <c r="I18" s="48"/>
      <c r="J18" s="48"/>
      <c r="K18" s="48"/>
      <c r="L18" s="48"/>
      <c r="M18" s="48"/>
      <c r="N18" s="49"/>
      <c r="O18" s="49"/>
      <c r="P18" s="49"/>
    </row>
    <row r="19" s="47" customFormat="true" ht="36" hidden="false" customHeight="false" outlineLevel="0" collapsed="false">
      <c r="A19" s="43"/>
      <c r="B19" s="44" t="s">
        <v>47</v>
      </c>
      <c r="C19" s="48" t="n">
        <v>9</v>
      </c>
      <c r="D19" s="48"/>
      <c r="E19" s="48"/>
      <c r="F19" s="48"/>
      <c r="G19" s="48"/>
      <c r="H19" s="48"/>
      <c r="I19" s="48"/>
      <c r="J19" s="48"/>
      <c r="K19" s="48"/>
      <c r="L19" s="48"/>
      <c r="M19" s="48"/>
      <c r="N19" s="49"/>
      <c r="O19" s="49"/>
      <c r="P19" s="49"/>
    </row>
    <row r="20" s="47" customFormat="true" ht="36" hidden="false" customHeight="false" outlineLevel="0" collapsed="false">
      <c r="A20" s="43"/>
      <c r="B20" s="44" t="s">
        <v>48</v>
      </c>
      <c r="C20" s="48" t="n">
        <v>12</v>
      </c>
      <c r="D20" s="48"/>
      <c r="E20" s="48"/>
      <c r="F20" s="48"/>
      <c r="G20" s="48"/>
      <c r="H20" s="48"/>
      <c r="I20" s="48"/>
      <c r="J20" s="48"/>
      <c r="K20" s="48"/>
      <c r="L20" s="48"/>
      <c r="M20" s="48"/>
      <c r="N20" s="49"/>
      <c r="O20" s="49"/>
      <c r="P20" s="49"/>
    </row>
    <row r="21" s="47" customFormat="true" ht="36" hidden="false" customHeight="false" outlineLevel="0" collapsed="false">
      <c r="A21" s="37" t="n">
        <v>1</v>
      </c>
      <c r="B21" s="44" t="s">
        <v>49</v>
      </c>
      <c r="C21" s="50" t="n">
        <v>298</v>
      </c>
      <c r="D21" s="51" t="s">
        <v>50</v>
      </c>
      <c r="E21" s="52" t="n">
        <v>695</v>
      </c>
      <c r="F21" s="53" t="n">
        <f aca="false">ROUND(C21*E21,2)</f>
        <v>207110</v>
      </c>
      <c r="G21" s="54" t="n">
        <f aca="false">J21+L21</f>
        <v>298</v>
      </c>
      <c r="H21" s="54" t="n">
        <f aca="false">G21</f>
        <v>298</v>
      </c>
      <c r="I21" s="55" t="n">
        <f aca="false">H21*E21</f>
        <v>207110</v>
      </c>
      <c r="J21" s="54" t="n">
        <f aca="false">'[1]RAR SEP 23'!$H$21</f>
        <v>298</v>
      </c>
      <c r="K21" s="55" t="n">
        <f aca="false">E21*J21</f>
        <v>207110</v>
      </c>
      <c r="L21" s="54" t="n">
        <v>0</v>
      </c>
      <c r="M21" s="55" t="n">
        <f aca="false">L21*E21</f>
        <v>0</v>
      </c>
      <c r="N21" s="41" t="n">
        <v>0</v>
      </c>
      <c r="O21" s="41" t="n">
        <v>0</v>
      </c>
      <c r="P21" s="41" t="n">
        <f aca="false">N21+O21</f>
        <v>0</v>
      </c>
    </row>
    <row r="22" s="47" customFormat="true" ht="36" hidden="false" customHeight="false" outlineLevel="0" collapsed="false">
      <c r="A22" s="37" t="n">
        <v>2</v>
      </c>
      <c r="B22" s="44" t="s">
        <v>51</v>
      </c>
      <c r="C22" s="50" t="n">
        <v>298</v>
      </c>
      <c r="D22" s="51" t="s">
        <v>50</v>
      </c>
      <c r="E22" s="52" t="n">
        <v>577</v>
      </c>
      <c r="F22" s="53" t="n">
        <f aca="false">ROUND(C22*E22,2)</f>
        <v>171946</v>
      </c>
      <c r="G22" s="54" t="n">
        <f aca="false">J22+L22</f>
        <v>298</v>
      </c>
      <c r="H22" s="54" t="n">
        <f aca="false">G22</f>
        <v>298</v>
      </c>
      <c r="I22" s="55" t="n">
        <f aca="false">H22*E22</f>
        <v>171946</v>
      </c>
      <c r="J22" s="54" t="n">
        <f aca="false">'[1]RAR SEP 23'!$H$22</f>
        <v>298</v>
      </c>
      <c r="K22" s="55" t="n">
        <f aca="false">E22*J22</f>
        <v>171946</v>
      </c>
      <c r="L22" s="54" t="n">
        <v>0</v>
      </c>
      <c r="M22" s="55" t="n">
        <f aca="false">L22*E22</f>
        <v>0</v>
      </c>
      <c r="N22" s="41" t="n">
        <v>0</v>
      </c>
      <c r="O22" s="41" t="n">
        <v>0</v>
      </c>
      <c r="P22" s="41" t="n">
        <f aca="false">N22+O22</f>
        <v>0</v>
      </c>
    </row>
    <row r="23" s="47" customFormat="true" ht="36" hidden="false" customHeight="false" outlineLevel="0" collapsed="false">
      <c r="A23" s="37" t="n">
        <v>3</v>
      </c>
      <c r="B23" s="44" t="s">
        <v>52</v>
      </c>
      <c r="C23" s="50" t="n">
        <v>364</v>
      </c>
      <c r="D23" s="51" t="s">
        <v>50</v>
      </c>
      <c r="E23" s="52" t="n">
        <v>494</v>
      </c>
      <c r="F23" s="53" t="n">
        <f aca="false">ROUND(C23*E23,2)</f>
        <v>179816</v>
      </c>
      <c r="G23" s="54" t="n">
        <f aca="false">J23+L23</f>
        <v>364</v>
      </c>
      <c r="H23" s="54" t="n">
        <f aca="false">G23</f>
        <v>364</v>
      </c>
      <c r="I23" s="55" t="n">
        <f aca="false">H23*E23</f>
        <v>179816</v>
      </c>
      <c r="J23" s="54" t="n">
        <f aca="false">'[1]RAR SEP 23'!$H$23</f>
        <v>364</v>
      </c>
      <c r="K23" s="55" t="n">
        <f aca="false">E23*J23</f>
        <v>179816</v>
      </c>
      <c r="L23" s="54" t="n">
        <v>0</v>
      </c>
      <c r="M23" s="55" t="n">
        <f aca="false">L23*E23</f>
        <v>0</v>
      </c>
      <c r="N23" s="41" t="n">
        <v>0</v>
      </c>
      <c r="O23" s="41" t="n">
        <v>0</v>
      </c>
      <c r="P23" s="41" t="n">
        <f aca="false">N23+O23</f>
        <v>0</v>
      </c>
    </row>
    <row r="24" s="47" customFormat="true" ht="36" hidden="false" customHeight="false" outlineLevel="0" collapsed="false">
      <c r="A24" s="37" t="n">
        <v>4</v>
      </c>
      <c r="B24" s="44" t="s">
        <v>53</v>
      </c>
      <c r="C24" s="56" t="n">
        <v>1290706.12</v>
      </c>
      <c r="D24" s="57" t="s">
        <v>54</v>
      </c>
      <c r="E24" s="52" t="n">
        <v>1</v>
      </c>
      <c r="F24" s="53" t="n">
        <f aca="false">ROUND(C24*E24,2)</f>
        <v>1290706.12</v>
      </c>
      <c r="G24" s="54" t="n">
        <f aca="false">J24+L24</f>
        <v>323842.54</v>
      </c>
      <c r="H24" s="54" t="n">
        <f aca="false">G24</f>
        <v>323842.54</v>
      </c>
      <c r="I24" s="55" t="n">
        <f aca="false">H24*E24</f>
        <v>323842.54</v>
      </c>
      <c r="J24" s="54" t="n">
        <f aca="false">'[2]RAR JAN 24 '!$H$24</f>
        <v>274119.5</v>
      </c>
      <c r="K24" s="55" t="n">
        <f aca="false">E24*J24</f>
        <v>274119.5</v>
      </c>
      <c r="L24" s="54" t="n">
        <f aca="false">PF_ESI!O40</f>
        <v>49723.04</v>
      </c>
      <c r="M24" s="55" t="n">
        <f aca="false">L24*E24</f>
        <v>49723.04</v>
      </c>
      <c r="N24" s="41" t="n">
        <v>49723.04</v>
      </c>
      <c r="O24" s="41" t="n">
        <v>8950.15</v>
      </c>
      <c r="P24" s="41" t="n">
        <f aca="false">SUM(N24:O24)</f>
        <v>58673.19</v>
      </c>
    </row>
    <row r="25" s="47" customFormat="true" ht="18" hidden="false" customHeight="false" outlineLevel="0" collapsed="false">
      <c r="A25" s="37" t="n">
        <v>5</v>
      </c>
      <c r="B25" s="44" t="s">
        <v>55</v>
      </c>
      <c r="C25" s="56" t="n">
        <v>330401.07</v>
      </c>
      <c r="D25" s="57" t="s">
        <v>54</v>
      </c>
      <c r="E25" s="52" t="n">
        <v>1</v>
      </c>
      <c r="F25" s="53" t="n">
        <f aca="false">ROUND(C25*E25,2)</f>
        <v>330401.07</v>
      </c>
      <c r="G25" s="54" t="n">
        <f aca="false">J25+L25</f>
        <v>81618.57</v>
      </c>
      <c r="H25" s="54" t="n">
        <f aca="false">G25</f>
        <v>81618.57</v>
      </c>
      <c r="I25" s="55" t="n">
        <f aca="false">H25*E25</f>
        <v>81618.57</v>
      </c>
      <c r="J25" s="54" t="n">
        <f aca="false">'[2]RAR JAN 24 '!$H$25</f>
        <v>68870.98</v>
      </c>
      <c r="K25" s="55" t="n">
        <f aca="false">E25*J25</f>
        <v>68870.98</v>
      </c>
      <c r="L25" s="54" t="n">
        <f aca="false">PF_ESI!P40</f>
        <v>12747.59</v>
      </c>
      <c r="M25" s="55" t="n">
        <f aca="false">L25*E25</f>
        <v>12747.59</v>
      </c>
      <c r="N25" s="41" t="n">
        <v>12747.59</v>
      </c>
      <c r="O25" s="41" t="n">
        <v>2294.57</v>
      </c>
      <c r="P25" s="41" t="n">
        <f aca="false">SUM(N25:O25)</f>
        <v>15042.16</v>
      </c>
    </row>
    <row r="26" s="47" customFormat="true" ht="18" hidden="false" customHeight="false" outlineLevel="0" collapsed="false">
      <c r="A26" s="37" t="n">
        <v>6</v>
      </c>
      <c r="B26" s="44" t="s">
        <v>56</v>
      </c>
      <c r="C26" s="56" t="n">
        <v>108606.78</v>
      </c>
      <c r="D26" s="57" t="s">
        <v>54</v>
      </c>
      <c r="E26" s="52" t="n">
        <v>1</v>
      </c>
      <c r="F26" s="53" t="n">
        <f aca="false">ROUND(C26*E26,2)</f>
        <v>108606.78</v>
      </c>
      <c r="G26" s="54" t="n">
        <f aca="false">J26+L26</f>
        <v>51549</v>
      </c>
      <c r="H26" s="54" t="n">
        <f aca="false">G26</f>
        <v>51549</v>
      </c>
      <c r="I26" s="55" t="n">
        <f aca="false">H26*E26</f>
        <v>51549</v>
      </c>
      <c r="J26" s="54" t="n">
        <f aca="false">'[2]RAR JAN 24 '!$H$26</f>
        <v>51549</v>
      </c>
      <c r="K26" s="55" t="n">
        <f aca="false">E26*J26</f>
        <v>51549</v>
      </c>
      <c r="L26" s="54" t="n">
        <f aca="false">PF_ESI!G40</f>
        <v>0</v>
      </c>
      <c r="M26" s="55" t="n">
        <f aca="false">L26*E26</f>
        <v>0</v>
      </c>
      <c r="N26" s="41" t="n">
        <v>0</v>
      </c>
      <c r="O26" s="41" t="n">
        <v>0</v>
      </c>
      <c r="P26" s="41" t="n">
        <f aca="false">SUM(N26:O26)</f>
        <v>0</v>
      </c>
    </row>
    <row r="27" s="47" customFormat="true" ht="18" hidden="false" customHeight="false" outlineLevel="0" collapsed="false">
      <c r="A27" s="37" t="n">
        <v>7</v>
      </c>
      <c r="B27" s="44" t="s">
        <v>57</v>
      </c>
      <c r="C27" s="58" t="n">
        <v>479378.88</v>
      </c>
      <c r="D27" s="57" t="s">
        <v>54</v>
      </c>
      <c r="E27" s="52" t="n">
        <v>1</v>
      </c>
      <c r="F27" s="53" t="n">
        <f aca="false">ROUND(C27*E27,2)</f>
        <v>479378.88</v>
      </c>
      <c r="G27" s="54" t="n">
        <f aca="false">J27+L27</f>
        <v>67327</v>
      </c>
      <c r="H27" s="54" t="n">
        <f aca="false">G27</f>
        <v>67327</v>
      </c>
      <c r="I27" s="55" t="n">
        <f aca="false">H27*E27</f>
        <v>67327</v>
      </c>
      <c r="J27" s="54" t="n">
        <f aca="false">'[2]RAR JAN 24 '!$H$27</f>
        <v>67327</v>
      </c>
      <c r="K27" s="55" t="n">
        <f aca="false">E27*J27</f>
        <v>67327</v>
      </c>
      <c r="L27" s="59" t="n">
        <v>0</v>
      </c>
      <c r="M27" s="55" t="n">
        <f aca="false">L27*E27</f>
        <v>0</v>
      </c>
      <c r="N27" s="41" t="n">
        <v>0</v>
      </c>
      <c r="O27" s="41" t="n">
        <v>0</v>
      </c>
      <c r="P27" s="41" t="n">
        <f aca="false">SUM(N27:O27)</f>
        <v>0</v>
      </c>
    </row>
    <row r="28" s="47" customFormat="true" ht="36" hidden="false" customHeight="false" outlineLevel="0" collapsed="false">
      <c r="A28" s="37" t="n">
        <v>8</v>
      </c>
      <c r="B28" s="44" t="s">
        <v>58</v>
      </c>
      <c r="C28" s="56" t="n">
        <v>5520</v>
      </c>
      <c r="D28" s="51" t="s">
        <v>50</v>
      </c>
      <c r="E28" s="52" t="n">
        <v>27.49</v>
      </c>
      <c r="F28" s="53" t="n">
        <f aca="false">ROUND(C28*E28,2)</f>
        <v>151744.8</v>
      </c>
      <c r="G28" s="54" t="n">
        <f aca="false">J28+L28</f>
        <v>1358</v>
      </c>
      <c r="H28" s="54" t="n">
        <f aca="false">G28</f>
        <v>1358</v>
      </c>
      <c r="I28" s="55" t="n">
        <f aca="false">H28*E28</f>
        <v>37331.42</v>
      </c>
      <c r="J28" s="54" t="n">
        <f aca="false">'[2]RAR JAN 24 '!$H$28</f>
        <v>1150</v>
      </c>
      <c r="K28" s="55" t="n">
        <f aca="false">E28*J28</f>
        <v>31613.5</v>
      </c>
      <c r="L28" s="54" t="n">
        <f aca="false">PF_ESI!C16</f>
        <v>208</v>
      </c>
      <c r="M28" s="55" t="n">
        <f aca="false">L28*E28</f>
        <v>5717.92</v>
      </c>
      <c r="N28" s="41" t="n">
        <v>5717.92</v>
      </c>
      <c r="O28" s="41" t="n">
        <v>1029.23</v>
      </c>
      <c r="P28" s="41" t="n">
        <f aca="false">SUM(N28:O28)</f>
        <v>6747.15</v>
      </c>
    </row>
    <row r="29" s="47" customFormat="true" ht="36" hidden="false" customHeight="false" outlineLevel="0" collapsed="false">
      <c r="A29" s="37" t="n">
        <v>9</v>
      </c>
      <c r="B29" s="44" t="s">
        <v>59</v>
      </c>
      <c r="C29" s="56" t="n">
        <v>4968</v>
      </c>
      <c r="D29" s="51" t="s">
        <v>50</v>
      </c>
      <c r="E29" s="52" t="n">
        <v>23</v>
      </c>
      <c r="F29" s="53" t="n">
        <f aca="false">ROUND(C29*E29,2)</f>
        <v>114264</v>
      </c>
      <c r="G29" s="54" t="n">
        <f aca="false">J29+L29</f>
        <v>1269</v>
      </c>
      <c r="H29" s="54" t="n">
        <f aca="false">G29</f>
        <v>1269</v>
      </c>
      <c r="I29" s="55" t="n">
        <f aca="false">H29*E29</f>
        <v>29187</v>
      </c>
      <c r="J29" s="54" t="n">
        <f aca="false">'[2]RAR JAN 24 '!$H$29</f>
        <v>1075.5</v>
      </c>
      <c r="K29" s="55" t="n">
        <f aca="false">E29*J29</f>
        <v>24736.5</v>
      </c>
      <c r="L29" s="54" t="n">
        <f aca="false">PF_ESI!C26</f>
        <v>193.5</v>
      </c>
      <c r="M29" s="55" t="n">
        <f aca="false">L29*E29</f>
        <v>4450.5</v>
      </c>
      <c r="N29" s="41" t="n">
        <v>4450.5</v>
      </c>
      <c r="O29" s="41" t="n">
        <v>801.09</v>
      </c>
      <c r="P29" s="41" t="n">
        <f aca="false">SUM(N29:O29)</f>
        <v>5251.59</v>
      </c>
    </row>
    <row r="30" s="47" customFormat="true" ht="36" hidden="false" customHeight="false" outlineLevel="0" collapsed="false">
      <c r="A30" s="37" t="n">
        <v>10</v>
      </c>
      <c r="B30" s="44" t="s">
        <v>60</v>
      </c>
      <c r="C30" s="56" t="n">
        <v>6624</v>
      </c>
      <c r="D30" s="51" t="s">
        <v>50</v>
      </c>
      <c r="E30" s="52" t="n">
        <v>19.69</v>
      </c>
      <c r="F30" s="53" t="n">
        <f aca="false">ROUND(C30*E30,2)</f>
        <v>130426.56</v>
      </c>
      <c r="G30" s="54" t="n">
        <f aca="false">J30+L30</f>
        <v>1612</v>
      </c>
      <c r="H30" s="54" t="n">
        <f aca="false">G30</f>
        <v>1612</v>
      </c>
      <c r="I30" s="55" t="n">
        <f aca="false">H30*E30</f>
        <v>31740.28</v>
      </c>
      <c r="J30" s="54" t="n">
        <f aca="false">'[2]RAR JAN 24 '!$H$30</f>
        <v>1352.5</v>
      </c>
      <c r="K30" s="55" t="n">
        <f aca="false">E30*J30</f>
        <v>26630.725</v>
      </c>
      <c r="L30" s="54" t="n">
        <f aca="false">PF_ESI!C39</f>
        <v>259.5</v>
      </c>
      <c r="M30" s="55" t="n">
        <f aca="false">L30*E30</f>
        <v>5109.555</v>
      </c>
      <c r="N30" s="41" t="n">
        <v>5109.56</v>
      </c>
      <c r="O30" s="41" t="n">
        <v>919.72</v>
      </c>
      <c r="P30" s="41" t="n">
        <f aca="false">SUM(N30:O30)</f>
        <v>6029.28</v>
      </c>
    </row>
    <row r="31" s="47" customFormat="true" ht="36" hidden="false" customHeight="false" outlineLevel="0" collapsed="false">
      <c r="A31" s="37" t="n">
        <v>11</v>
      </c>
      <c r="B31" s="44" t="s">
        <v>49</v>
      </c>
      <c r="C31" s="58" t="n">
        <v>5222</v>
      </c>
      <c r="D31" s="51" t="s">
        <v>50</v>
      </c>
      <c r="E31" s="52" t="n">
        <v>709</v>
      </c>
      <c r="F31" s="53" t="n">
        <f aca="false">ROUND(C31*E31,2)</f>
        <v>3702398</v>
      </c>
      <c r="G31" s="54" t="n">
        <f aca="false">J31+L31</f>
        <v>1060</v>
      </c>
      <c r="H31" s="54" t="n">
        <f aca="false">G31</f>
        <v>1060</v>
      </c>
      <c r="I31" s="55" t="n">
        <f aca="false">H31*E31</f>
        <v>751540</v>
      </c>
      <c r="J31" s="54" t="n">
        <f aca="false">'[2]RAR JAN 24 '!$H$31</f>
        <v>852</v>
      </c>
      <c r="K31" s="55" t="n">
        <f aca="false">E31*J31</f>
        <v>604068</v>
      </c>
      <c r="L31" s="54" t="n">
        <f aca="false">PF_ESI!C16</f>
        <v>208</v>
      </c>
      <c r="M31" s="55" t="n">
        <f aca="false">L31*E31</f>
        <v>147472</v>
      </c>
      <c r="N31" s="41" t="n">
        <v>147472</v>
      </c>
      <c r="O31" s="41" t="n">
        <v>26544.96</v>
      </c>
      <c r="P31" s="41" t="n">
        <f aca="false">SUM(N31:O31)</f>
        <v>174016.96</v>
      </c>
    </row>
    <row r="32" s="47" customFormat="true" ht="36" hidden="false" customHeight="false" outlineLevel="0" collapsed="false">
      <c r="A32" s="37" t="n">
        <v>12</v>
      </c>
      <c r="B32" s="44" t="s">
        <v>51</v>
      </c>
      <c r="C32" s="56" t="n">
        <v>4670</v>
      </c>
      <c r="D32" s="51" t="s">
        <v>50</v>
      </c>
      <c r="E32" s="52" t="n">
        <v>589</v>
      </c>
      <c r="F32" s="53" t="n">
        <f aca="false">ROUND(C32*E32,2)</f>
        <v>2750630</v>
      </c>
      <c r="G32" s="54" t="n">
        <f aca="false">J32+L32</f>
        <v>971</v>
      </c>
      <c r="H32" s="54" t="n">
        <f aca="false">G32</f>
        <v>971</v>
      </c>
      <c r="I32" s="55" t="n">
        <f aca="false">H32*E32</f>
        <v>571919</v>
      </c>
      <c r="J32" s="54" t="n">
        <f aca="false">'[2]RAR JAN 24 '!$H$32</f>
        <v>777.5</v>
      </c>
      <c r="K32" s="55" t="n">
        <f aca="false">E32*J32</f>
        <v>457947.5</v>
      </c>
      <c r="L32" s="54" t="n">
        <f aca="false">PF_ESI!C26</f>
        <v>193.5</v>
      </c>
      <c r="M32" s="55" t="n">
        <f aca="false">L32*E32</f>
        <v>113971.5</v>
      </c>
      <c r="N32" s="41" t="n">
        <v>113971.5</v>
      </c>
      <c r="O32" s="41" t="n">
        <v>20514.87</v>
      </c>
      <c r="P32" s="41" t="n">
        <f aca="false">SUM(N32:O32)</f>
        <v>134486.37</v>
      </c>
    </row>
    <row r="33" s="47" customFormat="true" ht="36" hidden="false" customHeight="false" outlineLevel="0" collapsed="false">
      <c r="A33" s="37" t="n">
        <v>13</v>
      </c>
      <c r="B33" s="44" t="s">
        <v>52</v>
      </c>
      <c r="C33" s="56" t="n">
        <v>6260</v>
      </c>
      <c r="D33" s="51" t="s">
        <v>50</v>
      </c>
      <c r="E33" s="52" t="n">
        <v>504</v>
      </c>
      <c r="F33" s="53" t="n">
        <f aca="false">ROUND(C33*E33,2)</f>
        <v>3155040</v>
      </c>
      <c r="G33" s="54" t="n">
        <f aca="false">J33+L33</f>
        <v>1248</v>
      </c>
      <c r="H33" s="54" t="n">
        <f aca="false">G33</f>
        <v>1248</v>
      </c>
      <c r="I33" s="55" t="n">
        <f aca="false">H33*E33</f>
        <v>628992</v>
      </c>
      <c r="J33" s="54" t="n">
        <f aca="false">'[2]RAR JAN 24 '!$H$33</f>
        <v>988.5</v>
      </c>
      <c r="K33" s="55" t="n">
        <f aca="false">E33*J33</f>
        <v>498204</v>
      </c>
      <c r="L33" s="54" t="n">
        <f aca="false">PF_ESI!C39</f>
        <v>259.5</v>
      </c>
      <c r="M33" s="55" t="n">
        <f aca="false">L33*E33</f>
        <v>130788</v>
      </c>
      <c r="N33" s="41" t="n">
        <v>130788</v>
      </c>
      <c r="O33" s="41" t="n">
        <v>23541.84</v>
      </c>
      <c r="P33" s="41" t="n">
        <f aca="false">SUM(N33:O33)</f>
        <v>154329.84</v>
      </c>
    </row>
    <row r="34" s="47" customFormat="true" ht="18" hidden="false" customHeight="true" outlineLevel="0" collapsed="false">
      <c r="A34" s="60" t="s">
        <v>61</v>
      </c>
      <c r="B34" s="60"/>
      <c r="C34" s="60"/>
      <c r="D34" s="60"/>
      <c r="E34" s="60"/>
      <c r="F34" s="61" t="n">
        <f aca="false">SUM(F21:F33)</f>
        <v>12772468.21</v>
      </c>
      <c r="G34" s="39"/>
      <c r="H34" s="39"/>
      <c r="I34" s="40" t="n">
        <f aca="false">SUM(I21:I33)</f>
        <v>3133918.81</v>
      </c>
      <c r="J34" s="39"/>
      <c r="K34" s="40" t="n">
        <f aca="false">SUM(K21:K33)</f>
        <v>2663938.705</v>
      </c>
      <c r="L34" s="62"/>
      <c r="M34" s="40" t="n">
        <f aca="false">SUM(M21:M33)</f>
        <v>469980.105</v>
      </c>
      <c r="N34" s="41" t="n">
        <f aca="false">SUM(N21:N33)</f>
        <v>469980.11</v>
      </c>
      <c r="O34" s="41" t="n">
        <f aca="false">SUM(O21:O33)</f>
        <v>84596.43</v>
      </c>
      <c r="P34" s="41" t="n">
        <f aca="false">SUM(N34:O34)</f>
        <v>554576.54</v>
      </c>
    </row>
    <row r="35" customFormat="false" ht="15" hidden="false" customHeight="false" outlineLevel="0" collapsed="false">
      <c r="A35" s="63" t="s">
        <v>62</v>
      </c>
      <c r="B35" s="63"/>
      <c r="C35" s="63"/>
      <c r="D35" s="63"/>
      <c r="E35" s="63"/>
      <c r="F35" s="64" t="n">
        <f aca="false">F34</f>
        <v>12772468.21</v>
      </c>
      <c r="G35" s="65"/>
      <c r="H35" s="65"/>
      <c r="I35" s="55" t="n">
        <f aca="false">I34</f>
        <v>3133918.81</v>
      </c>
      <c r="J35" s="65"/>
      <c r="K35" s="55" t="n">
        <f aca="false">K34</f>
        <v>2663938.705</v>
      </c>
      <c r="L35" s="59"/>
      <c r="M35" s="55" t="n">
        <f aca="false">M34</f>
        <v>469980.105</v>
      </c>
      <c r="N35" s="41"/>
      <c r="O35" s="41"/>
      <c r="P35" s="66"/>
    </row>
    <row r="36" customFormat="false" ht="15" hidden="false" customHeight="false" outlineLevel="0" collapsed="false">
      <c r="A36" s="63" t="s">
        <v>63</v>
      </c>
      <c r="B36" s="63"/>
      <c r="C36" s="63"/>
      <c r="D36" s="63"/>
      <c r="E36" s="63"/>
      <c r="F36" s="64" t="n">
        <f aca="false">F35*0.18</f>
        <v>2299044.2778</v>
      </c>
      <c r="G36" s="67"/>
      <c r="H36" s="67"/>
      <c r="I36" s="55" t="n">
        <f aca="false">I35*0.18</f>
        <v>564105.3858</v>
      </c>
      <c r="J36" s="67"/>
      <c r="K36" s="55" t="n">
        <f aca="false">K35*0.18</f>
        <v>479508.9669</v>
      </c>
      <c r="L36" s="68"/>
      <c r="M36" s="55" t="n">
        <f aca="false">M35*0.18</f>
        <v>84596.4189</v>
      </c>
      <c r="N36" s="41"/>
      <c r="O36" s="41"/>
      <c r="P36" s="66"/>
    </row>
    <row r="37" customFormat="false" ht="15" hidden="false" customHeight="false" outlineLevel="0" collapsed="false">
      <c r="A37" s="69" t="s">
        <v>64</v>
      </c>
      <c r="B37" s="69"/>
      <c r="C37" s="69"/>
      <c r="D37" s="69"/>
      <c r="E37" s="69"/>
      <c r="F37" s="70" t="n">
        <f aca="false">F35+F36</f>
        <v>15071512.4878</v>
      </c>
      <c r="G37" s="67"/>
      <c r="H37" s="67"/>
      <c r="I37" s="70" t="n">
        <f aca="false">I35+I36</f>
        <v>3698024.1958</v>
      </c>
      <c r="J37" s="67"/>
      <c r="K37" s="70" t="n">
        <f aca="false">K35+K36</f>
        <v>3143447.6719</v>
      </c>
      <c r="L37" s="68"/>
      <c r="M37" s="70" t="n">
        <f aca="false">M35+M36</f>
        <v>554576.5239</v>
      </c>
      <c r="N37" s="41"/>
      <c r="O37" s="41"/>
      <c r="P37" s="41"/>
    </row>
    <row r="38" customFormat="false" ht="15" hidden="false" customHeight="false" outlineLevel="0" collapsed="false">
      <c r="M38" s="71"/>
      <c r="N38" s="72"/>
      <c r="O38" s="72"/>
      <c r="P38" s="73"/>
    </row>
    <row r="39" customFormat="false" ht="27.75" hidden="false" customHeight="true" outlineLevel="0" collapsed="false">
      <c r="K39" s="74"/>
      <c r="M39" s="74"/>
    </row>
    <row r="40" customFormat="false" ht="15" hidden="false" customHeight="false" outlineLevel="0" collapsed="false">
      <c r="K40" s="71"/>
      <c r="L40" s="74"/>
    </row>
    <row r="41" customFormat="false" ht="15" hidden="false" customHeight="false" outlineLevel="0" collapsed="false">
      <c r="I41" s="71"/>
    </row>
    <row r="42" customFormat="false" ht="15" hidden="false" customHeight="false" outlineLevel="0" collapsed="false">
      <c r="I42" s="74"/>
      <c r="J42" s="71"/>
      <c r="K42" s="74"/>
    </row>
  </sheetData>
  <mergeCells count="41">
    <mergeCell ref="A1:M2"/>
    <mergeCell ref="A3:F3"/>
    <mergeCell ref="G3:M3"/>
    <mergeCell ref="A4:F4"/>
    <mergeCell ref="G4:M4"/>
    <mergeCell ref="A5:F5"/>
    <mergeCell ref="G5:M5"/>
    <mergeCell ref="A6:F6"/>
    <mergeCell ref="G6:M6"/>
    <mergeCell ref="A7:F7"/>
    <mergeCell ref="G7:M7"/>
    <mergeCell ref="A8:F8"/>
    <mergeCell ref="G8:M8"/>
    <mergeCell ref="A9:B9"/>
    <mergeCell ref="C9:M9"/>
    <mergeCell ref="A10:F10"/>
    <mergeCell ref="I10:J10"/>
    <mergeCell ref="K10:M10"/>
    <mergeCell ref="A11:B11"/>
    <mergeCell ref="C11:F11"/>
    <mergeCell ref="H11:I11"/>
    <mergeCell ref="K11:M11"/>
    <mergeCell ref="A12:B12"/>
    <mergeCell ref="C12:F12"/>
    <mergeCell ref="G12:H12"/>
    <mergeCell ref="A13:B13"/>
    <mergeCell ref="C13:F13"/>
    <mergeCell ref="G13:I13"/>
    <mergeCell ref="J13:K13"/>
    <mergeCell ref="L13:M13"/>
    <mergeCell ref="N14:P14"/>
    <mergeCell ref="B15:F15"/>
    <mergeCell ref="C16:M16"/>
    <mergeCell ref="C17:M17"/>
    <mergeCell ref="C18:M18"/>
    <mergeCell ref="C19:M19"/>
    <mergeCell ref="C20:M20"/>
    <mergeCell ref="A34:E34"/>
    <mergeCell ref="A35:E35"/>
    <mergeCell ref="A36:E36"/>
    <mergeCell ref="A37:E37"/>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5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9.15625" defaultRowHeight="15" zeroHeight="false" outlineLevelRow="0" outlineLevelCol="0"/>
  <cols>
    <col collapsed="false" customWidth="true" hidden="false" outlineLevel="0" max="1" min="1" style="1" width="7.86"/>
    <col collapsed="false" customWidth="true" hidden="false" outlineLevel="0" max="2" min="2" style="1" width="45.42"/>
    <col collapsed="false" customWidth="true" hidden="false" outlineLevel="0" max="3" min="3" style="3" width="13.29"/>
    <col collapsed="false" customWidth="true" hidden="false" outlineLevel="0" max="4" min="4" style="3" width="8.57"/>
    <col collapsed="false" customWidth="true" hidden="false" outlineLevel="0" max="5" min="5" style="3" width="12.14"/>
    <col collapsed="false" customWidth="true" hidden="false" outlineLevel="0" max="6" min="6" style="3" width="14.43"/>
    <col collapsed="false" customWidth="true" hidden="false" outlineLevel="0" max="7" min="7" style="3" width="15.29"/>
    <col collapsed="false" customWidth="false" hidden="false" outlineLevel="0" max="10" min="8" style="3" width="9.14"/>
    <col collapsed="false" customWidth="true" hidden="false" outlineLevel="0" max="11" min="11" style="3" width="15.29"/>
    <col collapsed="false" customWidth="false" hidden="false" outlineLevel="0" max="1024" min="12" style="3" width="9.14"/>
  </cols>
  <sheetData>
    <row r="1" s="1" customFormat="true" ht="15" hidden="false" customHeight="true" outlineLevel="0" collapsed="false">
      <c r="A1" s="75" t="s">
        <v>65</v>
      </c>
      <c r="B1" s="75"/>
      <c r="C1" s="75"/>
      <c r="D1" s="75"/>
      <c r="E1" s="75"/>
      <c r="F1" s="75"/>
    </row>
    <row r="2" s="1" customFormat="true" ht="15" hidden="false" customHeight="true" outlineLevel="0" collapsed="false">
      <c r="A2" s="76" t="s">
        <v>66</v>
      </c>
      <c r="B2" s="76"/>
      <c r="C2" s="77" t="s">
        <v>67</v>
      </c>
      <c r="D2" s="77"/>
      <c r="E2" s="78" t="s">
        <v>68</v>
      </c>
      <c r="F2" s="78"/>
    </row>
    <row r="3" s="1" customFormat="true" ht="13.5" hidden="false" customHeight="true" outlineLevel="0" collapsed="false">
      <c r="A3" s="76" t="s">
        <v>69</v>
      </c>
      <c r="B3" s="76"/>
      <c r="C3" s="77" t="s">
        <v>70</v>
      </c>
      <c r="D3" s="77"/>
      <c r="E3" s="79" t="n">
        <v>45367</v>
      </c>
      <c r="F3" s="79"/>
    </row>
    <row r="4" s="1" customFormat="true" ht="14.25" hidden="false" customHeight="true" outlineLevel="0" collapsed="false">
      <c r="A4" s="76" t="s">
        <v>71</v>
      </c>
      <c r="B4" s="76"/>
      <c r="C4" s="77" t="s">
        <v>72</v>
      </c>
      <c r="D4" s="77"/>
      <c r="E4" s="80" t="n">
        <v>45323</v>
      </c>
      <c r="F4" s="80"/>
    </row>
    <row r="5" s="1" customFormat="true" ht="15" hidden="false" customHeight="true" outlineLevel="0" collapsed="false">
      <c r="A5" s="81" t="s">
        <v>73</v>
      </c>
      <c r="B5" s="81"/>
      <c r="C5" s="77" t="s">
        <v>74</v>
      </c>
      <c r="D5" s="77"/>
      <c r="E5" s="78" t="n">
        <v>38076261328</v>
      </c>
      <c r="F5" s="78"/>
    </row>
    <row r="6" s="1" customFormat="true" ht="15.75" hidden="false" customHeight="true" outlineLevel="0" collapsed="false">
      <c r="A6" s="76" t="s">
        <v>75</v>
      </c>
      <c r="B6" s="76"/>
      <c r="C6" s="77" t="s">
        <v>76</v>
      </c>
      <c r="D6" s="77"/>
      <c r="E6" s="78" t="s">
        <v>77</v>
      </c>
      <c r="F6" s="78"/>
    </row>
    <row r="7" s="1" customFormat="true" ht="14.25" hidden="false" customHeight="true" outlineLevel="0" collapsed="false">
      <c r="A7" s="14"/>
      <c r="B7" s="14"/>
      <c r="C7" s="77" t="s">
        <v>78</v>
      </c>
      <c r="D7" s="77"/>
      <c r="E7" s="78" t="s">
        <v>79</v>
      </c>
      <c r="F7" s="78"/>
    </row>
    <row r="8" s="1" customFormat="true" ht="13.5" hidden="false" customHeight="true" outlineLevel="0" collapsed="false">
      <c r="A8" s="14"/>
      <c r="B8" s="14"/>
      <c r="C8" s="77" t="s">
        <v>80</v>
      </c>
      <c r="D8" s="77"/>
      <c r="E8" s="78" t="s">
        <v>81</v>
      </c>
      <c r="F8" s="78"/>
    </row>
    <row r="9" s="1" customFormat="true" ht="14.25" hidden="false" customHeight="true" outlineLevel="0" collapsed="false">
      <c r="A9" s="14"/>
      <c r="B9" s="14"/>
      <c r="C9" s="77" t="s">
        <v>82</v>
      </c>
      <c r="D9" s="77"/>
      <c r="E9" s="78" t="s">
        <v>83</v>
      </c>
      <c r="F9" s="78"/>
    </row>
    <row r="10" s="1" customFormat="true" ht="12" hidden="false" customHeight="true" outlineLevel="0" collapsed="false">
      <c r="A10" s="14"/>
      <c r="B10" s="14"/>
      <c r="C10" s="77" t="s">
        <v>84</v>
      </c>
      <c r="D10" s="77"/>
      <c r="E10" s="78" t="s">
        <v>85</v>
      </c>
      <c r="F10" s="78"/>
    </row>
    <row r="11" s="1" customFormat="true" ht="15" hidden="false" customHeight="true" outlineLevel="0" collapsed="false">
      <c r="A11" s="82" t="s">
        <v>86</v>
      </c>
      <c r="B11" s="82"/>
      <c r="C11" s="82"/>
      <c r="D11" s="82"/>
      <c r="E11" s="82"/>
      <c r="F11" s="82"/>
    </row>
    <row r="12" s="1" customFormat="true" ht="15" hidden="false" customHeight="true" outlineLevel="0" collapsed="false">
      <c r="A12" s="82"/>
      <c r="B12" s="82"/>
      <c r="C12" s="82"/>
      <c r="D12" s="82"/>
      <c r="E12" s="82"/>
      <c r="F12" s="82"/>
    </row>
    <row r="13" s="84" customFormat="true" ht="15.75" hidden="false" customHeight="false" outlineLevel="0" collapsed="false">
      <c r="A13" s="83" t="s">
        <v>30</v>
      </c>
      <c r="B13" s="83" t="s">
        <v>31</v>
      </c>
      <c r="C13" s="83" t="s">
        <v>32</v>
      </c>
      <c r="D13" s="83" t="s">
        <v>33</v>
      </c>
      <c r="E13" s="83" t="s">
        <v>34</v>
      </c>
      <c r="F13" s="83" t="s">
        <v>38</v>
      </c>
    </row>
    <row r="14" s="47" customFormat="true" ht="15" hidden="false" customHeight="false" outlineLevel="0" collapsed="false">
      <c r="A14" s="85" t="n">
        <v>1</v>
      </c>
      <c r="B14" s="86" t="s">
        <v>49</v>
      </c>
      <c r="C14" s="87" t="n">
        <f aca="false">PF_ESI!C16</f>
        <v>208</v>
      </c>
      <c r="D14" s="86" t="s">
        <v>50</v>
      </c>
      <c r="E14" s="88" t="n">
        <v>709</v>
      </c>
      <c r="F14" s="89" t="n">
        <f aca="false">C14*E14</f>
        <v>147472</v>
      </c>
      <c r="G14" s="90" t="n">
        <v>157398</v>
      </c>
    </row>
    <row r="15" s="47" customFormat="true" ht="15" hidden="false" customHeight="false" outlineLevel="0" collapsed="false">
      <c r="A15" s="43" t="n">
        <v>2</v>
      </c>
      <c r="B15" s="86" t="s">
        <v>51</v>
      </c>
      <c r="C15" s="87" t="n">
        <f aca="false">PF_ESI!C26</f>
        <v>193.5</v>
      </c>
      <c r="D15" s="86" t="s">
        <v>50</v>
      </c>
      <c r="E15" s="88" t="n">
        <v>589</v>
      </c>
      <c r="F15" s="89" t="n">
        <f aca="false">C15*E15</f>
        <v>113971.5</v>
      </c>
      <c r="G15" s="90" t="n">
        <v>115738.5</v>
      </c>
    </row>
    <row r="16" s="47" customFormat="true" ht="15" hidden="false" customHeight="false" outlineLevel="0" collapsed="false">
      <c r="A16" s="85" t="n">
        <v>3</v>
      </c>
      <c r="B16" s="86" t="s">
        <v>52</v>
      </c>
      <c r="C16" s="87" t="n">
        <f aca="false">PF_ESI!C39</f>
        <v>259.5</v>
      </c>
      <c r="D16" s="86" t="s">
        <v>50</v>
      </c>
      <c r="E16" s="88" t="n">
        <v>504</v>
      </c>
      <c r="F16" s="89" t="n">
        <f aca="false">C16*E16</f>
        <v>130788</v>
      </c>
      <c r="G16" s="90" t="n">
        <v>132804</v>
      </c>
    </row>
    <row r="17" s="47" customFormat="true" ht="15" hidden="false" customHeight="false" outlineLevel="0" collapsed="false">
      <c r="A17" s="43" t="n">
        <v>4</v>
      </c>
      <c r="B17" s="86" t="s">
        <v>53</v>
      </c>
      <c r="C17" s="87" t="n">
        <f aca="false">PF_ESI!O40</f>
        <v>49723.04</v>
      </c>
      <c r="D17" s="86" t="s">
        <v>54</v>
      </c>
      <c r="E17" s="88" t="n">
        <v>1</v>
      </c>
      <c r="F17" s="89" t="n">
        <f aca="false">C17*E17</f>
        <v>49723.04</v>
      </c>
      <c r="G17" s="90" t="n">
        <v>51565.74</v>
      </c>
    </row>
    <row r="18" s="47" customFormat="true" ht="15" hidden="false" customHeight="false" outlineLevel="0" collapsed="false">
      <c r="A18" s="85" t="n">
        <v>5</v>
      </c>
      <c r="B18" s="86" t="s">
        <v>55</v>
      </c>
      <c r="C18" s="87" t="n">
        <f aca="false">PF_ESI!P40</f>
        <v>12747.59</v>
      </c>
      <c r="D18" s="86" t="s">
        <v>54</v>
      </c>
      <c r="E18" s="88" t="n">
        <v>1</v>
      </c>
      <c r="F18" s="89" t="n">
        <f aca="false">C18*E18</f>
        <v>12747.59</v>
      </c>
      <c r="G18" s="90" t="n">
        <v>13193.13</v>
      </c>
    </row>
    <row r="19" s="47" customFormat="true" ht="15" hidden="false" customHeight="false" outlineLevel="0" collapsed="false">
      <c r="A19" s="43" t="n">
        <v>6</v>
      </c>
      <c r="B19" s="86" t="s">
        <v>56</v>
      </c>
      <c r="C19" s="87" t="n">
        <f aca="false">PF_ESI!G40</f>
        <v>0</v>
      </c>
      <c r="D19" s="86" t="s">
        <v>54</v>
      </c>
      <c r="E19" s="88" t="n">
        <v>1</v>
      </c>
      <c r="F19" s="89" t="n">
        <f aca="false">C19*E19</f>
        <v>0</v>
      </c>
      <c r="G19" s="90" t="n">
        <v>0</v>
      </c>
    </row>
    <row r="20" s="47" customFormat="true" ht="15" hidden="false" customHeight="false" outlineLevel="0" collapsed="false">
      <c r="A20" s="85" t="n">
        <v>7</v>
      </c>
      <c r="B20" s="86" t="s">
        <v>57</v>
      </c>
      <c r="C20" s="87" t="n">
        <v>0</v>
      </c>
      <c r="D20" s="86" t="s">
        <v>54</v>
      </c>
      <c r="E20" s="88" t="n">
        <v>1</v>
      </c>
      <c r="F20" s="89" t="n">
        <f aca="false">C20*E20</f>
        <v>0</v>
      </c>
      <c r="G20" s="90" t="n">
        <v>67327</v>
      </c>
    </row>
    <row r="21" s="47" customFormat="true" ht="15" hidden="false" customHeight="false" outlineLevel="0" collapsed="false">
      <c r="A21" s="43" t="n">
        <v>8</v>
      </c>
      <c r="B21" s="86" t="s">
        <v>58</v>
      </c>
      <c r="C21" s="87" t="n">
        <f aca="false">C14</f>
        <v>208</v>
      </c>
      <c r="D21" s="86" t="s">
        <v>50</v>
      </c>
      <c r="E21" s="88" t="n">
        <v>27.49</v>
      </c>
      <c r="F21" s="89" t="n">
        <f aca="false">C21*E21</f>
        <v>5717.92</v>
      </c>
      <c r="G21" s="90" t="n">
        <v>6102.78</v>
      </c>
    </row>
    <row r="22" s="47" customFormat="true" ht="15" hidden="false" customHeight="false" outlineLevel="0" collapsed="false">
      <c r="A22" s="85" t="n">
        <v>9</v>
      </c>
      <c r="B22" s="86" t="s">
        <v>59</v>
      </c>
      <c r="C22" s="87" t="n">
        <f aca="false">C15</f>
        <v>193.5</v>
      </c>
      <c r="D22" s="86" t="s">
        <v>50</v>
      </c>
      <c r="E22" s="88" t="n">
        <v>23</v>
      </c>
      <c r="F22" s="89" t="n">
        <f aca="false">C22*E22</f>
        <v>4450.5</v>
      </c>
      <c r="G22" s="90" t="n">
        <v>4519.5</v>
      </c>
    </row>
    <row r="23" s="47" customFormat="true" ht="15" hidden="false" customHeight="false" outlineLevel="0" collapsed="false">
      <c r="A23" s="43" t="n">
        <v>10</v>
      </c>
      <c r="B23" s="86" t="s">
        <v>60</v>
      </c>
      <c r="C23" s="91" t="n">
        <f aca="false">C16</f>
        <v>259.5</v>
      </c>
      <c r="D23" s="86" t="s">
        <v>50</v>
      </c>
      <c r="E23" s="88" t="n">
        <v>19.69</v>
      </c>
      <c r="F23" s="89" t="n">
        <f aca="false">C23*E23</f>
        <v>5109.555</v>
      </c>
      <c r="G23" s="90" t="n">
        <v>5188.315</v>
      </c>
      <c r="K23" s="90"/>
    </row>
    <row r="24" customFormat="false" ht="15" hidden="false" customHeight="false" outlineLevel="0" collapsed="false">
      <c r="A24" s="92" t="s">
        <v>87</v>
      </c>
      <c r="B24" s="92"/>
      <c r="C24" s="93"/>
      <c r="D24" s="93"/>
      <c r="E24" s="93"/>
      <c r="F24" s="94" t="n">
        <f aca="false">SUM(F14:F23)</f>
        <v>469980.105</v>
      </c>
      <c r="G24" s="74" t="n">
        <v>553836.965</v>
      </c>
    </row>
    <row r="25" customFormat="false" ht="15" hidden="false" customHeight="false" outlineLevel="0" collapsed="false">
      <c r="A25" s="92" t="s">
        <v>63</v>
      </c>
      <c r="B25" s="92"/>
      <c r="C25" s="95"/>
      <c r="D25" s="95"/>
      <c r="E25" s="95"/>
      <c r="F25" s="94" t="n">
        <f aca="false">F24*0.18</f>
        <v>84596.4189</v>
      </c>
      <c r="G25" s="74" t="n">
        <v>99690.6537</v>
      </c>
    </row>
    <row r="26" customFormat="false" ht="15" hidden="false" customHeight="false" outlineLevel="0" collapsed="false">
      <c r="A26" s="96" t="s">
        <v>64</v>
      </c>
      <c r="B26" s="96"/>
      <c r="C26" s="95"/>
      <c r="D26" s="95"/>
      <c r="E26" s="95"/>
      <c r="F26" s="97" t="n">
        <f aca="false">F24+F25</f>
        <v>554576.5239</v>
      </c>
      <c r="G26" s="74" t="n">
        <v>653527.6187</v>
      </c>
    </row>
    <row r="27" customFormat="false" ht="15" hidden="false" customHeight="false" outlineLevel="0" collapsed="false">
      <c r="F27" s="71"/>
    </row>
    <row r="28" customFormat="false" ht="27.75" hidden="false" customHeight="true" outlineLevel="0" collapsed="false"/>
    <row r="29" customFormat="false" ht="15" hidden="false" customHeight="false" outlineLevel="0" collapsed="false">
      <c r="A29" s="98" t="s">
        <v>88</v>
      </c>
      <c r="B29" s="98"/>
      <c r="C29" s="98"/>
      <c r="D29" s="98"/>
      <c r="E29" s="98"/>
      <c r="F29" s="98"/>
    </row>
    <row r="33" customFormat="false" ht="15" hidden="false" customHeight="false" outlineLevel="0" collapsed="false">
      <c r="A33" s="98" t="s">
        <v>89</v>
      </c>
      <c r="B33" s="98"/>
      <c r="C33" s="98"/>
      <c r="D33" s="98"/>
      <c r="E33" s="98"/>
      <c r="F33" s="98"/>
    </row>
  </sheetData>
  <mergeCells count="32">
    <mergeCell ref="A1:F1"/>
    <mergeCell ref="A2:B2"/>
    <mergeCell ref="C2:D2"/>
    <mergeCell ref="E2:F2"/>
    <mergeCell ref="A3:B3"/>
    <mergeCell ref="C3:D3"/>
    <mergeCell ref="E3:F3"/>
    <mergeCell ref="A4:B4"/>
    <mergeCell ref="C4:D4"/>
    <mergeCell ref="E4:F4"/>
    <mergeCell ref="A5:B5"/>
    <mergeCell ref="C5:D5"/>
    <mergeCell ref="E5:F5"/>
    <mergeCell ref="A6:B6"/>
    <mergeCell ref="C6:D6"/>
    <mergeCell ref="E6:F6"/>
    <mergeCell ref="A7:B10"/>
    <mergeCell ref="C7:D7"/>
    <mergeCell ref="E7:F7"/>
    <mergeCell ref="C8:D8"/>
    <mergeCell ref="E8:F8"/>
    <mergeCell ref="C9:D9"/>
    <mergeCell ref="E9:F9"/>
    <mergeCell ref="C10:D10"/>
    <mergeCell ref="E10:F10"/>
    <mergeCell ref="A11:F11"/>
    <mergeCell ref="A12:F12"/>
    <mergeCell ref="A24:B24"/>
    <mergeCell ref="A25:B25"/>
    <mergeCell ref="A26:B26"/>
    <mergeCell ref="A29:F29"/>
    <mergeCell ref="A33:F33"/>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12" activePane="bottomRight" state="frozen"/>
      <selection pane="topLeft" activeCell="A1" activeCellId="0" sqref="A1"/>
      <selection pane="topRight" activeCell="B1" activeCellId="0" sqref="B1"/>
      <selection pane="bottomLeft" activeCell="A12" activeCellId="0" sqref="A12"/>
      <selection pane="bottomRight" activeCell="J10" activeCellId="0" sqref="J10"/>
    </sheetView>
  </sheetViews>
  <sheetFormatPr defaultColWidth="8.6875" defaultRowHeight="15" zeroHeight="false" outlineLevelRow="0" outlineLevelCol="0"/>
  <cols>
    <col collapsed="false" customWidth="true" hidden="false" outlineLevel="0" max="1" min="1" style="0" width="6.15"/>
    <col collapsed="false" customWidth="true" hidden="false" outlineLevel="0" max="2" min="2" style="0" width="31.86"/>
    <col collapsed="false" customWidth="true" hidden="false" outlineLevel="0" max="3" min="3" style="0" width="7.71"/>
    <col collapsed="false" customWidth="true" hidden="false" outlineLevel="0" max="4" min="4" style="0" width="6.86"/>
    <col collapsed="false" customWidth="true" hidden="false" outlineLevel="0" max="5" min="5" style="0" width="9.14"/>
    <col collapsed="false" customWidth="true" hidden="false" outlineLevel="0" max="6" min="6" style="99" width="11.29"/>
    <col collapsed="false" customWidth="true" hidden="false" outlineLevel="0" max="7" min="7" style="99" width="7.42"/>
    <col collapsed="false" customWidth="true" hidden="false" outlineLevel="0" max="8" min="8" style="100" width="9.85"/>
    <col collapsed="false" customWidth="true" hidden="false" outlineLevel="0" max="9" min="9" style="100" width="9.14"/>
    <col collapsed="false" customWidth="true" hidden="false" outlineLevel="0" max="10" min="10" style="100" width="8.42"/>
    <col collapsed="false" customWidth="true" hidden="false" outlineLevel="0" max="11" min="11" style="100" width="9.14"/>
    <col collapsed="false" customWidth="true" hidden="false" outlineLevel="0" max="12" min="12" style="99" width="10"/>
    <col collapsed="false" customWidth="true" hidden="false" outlineLevel="0" max="14" min="13" style="99" width="9.29"/>
    <col collapsed="false" customWidth="true" hidden="false" outlineLevel="0" max="15" min="15" style="101" width="9.71"/>
    <col collapsed="false" customWidth="true" hidden="false" outlineLevel="0" max="16" min="16" style="99" width="10.58"/>
    <col collapsed="false" customWidth="true" hidden="false" outlineLevel="0" max="17" min="17" style="99" width="10.29"/>
    <col collapsed="false" customWidth="true" hidden="false" outlineLevel="0" max="18" min="18" style="99" width="10.14"/>
  </cols>
  <sheetData>
    <row r="1" customFormat="false" ht="18.75" hidden="false" customHeight="false" outlineLevel="0" collapsed="false">
      <c r="A1" s="102" t="s">
        <v>90</v>
      </c>
      <c r="B1" s="102"/>
      <c r="C1" s="102"/>
      <c r="D1" s="102"/>
      <c r="E1" s="102"/>
      <c r="F1" s="102"/>
      <c r="G1" s="102"/>
      <c r="H1" s="102"/>
      <c r="I1" s="102"/>
      <c r="J1" s="102"/>
      <c r="K1" s="102"/>
      <c r="L1" s="102"/>
      <c r="M1" s="102"/>
      <c r="N1" s="102"/>
      <c r="O1" s="102"/>
      <c r="P1" s="102"/>
      <c r="Q1" s="102"/>
      <c r="R1" s="102"/>
    </row>
    <row r="2" customFormat="false" ht="14.25" hidden="false" customHeight="true" outlineLevel="0" collapsed="false">
      <c r="A2" s="103" t="s">
        <v>91</v>
      </c>
      <c r="B2" s="103"/>
      <c r="C2" s="103"/>
      <c r="D2" s="103"/>
      <c r="E2" s="103"/>
      <c r="F2" s="103"/>
      <c r="G2" s="103"/>
      <c r="H2" s="103"/>
      <c r="I2" s="103"/>
      <c r="J2" s="103"/>
      <c r="K2" s="103"/>
      <c r="L2" s="103"/>
      <c r="M2" s="103"/>
      <c r="N2" s="103"/>
      <c r="O2" s="103"/>
      <c r="P2" s="103"/>
      <c r="Q2" s="103"/>
      <c r="R2" s="103"/>
    </row>
    <row r="3" customFormat="false" ht="18.75" hidden="false" customHeight="false" outlineLevel="0" collapsed="false">
      <c r="A3" s="103" t="s">
        <v>92</v>
      </c>
      <c r="B3" s="103"/>
      <c r="C3" s="103"/>
      <c r="D3" s="103"/>
      <c r="E3" s="103"/>
      <c r="F3" s="103"/>
      <c r="G3" s="103"/>
      <c r="H3" s="103"/>
      <c r="I3" s="103"/>
      <c r="J3" s="103"/>
      <c r="K3" s="103"/>
      <c r="L3" s="103"/>
      <c r="M3" s="103"/>
      <c r="N3" s="103"/>
      <c r="O3" s="103"/>
      <c r="P3" s="103"/>
      <c r="Q3" s="103"/>
      <c r="R3" s="103"/>
    </row>
    <row r="4" s="108" customFormat="true" ht="16.5" hidden="false" customHeight="true" outlineLevel="0" collapsed="false">
      <c r="A4" s="104" t="s">
        <v>93</v>
      </c>
      <c r="B4" s="105" t="s">
        <v>94</v>
      </c>
      <c r="C4" s="105" t="s">
        <v>95</v>
      </c>
      <c r="D4" s="105" t="s">
        <v>96</v>
      </c>
      <c r="E4" s="105" t="s">
        <v>97</v>
      </c>
      <c r="F4" s="105" t="s">
        <v>98</v>
      </c>
      <c r="G4" s="105" t="s">
        <v>99</v>
      </c>
      <c r="H4" s="106" t="s">
        <v>100</v>
      </c>
      <c r="I4" s="107" t="s">
        <v>101</v>
      </c>
      <c r="J4" s="107"/>
      <c r="K4" s="107"/>
      <c r="L4" s="107"/>
      <c r="M4" s="104" t="s">
        <v>102</v>
      </c>
      <c r="N4" s="104"/>
      <c r="O4" s="104"/>
      <c r="P4" s="104"/>
      <c r="Q4" s="104"/>
      <c r="R4" s="105" t="s">
        <v>103</v>
      </c>
    </row>
    <row r="5" s="108" customFormat="true" ht="33" hidden="false" customHeight="true" outlineLevel="0" collapsed="false">
      <c r="A5" s="104"/>
      <c r="B5" s="105"/>
      <c r="C5" s="105"/>
      <c r="D5" s="105"/>
      <c r="E5" s="105"/>
      <c r="F5" s="105"/>
      <c r="G5" s="105"/>
      <c r="H5" s="106"/>
      <c r="I5" s="106" t="s">
        <v>104</v>
      </c>
      <c r="J5" s="106" t="s">
        <v>105</v>
      </c>
      <c r="K5" s="106" t="s">
        <v>106</v>
      </c>
      <c r="L5" s="109" t="s">
        <v>107</v>
      </c>
      <c r="M5" s="105" t="s">
        <v>108</v>
      </c>
      <c r="N5" s="105" t="s">
        <v>109</v>
      </c>
      <c r="O5" s="110" t="s">
        <v>110</v>
      </c>
      <c r="P5" s="105" t="s">
        <v>111</v>
      </c>
      <c r="Q5" s="111" t="s">
        <v>112</v>
      </c>
      <c r="R5" s="105"/>
    </row>
    <row r="6" customFormat="false" ht="18.75" hidden="false" customHeight="false" outlineLevel="0" collapsed="false">
      <c r="A6" s="50" t="n">
        <v>1</v>
      </c>
      <c r="B6" s="112" t="s">
        <v>113</v>
      </c>
      <c r="C6" s="113" t="n">
        <f aca="false">ATTENDANCE!AI9</f>
        <v>23</v>
      </c>
      <c r="D6" s="50" t="n">
        <f aca="false">ATTENDANCE!AJ9</f>
        <v>0</v>
      </c>
      <c r="E6" s="114" t="n">
        <v>709</v>
      </c>
      <c r="F6" s="115" t="n">
        <f aca="false">C6*E6</f>
        <v>16307</v>
      </c>
      <c r="G6" s="115" t="n">
        <f aca="false">D6*E6</f>
        <v>0</v>
      </c>
      <c r="H6" s="116" t="n">
        <f aca="false">MIN((F6+G6),15000)</f>
        <v>15000</v>
      </c>
      <c r="I6" s="117" t="n">
        <f aca="false">ROUND((H6*12%),2)</f>
        <v>1800</v>
      </c>
      <c r="J6" s="117" t="n">
        <f aca="false">ROUNDUP((F6*0.75%),2)</f>
        <v>122.31</v>
      </c>
      <c r="K6" s="117" t="n">
        <v>150</v>
      </c>
      <c r="L6" s="118" t="n">
        <f aca="false">I6+J6</f>
        <v>1922.31</v>
      </c>
      <c r="M6" s="115" t="n">
        <f aca="false">ROUND((H6*12.5%),2)</f>
        <v>1875</v>
      </c>
      <c r="N6" s="115" t="n">
        <f aca="false">ROUND((H6*0.5%),2)</f>
        <v>75</v>
      </c>
      <c r="O6" s="118" t="n">
        <f aca="false">M6+N6</f>
        <v>1950</v>
      </c>
      <c r="P6" s="118" t="n">
        <f aca="false">ROUNDUP((F6*0.0325),2)</f>
        <v>529.98</v>
      </c>
      <c r="Q6" s="118" t="n">
        <f aca="false">M6+P6+N6</f>
        <v>2479.98</v>
      </c>
      <c r="R6" s="118" t="n">
        <f aca="false">(F6+G6)-L6-K6</f>
        <v>14234.69</v>
      </c>
    </row>
    <row r="7" customFormat="false" ht="18.75" hidden="false" customHeight="false" outlineLevel="0" collapsed="false">
      <c r="A7" s="50" t="n">
        <v>2</v>
      </c>
      <c r="B7" s="112" t="s">
        <v>114</v>
      </c>
      <c r="C7" s="113" t="n">
        <f aca="false">ATTENDANCE!AI10</f>
        <v>23</v>
      </c>
      <c r="D7" s="50" t="n">
        <f aca="false">ATTENDANCE!AJ10</f>
        <v>0</v>
      </c>
      <c r="E7" s="114" t="n">
        <v>709</v>
      </c>
      <c r="F7" s="115" t="n">
        <f aca="false">C7*E7</f>
        <v>16307</v>
      </c>
      <c r="G7" s="115" t="n">
        <f aca="false">D7*E7</f>
        <v>0</v>
      </c>
      <c r="H7" s="116" t="n">
        <f aca="false">MIN((F7+G7),15000)</f>
        <v>15000</v>
      </c>
      <c r="I7" s="117" t="n">
        <f aca="false">ROUND((H7*12%),2)</f>
        <v>1800</v>
      </c>
      <c r="J7" s="117" t="n">
        <f aca="false">ROUNDUP((F7*0.75%),2)</f>
        <v>122.31</v>
      </c>
      <c r="K7" s="117" t="n">
        <v>150</v>
      </c>
      <c r="L7" s="118" t="n">
        <f aca="false">I7+J7</f>
        <v>1922.31</v>
      </c>
      <c r="M7" s="115" t="n">
        <f aca="false">ROUND((H7*12.5%),2)</f>
        <v>1875</v>
      </c>
      <c r="N7" s="115" t="n">
        <f aca="false">ROUND((H7*0.5%),2)</f>
        <v>75</v>
      </c>
      <c r="O7" s="118" t="n">
        <f aca="false">M7+N7</f>
        <v>1950</v>
      </c>
      <c r="P7" s="118" t="n">
        <f aca="false">ROUNDUP((F7*0.0325),2)</f>
        <v>529.98</v>
      </c>
      <c r="Q7" s="118" t="n">
        <f aca="false">M7+P7+N7</f>
        <v>2479.98</v>
      </c>
      <c r="R7" s="118" t="n">
        <f aca="false">(F7+G7)-L7-K7</f>
        <v>14234.69</v>
      </c>
    </row>
    <row r="8" customFormat="false" ht="18.75" hidden="false" customHeight="false" outlineLevel="0" collapsed="false">
      <c r="A8" s="50" t="n">
        <v>3</v>
      </c>
      <c r="B8" s="112" t="s">
        <v>115</v>
      </c>
      <c r="C8" s="113" t="n">
        <f aca="false">ATTENDANCE!AI11</f>
        <v>23</v>
      </c>
      <c r="D8" s="50" t="n">
        <f aca="false">ATTENDANCE!AJ11</f>
        <v>0</v>
      </c>
      <c r="E8" s="114" t="n">
        <v>709</v>
      </c>
      <c r="F8" s="115" t="n">
        <f aca="false">C8*E8</f>
        <v>16307</v>
      </c>
      <c r="G8" s="115" t="n">
        <f aca="false">D8*E8</f>
        <v>0</v>
      </c>
      <c r="H8" s="116" t="n">
        <f aca="false">MIN((F8+G8),15000)</f>
        <v>15000</v>
      </c>
      <c r="I8" s="117" t="n">
        <f aca="false">ROUND((H8*12%),2)</f>
        <v>1800</v>
      </c>
      <c r="J8" s="117" t="n">
        <f aca="false">ROUNDUP((F8*0.75%),2)</f>
        <v>122.31</v>
      </c>
      <c r="K8" s="117" t="n">
        <v>150</v>
      </c>
      <c r="L8" s="118" t="n">
        <f aca="false">I8+J8</f>
        <v>1922.31</v>
      </c>
      <c r="M8" s="115" t="n">
        <f aca="false">ROUND((H8*12.5%),2)</f>
        <v>1875</v>
      </c>
      <c r="N8" s="115" t="n">
        <f aca="false">ROUND((H8*0.5%),2)</f>
        <v>75</v>
      </c>
      <c r="O8" s="118" t="n">
        <f aca="false">M8+N8</f>
        <v>1950</v>
      </c>
      <c r="P8" s="118" t="n">
        <f aca="false">ROUNDUP((F8*0.0325),2)</f>
        <v>529.98</v>
      </c>
      <c r="Q8" s="118" t="n">
        <f aca="false">M8+P8+N8</f>
        <v>2479.98</v>
      </c>
      <c r="R8" s="118" t="n">
        <f aca="false">(F8+G8)-L8-K8</f>
        <v>14234.69</v>
      </c>
    </row>
    <row r="9" customFormat="false" ht="18.75" hidden="false" customHeight="false" outlineLevel="0" collapsed="false">
      <c r="A9" s="50" t="n">
        <v>4</v>
      </c>
      <c r="B9" s="112" t="s">
        <v>116</v>
      </c>
      <c r="C9" s="113" t="n">
        <f aca="false">ATTENDANCE!AI12</f>
        <v>23</v>
      </c>
      <c r="D9" s="50" t="n">
        <f aca="false">ATTENDANCE!AJ12</f>
        <v>0</v>
      </c>
      <c r="E9" s="114" t="n">
        <v>709</v>
      </c>
      <c r="F9" s="115" t="n">
        <f aca="false">C9*E9</f>
        <v>16307</v>
      </c>
      <c r="G9" s="115" t="n">
        <f aca="false">D9*E9</f>
        <v>0</v>
      </c>
      <c r="H9" s="116" t="n">
        <f aca="false">MIN((F9+G9),15000)</f>
        <v>15000</v>
      </c>
      <c r="I9" s="117" t="n">
        <f aca="false">ROUND((H9*12%),2)</f>
        <v>1800</v>
      </c>
      <c r="J9" s="117" t="n">
        <f aca="false">ROUNDUP((F9*0.75%),2)</f>
        <v>122.31</v>
      </c>
      <c r="K9" s="117" t="n">
        <v>150</v>
      </c>
      <c r="L9" s="118" t="n">
        <f aca="false">I9+J9</f>
        <v>1922.31</v>
      </c>
      <c r="M9" s="115" t="n">
        <f aca="false">ROUND((H9*12.5%),2)</f>
        <v>1875</v>
      </c>
      <c r="N9" s="115" t="n">
        <f aca="false">ROUND((H9*0.5%),2)</f>
        <v>75</v>
      </c>
      <c r="O9" s="118" t="n">
        <f aca="false">M9+N9</f>
        <v>1950</v>
      </c>
      <c r="P9" s="118" t="n">
        <f aca="false">ROUNDUP((F9*0.0325),2)</f>
        <v>529.98</v>
      </c>
      <c r="Q9" s="118" t="n">
        <f aca="false">M9+P9+N9</f>
        <v>2479.98</v>
      </c>
      <c r="R9" s="118" t="n">
        <f aca="false">(F9+G9)-L9-K9</f>
        <v>14234.69</v>
      </c>
    </row>
    <row r="10" customFormat="false" ht="18.75" hidden="false" customHeight="false" outlineLevel="0" collapsed="false">
      <c r="A10" s="50" t="n">
        <v>5</v>
      </c>
      <c r="B10" s="112" t="s">
        <v>117</v>
      </c>
      <c r="C10" s="113" t="n">
        <f aca="false">ATTENDANCE!AI13</f>
        <v>23</v>
      </c>
      <c r="D10" s="50" t="n">
        <f aca="false">ATTENDANCE!AJ13</f>
        <v>0</v>
      </c>
      <c r="E10" s="114" t="n">
        <v>709</v>
      </c>
      <c r="F10" s="115" t="n">
        <f aca="false">C10*E10</f>
        <v>16307</v>
      </c>
      <c r="G10" s="115" t="n">
        <f aca="false">D10*E10</f>
        <v>0</v>
      </c>
      <c r="H10" s="116" t="n">
        <f aca="false">MIN((F10+G10),15000)</f>
        <v>15000</v>
      </c>
      <c r="I10" s="117" t="n">
        <f aca="false">ROUND((H10*12%),2)</f>
        <v>1800</v>
      </c>
      <c r="J10" s="117" t="n">
        <f aca="false">ROUNDUP((F10*0.75%),2)</f>
        <v>122.31</v>
      </c>
      <c r="K10" s="117" t="n">
        <v>150</v>
      </c>
      <c r="L10" s="118" t="n">
        <f aca="false">I10+J10</f>
        <v>1922.31</v>
      </c>
      <c r="M10" s="115" t="n">
        <f aca="false">ROUND((H10*12.5%),2)</f>
        <v>1875</v>
      </c>
      <c r="N10" s="115" t="n">
        <f aca="false">ROUND((H10*0.5%),2)</f>
        <v>75</v>
      </c>
      <c r="O10" s="118" t="n">
        <f aca="false">M10+N10</f>
        <v>1950</v>
      </c>
      <c r="P10" s="118" t="n">
        <f aca="false">ROUNDUP((F10*0.0325),2)</f>
        <v>529.98</v>
      </c>
      <c r="Q10" s="118" t="n">
        <f aca="false">M10+P10+N10</f>
        <v>2479.98</v>
      </c>
      <c r="R10" s="118" t="n">
        <f aca="false">(F10+G10)-L10-K10</f>
        <v>14234.69</v>
      </c>
    </row>
    <row r="11" customFormat="false" ht="18.75" hidden="false" customHeight="false" outlineLevel="0" collapsed="false">
      <c r="A11" s="50" t="n">
        <v>6</v>
      </c>
      <c r="B11" s="112" t="s">
        <v>118</v>
      </c>
      <c r="C11" s="113" t="n">
        <f aca="false">ATTENDANCE!AI14</f>
        <v>22</v>
      </c>
      <c r="D11" s="50" t="n">
        <f aca="false">ATTENDANCE!AJ14</f>
        <v>0</v>
      </c>
      <c r="E11" s="114" t="n">
        <v>709</v>
      </c>
      <c r="F11" s="115" t="n">
        <f aca="false">C11*E11</f>
        <v>15598</v>
      </c>
      <c r="G11" s="115" t="n">
        <f aca="false">D11*E11</f>
        <v>0</v>
      </c>
      <c r="H11" s="116" t="n">
        <f aca="false">MIN((F11+G11),15000)</f>
        <v>15000</v>
      </c>
      <c r="I11" s="119" t="n">
        <f aca="false">ROUND((H11*12%),2)</f>
        <v>1800</v>
      </c>
      <c r="J11" s="117" t="n">
        <f aca="false">ROUNDUP((F11*0.75%),2)</f>
        <v>116.99</v>
      </c>
      <c r="K11" s="117" t="n">
        <v>150</v>
      </c>
      <c r="L11" s="118" t="n">
        <f aca="false">I11+J11</f>
        <v>1916.99</v>
      </c>
      <c r="M11" s="115" t="n">
        <f aca="false">ROUND((H11*12.5%),2)</f>
        <v>1875</v>
      </c>
      <c r="N11" s="115" t="n">
        <f aca="false">ROUND((H11*0.5%),2)</f>
        <v>75</v>
      </c>
      <c r="O11" s="118" t="n">
        <f aca="false">M11+N11</f>
        <v>1950</v>
      </c>
      <c r="P11" s="118" t="n">
        <f aca="false">ROUNDUP((F11*0.0325),2)</f>
        <v>506.94</v>
      </c>
      <c r="Q11" s="118" t="n">
        <f aca="false">M11+P11+N11</f>
        <v>2456.94</v>
      </c>
      <c r="R11" s="118" t="n">
        <f aca="false">(F11+G11)-L11-K11</f>
        <v>13531.01</v>
      </c>
    </row>
    <row r="12" customFormat="false" ht="18.75" hidden="false" customHeight="false" outlineLevel="0" collapsed="false">
      <c r="A12" s="50" t="n">
        <v>7</v>
      </c>
      <c r="B12" s="112" t="s">
        <v>119</v>
      </c>
      <c r="C12" s="113" t="n">
        <f aca="false">ATTENDANCE!AI15</f>
        <v>23</v>
      </c>
      <c r="D12" s="50" t="n">
        <f aca="false">ATTENDANCE!AJ15</f>
        <v>0</v>
      </c>
      <c r="E12" s="114" t="n">
        <v>709</v>
      </c>
      <c r="F12" s="115" t="n">
        <f aca="false">C12*E12</f>
        <v>16307</v>
      </c>
      <c r="G12" s="115" t="n">
        <f aca="false">D12*E12</f>
        <v>0</v>
      </c>
      <c r="H12" s="116" t="n">
        <f aca="false">MIN((F12+G12),15000)</f>
        <v>15000</v>
      </c>
      <c r="I12" s="117" t="n">
        <f aca="false">ROUND((H12*12%),2)</f>
        <v>1800</v>
      </c>
      <c r="J12" s="117" t="n">
        <f aca="false">ROUNDUP((F12*0.75%),2)</f>
        <v>122.31</v>
      </c>
      <c r="K12" s="117" t="n">
        <v>150</v>
      </c>
      <c r="L12" s="118" t="n">
        <f aca="false">I12+J12</f>
        <v>1922.31</v>
      </c>
      <c r="M12" s="115" t="n">
        <f aca="false">ROUND((H12*12.5%),2)</f>
        <v>1875</v>
      </c>
      <c r="N12" s="115" t="n">
        <f aca="false">ROUND((H12*0.5%),2)</f>
        <v>75</v>
      </c>
      <c r="O12" s="118" t="n">
        <f aca="false">M12+N12</f>
        <v>1950</v>
      </c>
      <c r="P12" s="118" t="n">
        <f aca="false">ROUNDUP((F12*0.0325),2)</f>
        <v>529.98</v>
      </c>
      <c r="Q12" s="118" t="n">
        <f aca="false">M12+P12+N12</f>
        <v>2479.98</v>
      </c>
      <c r="R12" s="118" t="n">
        <f aca="false">(F12+G12)-L12-K12</f>
        <v>14234.69</v>
      </c>
    </row>
    <row r="13" customFormat="false" ht="18.75" hidden="false" customHeight="false" outlineLevel="0" collapsed="false">
      <c r="A13" s="50" t="n">
        <v>8</v>
      </c>
      <c r="B13" s="112" t="s">
        <v>120</v>
      </c>
      <c r="C13" s="113" t="n">
        <f aca="false">ATTENDANCE!AI16</f>
        <v>18.5</v>
      </c>
      <c r="D13" s="50" t="n">
        <f aca="false">ATTENDANCE!AJ16</f>
        <v>0</v>
      </c>
      <c r="E13" s="114" t="n">
        <v>709</v>
      </c>
      <c r="F13" s="115" t="n">
        <f aca="false">C13*E13</f>
        <v>13116.5</v>
      </c>
      <c r="G13" s="115" t="n">
        <f aca="false">D13*E13</f>
        <v>0</v>
      </c>
      <c r="H13" s="116" t="n">
        <f aca="false">MIN((F13+G13),15000)</f>
        <v>13116.5</v>
      </c>
      <c r="I13" s="119" t="n">
        <f aca="false">ROUND((H13*12%),2)</f>
        <v>1573.98</v>
      </c>
      <c r="J13" s="117" t="n">
        <f aca="false">ROUNDUP((F13*0.75%),2)</f>
        <v>98.38</v>
      </c>
      <c r="K13" s="117" t="n">
        <v>0</v>
      </c>
      <c r="L13" s="118" t="n">
        <f aca="false">I13+J13</f>
        <v>1672.36</v>
      </c>
      <c r="M13" s="115" t="n">
        <f aca="false">ROUND((H13*12.5%),2)</f>
        <v>1639.56</v>
      </c>
      <c r="N13" s="115" t="n">
        <f aca="false">ROUND((H13*0.5%),2)</f>
        <v>65.58</v>
      </c>
      <c r="O13" s="118" t="n">
        <f aca="false">M13+N13</f>
        <v>1705.14</v>
      </c>
      <c r="P13" s="118" t="n">
        <f aca="false">ROUNDUP((F13*0.0325),2)</f>
        <v>426.29</v>
      </c>
      <c r="Q13" s="118" t="n">
        <f aca="false">M13+P13+N13</f>
        <v>2131.43</v>
      </c>
      <c r="R13" s="118" t="n">
        <f aca="false">(F13+G13)-L13-K13</f>
        <v>11444.14</v>
      </c>
    </row>
    <row r="14" customFormat="false" ht="18.75" hidden="false" customHeight="false" outlineLevel="0" collapsed="false">
      <c r="A14" s="120" t="n">
        <v>9</v>
      </c>
      <c r="B14" s="112" t="s">
        <v>121</v>
      </c>
      <c r="C14" s="113" t="n">
        <f aca="false">ATTENDANCE!AI17</f>
        <v>23</v>
      </c>
      <c r="D14" s="50" t="n">
        <f aca="false">ATTENDANCE!AJ17</f>
        <v>0</v>
      </c>
      <c r="E14" s="114" t="n">
        <v>709</v>
      </c>
      <c r="F14" s="115" t="n">
        <f aca="false">C14*E14</f>
        <v>16307</v>
      </c>
      <c r="G14" s="115" t="n">
        <f aca="false">D14*E14</f>
        <v>0</v>
      </c>
      <c r="H14" s="116" t="n">
        <f aca="false">MIN((F14+G14),15000)</f>
        <v>15000</v>
      </c>
      <c r="I14" s="117" t="n">
        <f aca="false">ROUND((H14*12%),2)</f>
        <v>1800</v>
      </c>
      <c r="J14" s="117" t="n">
        <f aca="false">ROUNDUP((F14*0.75%),2)</f>
        <v>122.31</v>
      </c>
      <c r="K14" s="117" t="n">
        <v>150</v>
      </c>
      <c r="L14" s="118" t="n">
        <f aca="false">I14+J14</f>
        <v>1922.31</v>
      </c>
      <c r="M14" s="115" t="n">
        <f aca="false">ROUND((H14*12.5%),2)</f>
        <v>1875</v>
      </c>
      <c r="N14" s="115" t="n">
        <f aca="false">ROUND((H14*0.5%),2)</f>
        <v>75</v>
      </c>
      <c r="O14" s="118" t="n">
        <f aca="false">M14+N14</f>
        <v>1950</v>
      </c>
      <c r="P14" s="118" t="n">
        <f aca="false">ROUNDUP((F14*0.0325),2)</f>
        <v>529.98</v>
      </c>
      <c r="Q14" s="118" t="n">
        <f aca="false">M14+P14+N14</f>
        <v>2479.98</v>
      </c>
      <c r="R14" s="118" t="n">
        <f aca="false">(F14+G14)-L14-K14</f>
        <v>14234.69</v>
      </c>
    </row>
    <row r="15" customFormat="false" ht="18.75" hidden="false" customHeight="false" outlineLevel="0" collapsed="false">
      <c r="A15" s="120" t="n">
        <v>10</v>
      </c>
      <c r="B15" s="112" t="s">
        <v>122</v>
      </c>
      <c r="C15" s="113" t="n">
        <f aca="false">ATTENDANCE!AI18</f>
        <v>6.5</v>
      </c>
      <c r="D15" s="50" t="n">
        <f aca="false">ATTENDANCE!AJ18</f>
        <v>0</v>
      </c>
      <c r="E15" s="114" t="n">
        <v>709</v>
      </c>
      <c r="F15" s="115" t="n">
        <f aca="false">C15*E15</f>
        <v>4608.5</v>
      </c>
      <c r="G15" s="115" t="n">
        <f aca="false">D15*E15</f>
        <v>0</v>
      </c>
      <c r="H15" s="116" t="n">
        <f aca="false">MIN((F15+G15),15000)</f>
        <v>4608.5</v>
      </c>
      <c r="I15" s="117" t="n">
        <f aca="false">ROUND((H15*12%),2)</f>
        <v>553.02</v>
      </c>
      <c r="J15" s="117" t="n">
        <f aca="false">ROUNDUP((F15*0.75%),2)</f>
        <v>34.57</v>
      </c>
      <c r="K15" s="117" t="n">
        <v>0</v>
      </c>
      <c r="L15" s="118" t="n">
        <f aca="false">I15+J15</f>
        <v>587.59</v>
      </c>
      <c r="M15" s="115" t="n">
        <f aca="false">ROUND((H15*12.5%),2)</f>
        <v>576.06</v>
      </c>
      <c r="N15" s="115" t="n">
        <f aca="false">ROUND((H15*0.5%),2)</f>
        <v>23.04</v>
      </c>
      <c r="O15" s="118" t="n">
        <f aca="false">M15+N15</f>
        <v>599.1</v>
      </c>
      <c r="P15" s="118" t="n">
        <f aca="false">ROUNDUP((F15*0.0325),2)</f>
        <v>149.78</v>
      </c>
      <c r="Q15" s="118" t="n">
        <f aca="false">M15+P15+N15</f>
        <v>748.88</v>
      </c>
      <c r="R15" s="118" t="n">
        <f aca="false">(F15+G15)-L15-K15</f>
        <v>4020.91</v>
      </c>
    </row>
    <row r="16" s="127" customFormat="true" ht="18.75" hidden="false" customHeight="false" outlineLevel="0" collapsed="false">
      <c r="A16" s="121" t="s">
        <v>123</v>
      </c>
      <c r="B16" s="121"/>
      <c r="C16" s="122" t="n">
        <f aca="false">SUM(C6:C15)</f>
        <v>208</v>
      </c>
      <c r="D16" s="123" t="n">
        <f aca="false">SUM(D6:D15)</f>
        <v>0</v>
      </c>
      <c r="E16" s="124"/>
      <c r="F16" s="125" t="n">
        <f aca="false">SUM(F6:F15)</f>
        <v>147472</v>
      </c>
      <c r="G16" s="125" t="n">
        <f aca="false">SUM(G6:G15)</f>
        <v>0</v>
      </c>
      <c r="H16" s="126" t="n">
        <f aca="false">SUM(H6:H15)</f>
        <v>137725</v>
      </c>
      <c r="I16" s="126" t="n">
        <f aca="false">SUM(I6:I15)</f>
        <v>16527</v>
      </c>
      <c r="J16" s="126" t="n">
        <f aca="false">SUM(J6:J15)</f>
        <v>1106.11</v>
      </c>
      <c r="K16" s="126" t="n">
        <f aca="false">SUM(K6:K15)</f>
        <v>1200</v>
      </c>
      <c r="L16" s="125" t="n">
        <f aca="false">SUM(L6:L15)</f>
        <v>17633.11</v>
      </c>
      <c r="M16" s="125" t="n">
        <f aca="false">SUM(M6:M15)</f>
        <v>17215.62</v>
      </c>
      <c r="N16" s="125" t="n">
        <f aca="false">SUM(N6:N15)</f>
        <v>688.62</v>
      </c>
      <c r="O16" s="125" t="n">
        <f aca="false">SUM(O6:O15)</f>
        <v>17904.24</v>
      </c>
      <c r="P16" s="125" t="n">
        <f aca="false">SUM(P6:P15)</f>
        <v>4792.87</v>
      </c>
      <c r="Q16" s="125" t="n">
        <f aca="false">SUM(Q6:Q15)</f>
        <v>22697.11</v>
      </c>
      <c r="R16" s="125" t="n">
        <f aca="false">SUM(R6:R15)</f>
        <v>128638.89</v>
      </c>
    </row>
    <row r="17" customFormat="false" ht="18.75" hidden="false" customHeight="false" outlineLevel="0" collapsed="false">
      <c r="A17" s="50" t="n">
        <v>11</v>
      </c>
      <c r="B17" s="128" t="s">
        <v>124</v>
      </c>
      <c r="C17" s="113" t="n">
        <f aca="false">ATTENDANCE!AI19</f>
        <v>23</v>
      </c>
      <c r="D17" s="115" t="n">
        <f aca="false">ATTENDANCE!AJ19</f>
        <v>0</v>
      </c>
      <c r="E17" s="114" t="n">
        <v>589</v>
      </c>
      <c r="F17" s="115" t="n">
        <f aca="false">C17*E17</f>
        <v>13547</v>
      </c>
      <c r="G17" s="115" t="n">
        <f aca="false">D17*E17</f>
        <v>0</v>
      </c>
      <c r="H17" s="116" t="n">
        <f aca="false">MIN((F17+G17),15000)</f>
        <v>13547</v>
      </c>
      <c r="I17" s="117" t="n">
        <f aca="false">ROUND((H17*12%),2)</f>
        <v>1625.64</v>
      </c>
      <c r="J17" s="117" t="n">
        <f aca="false">ROUNDUP((F17*0.75%),2)</f>
        <v>101.61</v>
      </c>
      <c r="K17" s="117" t="n">
        <v>0</v>
      </c>
      <c r="L17" s="118" t="n">
        <f aca="false">I17+J17</f>
        <v>1727.25</v>
      </c>
      <c r="M17" s="115" t="n">
        <f aca="false">ROUND((H17*12.5%),2)</f>
        <v>1693.38</v>
      </c>
      <c r="N17" s="115" t="n">
        <f aca="false">ROUND((H17*0.5%),2)</f>
        <v>67.74</v>
      </c>
      <c r="O17" s="118" t="n">
        <f aca="false">M17+N17</f>
        <v>1761.12</v>
      </c>
      <c r="P17" s="118" t="n">
        <f aca="false">ROUNDUP((F17*0.0325),2)</f>
        <v>440.28</v>
      </c>
      <c r="Q17" s="118" t="n">
        <f aca="false">M17+P17+N17</f>
        <v>2201.4</v>
      </c>
      <c r="R17" s="118" t="n">
        <f aca="false">(F17+G17)-L17-K17</f>
        <v>11819.75</v>
      </c>
    </row>
    <row r="18" customFormat="false" ht="18.75" hidden="false" customHeight="false" outlineLevel="0" collapsed="false">
      <c r="A18" s="50" t="n">
        <v>12</v>
      </c>
      <c r="B18" s="128" t="s">
        <v>125</v>
      </c>
      <c r="C18" s="113" t="n">
        <f aca="false">ATTENDANCE!AI20</f>
        <v>21.5</v>
      </c>
      <c r="D18" s="115" t="n">
        <f aca="false">ATTENDANCE!AJ20</f>
        <v>0</v>
      </c>
      <c r="E18" s="114" t="n">
        <v>589</v>
      </c>
      <c r="F18" s="115" t="n">
        <f aca="false">C18*E18</f>
        <v>12663.5</v>
      </c>
      <c r="G18" s="115" t="n">
        <f aca="false">D18*E18</f>
        <v>0</v>
      </c>
      <c r="H18" s="116" t="n">
        <f aca="false">MIN((F18+G18),15000)</f>
        <v>12663.5</v>
      </c>
      <c r="I18" s="117" t="n">
        <f aca="false">ROUND((H18*12%),2)</f>
        <v>1519.62</v>
      </c>
      <c r="J18" s="117" t="n">
        <f aca="false">ROUNDUP((F18*0.75%),2)</f>
        <v>94.98</v>
      </c>
      <c r="K18" s="117" t="n">
        <v>0</v>
      </c>
      <c r="L18" s="118" t="n">
        <f aca="false">I18+J18</f>
        <v>1614.6</v>
      </c>
      <c r="M18" s="115" t="n">
        <f aca="false">ROUND((H18*12.5%),2)</f>
        <v>1582.94</v>
      </c>
      <c r="N18" s="115" t="n">
        <f aca="false">ROUND((H18*0.5%),2)</f>
        <v>63.32</v>
      </c>
      <c r="O18" s="118" t="n">
        <f aca="false">M18+N18</f>
        <v>1646.26</v>
      </c>
      <c r="P18" s="118" t="n">
        <f aca="false">ROUNDUP((F18*0.0325),2)</f>
        <v>411.57</v>
      </c>
      <c r="Q18" s="118" t="n">
        <f aca="false">M18+P18+N18</f>
        <v>2057.83</v>
      </c>
      <c r="R18" s="118" t="n">
        <f aca="false">(F18+G18)-L18-K18</f>
        <v>11048.9</v>
      </c>
    </row>
    <row r="19" customFormat="false" ht="18.75" hidden="false" customHeight="false" outlineLevel="0" collapsed="false">
      <c r="A19" s="50" t="n">
        <v>13</v>
      </c>
      <c r="B19" s="128" t="s">
        <v>126</v>
      </c>
      <c r="C19" s="113" t="n">
        <f aca="false">ATTENDANCE!AI21</f>
        <v>23</v>
      </c>
      <c r="D19" s="115" t="n">
        <f aca="false">ATTENDANCE!AJ21</f>
        <v>0</v>
      </c>
      <c r="E19" s="114" t="n">
        <v>589</v>
      </c>
      <c r="F19" s="115" t="n">
        <f aca="false">C19*E19</f>
        <v>13547</v>
      </c>
      <c r="G19" s="115" t="n">
        <f aca="false">D19*E19</f>
        <v>0</v>
      </c>
      <c r="H19" s="116" t="n">
        <f aca="false">MIN((F19+G19),15000)</f>
        <v>13547</v>
      </c>
      <c r="I19" s="117" t="n">
        <f aca="false">ROUND((H19*12%),2)</f>
        <v>1625.64</v>
      </c>
      <c r="J19" s="117" t="n">
        <f aca="false">ROUNDUP((F19*0.75%),2)</f>
        <v>101.61</v>
      </c>
      <c r="K19" s="117" t="n">
        <v>0</v>
      </c>
      <c r="L19" s="118" t="n">
        <f aca="false">I19+J19</f>
        <v>1727.25</v>
      </c>
      <c r="M19" s="115" t="n">
        <f aca="false">ROUND((H19*12.5%),2)</f>
        <v>1693.38</v>
      </c>
      <c r="N19" s="115" t="n">
        <f aca="false">ROUND((H19*0.5%),2)</f>
        <v>67.74</v>
      </c>
      <c r="O19" s="118" t="n">
        <f aca="false">M19+N19</f>
        <v>1761.12</v>
      </c>
      <c r="P19" s="118" t="n">
        <f aca="false">ROUNDUP((F19*0.0325),2)</f>
        <v>440.28</v>
      </c>
      <c r="Q19" s="118" t="n">
        <f aca="false">M19+P19+N19</f>
        <v>2201.4</v>
      </c>
      <c r="R19" s="118" t="n">
        <f aca="false">(F19+G19)-L19-K19</f>
        <v>11819.75</v>
      </c>
    </row>
    <row r="20" customFormat="false" ht="18.75" hidden="false" customHeight="false" outlineLevel="0" collapsed="false">
      <c r="A20" s="50" t="n">
        <v>14</v>
      </c>
      <c r="B20" s="128" t="s">
        <v>127</v>
      </c>
      <c r="C20" s="113" t="n">
        <f aca="false">ATTENDANCE!AI22</f>
        <v>17</v>
      </c>
      <c r="D20" s="115" t="n">
        <f aca="false">ATTENDANCE!AJ22</f>
        <v>0</v>
      </c>
      <c r="E20" s="114" t="n">
        <v>589</v>
      </c>
      <c r="F20" s="115" t="n">
        <f aca="false">C20*E20</f>
        <v>10013</v>
      </c>
      <c r="G20" s="115" t="n">
        <f aca="false">D20*E20</f>
        <v>0</v>
      </c>
      <c r="H20" s="116" t="n">
        <f aca="false">MIN((F20+G20),15000)</f>
        <v>10013</v>
      </c>
      <c r="I20" s="117" t="n">
        <f aca="false">ROUND((H20*12%),2)</f>
        <v>1201.56</v>
      </c>
      <c r="J20" s="117" t="n">
        <f aca="false">ROUNDUP((F20*0.75%),2)</f>
        <v>75.1</v>
      </c>
      <c r="K20" s="117" t="n">
        <v>0</v>
      </c>
      <c r="L20" s="118" t="n">
        <f aca="false">I20+J20</f>
        <v>1276.66</v>
      </c>
      <c r="M20" s="115" t="n">
        <f aca="false">ROUND((H20*12.5%),2)</f>
        <v>1251.63</v>
      </c>
      <c r="N20" s="115" t="n">
        <f aca="false">ROUND((H20*0.5%),2)</f>
        <v>50.07</v>
      </c>
      <c r="O20" s="118" t="n">
        <f aca="false">M20+N20</f>
        <v>1301.7</v>
      </c>
      <c r="P20" s="118" t="n">
        <f aca="false">ROUNDUP((F20*0.0325),2)</f>
        <v>325.43</v>
      </c>
      <c r="Q20" s="118" t="n">
        <f aca="false">M20+P20+N20</f>
        <v>1627.13</v>
      </c>
      <c r="R20" s="118" t="n">
        <f aca="false">(F20+G20)-L20-K20</f>
        <v>8736.34</v>
      </c>
    </row>
    <row r="21" customFormat="false" ht="18.75" hidden="false" customHeight="false" outlineLevel="0" collapsed="false">
      <c r="A21" s="50" t="n">
        <v>15</v>
      </c>
      <c r="B21" s="128" t="s">
        <v>128</v>
      </c>
      <c r="C21" s="113" t="n">
        <f aca="false">ATTENDANCE!AI23</f>
        <v>17.5</v>
      </c>
      <c r="D21" s="115" t="n">
        <f aca="false">ATTENDANCE!AJ23</f>
        <v>0</v>
      </c>
      <c r="E21" s="114" t="n">
        <v>589</v>
      </c>
      <c r="F21" s="115" t="n">
        <f aca="false">C21*E21</f>
        <v>10307.5</v>
      </c>
      <c r="G21" s="115" t="n">
        <f aca="false">D21*E21</f>
        <v>0</v>
      </c>
      <c r="H21" s="116" t="n">
        <f aca="false">MIN((F21+G21),15000)</f>
        <v>10307.5</v>
      </c>
      <c r="I21" s="117" t="n">
        <f aca="false">ROUND((H21*12%),2)</f>
        <v>1236.9</v>
      </c>
      <c r="J21" s="117" t="n">
        <f aca="false">ROUNDUP((F21*0.75%),2)</f>
        <v>77.31</v>
      </c>
      <c r="K21" s="117" t="n">
        <v>0</v>
      </c>
      <c r="L21" s="118" t="n">
        <f aca="false">I21+J21</f>
        <v>1314.21</v>
      </c>
      <c r="M21" s="115" t="n">
        <f aca="false">ROUND((H21*12.5%),2)</f>
        <v>1288.44</v>
      </c>
      <c r="N21" s="115" t="n">
        <f aca="false">ROUND((H21*0.5%),2)</f>
        <v>51.54</v>
      </c>
      <c r="O21" s="118" t="n">
        <f aca="false">M21+N21</f>
        <v>1339.98</v>
      </c>
      <c r="P21" s="118" t="n">
        <f aca="false">ROUNDUP((F21*0.0325),2)</f>
        <v>335</v>
      </c>
      <c r="Q21" s="118" t="n">
        <f aca="false">M21+P21+N21</f>
        <v>1674.98</v>
      </c>
      <c r="R21" s="118" t="n">
        <f aca="false">(F21+G21)-L21-K21</f>
        <v>8993.29</v>
      </c>
    </row>
    <row r="22" s="130" customFormat="true" ht="18.75" hidden="false" customHeight="false" outlineLevel="0" collapsed="false">
      <c r="A22" s="50" t="n">
        <v>16</v>
      </c>
      <c r="B22" s="129" t="s">
        <v>129</v>
      </c>
      <c r="C22" s="113" t="n">
        <f aca="false">ATTENDANCE!AI24</f>
        <v>23</v>
      </c>
      <c r="D22" s="115" t="n">
        <f aca="false">ATTENDANCE!AJ24</f>
        <v>0</v>
      </c>
      <c r="E22" s="114" t="n">
        <v>589</v>
      </c>
      <c r="F22" s="115" t="n">
        <f aca="false">C22*E22</f>
        <v>13547</v>
      </c>
      <c r="G22" s="115" t="n">
        <f aca="false">D22*E22</f>
        <v>0</v>
      </c>
      <c r="H22" s="116" t="n">
        <f aca="false">MIN((F22+G22),15000)</f>
        <v>13547</v>
      </c>
      <c r="I22" s="117" t="n">
        <f aca="false">ROUND((H22*12%),2)</f>
        <v>1625.64</v>
      </c>
      <c r="J22" s="117" t="n">
        <f aca="false">ROUNDUP((F22*0.75%),2)</f>
        <v>101.61</v>
      </c>
      <c r="K22" s="117" t="n">
        <v>0</v>
      </c>
      <c r="L22" s="118" t="n">
        <f aca="false">I22+J22</f>
        <v>1727.25</v>
      </c>
      <c r="M22" s="115" t="n">
        <f aca="false">ROUND((H22*12.5%),2)</f>
        <v>1693.38</v>
      </c>
      <c r="N22" s="115" t="n">
        <f aca="false">ROUND((H22*0.5%),2)</f>
        <v>67.74</v>
      </c>
      <c r="O22" s="118" t="n">
        <f aca="false">M22+N22</f>
        <v>1761.12</v>
      </c>
      <c r="P22" s="118" t="n">
        <f aca="false">ROUNDUP((F22*0.0325),2)</f>
        <v>440.28</v>
      </c>
      <c r="Q22" s="118" t="n">
        <f aca="false">M22+P22+N22</f>
        <v>2201.4</v>
      </c>
      <c r="R22" s="118" t="n">
        <f aca="false">(F22+G22)-L22-K22</f>
        <v>11819.75</v>
      </c>
    </row>
    <row r="23" customFormat="false" ht="18.75" hidden="false" customHeight="false" outlineLevel="0" collapsed="false">
      <c r="A23" s="50" t="n">
        <v>17</v>
      </c>
      <c r="B23" s="128" t="s">
        <v>130</v>
      </c>
      <c r="C23" s="113" t="n">
        <f aca="false">ATTENDANCE!AI25</f>
        <v>23</v>
      </c>
      <c r="D23" s="115" t="n">
        <f aca="false">ATTENDANCE!AJ25</f>
        <v>0</v>
      </c>
      <c r="E23" s="114" t="n">
        <v>589</v>
      </c>
      <c r="F23" s="115" t="n">
        <f aca="false">C23*E23</f>
        <v>13547</v>
      </c>
      <c r="G23" s="115" t="n">
        <f aca="false">D23*E23</f>
        <v>0</v>
      </c>
      <c r="H23" s="116" t="n">
        <f aca="false">MIN((F23+G23),15000)</f>
        <v>13547</v>
      </c>
      <c r="I23" s="117" t="n">
        <f aca="false">ROUND((H23*12%),2)</f>
        <v>1625.64</v>
      </c>
      <c r="J23" s="117" t="n">
        <f aca="false">ROUNDUP((F23*0.75%),2)</f>
        <v>101.61</v>
      </c>
      <c r="K23" s="117" t="n">
        <v>0</v>
      </c>
      <c r="L23" s="118" t="n">
        <f aca="false">I23+J23</f>
        <v>1727.25</v>
      </c>
      <c r="M23" s="115" t="n">
        <f aca="false">ROUND((H23*12.5%),2)</f>
        <v>1693.38</v>
      </c>
      <c r="N23" s="115" t="n">
        <f aca="false">ROUND((H23*0.5%),2)</f>
        <v>67.74</v>
      </c>
      <c r="O23" s="118" t="n">
        <f aca="false">M23+N23</f>
        <v>1761.12</v>
      </c>
      <c r="P23" s="118" t="n">
        <f aca="false">ROUNDUP((F23*0.0325),2)</f>
        <v>440.28</v>
      </c>
      <c r="Q23" s="118" t="n">
        <f aca="false">M23+P23+N23</f>
        <v>2201.4</v>
      </c>
      <c r="R23" s="118" t="n">
        <f aca="false">(F23+G23)-L23-K23</f>
        <v>11819.75</v>
      </c>
    </row>
    <row r="24" customFormat="false" ht="18.75" hidden="false" customHeight="false" outlineLevel="0" collapsed="false">
      <c r="A24" s="50" t="n">
        <v>18</v>
      </c>
      <c r="B24" s="128" t="s">
        <v>131</v>
      </c>
      <c r="C24" s="113" t="n">
        <f aca="false">ATTENDANCE!AI26</f>
        <v>23</v>
      </c>
      <c r="D24" s="115" t="n">
        <f aca="false">ATTENDANCE!AJ26</f>
        <v>0</v>
      </c>
      <c r="E24" s="114" t="n">
        <v>589</v>
      </c>
      <c r="F24" s="115" t="n">
        <f aca="false">C24*E24</f>
        <v>13547</v>
      </c>
      <c r="G24" s="115" t="n">
        <f aca="false">D24*E24</f>
        <v>0</v>
      </c>
      <c r="H24" s="116" t="n">
        <f aca="false">MIN((F24+G24),15000)</f>
        <v>13547</v>
      </c>
      <c r="I24" s="117" t="n">
        <f aca="false">ROUND((H24*12%),2)</f>
        <v>1625.64</v>
      </c>
      <c r="J24" s="117" t="n">
        <f aca="false">ROUNDUP((F24*0.75%),2)</f>
        <v>101.61</v>
      </c>
      <c r="K24" s="117" t="n">
        <v>0</v>
      </c>
      <c r="L24" s="118" t="n">
        <f aca="false">I24+J24</f>
        <v>1727.25</v>
      </c>
      <c r="M24" s="115" t="n">
        <f aca="false">ROUND((H24*12.5%),2)</f>
        <v>1693.38</v>
      </c>
      <c r="N24" s="115" t="n">
        <f aca="false">ROUND((H24*0.5%),2)</f>
        <v>67.74</v>
      </c>
      <c r="O24" s="118" t="n">
        <f aca="false">M24+N24</f>
        <v>1761.12</v>
      </c>
      <c r="P24" s="118" t="n">
        <f aca="false">ROUNDUP((F24*0.0325),2)</f>
        <v>440.28</v>
      </c>
      <c r="Q24" s="118" t="n">
        <f aca="false">M24+P24+N24</f>
        <v>2201.4</v>
      </c>
      <c r="R24" s="118" t="n">
        <f aca="false">(F24+G24)-L24-K24</f>
        <v>11819.75</v>
      </c>
    </row>
    <row r="25" customFormat="false" ht="18.75" hidden="false" customHeight="false" outlineLevel="0" collapsed="false">
      <c r="A25" s="50" t="n">
        <v>19</v>
      </c>
      <c r="B25" s="128" t="s">
        <v>132</v>
      </c>
      <c r="C25" s="113" t="n">
        <f aca="false">ATTENDANCE!AI27</f>
        <v>22.5</v>
      </c>
      <c r="D25" s="115" t="n">
        <f aca="false">ATTENDANCE!AJ27</f>
        <v>0</v>
      </c>
      <c r="E25" s="114" t="n">
        <v>589</v>
      </c>
      <c r="F25" s="115" t="n">
        <f aca="false">C25*E25</f>
        <v>13252.5</v>
      </c>
      <c r="G25" s="115" t="n">
        <f aca="false">D25*E25</f>
        <v>0</v>
      </c>
      <c r="H25" s="116" t="n">
        <f aca="false">MIN((F25+G25),15000)</f>
        <v>13252.5</v>
      </c>
      <c r="I25" s="117" t="n">
        <f aca="false">ROUND((H25*12%),2)</f>
        <v>1590.3</v>
      </c>
      <c r="J25" s="117" t="n">
        <f aca="false">ROUNDUP((F25*0.75%),2)</f>
        <v>99.4</v>
      </c>
      <c r="K25" s="117" t="n">
        <v>0</v>
      </c>
      <c r="L25" s="118" t="n">
        <f aca="false">I25+J25</f>
        <v>1689.7</v>
      </c>
      <c r="M25" s="115" t="n">
        <f aca="false">ROUND((H25*12.5%),2)</f>
        <v>1656.56</v>
      </c>
      <c r="N25" s="115" t="n">
        <f aca="false">ROUND((H25*0.5%),2)</f>
        <v>66.26</v>
      </c>
      <c r="O25" s="118" t="n">
        <f aca="false">M25+N25</f>
        <v>1722.82</v>
      </c>
      <c r="P25" s="118" t="n">
        <f aca="false">ROUNDUP((F25*0.0325),2)</f>
        <v>430.71</v>
      </c>
      <c r="Q25" s="118" t="n">
        <f aca="false">M25+P25+N25</f>
        <v>2153.53</v>
      </c>
      <c r="R25" s="118" t="n">
        <f aca="false">(F25+G25)-L25-K25</f>
        <v>11562.8</v>
      </c>
    </row>
    <row r="26" s="127" customFormat="true" ht="18.75" hidden="false" customHeight="false" outlineLevel="0" collapsed="false">
      <c r="A26" s="121" t="s">
        <v>133</v>
      </c>
      <c r="B26" s="121"/>
      <c r="C26" s="122" t="n">
        <f aca="false">SUM(C17:C25)</f>
        <v>193.5</v>
      </c>
      <c r="D26" s="131" t="n">
        <f aca="false">SUM(D17:D25)</f>
        <v>0</v>
      </c>
      <c r="E26" s="124"/>
      <c r="F26" s="132" t="n">
        <f aca="false">SUM(F17:F25)</f>
        <v>113971.5</v>
      </c>
      <c r="G26" s="132" t="n">
        <f aca="false">SUM(G17:G25)</f>
        <v>0</v>
      </c>
      <c r="H26" s="133" t="n">
        <f aca="false">SUM(H17:H25)</f>
        <v>113971.5</v>
      </c>
      <c r="I26" s="126" t="n">
        <f aca="false">SUM(I17:I25)</f>
        <v>13676.58</v>
      </c>
      <c r="J26" s="126" t="n">
        <f aca="false">SUM(J17:J25)</f>
        <v>854.84</v>
      </c>
      <c r="K26" s="126" t="n">
        <v>0</v>
      </c>
      <c r="L26" s="125" t="n">
        <f aca="false">SUM(L17:L25)</f>
        <v>14531.42</v>
      </c>
      <c r="M26" s="132" t="n">
        <f aca="false">SUM(M17:M25)</f>
        <v>14246.47</v>
      </c>
      <c r="N26" s="132" t="n">
        <f aca="false">SUM(N17:N25)</f>
        <v>569.89</v>
      </c>
      <c r="O26" s="125" t="n">
        <f aca="false">SUM(O17:O25)</f>
        <v>14816.36</v>
      </c>
      <c r="P26" s="125" t="n">
        <f aca="false">SUM(P17:P25)</f>
        <v>3704.11</v>
      </c>
      <c r="Q26" s="132" t="n">
        <f aca="false">SUM(Q17:Q25)</f>
        <v>18520.47</v>
      </c>
      <c r="R26" s="125" t="n">
        <f aca="false">SUM(R17:R25)</f>
        <v>99440.08</v>
      </c>
    </row>
    <row r="27" customFormat="false" ht="18.75" hidden="false" customHeight="false" outlineLevel="0" collapsed="false">
      <c r="A27" s="50" t="n">
        <v>20</v>
      </c>
      <c r="B27" s="134" t="s">
        <v>134</v>
      </c>
      <c r="C27" s="113" t="n">
        <f aca="false">ATTENDANCE!AI28</f>
        <v>23</v>
      </c>
      <c r="D27" s="115" t="n">
        <f aca="false">ATTENDANCE!AJ28</f>
        <v>0</v>
      </c>
      <c r="E27" s="135" t="n">
        <v>504</v>
      </c>
      <c r="F27" s="115" t="n">
        <f aca="false">C27*E27</f>
        <v>11592</v>
      </c>
      <c r="G27" s="115" t="n">
        <f aca="false">D27*E27</f>
        <v>0</v>
      </c>
      <c r="H27" s="116" t="n">
        <f aca="false">MIN((F27+G27),15000)</f>
        <v>11592</v>
      </c>
      <c r="I27" s="117" t="n">
        <f aca="false">ROUND((H27*12%),2)</f>
        <v>1391.04</v>
      </c>
      <c r="J27" s="117" t="n">
        <f aca="false">ROUNDUP((F27*0.75%),2)</f>
        <v>86.94</v>
      </c>
      <c r="K27" s="117" t="n">
        <v>0</v>
      </c>
      <c r="L27" s="118" t="n">
        <f aca="false">I27+J27</f>
        <v>1477.98</v>
      </c>
      <c r="M27" s="115" t="n">
        <f aca="false">ROUND((H27*12.5%),2)</f>
        <v>1449</v>
      </c>
      <c r="N27" s="115" t="n">
        <f aca="false">ROUND((H27*0.5%),2)</f>
        <v>57.96</v>
      </c>
      <c r="O27" s="118" t="n">
        <f aca="false">M27+N27</f>
        <v>1506.96</v>
      </c>
      <c r="P27" s="118" t="n">
        <f aca="false">ROUNDUP((F27*0.0325),2)</f>
        <v>376.74</v>
      </c>
      <c r="Q27" s="118" t="n">
        <f aca="false">M27+P27+N27</f>
        <v>1883.7</v>
      </c>
      <c r="R27" s="118" t="n">
        <f aca="false">(F27+G27)-L27-K27</f>
        <v>10114.02</v>
      </c>
    </row>
    <row r="28" customFormat="false" ht="18.75" hidden="false" customHeight="false" outlineLevel="0" collapsed="false">
      <c r="A28" s="50" t="n">
        <v>21</v>
      </c>
      <c r="B28" s="134" t="s">
        <v>135</v>
      </c>
      <c r="C28" s="113" t="n">
        <f aca="false">ATTENDANCE!AI29</f>
        <v>22</v>
      </c>
      <c r="D28" s="115" t="n">
        <f aca="false">ATTENDANCE!AJ29</f>
        <v>0</v>
      </c>
      <c r="E28" s="135" t="n">
        <v>504</v>
      </c>
      <c r="F28" s="115" t="n">
        <f aca="false">C28*E28</f>
        <v>11088</v>
      </c>
      <c r="G28" s="115" t="n">
        <f aca="false">D28*E28</f>
        <v>0</v>
      </c>
      <c r="H28" s="116" t="n">
        <f aca="false">MIN((F28+G28),15000)</f>
        <v>11088</v>
      </c>
      <c r="I28" s="117" t="n">
        <f aca="false">ROUND((H28*12%),2)</f>
        <v>1330.56</v>
      </c>
      <c r="J28" s="117" t="n">
        <f aca="false">ROUNDUP((F28*0.75%),2)</f>
        <v>83.16</v>
      </c>
      <c r="K28" s="117" t="n">
        <v>0</v>
      </c>
      <c r="L28" s="118" t="n">
        <f aca="false">I28+J28</f>
        <v>1413.72</v>
      </c>
      <c r="M28" s="115" t="n">
        <f aca="false">ROUND((H28*12.5%),2)</f>
        <v>1386</v>
      </c>
      <c r="N28" s="115" t="n">
        <f aca="false">ROUND((H28*0.5%),2)</f>
        <v>55.44</v>
      </c>
      <c r="O28" s="118" t="n">
        <f aca="false">M28+N28</f>
        <v>1441.44</v>
      </c>
      <c r="P28" s="118" t="n">
        <f aca="false">ROUNDUP((F28*0.0325),2)</f>
        <v>360.36</v>
      </c>
      <c r="Q28" s="118" t="n">
        <f aca="false">M28+P28+N28</f>
        <v>1801.8</v>
      </c>
      <c r="R28" s="118" t="n">
        <f aca="false">(F28+G28)-L28-K28</f>
        <v>9674.28</v>
      </c>
    </row>
    <row r="29" customFormat="false" ht="18.75" hidden="false" customHeight="false" outlineLevel="0" collapsed="false">
      <c r="A29" s="50" t="n">
        <v>22</v>
      </c>
      <c r="B29" s="134" t="s">
        <v>136</v>
      </c>
      <c r="C29" s="113" t="n">
        <f aca="false">ATTENDANCE!AI30</f>
        <v>22.5</v>
      </c>
      <c r="D29" s="115" t="n">
        <f aca="false">ATTENDANCE!AJ30</f>
        <v>0</v>
      </c>
      <c r="E29" s="135" t="n">
        <v>504</v>
      </c>
      <c r="F29" s="115" t="n">
        <f aca="false">C29*E29</f>
        <v>11340</v>
      </c>
      <c r="G29" s="115" t="n">
        <f aca="false">D29*E29</f>
        <v>0</v>
      </c>
      <c r="H29" s="116" t="n">
        <f aca="false">MIN((F29+G29),15000)</f>
        <v>11340</v>
      </c>
      <c r="I29" s="117" t="n">
        <f aca="false">ROUND((H29*12%),2)</f>
        <v>1360.8</v>
      </c>
      <c r="J29" s="117" t="n">
        <f aca="false">ROUNDUP((F29*0.75%),2)</f>
        <v>85.05</v>
      </c>
      <c r="K29" s="117" t="n">
        <v>0</v>
      </c>
      <c r="L29" s="118" t="n">
        <f aca="false">I29+J29</f>
        <v>1445.85</v>
      </c>
      <c r="M29" s="115" t="n">
        <f aca="false">ROUND((H29*12.5%),2)</f>
        <v>1417.5</v>
      </c>
      <c r="N29" s="115" t="n">
        <f aca="false">ROUND((H29*0.5%),2)</f>
        <v>56.7</v>
      </c>
      <c r="O29" s="118" t="n">
        <f aca="false">M29+N29</f>
        <v>1474.2</v>
      </c>
      <c r="P29" s="118" t="n">
        <f aca="false">ROUNDUP((F29*0.0325),2)</f>
        <v>368.55</v>
      </c>
      <c r="Q29" s="118" t="n">
        <f aca="false">M29+P29+N29</f>
        <v>1842.75</v>
      </c>
      <c r="R29" s="118" t="n">
        <f aca="false">(F29+G29)-L29-K29</f>
        <v>9894.15</v>
      </c>
    </row>
    <row r="30" customFormat="false" ht="18.75" hidden="false" customHeight="false" outlineLevel="0" collapsed="false">
      <c r="A30" s="50" t="n">
        <v>23</v>
      </c>
      <c r="B30" s="134" t="s">
        <v>137</v>
      </c>
      <c r="C30" s="113" t="n">
        <f aca="false">ATTENDANCE!AI31</f>
        <v>23</v>
      </c>
      <c r="D30" s="115" t="n">
        <f aca="false">ATTENDANCE!AJ31</f>
        <v>0</v>
      </c>
      <c r="E30" s="135" t="n">
        <v>504</v>
      </c>
      <c r="F30" s="115" t="n">
        <f aca="false">C30*E30</f>
        <v>11592</v>
      </c>
      <c r="G30" s="115" t="n">
        <f aca="false">D30*E30</f>
        <v>0</v>
      </c>
      <c r="H30" s="116" t="n">
        <f aca="false">MIN((F30+G30),15000)</f>
        <v>11592</v>
      </c>
      <c r="I30" s="117" t="n">
        <f aca="false">ROUND((H30*12%),2)</f>
        <v>1391.04</v>
      </c>
      <c r="J30" s="117" t="n">
        <f aca="false">ROUNDUP((F30*0.75%),2)</f>
        <v>86.94</v>
      </c>
      <c r="K30" s="117" t="n">
        <v>0</v>
      </c>
      <c r="L30" s="118" t="n">
        <f aca="false">I30+J30</f>
        <v>1477.98</v>
      </c>
      <c r="M30" s="115" t="n">
        <f aca="false">ROUND((H30*12.5%),2)</f>
        <v>1449</v>
      </c>
      <c r="N30" s="115" t="n">
        <f aca="false">ROUND((H30*0.5%),2)</f>
        <v>57.96</v>
      </c>
      <c r="O30" s="118" t="n">
        <f aca="false">M30+N30</f>
        <v>1506.96</v>
      </c>
      <c r="P30" s="118" t="n">
        <f aca="false">ROUNDUP((F30*0.0325),2)</f>
        <v>376.74</v>
      </c>
      <c r="Q30" s="118" t="n">
        <f aca="false">M30+P30+N30</f>
        <v>1883.7</v>
      </c>
      <c r="R30" s="118" t="n">
        <f aca="false">(F30+G30)-L30-K30</f>
        <v>10114.02</v>
      </c>
    </row>
    <row r="31" customFormat="false" ht="18.75" hidden="false" customHeight="false" outlineLevel="0" collapsed="false">
      <c r="A31" s="50" t="n">
        <v>24</v>
      </c>
      <c r="B31" s="134" t="s">
        <v>138</v>
      </c>
      <c r="C31" s="113" t="n">
        <f aca="false">ATTENDANCE!AI32</f>
        <v>22.5</v>
      </c>
      <c r="D31" s="115" t="n">
        <f aca="false">ATTENDANCE!AJ32</f>
        <v>0</v>
      </c>
      <c r="E31" s="135" t="n">
        <v>504</v>
      </c>
      <c r="F31" s="115" t="n">
        <f aca="false">C31*E31</f>
        <v>11340</v>
      </c>
      <c r="G31" s="115" t="n">
        <f aca="false">D31*E31</f>
        <v>0</v>
      </c>
      <c r="H31" s="116" t="n">
        <f aca="false">MIN((F31+G31),15000)</f>
        <v>11340</v>
      </c>
      <c r="I31" s="117" t="n">
        <f aca="false">ROUND((H31*12%),2)</f>
        <v>1360.8</v>
      </c>
      <c r="J31" s="117" t="n">
        <f aca="false">ROUNDUP((F31*0.75%),2)</f>
        <v>85.05</v>
      </c>
      <c r="K31" s="117" t="n">
        <v>0</v>
      </c>
      <c r="L31" s="118" t="n">
        <f aca="false">I31+J31</f>
        <v>1445.85</v>
      </c>
      <c r="M31" s="115" t="n">
        <f aca="false">ROUND((H31*12.5%),2)</f>
        <v>1417.5</v>
      </c>
      <c r="N31" s="115" t="n">
        <f aca="false">ROUND((H31*0.5%),2)</f>
        <v>56.7</v>
      </c>
      <c r="O31" s="118" t="n">
        <f aca="false">M31+N31</f>
        <v>1474.2</v>
      </c>
      <c r="P31" s="118" t="n">
        <f aca="false">ROUNDUP((F31*0.0325),2)</f>
        <v>368.55</v>
      </c>
      <c r="Q31" s="118" t="n">
        <f aca="false">M31+P31+N31</f>
        <v>1842.75</v>
      </c>
      <c r="R31" s="118" t="n">
        <f aca="false">(F31+G31)-L31-K31</f>
        <v>9894.15</v>
      </c>
    </row>
    <row r="32" customFormat="false" ht="18.75" hidden="false" customHeight="false" outlineLevel="0" collapsed="false">
      <c r="A32" s="50" t="n">
        <v>25</v>
      </c>
      <c r="B32" s="134" t="s">
        <v>139</v>
      </c>
      <c r="C32" s="113" t="n">
        <f aca="false">ATTENDANCE!AI33</f>
        <v>16</v>
      </c>
      <c r="D32" s="115" t="n">
        <f aca="false">ATTENDANCE!AJ33</f>
        <v>0</v>
      </c>
      <c r="E32" s="135" t="n">
        <v>504</v>
      </c>
      <c r="F32" s="115" t="n">
        <f aca="false">C32*E32</f>
        <v>8064</v>
      </c>
      <c r="G32" s="115" t="n">
        <f aca="false">D32*E32</f>
        <v>0</v>
      </c>
      <c r="H32" s="116" t="n">
        <f aca="false">MIN((F32+G32),15000)</f>
        <v>8064</v>
      </c>
      <c r="I32" s="117" t="n">
        <f aca="false">ROUND((H32*12%),2)</f>
        <v>967.68</v>
      </c>
      <c r="J32" s="117" t="n">
        <f aca="false">ROUNDUP((F32*0.75%),2)</f>
        <v>60.48</v>
      </c>
      <c r="K32" s="117" t="n">
        <v>0</v>
      </c>
      <c r="L32" s="118" t="n">
        <f aca="false">I32+J32</f>
        <v>1028.16</v>
      </c>
      <c r="M32" s="115" t="n">
        <f aca="false">ROUND((H32*12.5%),2)</f>
        <v>1008</v>
      </c>
      <c r="N32" s="115" t="n">
        <f aca="false">ROUND((H32*0.5%),2)</f>
        <v>40.32</v>
      </c>
      <c r="O32" s="118" t="n">
        <f aca="false">M32+N32</f>
        <v>1048.32</v>
      </c>
      <c r="P32" s="118" t="n">
        <f aca="false">ROUNDUP((F32*0.0325),2)</f>
        <v>262.08</v>
      </c>
      <c r="Q32" s="118" t="n">
        <f aca="false">M32+P32+N32</f>
        <v>1310.4</v>
      </c>
      <c r="R32" s="118" t="n">
        <f aca="false">(F32+G32)-L32-K32</f>
        <v>7035.84</v>
      </c>
    </row>
    <row r="33" customFormat="false" ht="18.75" hidden="false" customHeight="false" outlineLevel="0" collapsed="false">
      <c r="A33" s="50" t="n">
        <v>26</v>
      </c>
      <c r="B33" s="134" t="s">
        <v>140</v>
      </c>
      <c r="C33" s="113" t="n">
        <f aca="false">ATTENDANCE!AI34</f>
        <v>22.5</v>
      </c>
      <c r="D33" s="115" t="n">
        <f aca="false">ATTENDANCE!AJ34</f>
        <v>0</v>
      </c>
      <c r="E33" s="135" t="n">
        <v>504</v>
      </c>
      <c r="F33" s="115" t="n">
        <f aca="false">C33*E33</f>
        <v>11340</v>
      </c>
      <c r="G33" s="115" t="n">
        <f aca="false">D33*E33</f>
        <v>0</v>
      </c>
      <c r="H33" s="116" t="n">
        <f aca="false">MIN((F33+G33),15000)</f>
        <v>11340</v>
      </c>
      <c r="I33" s="117" t="n">
        <f aca="false">ROUND((H33*12%),2)</f>
        <v>1360.8</v>
      </c>
      <c r="J33" s="117" t="n">
        <f aca="false">ROUNDUP((F33*0.75%),2)</f>
        <v>85.05</v>
      </c>
      <c r="K33" s="117" t="n">
        <v>0</v>
      </c>
      <c r="L33" s="118" t="n">
        <f aca="false">I33+J33</f>
        <v>1445.85</v>
      </c>
      <c r="M33" s="115" t="n">
        <f aca="false">ROUND((H33*12.5%),2)</f>
        <v>1417.5</v>
      </c>
      <c r="N33" s="115" t="n">
        <f aca="false">ROUND((H33*0.5%),2)</f>
        <v>56.7</v>
      </c>
      <c r="O33" s="118" t="n">
        <f aca="false">M33+N33</f>
        <v>1474.2</v>
      </c>
      <c r="P33" s="118" t="n">
        <f aca="false">ROUNDUP((F33*0.0325),2)</f>
        <v>368.55</v>
      </c>
      <c r="Q33" s="118" t="n">
        <f aca="false">M33+P33+N33</f>
        <v>1842.75</v>
      </c>
      <c r="R33" s="118" t="n">
        <f aca="false">(F33+G33)-L33-K33</f>
        <v>9894.15</v>
      </c>
    </row>
    <row r="34" customFormat="false" ht="18.75" hidden="false" customHeight="false" outlineLevel="0" collapsed="false">
      <c r="A34" s="50" t="n">
        <v>27</v>
      </c>
      <c r="B34" s="134" t="s">
        <v>141</v>
      </c>
      <c r="C34" s="113" t="n">
        <f aca="false">ATTENDANCE!AI35</f>
        <v>23</v>
      </c>
      <c r="D34" s="115" t="n">
        <f aca="false">ATTENDANCE!AJ35</f>
        <v>0</v>
      </c>
      <c r="E34" s="135" t="n">
        <v>504</v>
      </c>
      <c r="F34" s="115" t="n">
        <f aca="false">C34*E34</f>
        <v>11592</v>
      </c>
      <c r="G34" s="115" t="n">
        <f aca="false">D34*E34</f>
        <v>0</v>
      </c>
      <c r="H34" s="116" t="n">
        <f aca="false">MIN((F34+G34),15000)</f>
        <v>11592</v>
      </c>
      <c r="I34" s="117" t="n">
        <f aca="false">ROUND((H34*12%),2)</f>
        <v>1391.04</v>
      </c>
      <c r="J34" s="117" t="n">
        <f aca="false">ROUNDUP((F34*0.75%),2)</f>
        <v>86.94</v>
      </c>
      <c r="K34" s="117" t="n">
        <v>0</v>
      </c>
      <c r="L34" s="118" t="n">
        <f aca="false">I34+J34</f>
        <v>1477.98</v>
      </c>
      <c r="M34" s="115" t="n">
        <f aca="false">ROUND((H34*12.5%),2)</f>
        <v>1449</v>
      </c>
      <c r="N34" s="115" t="n">
        <f aca="false">ROUND((H34*0.5%),2)</f>
        <v>57.96</v>
      </c>
      <c r="O34" s="118" t="n">
        <f aca="false">M34+N34</f>
        <v>1506.96</v>
      </c>
      <c r="P34" s="118" t="n">
        <f aca="false">ROUNDUP((F34*0.0325),2)</f>
        <v>376.74</v>
      </c>
      <c r="Q34" s="118" t="n">
        <f aca="false">M34+P34+N34</f>
        <v>1883.7</v>
      </c>
      <c r="R34" s="118" t="n">
        <f aca="false">(F34+G34)-L34-K34</f>
        <v>10114.02</v>
      </c>
    </row>
    <row r="35" customFormat="false" ht="18.75" hidden="false" customHeight="false" outlineLevel="0" collapsed="false">
      <c r="A35" s="50" t="n">
        <v>28</v>
      </c>
      <c r="B35" s="134" t="s">
        <v>142</v>
      </c>
      <c r="C35" s="113" t="n">
        <f aca="false">ATTENDANCE!AI36</f>
        <v>23</v>
      </c>
      <c r="D35" s="115" t="n">
        <f aca="false">ATTENDANCE!AJ36</f>
        <v>0</v>
      </c>
      <c r="E35" s="135" t="n">
        <v>504</v>
      </c>
      <c r="F35" s="115" t="n">
        <f aca="false">C35*E35</f>
        <v>11592</v>
      </c>
      <c r="G35" s="115" t="n">
        <f aca="false">D35*E35</f>
        <v>0</v>
      </c>
      <c r="H35" s="116" t="n">
        <f aca="false">MIN((F35+G35),15000)</f>
        <v>11592</v>
      </c>
      <c r="I35" s="117" t="n">
        <f aca="false">ROUND((H35*12%),2)</f>
        <v>1391.04</v>
      </c>
      <c r="J35" s="117" t="n">
        <f aca="false">ROUNDUP((F35*0.75%),2)</f>
        <v>86.94</v>
      </c>
      <c r="K35" s="117" t="n">
        <v>0</v>
      </c>
      <c r="L35" s="118" t="n">
        <f aca="false">I35+J35</f>
        <v>1477.98</v>
      </c>
      <c r="M35" s="115" t="n">
        <f aca="false">ROUND((H35*12.5%),2)</f>
        <v>1449</v>
      </c>
      <c r="N35" s="115" t="n">
        <f aca="false">ROUND((H35*0.5%),2)</f>
        <v>57.96</v>
      </c>
      <c r="O35" s="118" t="n">
        <f aca="false">M35+N35</f>
        <v>1506.96</v>
      </c>
      <c r="P35" s="118" t="n">
        <f aca="false">ROUNDUP((F35*0.0325),2)</f>
        <v>376.74</v>
      </c>
      <c r="Q35" s="118" t="n">
        <f aca="false">M35+P35+N35</f>
        <v>1883.7</v>
      </c>
      <c r="R35" s="118" t="n">
        <f aca="false">(F35+G35)-L35-K35</f>
        <v>10114.02</v>
      </c>
    </row>
    <row r="36" customFormat="false" ht="18.75" hidden="false" customHeight="false" outlineLevel="0" collapsed="false">
      <c r="A36" s="50" t="n">
        <v>29</v>
      </c>
      <c r="B36" s="134" t="s">
        <v>143</v>
      </c>
      <c r="C36" s="113" t="n">
        <f aca="false">ATTENDANCE!AI37</f>
        <v>23</v>
      </c>
      <c r="D36" s="115" t="n">
        <f aca="false">ATTENDANCE!AJ37</f>
        <v>0</v>
      </c>
      <c r="E36" s="135" t="n">
        <v>504</v>
      </c>
      <c r="F36" s="115" t="n">
        <f aca="false">C36*E36</f>
        <v>11592</v>
      </c>
      <c r="G36" s="115" t="n">
        <f aca="false">D36*E36</f>
        <v>0</v>
      </c>
      <c r="H36" s="116" t="n">
        <f aca="false">MIN((F36+G36),15000)</f>
        <v>11592</v>
      </c>
      <c r="I36" s="117" t="n">
        <f aca="false">ROUND((H36*12%),2)</f>
        <v>1391.04</v>
      </c>
      <c r="J36" s="117" t="n">
        <f aca="false">ROUNDUP((F36*0.75%),2)</f>
        <v>86.94</v>
      </c>
      <c r="K36" s="117" t="n">
        <v>0</v>
      </c>
      <c r="L36" s="118" t="n">
        <f aca="false">I36+J36</f>
        <v>1477.98</v>
      </c>
      <c r="M36" s="115" t="n">
        <f aca="false">ROUND((H36*12.5%),2)</f>
        <v>1449</v>
      </c>
      <c r="N36" s="115" t="n">
        <f aca="false">ROUND((H36*0.5%),2)</f>
        <v>57.96</v>
      </c>
      <c r="O36" s="118" t="n">
        <f aca="false">M36+N36</f>
        <v>1506.96</v>
      </c>
      <c r="P36" s="118" t="n">
        <f aca="false">ROUNDUP((F36*0.0325),2)</f>
        <v>376.74</v>
      </c>
      <c r="Q36" s="118" t="n">
        <f aca="false">M36+P36+N36</f>
        <v>1883.7</v>
      </c>
      <c r="R36" s="118" t="n">
        <f aca="false">(F36+G36)-L36-K36</f>
        <v>10114.02</v>
      </c>
    </row>
    <row r="37" customFormat="false" ht="18.75" hidden="false" customHeight="false" outlineLevel="0" collapsed="false">
      <c r="A37" s="50" t="n">
        <v>30</v>
      </c>
      <c r="B37" s="134" t="s">
        <v>144</v>
      </c>
      <c r="C37" s="113" t="n">
        <f aca="false">ATTENDANCE!AI38</f>
        <v>16</v>
      </c>
      <c r="D37" s="115" t="n">
        <f aca="false">ATTENDANCE!AJ38</f>
        <v>0</v>
      </c>
      <c r="E37" s="135" t="n">
        <v>504</v>
      </c>
      <c r="F37" s="115" t="n">
        <f aca="false">C37*E37</f>
        <v>8064</v>
      </c>
      <c r="G37" s="115" t="n">
        <f aca="false">D37*E37</f>
        <v>0</v>
      </c>
      <c r="H37" s="116" t="n">
        <f aca="false">MIN((F37+G37),15000)</f>
        <v>8064</v>
      </c>
      <c r="I37" s="117" t="n">
        <f aca="false">ROUND((H37*12%),2)</f>
        <v>967.68</v>
      </c>
      <c r="J37" s="117" t="n">
        <f aca="false">ROUNDUP((F37*0.75%),2)</f>
        <v>60.48</v>
      </c>
      <c r="K37" s="117" t="n">
        <v>0</v>
      </c>
      <c r="L37" s="118" t="n">
        <f aca="false">I37+J37</f>
        <v>1028.16</v>
      </c>
      <c r="M37" s="115" t="n">
        <f aca="false">ROUND((H37*12.5%),2)</f>
        <v>1008</v>
      </c>
      <c r="N37" s="115" t="n">
        <f aca="false">ROUND((H37*0.5%),2)</f>
        <v>40.32</v>
      </c>
      <c r="O37" s="118" t="n">
        <f aca="false">M37+N37</f>
        <v>1048.32</v>
      </c>
      <c r="P37" s="118" t="n">
        <f aca="false">ROUNDUP((F37*0.0325),2)</f>
        <v>262.08</v>
      </c>
      <c r="Q37" s="118" t="n">
        <f aca="false">M37+P37+N37</f>
        <v>1310.4</v>
      </c>
      <c r="R37" s="118" t="n">
        <f aca="false">(F37+G37)-L37-K37</f>
        <v>7035.84</v>
      </c>
    </row>
    <row r="38" customFormat="false" ht="18.75" hidden="false" customHeight="false" outlineLevel="0" collapsed="false">
      <c r="A38" s="50" t="n">
        <v>31</v>
      </c>
      <c r="B38" s="134" t="s">
        <v>145</v>
      </c>
      <c r="C38" s="113" t="n">
        <f aca="false">ATTENDANCE!AI39</f>
        <v>23</v>
      </c>
      <c r="D38" s="115" t="n">
        <f aca="false">ATTENDANCE!AJ39</f>
        <v>0</v>
      </c>
      <c r="E38" s="135" t="n">
        <v>504</v>
      </c>
      <c r="F38" s="115" t="n">
        <f aca="false">C38*E38</f>
        <v>11592</v>
      </c>
      <c r="G38" s="115" t="n">
        <f aca="false">D38*E38</f>
        <v>0</v>
      </c>
      <c r="H38" s="116" t="n">
        <f aca="false">MIN((F38+G38),15000)</f>
        <v>11592</v>
      </c>
      <c r="I38" s="117" t="n">
        <f aca="false">ROUND((H38*12%),2)</f>
        <v>1391.04</v>
      </c>
      <c r="J38" s="117" t="n">
        <f aca="false">ROUNDUP((F38*0.75%),2)</f>
        <v>86.94</v>
      </c>
      <c r="K38" s="117" t="n">
        <v>0</v>
      </c>
      <c r="L38" s="118" t="n">
        <f aca="false">I38+J38</f>
        <v>1477.98</v>
      </c>
      <c r="M38" s="115" t="n">
        <f aca="false">ROUND((H38*12.5%),2)</f>
        <v>1449</v>
      </c>
      <c r="N38" s="115" t="n">
        <f aca="false">ROUND((H38*0.5%),2)</f>
        <v>57.96</v>
      </c>
      <c r="O38" s="118" t="n">
        <f aca="false">M38+N38</f>
        <v>1506.96</v>
      </c>
      <c r="P38" s="118" t="n">
        <f aca="false">ROUNDUP((F38*0.0325),2)</f>
        <v>376.74</v>
      </c>
      <c r="Q38" s="118" t="n">
        <f aca="false">M38+P38+N38</f>
        <v>1883.7</v>
      </c>
      <c r="R38" s="118" t="n">
        <f aca="false">(F38+G38)-L38-K38</f>
        <v>10114.02</v>
      </c>
    </row>
    <row r="39" s="127" customFormat="true" ht="18.75" hidden="false" customHeight="false" outlineLevel="0" collapsed="false">
      <c r="A39" s="121" t="s">
        <v>146</v>
      </c>
      <c r="B39" s="121"/>
      <c r="C39" s="122" t="n">
        <f aca="false">SUM(C27:C38)</f>
        <v>259.5</v>
      </c>
      <c r="D39" s="123" t="n">
        <f aca="false">SUM(D27:D38)</f>
        <v>0</v>
      </c>
      <c r="E39" s="124"/>
      <c r="F39" s="132" t="n">
        <f aca="false">SUM(F27:F38)</f>
        <v>130788</v>
      </c>
      <c r="G39" s="132" t="n">
        <f aca="false">SUM(G27:G38)</f>
        <v>0</v>
      </c>
      <c r="H39" s="133" t="n">
        <f aca="false">SUM(H27:H38)</f>
        <v>130788</v>
      </c>
      <c r="I39" s="133" t="n">
        <f aca="false">SUM(I27:I38)</f>
        <v>15694.56</v>
      </c>
      <c r="J39" s="133" t="n">
        <f aca="false">SUM(J27:J38)</f>
        <v>980.91</v>
      </c>
      <c r="K39" s="133" t="n">
        <f aca="false">SUM(K27:K38)</f>
        <v>0</v>
      </c>
      <c r="L39" s="132" t="n">
        <f aca="false">SUM(L27:L38)</f>
        <v>16675.47</v>
      </c>
      <c r="M39" s="132" t="n">
        <f aca="false">SUM(M27:M38)</f>
        <v>16348.5</v>
      </c>
      <c r="N39" s="132" t="n">
        <f aca="false">SUM(N27:N38)</f>
        <v>653.94</v>
      </c>
      <c r="O39" s="132" t="n">
        <f aca="false">SUM(O27:O38)</f>
        <v>17002.44</v>
      </c>
      <c r="P39" s="132" t="n">
        <f aca="false">SUM(P27:P38)</f>
        <v>4250.61</v>
      </c>
      <c r="Q39" s="132" t="n">
        <f aca="false">SUM(Q27:Q38)</f>
        <v>21253.05</v>
      </c>
      <c r="R39" s="132" t="n">
        <f aca="false">SUM(R27:R38)</f>
        <v>114112.53</v>
      </c>
    </row>
    <row r="40" customFormat="false" ht="18" hidden="false" customHeight="false" outlineLevel="0" collapsed="false">
      <c r="A40" s="50"/>
      <c r="B40" s="136" t="s">
        <v>43</v>
      </c>
      <c r="C40" s="137" t="n">
        <f aca="false">C16+C26+C39</f>
        <v>661</v>
      </c>
      <c r="D40" s="137" t="n">
        <f aca="false">D16+D26+D39</f>
        <v>0</v>
      </c>
      <c r="E40" s="137"/>
      <c r="F40" s="137" t="n">
        <f aca="false">F16+F26+F39</f>
        <v>392231.5</v>
      </c>
      <c r="G40" s="137" t="n">
        <f aca="false">G16+G26+G39</f>
        <v>0</v>
      </c>
      <c r="H40" s="138" t="n">
        <f aca="false">H16+H26+H39</f>
        <v>382484.5</v>
      </c>
      <c r="I40" s="138" t="n">
        <f aca="false">I16+I26+I39</f>
        <v>45898.14</v>
      </c>
      <c r="J40" s="138" t="n">
        <f aca="false">J16+J26+J39</f>
        <v>2941.86</v>
      </c>
      <c r="K40" s="138" t="n">
        <f aca="false">K39+K26+K16</f>
        <v>1200</v>
      </c>
      <c r="L40" s="137" t="n">
        <f aca="false">L16+L26+L39</f>
        <v>48840</v>
      </c>
      <c r="M40" s="137" t="n">
        <f aca="false">M16+M26+M39</f>
        <v>47810.59</v>
      </c>
      <c r="N40" s="137" t="n">
        <f aca="false">N16+N26+N39</f>
        <v>1912.45</v>
      </c>
      <c r="O40" s="139" t="n">
        <f aca="false">O16+O26+O39</f>
        <v>49723.04</v>
      </c>
      <c r="P40" s="140" t="n">
        <f aca="false">P16+P26+P39</f>
        <v>12747.59</v>
      </c>
      <c r="Q40" s="137" t="n">
        <f aca="false">Q16+Q26+Q39</f>
        <v>62470.63</v>
      </c>
      <c r="R40" s="141" t="n">
        <f aca="false">R16+R26+R39</f>
        <v>342191.5</v>
      </c>
    </row>
    <row r="41" customFormat="false" ht="15" hidden="false" customHeight="false" outlineLevel="0" collapsed="false">
      <c r="L41" s="101"/>
    </row>
    <row r="43" customFormat="false" ht="15" hidden="false" customHeight="false" outlineLevel="0" collapsed="false">
      <c r="M43" s="101"/>
    </row>
    <row r="44" customFormat="false" ht="15" hidden="false" customHeight="false" outlineLevel="0" collapsed="false">
      <c r="L44" s="142"/>
      <c r="M44" s="142"/>
      <c r="N44" s="142"/>
      <c r="P44" s="142"/>
    </row>
  </sheetData>
  <mergeCells count="17">
    <mergeCell ref="A1:R1"/>
    <mergeCell ref="A2:R2"/>
    <mergeCell ref="A3:R3"/>
    <mergeCell ref="A4:A5"/>
    <mergeCell ref="B4:B5"/>
    <mergeCell ref="C4:C5"/>
    <mergeCell ref="D4:D5"/>
    <mergeCell ref="E4:E5"/>
    <mergeCell ref="F4:F5"/>
    <mergeCell ref="G4:G5"/>
    <mergeCell ref="H4:H5"/>
    <mergeCell ref="I4:L4"/>
    <mergeCell ref="M4:Q4"/>
    <mergeCell ref="R4:R5"/>
    <mergeCell ref="A16:B16"/>
    <mergeCell ref="A26:B26"/>
    <mergeCell ref="A39:B39"/>
  </mergeCells>
  <printOptions headings="false" gridLines="false" gridLinesSet="true" horizontalCentered="true" verticalCentered="false"/>
  <pageMargins left="0.551388888888889" right="0.157638888888889" top="0.157638888888889" bottom="0.157638888888889"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4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9" activeCellId="0" sqref="C9"/>
    </sheetView>
  </sheetViews>
  <sheetFormatPr defaultColWidth="9.15625" defaultRowHeight="12.75" zeroHeight="false" outlineLevelRow="0" outlineLevelCol="0"/>
  <cols>
    <col collapsed="false" customWidth="true" hidden="false" outlineLevel="0" max="1" min="1" style="143" width="8.29"/>
    <col collapsed="false" customWidth="true" hidden="false" outlineLevel="0" max="2" min="2" style="144" width="9.29"/>
    <col collapsed="false" customWidth="true" hidden="false" outlineLevel="0" max="3" min="3" style="145" width="26.71"/>
    <col collapsed="false" customWidth="true" hidden="false" outlineLevel="0" max="4" min="4" style="146" width="3.71"/>
    <col collapsed="false" customWidth="true" hidden="false" outlineLevel="0" max="14" min="5" style="143" width="3.71"/>
    <col collapsed="false" customWidth="true" hidden="false" outlineLevel="0" max="15" min="15" style="147" width="3.71"/>
    <col collapsed="false" customWidth="true" hidden="false" outlineLevel="0" max="18" min="16" style="143" width="3.71"/>
    <col collapsed="false" customWidth="true" hidden="false" outlineLevel="0" max="19" min="19" style="146" width="3.71"/>
    <col collapsed="false" customWidth="true" hidden="false" outlineLevel="0" max="21" min="20" style="143" width="3.71"/>
    <col collapsed="false" customWidth="true" hidden="false" outlineLevel="0" max="22" min="22" style="147" width="3.71"/>
    <col collapsed="false" customWidth="true" hidden="false" outlineLevel="0" max="24" min="23" style="143" width="3.71"/>
    <col collapsed="false" customWidth="true" hidden="false" outlineLevel="0" max="25" min="25" style="147" width="3.71"/>
    <col collapsed="false" customWidth="true" hidden="false" outlineLevel="0" max="26" min="26" style="146" width="3.71"/>
    <col collapsed="false" customWidth="true" hidden="false" outlineLevel="0" max="29" min="27" style="143" width="3.71"/>
    <col collapsed="false" customWidth="true" hidden="false" outlineLevel="0" max="30" min="30" style="147" width="3.71"/>
    <col collapsed="false" customWidth="true" hidden="false" outlineLevel="0" max="34" min="31" style="143" width="3.71"/>
    <col collapsed="false" customWidth="true" hidden="false" outlineLevel="0" max="35" min="35" style="146" width="11.14"/>
    <col collapsed="false" customWidth="true" hidden="false" outlineLevel="0" max="36" min="36" style="143" width="6.42"/>
    <col collapsed="false" customWidth="false" hidden="false" outlineLevel="0" max="1024" min="37" style="144" width="9.14"/>
  </cols>
  <sheetData>
    <row r="1" s="149" customFormat="true" ht="12" hidden="false" customHeight="true" outlineLevel="0" collapsed="false">
      <c r="A1" s="148" t="s">
        <v>147</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row>
    <row r="2" s="154" customFormat="true" ht="14.25" hidden="false" customHeight="true" outlineLevel="0" collapsed="false">
      <c r="A2" s="150" t="s">
        <v>148</v>
      </c>
      <c r="B2" s="150"/>
      <c r="C2" s="150"/>
      <c r="D2" s="151"/>
      <c r="E2" s="151"/>
      <c r="F2" s="151"/>
      <c r="G2" s="151"/>
      <c r="H2" s="151"/>
      <c r="I2" s="151"/>
      <c r="J2" s="151"/>
      <c r="K2" s="151"/>
      <c r="L2" s="151"/>
      <c r="M2" s="151"/>
      <c r="N2" s="151"/>
      <c r="O2" s="151"/>
      <c r="P2" s="151"/>
      <c r="Q2" s="151"/>
      <c r="R2" s="151"/>
      <c r="S2" s="151"/>
      <c r="T2" s="151"/>
      <c r="U2" s="151" t="s">
        <v>149</v>
      </c>
      <c r="V2" s="151"/>
      <c r="W2" s="151"/>
      <c r="X2" s="151"/>
      <c r="Y2" s="152" t="n">
        <v>45323</v>
      </c>
      <c r="Z2" s="152"/>
      <c r="AA2" s="152"/>
      <c r="AB2" s="152"/>
      <c r="AC2" s="152"/>
      <c r="AD2" s="153" t="s">
        <v>66</v>
      </c>
      <c r="AE2" s="153"/>
      <c r="AF2" s="153"/>
      <c r="AG2" s="153"/>
      <c r="AH2" s="152" t="n">
        <v>45351</v>
      </c>
      <c r="AI2" s="152"/>
      <c r="AJ2" s="152"/>
    </row>
    <row r="3" s="149" customFormat="true" ht="38.25" hidden="false" customHeight="true" outlineLevel="0" collapsed="false">
      <c r="A3" s="155" t="s">
        <v>150</v>
      </c>
      <c r="B3" s="155"/>
      <c r="C3" s="155"/>
      <c r="D3" s="156" t="s">
        <v>14</v>
      </c>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row>
    <row r="4" s="149" customFormat="true" ht="13.5" hidden="false" customHeight="true" outlineLevel="0" collapsed="false">
      <c r="A4" s="155" t="s">
        <v>151</v>
      </c>
      <c r="B4" s="155"/>
      <c r="C4" s="155"/>
      <c r="D4" s="157" t="s">
        <v>152</v>
      </c>
      <c r="E4" s="157"/>
      <c r="F4" s="157"/>
      <c r="G4" s="157"/>
      <c r="H4" s="157"/>
      <c r="I4" s="157"/>
      <c r="J4" s="157"/>
      <c r="K4" s="157"/>
      <c r="L4" s="157"/>
      <c r="M4" s="157"/>
      <c r="N4" s="157"/>
      <c r="O4" s="157"/>
      <c r="P4" s="157"/>
      <c r="Q4" s="157"/>
      <c r="R4" s="157"/>
      <c r="S4" s="157"/>
      <c r="T4" s="157"/>
      <c r="U4" s="157" t="s">
        <v>153</v>
      </c>
      <c r="V4" s="157"/>
      <c r="W4" s="157"/>
      <c r="X4" s="157"/>
      <c r="Y4" s="157"/>
      <c r="Z4" s="157"/>
      <c r="AA4" s="157"/>
      <c r="AB4" s="158" t="n">
        <v>2874</v>
      </c>
      <c r="AC4" s="158"/>
      <c r="AD4" s="158"/>
      <c r="AE4" s="158"/>
      <c r="AF4" s="158"/>
      <c r="AG4" s="158"/>
      <c r="AH4" s="158"/>
      <c r="AI4" s="158"/>
      <c r="AJ4" s="158"/>
    </row>
    <row r="5" s="149" customFormat="true" ht="12.75" hidden="false" customHeight="true" outlineLevel="0" collapsed="false">
      <c r="A5" s="155" t="s">
        <v>154</v>
      </c>
      <c r="B5" s="155"/>
      <c r="C5" s="155"/>
      <c r="D5" s="158" t="s">
        <v>155</v>
      </c>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row>
    <row r="6" s="149" customFormat="true" ht="12.75" hidden="false" customHeight="true" outlineLevel="0" collapsed="false">
      <c r="A6" s="159" t="s">
        <v>156</v>
      </c>
      <c r="B6" s="159"/>
      <c r="C6" s="159"/>
      <c r="D6" s="157" t="s">
        <v>157</v>
      </c>
      <c r="E6" s="157"/>
      <c r="F6" s="157"/>
      <c r="G6" s="157"/>
      <c r="H6" s="157"/>
      <c r="I6" s="157"/>
      <c r="J6" s="157"/>
      <c r="K6" s="157"/>
      <c r="L6" s="157"/>
      <c r="M6" s="157"/>
      <c r="N6" s="157"/>
      <c r="O6" s="157"/>
      <c r="P6" s="157"/>
      <c r="Q6" s="157"/>
      <c r="R6" s="157"/>
      <c r="S6" s="157" t="s">
        <v>158</v>
      </c>
      <c r="T6" s="157"/>
      <c r="U6" s="157"/>
      <c r="V6" s="157"/>
      <c r="W6" s="157"/>
      <c r="X6" s="157"/>
      <c r="Y6" s="157"/>
      <c r="Z6" s="157"/>
      <c r="AA6" s="157" t="s">
        <v>159</v>
      </c>
      <c r="AB6" s="157"/>
      <c r="AC6" s="157"/>
      <c r="AD6" s="157"/>
      <c r="AE6" s="157"/>
      <c r="AF6" s="157"/>
      <c r="AG6" s="157"/>
      <c r="AH6" s="157"/>
      <c r="AI6" s="157"/>
      <c r="AJ6" s="157"/>
    </row>
    <row r="7" s="149" customFormat="true" ht="12" hidden="false" customHeight="true" outlineLevel="0" collapsed="false">
      <c r="A7" s="155" t="s">
        <v>160</v>
      </c>
      <c r="B7" s="155"/>
      <c r="C7" s="155"/>
      <c r="D7" s="157" t="s">
        <v>161</v>
      </c>
      <c r="E7" s="157"/>
      <c r="F7" s="157"/>
      <c r="G7" s="157"/>
      <c r="H7" s="157"/>
      <c r="I7" s="157"/>
      <c r="J7" s="157"/>
      <c r="K7" s="157"/>
      <c r="L7" s="157"/>
      <c r="M7" s="157"/>
      <c r="N7" s="157"/>
      <c r="O7" s="157"/>
      <c r="P7" s="157"/>
      <c r="Q7" s="157"/>
      <c r="R7" s="157"/>
      <c r="S7" s="157"/>
      <c r="T7" s="157"/>
      <c r="U7" s="157" t="s">
        <v>149</v>
      </c>
      <c r="V7" s="157"/>
      <c r="W7" s="157"/>
      <c r="X7" s="157"/>
      <c r="Y7" s="160" t="n">
        <v>45152</v>
      </c>
      <c r="Z7" s="160"/>
      <c r="AA7" s="160"/>
      <c r="AB7" s="160"/>
      <c r="AC7" s="160"/>
      <c r="AD7" s="161" t="s">
        <v>66</v>
      </c>
      <c r="AE7" s="161"/>
      <c r="AF7" s="161"/>
      <c r="AG7" s="161"/>
      <c r="AH7" s="160" t="n">
        <v>45882</v>
      </c>
      <c r="AI7" s="160"/>
      <c r="AJ7" s="160"/>
    </row>
    <row r="8" s="165" customFormat="true" ht="33" hidden="false" customHeight="true" outlineLevel="0" collapsed="false">
      <c r="A8" s="162" t="s">
        <v>162</v>
      </c>
      <c r="B8" s="162" t="s">
        <v>163</v>
      </c>
      <c r="C8" s="162" t="s">
        <v>164</v>
      </c>
      <c r="D8" s="158" t="n">
        <v>1</v>
      </c>
      <c r="E8" s="158" t="n">
        <v>2</v>
      </c>
      <c r="F8" s="158" t="n">
        <v>3</v>
      </c>
      <c r="G8" s="158" t="n">
        <v>4</v>
      </c>
      <c r="H8" s="158" t="n">
        <v>5</v>
      </c>
      <c r="I8" s="158" t="n">
        <v>6</v>
      </c>
      <c r="J8" s="158" t="n">
        <v>7</v>
      </c>
      <c r="K8" s="158" t="n">
        <v>8</v>
      </c>
      <c r="L8" s="158" t="n">
        <v>9</v>
      </c>
      <c r="M8" s="158" t="n">
        <v>10</v>
      </c>
      <c r="N8" s="158" t="n">
        <v>11</v>
      </c>
      <c r="O8" s="158" t="n">
        <v>12</v>
      </c>
      <c r="P8" s="158" t="n">
        <v>13</v>
      </c>
      <c r="Q8" s="158" t="n">
        <v>14</v>
      </c>
      <c r="R8" s="158" t="n">
        <v>15</v>
      </c>
      <c r="S8" s="158" t="n">
        <v>16</v>
      </c>
      <c r="T8" s="158" t="n">
        <v>17</v>
      </c>
      <c r="U8" s="158" t="n">
        <v>18</v>
      </c>
      <c r="V8" s="158" t="n">
        <v>19</v>
      </c>
      <c r="W8" s="158" t="n">
        <v>20</v>
      </c>
      <c r="X8" s="158" t="n">
        <v>21</v>
      </c>
      <c r="Y8" s="158" t="n">
        <v>22</v>
      </c>
      <c r="Z8" s="158" t="n">
        <v>23</v>
      </c>
      <c r="AA8" s="158" t="n">
        <v>24</v>
      </c>
      <c r="AB8" s="158" t="n">
        <v>25</v>
      </c>
      <c r="AC8" s="158" t="n">
        <v>26</v>
      </c>
      <c r="AD8" s="158" t="n">
        <v>27</v>
      </c>
      <c r="AE8" s="158" t="n">
        <v>28</v>
      </c>
      <c r="AF8" s="158" t="n">
        <v>29</v>
      </c>
      <c r="AG8" s="158" t="n">
        <v>30</v>
      </c>
      <c r="AH8" s="158" t="n">
        <v>31</v>
      </c>
      <c r="AI8" s="163" t="s">
        <v>165</v>
      </c>
      <c r="AJ8" s="163" t="s">
        <v>166</v>
      </c>
      <c r="AK8" s="164"/>
      <c r="AL8" s="164"/>
      <c r="AM8" s="164"/>
      <c r="AN8" s="164"/>
    </row>
    <row r="9" s="164" customFormat="true" ht="15" hidden="false" customHeight="true" outlineLevel="0" collapsed="false">
      <c r="A9" s="157" t="n">
        <v>1</v>
      </c>
      <c r="B9" s="166" t="s">
        <v>167</v>
      </c>
      <c r="C9" s="112" t="s">
        <v>113</v>
      </c>
      <c r="D9" s="158" t="n">
        <v>1</v>
      </c>
      <c r="E9" s="158" t="n">
        <v>1</v>
      </c>
      <c r="F9" s="158" t="n">
        <v>1</v>
      </c>
      <c r="G9" s="167" t="s">
        <v>168</v>
      </c>
      <c r="H9" s="158" t="n">
        <v>1</v>
      </c>
      <c r="I9" s="158" t="n">
        <v>1</v>
      </c>
      <c r="J9" s="158" t="n">
        <v>1</v>
      </c>
      <c r="K9" s="158" t="n">
        <v>1</v>
      </c>
      <c r="L9" s="158" t="n">
        <v>1</v>
      </c>
      <c r="M9" s="158" t="n">
        <v>1</v>
      </c>
      <c r="N9" s="167" t="s">
        <v>168</v>
      </c>
      <c r="O9" s="158" t="n">
        <v>1</v>
      </c>
      <c r="P9" s="158" t="n">
        <v>1</v>
      </c>
      <c r="Q9" s="158" t="n">
        <v>1</v>
      </c>
      <c r="R9" s="158" t="n">
        <v>1</v>
      </c>
      <c r="S9" s="158" t="n">
        <v>1</v>
      </c>
      <c r="T9" s="158" t="n">
        <v>1</v>
      </c>
      <c r="U9" s="167" t="s">
        <v>168</v>
      </c>
      <c r="V9" s="158" t="n">
        <v>1</v>
      </c>
      <c r="W9" s="158" t="n">
        <v>1</v>
      </c>
      <c r="X9" s="158" t="n">
        <v>1</v>
      </c>
      <c r="Y9" s="158" t="n">
        <v>0</v>
      </c>
      <c r="Z9" s="158" t="n">
        <v>0</v>
      </c>
      <c r="AA9" s="158" t="n">
        <v>1</v>
      </c>
      <c r="AB9" s="167" t="s">
        <v>168</v>
      </c>
      <c r="AC9" s="158" t="n">
        <v>1</v>
      </c>
      <c r="AD9" s="158" t="n">
        <v>1</v>
      </c>
      <c r="AE9" s="158" t="n">
        <v>1</v>
      </c>
      <c r="AF9" s="158" t="n">
        <v>1</v>
      </c>
      <c r="AG9" s="158" t="s">
        <v>169</v>
      </c>
      <c r="AH9" s="158" t="s">
        <v>169</v>
      </c>
      <c r="AI9" s="157" t="n">
        <f aca="false">SUM(D9:AH9)</f>
        <v>23</v>
      </c>
      <c r="AJ9" s="157" t="n">
        <v>0</v>
      </c>
    </row>
    <row r="10" s="164" customFormat="true" ht="15" hidden="false" customHeight="true" outlineLevel="0" collapsed="false">
      <c r="A10" s="157" t="n">
        <v>2</v>
      </c>
      <c r="B10" s="166" t="s">
        <v>167</v>
      </c>
      <c r="C10" s="112" t="s">
        <v>114</v>
      </c>
      <c r="D10" s="158" t="n">
        <v>1</v>
      </c>
      <c r="E10" s="158" t="n">
        <v>1</v>
      </c>
      <c r="F10" s="158" t="n">
        <v>1</v>
      </c>
      <c r="G10" s="167" t="s">
        <v>168</v>
      </c>
      <c r="H10" s="158" t="n">
        <v>1</v>
      </c>
      <c r="I10" s="158" t="n">
        <v>1</v>
      </c>
      <c r="J10" s="158" t="n">
        <v>1</v>
      </c>
      <c r="K10" s="158" t="n">
        <v>1</v>
      </c>
      <c r="L10" s="158" t="n">
        <v>0</v>
      </c>
      <c r="M10" s="158" t="n">
        <v>1</v>
      </c>
      <c r="N10" s="167" t="s">
        <v>168</v>
      </c>
      <c r="O10" s="158" t="n">
        <v>0</v>
      </c>
      <c r="P10" s="158" t="n">
        <v>1</v>
      </c>
      <c r="Q10" s="158" t="n">
        <v>1</v>
      </c>
      <c r="R10" s="158" t="n">
        <v>1</v>
      </c>
      <c r="S10" s="158" t="n">
        <v>1</v>
      </c>
      <c r="T10" s="158" t="n">
        <v>1</v>
      </c>
      <c r="U10" s="167" t="s">
        <v>168</v>
      </c>
      <c r="V10" s="158" t="n">
        <v>1</v>
      </c>
      <c r="W10" s="158" t="n">
        <v>1</v>
      </c>
      <c r="X10" s="158" t="n">
        <v>1</v>
      </c>
      <c r="Y10" s="158" t="n">
        <v>1</v>
      </c>
      <c r="Z10" s="158" t="n">
        <v>1</v>
      </c>
      <c r="AA10" s="158" t="n">
        <v>1</v>
      </c>
      <c r="AB10" s="167" t="s">
        <v>168</v>
      </c>
      <c r="AC10" s="158" t="n">
        <v>1</v>
      </c>
      <c r="AD10" s="158" t="n">
        <v>1</v>
      </c>
      <c r="AE10" s="158" t="n">
        <v>1</v>
      </c>
      <c r="AF10" s="158" t="n">
        <v>1</v>
      </c>
      <c r="AG10" s="158" t="s">
        <v>169</v>
      </c>
      <c r="AH10" s="158" t="s">
        <v>169</v>
      </c>
      <c r="AI10" s="157" t="n">
        <f aca="false">SUM(D10:AH10)</f>
        <v>23</v>
      </c>
      <c r="AJ10" s="157" t="n">
        <v>0</v>
      </c>
    </row>
    <row r="11" s="164" customFormat="true" ht="15" hidden="false" customHeight="true" outlineLevel="0" collapsed="false">
      <c r="A11" s="157" t="n">
        <v>3</v>
      </c>
      <c r="B11" s="166" t="s">
        <v>167</v>
      </c>
      <c r="C11" s="112" t="s">
        <v>115</v>
      </c>
      <c r="D11" s="158" t="n">
        <v>1</v>
      </c>
      <c r="E11" s="158" t="n">
        <v>1</v>
      </c>
      <c r="F11" s="158" t="n">
        <v>1</v>
      </c>
      <c r="G11" s="167" t="s">
        <v>168</v>
      </c>
      <c r="H11" s="158" t="n">
        <v>1</v>
      </c>
      <c r="I11" s="158" t="n">
        <v>1</v>
      </c>
      <c r="J11" s="158" t="n">
        <v>1</v>
      </c>
      <c r="K11" s="158" t="n">
        <v>1</v>
      </c>
      <c r="L11" s="158" t="n">
        <v>1</v>
      </c>
      <c r="M11" s="158" t="n">
        <v>1</v>
      </c>
      <c r="N11" s="167" t="s">
        <v>168</v>
      </c>
      <c r="O11" s="158" t="n">
        <v>1</v>
      </c>
      <c r="P11" s="158" t="n">
        <v>1</v>
      </c>
      <c r="Q11" s="158" t="n">
        <v>1</v>
      </c>
      <c r="R11" s="158" t="n">
        <v>1</v>
      </c>
      <c r="S11" s="158" t="n">
        <v>1</v>
      </c>
      <c r="T11" s="158" t="n">
        <v>1</v>
      </c>
      <c r="U11" s="167" t="s">
        <v>168</v>
      </c>
      <c r="V11" s="158" t="n">
        <v>1</v>
      </c>
      <c r="W11" s="158" t="n">
        <v>0</v>
      </c>
      <c r="X11" s="158" t="n">
        <v>0</v>
      </c>
      <c r="Y11" s="158" t="n">
        <v>1</v>
      </c>
      <c r="Z11" s="158" t="n">
        <v>1</v>
      </c>
      <c r="AA11" s="158" t="n">
        <v>1</v>
      </c>
      <c r="AB11" s="167" t="s">
        <v>168</v>
      </c>
      <c r="AC11" s="158" t="n">
        <v>1</v>
      </c>
      <c r="AD11" s="158" t="n">
        <v>1</v>
      </c>
      <c r="AE11" s="158" t="n">
        <v>1</v>
      </c>
      <c r="AF11" s="158" t="n">
        <v>1</v>
      </c>
      <c r="AG11" s="158" t="s">
        <v>169</v>
      </c>
      <c r="AH11" s="158" t="s">
        <v>169</v>
      </c>
      <c r="AI11" s="157" t="n">
        <f aca="false">SUM(D11:AH11)</f>
        <v>23</v>
      </c>
      <c r="AJ11" s="157" t="n">
        <v>0</v>
      </c>
    </row>
    <row r="12" s="164" customFormat="true" ht="15" hidden="false" customHeight="true" outlineLevel="0" collapsed="false">
      <c r="A12" s="157" t="n">
        <v>4</v>
      </c>
      <c r="B12" s="166" t="s">
        <v>167</v>
      </c>
      <c r="C12" s="112" t="s">
        <v>116</v>
      </c>
      <c r="D12" s="158" t="n">
        <v>1</v>
      </c>
      <c r="E12" s="158" t="n">
        <v>1</v>
      </c>
      <c r="F12" s="158" t="n">
        <v>1</v>
      </c>
      <c r="G12" s="167" t="s">
        <v>168</v>
      </c>
      <c r="H12" s="158" t="n">
        <v>0</v>
      </c>
      <c r="I12" s="158" t="n">
        <v>0.5</v>
      </c>
      <c r="J12" s="158" t="n">
        <v>0</v>
      </c>
      <c r="K12" s="158" t="n">
        <v>1</v>
      </c>
      <c r="L12" s="158" t="n">
        <v>1</v>
      </c>
      <c r="M12" s="158" t="n">
        <v>1</v>
      </c>
      <c r="N12" s="167" t="s">
        <v>168</v>
      </c>
      <c r="O12" s="158" t="n">
        <v>1</v>
      </c>
      <c r="P12" s="158" t="n">
        <v>1</v>
      </c>
      <c r="Q12" s="158" t="n">
        <v>1</v>
      </c>
      <c r="R12" s="158" t="n">
        <v>1</v>
      </c>
      <c r="S12" s="158" t="n">
        <v>1</v>
      </c>
      <c r="T12" s="158" t="n">
        <v>1</v>
      </c>
      <c r="U12" s="167" t="s">
        <v>168</v>
      </c>
      <c r="V12" s="158" t="n">
        <v>1</v>
      </c>
      <c r="W12" s="158" t="n">
        <v>1</v>
      </c>
      <c r="X12" s="158" t="n">
        <v>1</v>
      </c>
      <c r="Y12" s="158" t="n">
        <v>1</v>
      </c>
      <c r="Z12" s="158" t="n">
        <v>1</v>
      </c>
      <c r="AA12" s="158" t="n">
        <v>1</v>
      </c>
      <c r="AB12" s="167" t="n">
        <v>0.5</v>
      </c>
      <c r="AC12" s="158" t="n">
        <v>1</v>
      </c>
      <c r="AD12" s="158" t="n">
        <v>1</v>
      </c>
      <c r="AE12" s="158" t="n">
        <v>1</v>
      </c>
      <c r="AF12" s="158" t="n">
        <v>1</v>
      </c>
      <c r="AG12" s="158" t="s">
        <v>169</v>
      </c>
      <c r="AH12" s="158" t="s">
        <v>169</v>
      </c>
      <c r="AI12" s="157" t="n">
        <f aca="false">SUM(D12:AH12)</f>
        <v>23</v>
      </c>
      <c r="AJ12" s="157" t="n">
        <v>0</v>
      </c>
    </row>
    <row r="13" s="164" customFormat="true" ht="15" hidden="false" customHeight="true" outlineLevel="0" collapsed="false">
      <c r="A13" s="157" t="n">
        <v>5</v>
      </c>
      <c r="B13" s="166" t="s">
        <v>167</v>
      </c>
      <c r="C13" s="112" t="s">
        <v>117</v>
      </c>
      <c r="D13" s="158" t="n">
        <v>1</v>
      </c>
      <c r="E13" s="158" t="n">
        <v>1</v>
      </c>
      <c r="F13" s="158" t="n">
        <v>0</v>
      </c>
      <c r="G13" s="167" t="s">
        <v>168</v>
      </c>
      <c r="H13" s="158" t="n">
        <v>1</v>
      </c>
      <c r="I13" s="158" t="n">
        <v>1</v>
      </c>
      <c r="J13" s="158" t="n">
        <v>1</v>
      </c>
      <c r="K13" s="158" t="n">
        <v>1</v>
      </c>
      <c r="L13" s="158" t="n">
        <v>1</v>
      </c>
      <c r="M13" s="158" t="n">
        <v>1</v>
      </c>
      <c r="N13" s="167" t="s">
        <v>168</v>
      </c>
      <c r="O13" s="158" t="n">
        <v>1</v>
      </c>
      <c r="P13" s="158" t="n">
        <v>1</v>
      </c>
      <c r="Q13" s="158" t="n">
        <v>1</v>
      </c>
      <c r="R13" s="158" t="n">
        <v>1</v>
      </c>
      <c r="S13" s="158" t="n">
        <v>1</v>
      </c>
      <c r="T13" s="158" t="n">
        <v>1</v>
      </c>
      <c r="U13" s="167" t="s">
        <v>168</v>
      </c>
      <c r="V13" s="158" t="n">
        <v>0</v>
      </c>
      <c r="W13" s="158" t="n">
        <v>1</v>
      </c>
      <c r="X13" s="158" t="n">
        <v>1</v>
      </c>
      <c r="Y13" s="158" t="n">
        <v>1</v>
      </c>
      <c r="Z13" s="158" t="n">
        <v>1</v>
      </c>
      <c r="AA13" s="158" t="n">
        <v>1</v>
      </c>
      <c r="AB13" s="167" t="s">
        <v>168</v>
      </c>
      <c r="AC13" s="158" t="n">
        <v>1</v>
      </c>
      <c r="AD13" s="158" t="n">
        <v>1</v>
      </c>
      <c r="AE13" s="158" t="n">
        <v>1</v>
      </c>
      <c r="AF13" s="158" t="n">
        <v>1</v>
      </c>
      <c r="AG13" s="158" t="s">
        <v>169</v>
      </c>
      <c r="AH13" s="158" t="s">
        <v>169</v>
      </c>
      <c r="AI13" s="157" t="n">
        <f aca="false">SUM(D13:AH13)</f>
        <v>23</v>
      </c>
      <c r="AJ13" s="157" t="n">
        <v>0</v>
      </c>
    </row>
    <row r="14" s="164" customFormat="true" ht="15" hidden="false" customHeight="true" outlineLevel="0" collapsed="false">
      <c r="A14" s="157" t="n">
        <v>6</v>
      </c>
      <c r="B14" s="166" t="s">
        <v>167</v>
      </c>
      <c r="C14" s="112" t="s">
        <v>118</v>
      </c>
      <c r="D14" s="158" t="n">
        <v>1</v>
      </c>
      <c r="E14" s="158" t="n">
        <v>1</v>
      </c>
      <c r="F14" s="158" t="n">
        <v>1</v>
      </c>
      <c r="G14" s="167" t="s">
        <v>168</v>
      </c>
      <c r="H14" s="158" t="n">
        <v>1</v>
      </c>
      <c r="I14" s="158" t="n">
        <v>1</v>
      </c>
      <c r="J14" s="158" t="n">
        <v>0</v>
      </c>
      <c r="K14" s="158" t="n">
        <v>1</v>
      </c>
      <c r="L14" s="158" t="n">
        <v>1</v>
      </c>
      <c r="M14" s="158" t="n">
        <v>1</v>
      </c>
      <c r="N14" s="167" t="s">
        <v>168</v>
      </c>
      <c r="O14" s="158" t="n">
        <v>1</v>
      </c>
      <c r="P14" s="158" t="n">
        <v>1</v>
      </c>
      <c r="Q14" s="158" t="n">
        <v>1</v>
      </c>
      <c r="R14" s="158" t="n">
        <v>1</v>
      </c>
      <c r="S14" s="158" t="n">
        <v>1</v>
      </c>
      <c r="T14" s="158" t="n">
        <v>1</v>
      </c>
      <c r="U14" s="167" t="s">
        <v>168</v>
      </c>
      <c r="V14" s="158" t="n">
        <v>1</v>
      </c>
      <c r="W14" s="158" t="n">
        <v>1</v>
      </c>
      <c r="X14" s="158" t="n">
        <v>1</v>
      </c>
      <c r="Y14" s="158" t="n">
        <v>0</v>
      </c>
      <c r="Z14" s="158" t="n">
        <v>0</v>
      </c>
      <c r="AA14" s="158" t="n">
        <v>1</v>
      </c>
      <c r="AB14" s="167" t="s">
        <v>168</v>
      </c>
      <c r="AC14" s="158" t="n">
        <v>1</v>
      </c>
      <c r="AD14" s="158" t="n">
        <v>1</v>
      </c>
      <c r="AE14" s="158" t="n">
        <v>1</v>
      </c>
      <c r="AF14" s="158" t="n">
        <v>1</v>
      </c>
      <c r="AG14" s="158" t="s">
        <v>169</v>
      </c>
      <c r="AH14" s="158" t="s">
        <v>169</v>
      </c>
      <c r="AI14" s="157" t="n">
        <f aca="false">SUM(D14:AH14)</f>
        <v>22</v>
      </c>
      <c r="AJ14" s="157" t="n">
        <v>0</v>
      </c>
    </row>
    <row r="15" s="164" customFormat="true" ht="15" hidden="false" customHeight="true" outlineLevel="0" collapsed="false">
      <c r="A15" s="157" t="n">
        <v>7</v>
      </c>
      <c r="B15" s="166" t="s">
        <v>167</v>
      </c>
      <c r="C15" s="112" t="s">
        <v>119</v>
      </c>
      <c r="D15" s="158" t="n">
        <v>1</v>
      </c>
      <c r="E15" s="158" t="n">
        <v>1</v>
      </c>
      <c r="F15" s="158" t="n">
        <v>1</v>
      </c>
      <c r="G15" s="167" t="s">
        <v>168</v>
      </c>
      <c r="H15" s="158" t="n">
        <v>0</v>
      </c>
      <c r="I15" s="158" t="n">
        <v>1</v>
      </c>
      <c r="J15" s="158" t="n">
        <v>1</v>
      </c>
      <c r="K15" s="158" t="n">
        <v>1</v>
      </c>
      <c r="L15" s="158" t="n">
        <v>1</v>
      </c>
      <c r="M15" s="158" t="n">
        <v>1</v>
      </c>
      <c r="N15" s="167" t="s">
        <v>168</v>
      </c>
      <c r="O15" s="158" t="n">
        <v>0</v>
      </c>
      <c r="P15" s="158" t="n">
        <v>1</v>
      </c>
      <c r="Q15" s="158" t="n">
        <v>1</v>
      </c>
      <c r="R15" s="158" t="n">
        <v>1</v>
      </c>
      <c r="S15" s="158" t="n">
        <v>1</v>
      </c>
      <c r="T15" s="158" t="n">
        <v>1</v>
      </c>
      <c r="U15" s="167" t="s">
        <v>168</v>
      </c>
      <c r="V15" s="158" t="n">
        <v>1</v>
      </c>
      <c r="W15" s="158" t="n">
        <v>1</v>
      </c>
      <c r="X15" s="158" t="n">
        <v>1</v>
      </c>
      <c r="Y15" s="158" t="n">
        <v>1</v>
      </c>
      <c r="Z15" s="158" t="n">
        <v>1</v>
      </c>
      <c r="AA15" s="158" t="n">
        <v>1</v>
      </c>
      <c r="AB15" s="167" t="s">
        <v>168</v>
      </c>
      <c r="AC15" s="158" t="n">
        <v>1</v>
      </c>
      <c r="AD15" s="158" t="n">
        <v>1</v>
      </c>
      <c r="AE15" s="158" t="n">
        <v>1</v>
      </c>
      <c r="AF15" s="158" t="n">
        <v>1</v>
      </c>
      <c r="AG15" s="158" t="s">
        <v>169</v>
      </c>
      <c r="AH15" s="158" t="s">
        <v>169</v>
      </c>
      <c r="AI15" s="157" t="n">
        <f aca="false">SUM(D15:AH15)</f>
        <v>23</v>
      </c>
      <c r="AJ15" s="157" t="n">
        <v>0</v>
      </c>
    </row>
    <row r="16" s="164" customFormat="true" ht="15" hidden="false" customHeight="true" outlineLevel="0" collapsed="false">
      <c r="A16" s="157" t="n">
        <v>8</v>
      </c>
      <c r="B16" s="166" t="s">
        <v>167</v>
      </c>
      <c r="C16" s="112" t="s">
        <v>120</v>
      </c>
      <c r="D16" s="158" t="n">
        <v>0.5</v>
      </c>
      <c r="E16" s="158" t="n">
        <v>1</v>
      </c>
      <c r="F16" s="158" t="n">
        <v>1</v>
      </c>
      <c r="G16" s="167" t="s">
        <v>168</v>
      </c>
      <c r="H16" s="158" t="n">
        <v>1</v>
      </c>
      <c r="I16" s="158" t="n">
        <v>0</v>
      </c>
      <c r="J16" s="158" t="n">
        <v>1</v>
      </c>
      <c r="K16" s="158" t="n">
        <v>1</v>
      </c>
      <c r="L16" s="158" t="n">
        <v>1</v>
      </c>
      <c r="M16" s="158" t="n">
        <v>0</v>
      </c>
      <c r="N16" s="167" t="s">
        <v>168</v>
      </c>
      <c r="O16" s="158" t="n">
        <v>0</v>
      </c>
      <c r="P16" s="158" t="n">
        <v>1</v>
      </c>
      <c r="Q16" s="158" t="n">
        <v>1</v>
      </c>
      <c r="R16" s="158" t="n">
        <v>1</v>
      </c>
      <c r="S16" s="158" t="n">
        <v>0</v>
      </c>
      <c r="T16" s="158" t="n">
        <v>1</v>
      </c>
      <c r="U16" s="167" t="s">
        <v>168</v>
      </c>
      <c r="V16" s="158" t="n">
        <v>1</v>
      </c>
      <c r="W16" s="158" t="n">
        <v>1</v>
      </c>
      <c r="X16" s="158" t="n">
        <v>1</v>
      </c>
      <c r="Y16" s="158" t="n">
        <v>0</v>
      </c>
      <c r="Z16" s="158" t="n">
        <v>0</v>
      </c>
      <c r="AA16" s="158" t="n">
        <v>1</v>
      </c>
      <c r="AB16" s="167" t="s">
        <v>168</v>
      </c>
      <c r="AC16" s="158" t="n">
        <v>1</v>
      </c>
      <c r="AD16" s="158" t="n">
        <v>1</v>
      </c>
      <c r="AE16" s="158" t="n">
        <v>1</v>
      </c>
      <c r="AF16" s="158" t="n">
        <v>1</v>
      </c>
      <c r="AG16" s="158" t="s">
        <v>169</v>
      </c>
      <c r="AH16" s="158" t="s">
        <v>169</v>
      </c>
      <c r="AI16" s="157" t="n">
        <f aca="false">SUM(D16:AH16)</f>
        <v>18.5</v>
      </c>
      <c r="AJ16" s="157" t="n">
        <v>0</v>
      </c>
    </row>
    <row r="17" s="164" customFormat="true" ht="15" hidden="false" customHeight="true" outlineLevel="0" collapsed="false">
      <c r="A17" s="157" t="n">
        <v>9</v>
      </c>
      <c r="B17" s="166" t="s">
        <v>167</v>
      </c>
      <c r="C17" s="112" t="s">
        <v>121</v>
      </c>
      <c r="D17" s="158" t="n">
        <v>1</v>
      </c>
      <c r="E17" s="158" t="n">
        <v>1</v>
      </c>
      <c r="F17" s="158" t="n">
        <v>1</v>
      </c>
      <c r="G17" s="167" t="s">
        <v>168</v>
      </c>
      <c r="H17" s="158" t="n">
        <v>1</v>
      </c>
      <c r="I17" s="158" t="n">
        <v>1</v>
      </c>
      <c r="J17" s="158" t="n">
        <v>1</v>
      </c>
      <c r="K17" s="158" t="n">
        <v>1</v>
      </c>
      <c r="L17" s="158" t="n">
        <v>1</v>
      </c>
      <c r="M17" s="158" t="n">
        <v>1</v>
      </c>
      <c r="N17" s="167" t="s">
        <v>168</v>
      </c>
      <c r="O17" s="158" t="n">
        <v>1</v>
      </c>
      <c r="P17" s="158" t="n">
        <v>1</v>
      </c>
      <c r="Q17" s="158" t="n">
        <v>0</v>
      </c>
      <c r="R17" s="158" t="n">
        <v>0</v>
      </c>
      <c r="S17" s="158" t="n">
        <v>1</v>
      </c>
      <c r="T17" s="158" t="n">
        <v>1</v>
      </c>
      <c r="U17" s="167" t="s">
        <v>168</v>
      </c>
      <c r="V17" s="158" t="n">
        <v>1</v>
      </c>
      <c r="W17" s="158" t="n">
        <v>1</v>
      </c>
      <c r="X17" s="158" t="n">
        <v>1</v>
      </c>
      <c r="Y17" s="158" t="n">
        <v>1</v>
      </c>
      <c r="Z17" s="158" t="n">
        <v>1</v>
      </c>
      <c r="AA17" s="158" t="n">
        <v>1</v>
      </c>
      <c r="AB17" s="167" t="s">
        <v>168</v>
      </c>
      <c r="AC17" s="158" t="n">
        <v>1</v>
      </c>
      <c r="AD17" s="158" t="n">
        <v>1</v>
      </c>
      <c r="AE17" s="158" t="n">
        <v>1</v>
      </c>
      <c r="AF17" s="158" t="n">
        <v>1</v>
      </c>
      <c r="AG17" s="158" t="s">
        <v>169</v>
      </c>
      <c r="AH17" s="158" t="s">
        <v>169</v>
      </c>
      <c r="AI17" s="157" t="n">
        <f aca="false">SUM(D17:AH17)</f>
        <v>23</v>
      </c>
      <c r="AJ17" s="157" t="n">
        <v>0</v>
      </c>
    </row>
    <row r="18" s="164" customFormat="true" ht="15" hidden="false" customHeight="true" outlineLevel="0" collapsed="false">
      <c r="A18" s="157" t="n">
        <v>10</v>
      </c>
      <c r="B18" s="166" t="s">
        <v>167</v>
      </c>
      <c r="C18" s="112" t="s">
        <v>122</v>
      </c>
      <c r="D18" s="158" t="n">
        <v>0</v>
      </c>
      <c r="E18" s="158" t="n">
        <v>1</v>
      </c>
      <c r="F18" s="158" t="n">
        <v>1</v>
      </c>
      <c r="G18" s="167" t="s">
        <v>168</v>
      </c>
      <c r="H18" s="158" t="n">
        <v>0</v>
      </c>
      <c r="I18" s="158" t="n">
        <v>0</v>
      </c>
      <c r="J18" s="158" t="n">
        <v>0</v>
      </c>
      <c r="K18" s="158" t="n">
        <v>0</v>
      </c>
      <c r="L18" s="158" t="n">
        <v>1</v>
      </c>
      <c r="M18" s="158" t="n">
        <v>1</v>
      </c>
      <c r="N18" s="167" t="s">
        <v>168</v>
      </c>
      <c r="O18" s="158" t="n">
        <v>1</v>
      </c>
      <c r="P18" s="158" t="n">
        <v>1</v>
      </c>
      <c r="Q18" s="158" t="n">
        <v>0.5</v>
      </c>
      <c r="R18" s="158" t="n">
        <v>0</v>
      </c>
      <c r="S18" s="158" t="n">
        <v>0</v>
      </c>
      <c r="T18" s="158" t="n">
        <v>0</v>
      </c>
      <c r="U18" s="167" t="s">
        <v>168</v>
      </c>
      <c r="V18" s="158" t="n">
        <v>0</v>
      </c>
      <c r="W18" s="158" t="n">
        <v>0</v>
      </c>
      <c r="X18" s="158" t="n">
        <v>0</v>
      </c>
      <c r="Y18" s="158" t="n">
        <v>0</v>
      </c>
      <c r="Z18" s="158" t="n">
        <v>0</v>
      </c>
      <c r="AA18" s="158" t="n">
        <v>0</v>
      </c>
      <c r="AB18" s="167" t="s">
        <v>168</v>
      </c>
      <c r="AC18" s="158" t="n">
        <v>0</v>
      </c>
      <c r="AD18" s="158" t="n">
        <v>0</v>
      </c>
      <c r="AE18" s="158" t="n">
        <v>0</v>
      </c>
      <c r="AF18" s="158" t="n">
        <v>0</v>
      </c>
      <c r="AG18" s="158" t="s">
        <v>169</v>
      </c>
      <c r="AH18" s="158" t="s">
        <v>169</v>
      </c>
      <c r="AI18" s="157" t="n">
        <f aca="false">SUM(D18:AH18)</f>
        <v>6.5</v>
      </c>
      <c r="AJ18" s="157" t="n">
        <v>0</v>
      </c>
    </row>
    <row r="19" s="164" customFormat="true" ht="15" hidden="false" customHeight="true" outlineLevel="0" collapsed="false">
      <c r="A19" s="157" t="n">
        <v>11</v>
      </c>
      <c r="B19" s="166" t="s">
        <v>170</v>
      </c>
      <c r="C19" s="168" t="s">
        <v>124</v>
      </c>
      <c r="D19" s="158" t="n">
        <v>1</v>
      </c>
      <c r="E19" s="158" t="n">
        <v>1</v>
      </c>
      <c r="F19" s="158" t="n">
        <v>1</v>
      </c>
      <c r="G19" s="167" t="s">
        <v>168</v>
      </c>
      <c r="H19" s="158" t="n">
        <v>1</v>
      </c>
      <c r="I19" s="158" t="n">
        <v>0</v>
      </c>
      <c r="J19" s="158" t="n">
        <v>1</v>
      </c>
      <c r="K19" s="158" t="n">
        <v>1</v>
      </c>
      <c r="L19" s="158" t="n">
        <v>0</v>
      </c>
      <c r="M19" s="158" t="n">
        <v>1</v>
      </c>
      <c r="N19" s="167" t="s">
        <v>168</v>
      </c>
      <c r="O19" s="158" t="n">
        <v>1</v>
      </c>
      <c r="P19" s="158" t="n">
        <v>1</v>
      </c>
      <c r="Q19" s="158" t="n">
        <v>1</v>
      </c>
      <c r="R19" s="158" t="n">
        <v>1</v>
      </c>
      <c r="S19" s="158" t="n">
        <v>1</v>
      </c>
      <c r="T19" s="158" t="n">
        <v>1</v>
      </c>
      <c r="U19" s="167" t="s">
        <v>168</v>
      </c>
      <c r="V19" s="158" t="n">
        <v>1</v>
      </c>
      <c r="W19" s="158" t="n">
        <v>1</v>
      </c>
      <c r="X19" s="158" t="n">
        <v>1</v>
      </c>
      <c r="Y19" s="158" t="n">
        <v>1</v>
      </c>
      <c r="Z19" s="158" t="n">
        <v>1</v>
      </c>
      <c r="AA19" s="158" t="n">
        <v>1</v>
      </c>
      <c r="AB19" s="167" t="s">
        <v>168</v>
      </c>
      <c r="AC19" s="158" t="n">
        <v>1</v>
      </c>
      <c r="AD19" s="158" t="n">
        <v>1</v>
      </c>
      <c r="AE19" s="158" t="n">
        <v>1</v>
      </c>
      <c r="AF19" s="158" t="n">
        <v>1</v>
      </c>
      <c r="AG19" s="158" t="s">
        <v>169</v>
      </c>
      <c r="AH19" s="158" t="s">
        <v>169</v>
      </c>
      <c r="AI19" s="157" t="n">
        <f aca="false">SUM(D19:AH19)</f>
        <v>23</v>
      </c>
      <c r="AJ19" s="157" t="n">
        <v>0</v>
      </c>
    </row>
    <row r="20" s="164" customFormat="true" ht="15" hidden="false" customHeight="true" outlineLevel="0" collapsed="false">
      <c r="A20" s="157" t="n">
        <v>12</v>
      </c>
      <c r="B20" s="166" t="s">
        <v>170</v>
      </c>
      <c r="C20" s="168" t="s">
        <v>125</v>
      </c>
      <c r="D20" s="158" t="n">
        <v>1</v>
      </c>
      <c r="E20" s="158" t="n">
        <v>1</v>
      </c>
      <c r="F20" s="158" t="n">
        <v>1</v>
      </c>
      <c r="G20" s="167" t="s">
        <v>168</v>
      </c>
      <c r="H20" s="158" t="n">
        <v>0</v>
      </c>
      <c r="I20" s="158" t="n">
        <v>1</v>
      </c>
      <c r="J20" s="158" t="n">
        <v>1</v>
      </c>
      <c r="K20" s="158" t="n">
        <v>1</v>
      </c>
      <c r="L20" s="158" t="n">
        <v>1</v>
      </c>
      <c r="M20" s="158" t="n">
        <v>1</v>
      </c>
      <c r="N20" s="167" t="s">
        <v>168</v>
      </c>
      <c r="O20" s="158" t="n">
        <v>1</v>
      </c>
      <c r="P20" s="158" t="n">
        <v>1</v>
      </c>
      <c r="Q20" s="158" t="n">
        <v>0.5</v>
      </c>
      <c r="R20" s="158" t="n">
        <v>0</v>
      </c>
      <c r="S20" s="158" t="n">
        <v>1</v>
      </c>
      <c r="T20" s="158" t="n">
        <v>1</v>
      </c>
      <c r="U20" s="167" t="s">
        <v>168</v>
      </c>
      <c r="V20" s="158" t="n">
        <v>1</v>
      </c>
      <c r="W20" s="158" t="n">
        <v>1</v>
      </c>
      <c r="X20" s="158" t="n">
        <v>1</v>
      </c>
      <c r="Y20" s="158" t="n">
        <v>1</v>
      </c>
      <c r="Z20" s="158" t="n">
        <v>1</v>
      </c>
      <c r="AA20" s="158" t="n">
        <v>1</v>
      </c>
      <c r="AB20" s="167" t="s">
        <v>168</v>
      </c>
      <c r="AC20" s="158" t="n">
        <v>1</v>
      </c>
      <c r="AD20" s="158" t="n">
        <v>0</v>
      </c>
      <c r="AE20" s="158" t="n">
        <v>1</v>
      </c>
      <c r="AF20" s="158" t="n">
        <v>1</v>
      </c>
      <c r="AG20" s="158" t="s">
        <v>169</v>
      </c>
      <c r="AH20" s="158" t="s">
        <v>169</v>
      </c>
      <c r="AI20" s="157" t="n">
        <f aca="false">SUM(D20:AH20)</f>
        <v>21.5</v>
      </c>
      <c r="AJ20" s="157" t="n">
        <v>0</v>
      </c>
    </row>
    <row r="21" s="164" customFormat="true" ht="15" hidden="false" customHeight="true" outlineLevel="0" collapsed="false">
      <c r="A21" s="157" t="n">
        <v>13</v>
      </c>
      <c r="B21" s="166" t="s">
        <v>170</v>
      </c>
      <c r="C21" s="168" t="s">
        <v>126</v>
      </c>
      <c r="D21" s="158" t="n">
        <v>1</v>
      </c>
      <c r="E21" s="158" t="n">
        <v>1</v>
      </c>
      <c r="F21" s="158" t="n">
        <v>1</v>
      </c>
      <c r="G21" s="167" t="s">
        <v>168</v>
      </c>
      <c r="H21" s="158" t="n">
        <v>1</v>
      </c>
      <c r="I21" s="158" t="n">
        <v>1</v>
      </c>
      <c r="J21" s="158" t="n">
        <v>1</v>
      </c>
      <c r="K21" s="158" t="n">
        <v>1</v>
      </c>
      <c r="L21" s="158" t="n">
        <v>1</v>
      </c>
      <c r="M21" s="158" t="n">
        <v>1</v>
      </c>
      <c r="N21" s="167" t="s">
        <v>168</v>
      </c>
      <c r="O21" s="158" t="n">
        <v>1</v>
      </c>
      <c r="P21" s="158" t="n">
        <v>1</v>
      </c>
      <c r="Q21" s="158" t="n">
        <v>1</v>
      </c>
      <c r="R21" s="158" t="n">
        <v>1</v>
      </c>
      <c r="S21" s="158" t="n">
        <v>1</v>
      </c>
      <c r="T21" s="158" t="n">
        <v>1</v>
      </c>
      <c r="U21" s="167" t="s">
        <v>168</v>
      </c>
      <c r="V21" s="158" t="n">
        <v>1</v>
      </c>
      <c r="W21" s="158" t="n">
        <v>1</v>
      </c>
      <c r="X21" s="158" t="n">
        <v>1</v>
      </c>
      <c r="Y21" s="158" t="n">
        <v>1</v>
      </c>
      <c r="Z21" s="158" t="n">
        <v>1</v>
      </c>
      <c r="AA21" s="158" t="n">
        <v>1</v>
      </c>
      <c r="AB21" s="167" t="s">
        <v>168</v>
      </c>
      <c r="AC21" s="158" t="n">
        <v>0</v>
      </c>
      <c r="AD21" s="158" t="n">
        <v>1</v>
      </c>
      <c r="AE21" s="158" t="n">
        <v>0</v>
      </c>
      <c r="AF21" s="158" t="n">
        <v>1</v>
      </c>
      <c r="AG21" s="158" t="s">
        <v>169</v>
      </c>
      <c r="AH21" s="158" t="s">
        <v>169</v>
      </c>
      <c r="AI21" s="157" t="n">
        <f aca="false">SUM(D21:AH21)</f>
        <v>23</v>
      </c>
      <c r="AJ21" s="157" t="n">
        <v>0</v>
      </c>
    </row>
    <row r="22" s="164" customFormat="true" ht="15" hidden="false" customHeight="true" outlineLevel="0" collapsed="false">
      <c r="A22" s="157" t="n">
        <v>14</v>
      </c>
      <c r="B22" s="166" t="s">
        <v>170</v>
      </c>
      <c r="C22" s="168" t="s">
        <v>127</v>
      </c>
      <c r="D22" s="158" t="n">
        <v>0</v>
      </c>
      <c r="E22" s="158" t="n">
        <v>1</v>
      </c>
      <c r="F22" s="158" t="n">
        <v>1</v>
      </c>
      <c r="G22" s="167" t="s">
        <v>168</v>
      </c>
      <c r="H22" s="158" t="n">
        <v>1</v>
      </c>
      <c r="I22" s="158" t="n">
        <v>1</v>
      </c>
      <c r="J22" s="158" t="n">
        <v>0</v>
      </c>
      <c r="K22" s="158" t="n">
        <v>0</v>
      </c>
      <c r="L22" s="158" t="n">
        <v>1</v>
      </c>
      <c r="M22" s="158" t="n">
        <v>1</v>
      </c>
      <c r="N22" s="167" t="s">
        <v>168</v>
      </c>
      <c r="O22" s="158" t="n">
        <v>1</v>
      </c>
      <c r="P22" s="158" t="n">
        <v>0</v>
      </c>
      <c r="Q22" s="158" t="n">
        <v>1</v>
      </c>
      <c r="R22" s="158" t="n">
        <v>0</v>
      </c>
      <c r="S22" s="158" t="n">
        <v>0</v>
      </c>
      <c r="T22" s="158" t="n">
        <v>0</v>
      </c>
      <c r="U22" s="167" t="s">
        <v>168</v>
      </c>
      <c r="V22" s="158" t="n">
        <v>1</v>
      </c>
      <c r="W22" s="158" t="n">
        <v>1</v>
      </c>
      <c r="X22" s="158" t="n">
        <v>1</v>
      </c>
      <c r="Y22" s="158" t="n">
        <v>1</v>
      </c>
      <c r="Z22" s="158" t="n">
        <v>1</v>
      </c>
      <c r="AA22" s="158" t="n">
        <v>0</v>
      </c>
      <c r="AB22" s="167" t="s">
        <v>168</v>
      </c>
      <c r="AC22" s="158" t="n">
        <v>1</v>
      </c>
      <c r="AD22" s="158" t="n">
        <v>1</v>
      </c>
      <c r="AE22" s="158" t="n">
        <v>1</v>
      </c>
      <c r="AF22" s="158" t="n">
        <v>1</v>
      </c>
      <c r="AG22" s="158" t="s">
        <v>169</v>
      </c>
      <c r="AH22" s="158" t="s">
        <v>169</v>
      </c>
      <c r="AI22" s="157" t="n">
        <f aca="false">SUM(D22:AH22)</f>
        <v>17</v>
      </c>
      <c r="AJ22" s="157" t="n">
        <v>0</v>
      </c>
    </row>
    <row r="23" s="164" customFormat="true" ht="15" hidden="false" customHeight="true" outlineLevel="0" collapsed="false">
      <c r="A23" s="157" t="n">
        <v>15</v>
      </c>
      <c r="B23" s="166" t="s">
        <v>170</v>
      </c>
      <c r="C23" s="168" t="s">
        <v>128</v>
      </c>
      <c r="D23" s="158" t="n">
        <v>0</v>
      </c>
      <c r="E23" s="158" t="n">
        <v>0</v>
      </c>
      <c r="F23" s="158" t="n">
        <v>0</v>
      </c>
      <c r="G23" s="167" t="s">
        <v>168</v>
      </c>
      <c r="H23" s="158" t="n">
        <v>0</v>
      </c>
      <c r="I23" s="158" t="n">
        <v>0</v>
      </c>
      <c r="J23" s="158" t="n">
        <v>0</v>
      </c>
      <c r="K23" s="158" t="n">
        <v>0</v>
      </c>
      <c r="L23" s="158" t="n">
        <v>0</v>
      </c>
      <c r="M23" s="158" t="n">
        <v>1</v>
      </c>
      <c r="N23" s="167" t="s">
        <v>168</v>
      </c>
      <c r="O23" s="158" t="n">
        <v>1</v>
      </c>
      <c r="P23" s="158" t="n">
        <v>1</v>
      </c>
      <c r="Q23" s="158" t="n">
        <v>0</v>
      </c>
      <c r="R23" s="158" t="n">
        <v>1</v>
      </c>
      <c r="S23" s="158" t="n">
        <v>1</v>
      </c>
      <c r="T23" s="158" t="n">
        <v>1</v>
      </c>
      <c r="U23" s="167" t="n">
        <v>1</v>
      </c>
      <c r="V23" s="158" t="n">
        <v>1</v>
      </c>
      <c r="W23" s="158" t="n">
        <v>1</v>
      </c>
      <c r="X23" s="158" t="n">
        <v>1</v>
      </c>
      <c r="Y23" s="158" t="n">
        <v>1</v>
      </c>
      <c r="Z23" s="158" t="n">
        <v>1</v>
      </c>
      <c r="AA23" s="158" t="n">
        <v>1</v>
      </c>
      <c r="AB23" s="167" t="n">
        <v>1</v>
      </c>
      <c r="AC23" s="158" t="n">
        <v>1</v>
      </c>
      <c r="AD23" s="158" t="n">
        <v>1</v>
      </c>
      <c r="AE23" s="158" t="n">
        <v>0.5</v>
      </c>
      <c r="AF23" s="158" t="n">
        <v>1</v>
      </c>
      <c r="AG23" s="158" t="s">
        <v>169</v>
      </c>
      <c r="AH23" s="158" t="s">
        <v>169</v>
      </c>
      <c r="AI23" s="157" t="n">
        <f aca="false">SUM(D23:AH23)</f>
        <v>17.5</v>
      </c>
      <c r="AJ23" s="157" t="n">
        <v>0</v>
      </c>
    </row>
    <row r="24" s="164" customFormat="true" ht="15" hidden="false" customHeight="true" outlineLevel="0" collapsed="false">
      <c r="A24" s="157" t="n">
        <v>16</v>
      </c>
      <c r="B24" s="166" t="s">
        <v>170</v>
      </c>
      <c r="C24" s="169" t="s">
        <v>129</v>
      </c>
      <c r="D24" s="158" t="n">
        <v>1</v>
      </c>
      <c r="E24" s="158" t="n">
        <v>1</v>
      </c>
      <c r="F24" s="158" t="n">
        <v>1</v>
      </c>
      <c r="G24" s="167" t="s">
        <v>168</v>
      </c>
      <c r="H24" s="158" t="n">
        <v>1</v>
      </c>
      <c r="I24" s="158" t="n">
        <v>1</v>
      </c>
      <c r="J24" s="158" t="n">
        <v>0</v>
      </c>
      <c r="K24" s="158" t="n">
        <v>1</v>
      </c>
      <c r="L24" s="158" t="n">
        <v>1</v>
      </c>
      <c r="M24" s="158" t="n">
        <v>1</v>
      </c>
      <c r="N24" s="167" t="s">
        <v>168</v>
      </c>
      <c r="O24" s="158" t="n">
        <v>1</v>
      </c>
      <c r="P24" s="158" t="n">
        <v>1</v>
      </c>
      <c r="Q24" s="158" t="n">
        <v>1</v>
      </c>
      <c r="R24" s="158" t="n">
        <v>1</v>
      </c>
      <c r="S24" s="158" t="n">
        <v>1</v>
      </c>
      <c r="T24" s="158" t="n">
        <v>1</v>
      </c>
      <c r="U24" s="167" t="s">
        <v>168</v>
      </c>
      <c r="V24" s="158" t="n">
        <v>1</v>
      </c>
      <c r="W24" s="158" t="n">
        <v>1</v>
      </c>
      <c r="X24" s="158" t="n">
        <v>1</v>
      </c>
      <c r="Y24" s="158" t="n">
        <v>1</v>
      </c>
      <c r="Z24" s="158" t="n">
        <v>1</v>
      </c>
      <c r="AA24" s="158" t="n">
        <v>1</v>
      </c>
      <c r="AB24" s="167" t="s">
        <v>168</v>
      </c>
      <c r="AC24" s="158" t="n">
        <v>1</v>
      </c>
      <c r="AD24" s="158" t="n">
        <v>1</v>
      </c>
      <c r="AE24" s="158" t="n">
        <v>1</v>
      </c>
      <c r="AF24" s="158" t="n">
        <v>0</v>
      </c>
      <c r="AG24" s="158" t="s">
        <v>169</v>
      </c>
      <c r="AH24" s="158" t="s">
        <v>169</v>
      </c>
      <c r="AI24" s="157" t="n">
        <f aca="false">SUM(D24:AH24)</f>
        <v>23</v>
      </c>
      <c r="AJ24" s="157" t="n">
        <v>0</v>
      </c>
    </row>
    <row r="25" s="164" customFormat="true" ht="15" hidden="false" customHeight="true" outlineLevel="0" collapsed="false">
      <c r="A25" s="157" t="n">
        <v>17</v>
      </c>
      <c r="B25" s="166" t="s">
        <v>170</v>
      </c>
      <c r="C25" s="168" t="s">
        <v>130</v>
      </c>
      <c r="D25" s="158" t="n">
        <v>1</v>
      </c>
      <c r="E25" s="158" t="n">
        <v>1</v>
      </c>
      <c r="F25" s="158" t="n">
        <v>1</v>
      </c>
      <c r="G25" s="167" t="s">
        <v>168</v>
      </c>
      <c r="H25" s="158" t="n">
        <v>1</v>
      </c>
      <c r="I25" s="158" t="n">
        <v>1</v>
      </c>
      <c r="J25" s="158" t="n">
        <v>1</v>
      </c>
      <c r="K25" s="158" t="n">
        <v>1</v>
      </c>
      <c r="L25" s="158" t="n">
        <v>1</v>
      </c>
      <c r="M25" s="158" t="n">
        <v>1</v>
      </c>
      <c r="N25" s="167" t="s">
        <v>168</v>
      </c>
      <c r="O25" s="158" t="n">
        <v>1</v>
      </c>
      <c r="P25" s="158" t="n">
        <v>1</v>
      </c>
      <c r="Q25" s="158" t="n">
        <v>1</v>
      </c>
      <c r="R25" s="158" t="n">
        <v>1</v>
      </c>
      <c r="S25" s="158" t="n">
        <v>1</v>
      </c>
      <c r="T25" s="158" t="n">
        <v>1</v>
      </c>
      <c r="U25" s="167" t="s">
        <v>168</v>
      </c>
      <c r="V25" s="158" t="n">
        <v>1</v>
      </c>
      <c r="W25" s="158" t="n">
        <v>1</v>
      </c>
      <c r="X25" s="158" t="n">
        <v>1</v>
      </c>
      <c r="Y25" s="158" t="n">
        <v>1</v>
      </c>
      <c r="Z25" s="158" t="n">
        <v>1</v>
      </c>
      <c r="AA25" s="158" t="n">
        <v>1</v>
      </c>
      <c r="AB25" s="167" t="s">
        <v>168</v>
      </c>
      <c r="AC25" s="158" t="n">
        <v>1</v>
      </c>
      <c r="AD25" s="158" t="n">
        <v>1</v>
      </c>
      <c r="AE25" s="158" t="n">
        <v>0</v>
      </c>
      <c r="AF25" s="158" t="n">
        <v>0</v>
      </c>
      <c r="AG25" s="158" t="s">
        <v>169</v>
      </c>
      <c r="AH25" s="158" t="s">
        <v>169</v>
      </c>
      <c r="AI25" s="157" t="n">
        <f aca="false">SUM(D25:AH25)</f>
        <v>23</v>
      </c>
      <c r="AJ25" s="157" t="n">
        <v>0</v>
      </c>
    </row>
    <row r="26" s="164" customFormat="true" ht="15" hidden="false" customHeight="true" outlineLevel="0" collapsed="false">
      <c r="A26" s="157" t="n">
        <v>18</v>
      </c>
      <c r="B26" s="166" t="s">
        <v>170</v>
      </c>
      <c r="C26" s="168" t="s">
        <v>131</v>
      </c>
      <c r="D26" s="158" t="n">
        <v>0</v>
      </c>
      <c r="E26" s="158" t="n">
        <v>1</v>
      </c>
      <c r="F26" s="158" t="n">
        <v>1</v>
      </c>
      <c r="G26" s="167" t="s">
        <v>168</v>
      </c>
      <c r="H26" s="158" t="n">
        <v>1</v>
      </c>
      <c r="I26" s="158" t="n">
        <v>1</v>
      </c>
      <c r="J26" s="158" t="n">
        <v>1</v>
      </c>
      <c r="K26" s="158" t="n">
        <v>1</v>
      </c>
      <c r="L26" s="158" t="n">
        <v>1</v>
      </c>
      <c r="M26" s="158" t="n">
        <v>1</v>
      </c>
      <c r="N26" s="167" t="s">
        <v>168</v>
      </c>
      <c r="O26" s="158" t="n">
        <v>1</v>
      </c>
      <c r="P26" s="158" t="n">
        <v>1</v>
      </c>
      <c r="Q26" s="158" t="n">
        <v>1</v>
      </c>
      <c r="R26" s="158" t="n">
        <v>0</v>
      </c>
      <c r="S26" s="158" t="n">
        <v>1</v>
      </c>
      <c r="T26" s="158" t="n">
        <v>1</v>
      </c>
      <c r="U26" s="167" t="s">
        <v>168</v>
      </c>
      <c r="V26" s="158" t="n">
        <v>1</v>
      </c>
      <c r="W26" s="158" t="n">
        <v>1</v>
      </c>
      <c r="X26" s="158" t="n">
        <v>1</v>
      </c>
      <c r="Y26" s="158" t="n">
        <v>1</v>
      </c>
      <c r="Z26" s="158" t="n">
        <v>1</v>
      </c>
      <c r="AA26" s="158" t="n">
        <v>1</v>
      </c>
      <c r="AB26" s="167" t="s">
        <v>168</v>
      </c>
      <c r="AC26" s="158" t="n">
        <v>1</v>
      </c>
      <c r="AD26" s="158" t="n">
        <v>1</v>
      </c>
      <c r="AE26" s="158" t="n">
        <v>1</v>
      </c>
      <c r="AF26" s="158" t="n">
        <v>1</v>
      </c>
      <c r="AG26" s="158" t="s">
        <v>169</v>
      </c>
      <c r="AH26" s="158" t="s">
        <v>169</v>
      </c>
      <c r="AI26" s="157" t="n">
        <f aca="false">SUM(D26:AH26)</f>
        <v>23</v>
      </c>
      <c r="AJ26" s="157" t="n">
        <v>0</v>
      </c>
    </row>
    <row r="27" s="164" customFormat="true" ht="15" hidden="false" customHeight="true" outlineLevel="0" collapsed="false">
      <c r="A27" s="157" t="n">
        <v>19</v>
      </c>
      <c r="B27" s="166" t="s">
        <v>170</v>
      </c>
      <c r="C27" s="168" t="s">
        <v>132</v>
      </c>
      <c r="D27" s="158" t="n">
        <v>0</v>
      </c>
      <c r="E27" s="158" t="n">
        <v>0</v>
      </c>
      <c r="F27" s="158" t="n">
        <v>0</v>
      </c>
      <c r="G27" s="167" t="s">
        <v>168</v>
      </c>
      <c r="H27" s="158" t="n">
        <v>1</v>
      </c>
      <c r="I27" s="158" t="n">
        <v>1</v>
      </c>
      <c r="J27" s="158" t="n">
        <v>1</v>
      </c>
      <c r="K27" s="158" t="n">
        <v>1</v>
      </c>
      <c r="L27" s="158" t="n">
        <v>1</v>
      </c>
      <c r="M27" s="158" t="n">
        <v>1</v>
      </c>
      <c r="N27" s="167" t="n">
        <v>0.5</v>
      </c>
      <c r="O27" s="158" t="n">
        <v>1</v>
      </c>
      <c r="P27" s="158" t="n">
        <v>1</v>
      </c>
      <c r="Q27" s="158" t="n">
        <v>1</v>
      </c>
      <c r="R27" s="158" t="n">
        <v>1</v>
      </c>
      <c r="S27" s="158" t="n">
        <v>1</v>
      </c>
      <c r="T27" s="158" t="n">
        <v>1</v>
      </c>
      <c r="U27" s="167" t="s">
        <v>168</v>
      </c>
      <c r="V27" s="158" t="n">
        <v>1</v>
      </c>
      <c r="W27" s="158" t="n">
        <v>1</v>
      </c>
      <c r="X27" s="158" t="n">
        <v>1</v>
      </c>
      <c r="Y27" s="158" t="n">
        <v>1</v>
      </c>
      <c r="Z27" s="158" t="n">
        <v>1</v>
      </c>
      <c r="AA27" s="158" t="n">
        <v>1</v>
      </c>
      <c r="AB27" s="167" t="s">
        <v>168</v>
      </c>
      <c r="AC27" s="158" t="n">
        <v>1</v>
      </c>
      <c r="AD27" s="158" t="n">
        <v>1</v>
      </c>
      <c r="AE27" s="158" t="n">
        <v>1</v>
      </c>
      <c r="AF27" s="158" t="n">
        <v>1</v>
      </c>
      <c r="AG27" s="158" t="s">
        <v>169</v>
      </c>
      <c r="AH27" s="158" t="s">
        <v>169</v>
      </c>
      <c r="AI27" s="157" t="n">
        <f aca="false">SUM(D27:AH27)</f>
        <v>22.5</v>
      </c>
      <c r="AJ27" s="157" t="n">
        <v>0</v>
      </c>
    </row>
    <row r="28" s="164" customFormat="true" ht="15" hidden="false" customHeight="true" outlineLevel="0" collapsed="false">
      <c r="A28" s="157" t="n">
        <v>20</v>
      </c>
      <c r="B28" s="166" t="s">
        <v>171</v>
      </c>
      <c r="C28" s="170" t="s">
        <v>134</v>
      </c>
      <c r="D28" s="158" t="n">
        <v>1</v>
      </c>
      <c r="E28" s="158" t="n">
        <v>1</v>
      </c>
      <c r="F28" s="158" t="n">
        <v>1</v>
      </c>
      <c r="G28" s="167" t="s">
        <v>168</v>
      </c>
      <c r="H28" s="158" t="n">
        <v>0</v>
      </c>
      <c r="I28" s="158" t="n">
        <v>1</v>
      </c>
      <c r="J28" s="158" t="n">
        <v>1</v>
      </c>
      <c r="K28" s="158" t="n">
        <v>1</v>
      </c>
      <c r="L28" s="158" t="n">
        <v>1</v>
      </c>
      <c r="M28" s="158" t="n">
        <v>1</v>
      </c>
      <c r="N28" s="167" t="s">
        <v>168</v>
      </c>
      <c r="O28" s="158" t="n">
        <v>1</v>
      </c>
      <c r="P28" s="158" t="n">
        <v>1</v>
      </c>
      <c r="Q28" s="158" t="n">
        <v>1</v>
      </c>
      <c r="R28" s="158" t="n">
        <v>1</v>
      </c>
      <c r="S28" s="158" t="n">
        <v>1</v>
      </c>
      <c r="T28" s="158" t="n">
        <v>1</v>
      </c>
      <c r="U28" s="167" t="s">
        <v>168</v>
      </c>
      <c r="V28" s="158" t="n">
        <v>1</v>
      </c>
      <c r="W28" s="158" t="n">
        <v>1</v>
      </c>
      <c r="X28" s="158" t="n">
        <v>1</v>
      </c>
      <c r="Y28" s="158" t="n">
        <v>1</v>
      </c>
      <c r="Z28" s="158" t="n">
        <v>0</v>
      </c>
      <c r="AA28" s="158" t="n">
        <v>1</v>
      </c>
      <c r="AB28" s="167" t="s">
        <v>168</v>
      </c>
      <c r="AC28" s="158" t="n">
        <v>1</v>
      </c>
      <c r="AD28" s="158" t="n">
        <v>1</v>
      </c>
      <c r="AE28" s="158" t="n">
        <v>1</v>
      </c>
      <c r="AF28" s="158" t="n">
        <v>1</v>
      </c>
      <c r="AG28" s="158" t="s">
        <v>169</v>
      </c>
      <c r="AH28" s="158" t="s">
        <v>169</v>
      </c>
      <c r="AI28" s="157" t="n">
        <f aca="false">SUM(D28:AH28)</f>
        <v>23</v>
      </c>
      <c r="AJ28" s="157" t="n">
        <v>0</v>
      </c>
    </row>
    <row r="29" s="164" customFormat="true" ht="15" hidden="false" customHeight="true" outlineLevel="0" collapsed="false">
      <c r="A29" s="157" t="n">
        <v>21</v>
      </c>
      <c r="B29" s="166" t="s">
        <v>171</v>
      </c>
      <c r="C29" s="170" t="s">
        <v>135</v>
      </c>
      <c r="D29" s="158" t="n">
        <v>0</v>
      </c>
      <c r="E29" s="158" t="n">
        <v>1</v>
      </c>
      <c r="F29" s="158" t="n">
        <v>1</v>
      </c>
      <c r="G29" s="167" t="s">
        <v>168</v>
      </c>
      <c r="H29" s="158" t="n">
        <v>1</v>
      </c>
      <c r="I29" s="158" t="n">
        <v>1</v>
      </c>
      <c r="J29" s="158" t="n">
        <v>1</v>
      </c>
      <c r="K29" s="158" t="n">
        <v>1</v>
      </c>
      <c r="L29" s="158" t="n">
        <v>1</v>
      </c>
      <c r="M29" s="158" t="n">
        <v>1</v>
      </c>
      <c r="N29" s="167" t="s">
        <v>168</v>
      </c>
      <c r="O29" s="158" t="n">
        <v>1</v>
      </c>
      <c r="P29" s="158" t="n">
        <v>1</v>
      </c>
      <c r="Q29" s="158" t="n">
        <v>0</v>
      </c>
      <c r="R29" s="158" t="n">
        <v>1</v>
      </c>
      <c r="S29" s="158" t="n">
        <v>1</v>
      </c>
      <c r="T29" s="158" t="n">
        <v>1</v>
      </c>
      <c r="U29" s="167" t="s">
        <v>168</v>
      </c>
      <c r="V29" s="158" t="n">
        <v>1</v>
      </c>
      <c r="W29" s="158" t="n">
        <v>1</v>
      </c>
      <c r="X29" s="158" t="n">
        <v>1</v>
      </c>
      <c r="Y29" s="158" t="n">
        <v>1</v>
      </c>
      <c r="Z29" s="158" t="n">
        <v>1</v>
      </c>
      <c r="AA29" s="158" t="n">
        <v>0</v>
      </c>
      <c r="AB29" s="167" t="s">
        <v>168</v>
      </c>
      <c r="AC29" s="158" t="n">
        <v>1</v>
      </c>
      <c r="AD29" s="158" t="n">
        <v>1</v>
      </c>
      <c r="AE29" s="158" t="n">
        <v>1</v>
      </c>
      <c r="AF29" s="158" t="n">
        <v>1</v>
      </c>
      <c r="AG29" s="158" t="s">
        <v>169</v>
      </c>
      <c r="AH29" s="158" t="s">
        <v>169</v>
      </c>
      <c r="AI29" s="157" t="n">
        <f aca="false">SUM(D29:AH29)</f>
        <v>22</v>
      </c>
      <c r="AJ29" s="157" t="n">
        <v>0</v>
      </c>
    </row>
    <row r="30" s="164" customFormat="true" ht="15" hidden="false" customHeight="true" outlineLevel="0" collapsed="false">
      <c r="A30" s="157" t="n">
        <v>22</v>
      </c>
      <c r="B30" s="166" t="s">
        <v>171</v>
      </c>
      <c r="C30" s="170" t="s">
        <v>136</v>
      </c>
      <c r="D30" s="158" t="n">
        <v>1</v>
      </c>
      <c r="E30" s="158" t="n">
        <v>1</v>
      </c>
      <c r="F30" s="158" t="n">
        <v>1</v>
      </c>
      <c r="G30" s="167" t="s">
        <v>168</v>
      </c>
      <c r="H30" s="158" t="n">
        <v>1</v>
      </c>
      <c r="I30" s="158" t="n">
        <v>1</v>
      </c>
      <c r="J30" s="158" t="n">
        <v>1</v>
      </c>
      <c r="K30" s="158" t="n">
        <v>1</v>
      </c>
      <c r="L30" s="158" t="n">
        <v>1</v>
      </c>
      <c r="M30" s="158" t="n">
        <v>1</v>
      </c>
      <c r="N30" s="167" t="s">
        <v>168</v>
      </c>
      <c r="O30" s="158" t="n">
        <v>0</v>
      </c>
      <c r="P30" s="158" t="n">
        <v>1</v>
      </c>
      <c r="Q30" s="158" t="n">
        <v>1</v>
      </c>
      <c r="R30" s="158" t="n">
        <v>1</v>
      </c>
      <c r="S30" s="158" t="n">
        <v>1</v>
      </c>
      <c r="T30" s="158" t="n">
        <v>1</v>
      </c>
      <c r="U30" s="167" t="s">
        <v>168</v>
      </c>
      <c r="V30" s="158" t="n">
        <v>1</v>
      </c>
      <c r="W30" s="158" t="n">
        <v>1</v>
      </c>
      <c r="X30" s="158" t="n">
        <v>1</v>
      </c>
      <c r="Y30" s="158" t="n">
        <v>1</v>
      </c>
      <c r="Z30" s="158" t="n">
        <v>0.5</v>
      </c>
      <c r="AA30" s="158" t="n">
        <v>1</v>
      </c>
      <c r="AB30" s="167" t="s">
        <v>168</v>
      </c>
      <c r="AC30" s="158" t="n">
        <v>1</v>
      </c>
      <c r="AD30" s="158" t="n">
        <v>1</v>
      </c>
      <c r="AE30" s="158" t="n">
        <v>0</v>
      </c>
      <c r="AF30" s="158" t="n">
        <v>1</v>
      </c>
      <c r="AG30" s="158" t="s">
        <v>169</v>
      </c>
      <c r="AH30" s="158" t="s">
        <v>169</v>
      </c>
      <c r="AI30" s="157" t="n">
        <f aca="false">SUM(D30:AH30)</f>
        <v>22.5</v>
      </c>
      <c r="AJ30" s="157" t="n">
        <v>0</v>
      </c>
    </row>
    <row r="31" s="164" customFormat="true" ht="15" hidden="false" customHeight="true" outlineLevel="0" collapsed="false">
      <c r="A31" s="157" t="n">
        <v>23</v>
      </c>
      <c r="B31" s="166" t="s">
        <v>171</v>
      </c>
      <c r="C31" s="170" t="s">
        <v>137</v>
      </c>
      <c r="D31" s="158" t="n">
        <v>0</v>
      </c>
      <c r="E31" s="158" t="n">
        <v>1</v>
      </c>
      <c r="F31" s="158" t="n">
        <v>1</v>
      </c>
      <c r="G31" s="167" t="s">
        <v>168</v>
      </c>
      <c r="H31" s="158" t="n">
        <v>1</v>
      </c>
      <c r="I31" s="158" t="n">
        <v>1</v>
      </c>
      <c r="J31" s="158" t="n">
        <v>1</v>
      </c>
      <c r="K31" s="158" t="n">
        <v>1</v>
      </c>
      <c r="L31" s="158" t="n">
        <v>1</v>
      </c>
      <c r="M31" s="158" t="n">
        <v>1</v>
      </c>
      <c r="N31" s="167" t="s">
        <v>168</v>
      </c>
      <c r="O31" s="158" t="n">
        <v>1</v>
      </c>
      <c r="P31" s="158" t="n">
        <v>1</v>
      </c>
      <c r="Q31" s="158" t="n">
        <v>1</v>
      </c>
      <c r="R31" s="158" t="n">
        <v>1</v>
      </c>
      <c r="S31" s="158" t="n">
        <v>1</v>
      </c>
      <c r="T31" s="158" t="n">
        <v>1</v>
      </c>
      <c r="U31" s="167" t="s">
        <v>168</v>
      </c>
      <c r="V31" s="158" t="n">
        <v>0</v>
      </c>
      <c r="W31" s="158" t="n">
        <v>1</v>
      </c>
      <c r="X31" s="158" t="n">
        <v>1</v>
      </c>
      <c r="Y31" s="158" t="n">
        <v>1</v>
      </c>
      <c r="Z31" s="158" t="n">
        <v>1</v>
      </c>
      <c r="AA31" s="158" t="n">
        <v>1</v>
      </c>
      <c r="AB31" s="167" t="s">
        <v>168</v>
      </c>
      <c r="AC31" s="158" t="n">
        <v>1</v>
      </c>
      <c r="AD31" s="158" t="n">
        <v>1</v>
      </c>
      <c r="AE31" s="158" t="n">
        <v>1</v>
      </c>
      <c r="AF31" s="158" t="n">
        <v>1</v>
      </c>
      <c r="AG31" s="158" t="s">
        <v>169</v>
      </c>
      <c r="AH31" s="158" t="s">
        <v>169</v>
      </c>
      <c r="AI31" s="157" t="n">
        <f aca="false">SUM(D31:AH31)</f>
        <v>23</v>
      </c>
      <c r="AJ31" s="157" t="n">
        <v>0</v>
      </c>
    </row>
    <row r="32" s="164" customFormat="true" ht="15" hidden="false" customHeight="true" outlineLevel="0" collapsed="false">
      <c r="A32" s="157" t="n">
        <v>24</v>
      </c>
      <c r="B32" s="166" t="s">
        <v>171</v>
      </c>
      <c r="C32" s="170" t="s">
        <v>138</v>
      </c>
      <c r="D32" s="158" t="n">
        <v>0</v>
      </c>
      <c r="E32" s="158" t="n">
        <v>0</v>
      </c>
      <c r="F32" s="158" t="n">
        <v>1</v>
      </c>
      <c r="G32" s="167" t="s">
        <v>168</v>
      </c>
      <c r="H32" s="158" t="n">
        <v>1</v>
      </c>
      <c r="I32" s="158" t="n">
        <v>1</v>
      </c>
      <c r="J32" s="158" t="n">
        <v>1</v>
      </c>
      <c r="K32" s="158" t="n">
        <v>1</v>
      </c>
      <c r="L32" s="158" t="n">
        <v>1</v>
      </c>
      <c r="M32" s="158" t="n">
        <v>1</v>
      </c>
      <c r="N32" s="167" t="s">
        <v>168</v>
      </c>
      <c r="O32" s="158" t="n">
        <v>1</v>
      </c>
      <c r="P32" s="158" t="n">
        <v>1</v>
      </c>
      <c r="Q32" s="158" t="n">
        <v>1</v>
      </c>
      <c r="R32" s="158" t="n">
        <v>1</v>
      </c>
      <c r="S32" s="158" t="n">
        <v>1</v>
      </c>
      <c r="T32" s="158" t="n">
        <v>1</v>
      </c>
      <c r="U32" s="167" t="s">
        <v>168</v>
      </c>
      <c r="V32" s="158" t="n">
        <v>1</v>
      </c>
      <c r="W32" s="158" t="n">
        <v>1</v>
      </c>
      <c r="X32" s="158" t="n">
        <v>1</v>
      </c>
      <c r="Y32" s="158" t="n">
        <v>1</v>
      </c>
      <c r="Z32" s="158" t="n">
        <v>0</v>
      </c>
      <c r="AA32" s="158" t="n">
        <v>1</v>
      </c>
      <c r="AB32" s="167" t="n">
        <v>0.5</v>
      </c>
      <c r="AC32" s="158" t="n">
        <v>1</v>
      </c>
      <c r="AD32" s="158" t="n">
        <v>1</v>
      </c>
      <c r="AE32" s="158" t="n">
        <v>1</v>
      </c>
      <c r="AF32" s="158" t="n">
        <v>1</v>
      </c>
      <c r="AG32" s="158" t="s">
        <v>169</v>
      </c>
      <c r="AH32" s="158" t="s">
        <v>169</v>
      </c>
      <c r="AI32" s="157" t="n">
        <f aca="false">SUM(D32:AH32)</f>
        <v>22.5</v>
      </c>
      <c r="AJ32" s="157" t="n">
        <v>0</v>
      </c>
    </row>
    <row r="33" s="164" customFormat="true" ht="15" hidden="false" customHeight="true" outlineLevel="0" collapsed="false">
      <c r="A33" s="157" t="n">
        <v>25</v>
      </c>
      <c r="B33" s="166" t="s">
        <v>171</v>
      </c>
      <c r="C33" s="170" t="s">
        <v>139</v>
      </c>
      <c r="D33" s="158" t="n">
        <v>1</v>
      </c>
      <c r="E33" s="158" t="n">
        <v>1</v>
      </c>
      <c r="F33" s="158" t="n">
        <v>1</v>
      </c>
      <c r="G33" s="167" t="s">
        <v>168</v>
      </c>
      <c r="H33" s="158" t="n">
        <v>1</v>
      </c>
      <c r="I33" s="158" t="n">
        <v>1</v>
      </c>
      <c r="J33" s="158" t="n">
        <v>1</v>
      </c>
      <c r="K33" s="158" t="n">
        <v>1</v>
      </c>
      <c r="L33" s="158" t="n">
        <v>1</v>
      </c>
      <c r="M33" s="158" t="n">
        <v>1</v>
      </c>
      <c r="N33" s="167" t="s">
        <v>168</v>
      </c>
      <c r="O33" s="158" t="n">
        <v>1</v>
      </c>
      <c r="P33" s="158" t="n">
        <v>1</v>
      </c>
      <c r="Q33" s="158" t="n">
        <v>1</v>
      </c>
      <c r="R33" s="158" t="n">
        <v>1</v>
      </c>
      <c r="S33" s="158" t="n">
        <v>1</v>
      </c>
      <c r="T33" s="158" t="n">
        <v>1</v>
      </c>
      <c r="U33" s="167" t="s">
        <v>168</v>
      </c>
      <c r="V33" s="158" t="n">
        <v>1</v>
      </c>
      <c r="W33" s="158" t="n">
        <v>0</v>
      </c>
      <c r="X33" s="158" t="n">
        <v>0</v>
      </c>
      <c r="Y33" s="158" t="n">
        <v>0</v>
      </c>
      <c r="Z33" s="158" t="n">
        <v>0</v>
      </c>
      <c r="AA33" s="158" t="n">
        <v>0</v>
      </c>
      <c r="AB33" s="167" t="s">
        <v>168</v>
      </c>
      <c r="AC33" s="158" t="n">
        <v>0</v>
      </c>
      <c r="AD33" s="158" t="n">
        <v>0</v>
      </c>
      <c r="AE33" s="158" t="n">
        <v>0</v>
      </c>
      <c r="AF33" s="158" t="n">
        <v>0</v>
      </c>
      <c r="AG33" s="158" t="s">
        <v>169</v>
      </c>
      <c r="AH33" s="158" t="s">
        <v>169</v>
      </c>
      <c r="AI33" s="157" t="n">
        <f aca="false">SUM(D33:AH33)</f>
        <v>16</v>
      </c>
      <c r="AJ33" s="157" t="n">
        <v>0</v>
      </c>
    </row>
    <row r="34" s="164" customFormat="true" ht="15" hidden="false" customHeight="true" outlineLevel="0" collapsed="false">
      <c r="A34" s="157" t="n">
        <v>26</v>
      </c>
      <c r="B34" s="166" t="s">
        <v>171</v>
      </c>
      <c r="C34" s="170" t="s">
        <v>140</v>
      </c>
      <c r="D34" s="158" t="n">
        <v>0.5</v>
      </c>
      <c r="E34" s="158" t="n">
        <v>1</v>
      </c>
      <c r="F34" s="158" t="n">
        <v>1</v>
      </c>
      <c r="G34" s="167" t="s">
        <v>168</v>
      </c>
      <c r="H34" s="158" t="n">
        <v>1</v>
      </c>
      <c r="I34" s="158" t="n">
        <v>0</v>
      </c>
      <c r="J34" s="158" t="n">
        <v>1</v>
      </c>
      <c r="K34" s="158" t="n">
        <v>1</v>
      </c>
      <c r="L34" s="158" t="n">
        <v>1</v>
      </c>
      <c r="M34" s="158" t="n">
        <v>1</v>
      </c>
      <c r="N34" s="167" t="s">
        <v>168</v>
      </c>
      <c r="O34" s="158" t="n">
        <v>1</v>
      </c>
      <c r="P34" s="158" t="n">
        <v>1</v>
      </c>
      <c r="Q34" s="158" t="n">
        <v>1</v>
      </c>
      <c r="R34" s="158" t="n">
        <v>1</v>
      </c>
      <c r="S34" s="158" t="n">
        <v>1</v>
      </c>
      <c r="T34" s="158" t="n">
        <v>1</v>
      </c>
      <c r="U34" s="167" t="s">
        <v>168</v>
      </c>
      <c r="V34" s="158" t="n">
        <v>1</v>
      </c>
      <c r="W34" s="158" t="n">
        <v>1</v>
      </c>
      <c r="X34" s="158" t="n">
        <v>0</v>
      </c>
      <c r="Y34" s="158" t="n">
        <v>1</v>
      </c>
      <c r="Z34" s="158" t="n">
        <v>1</v>
      </c>
      <c r="AA34" s="158" t="n">
        <v>1</v>
      </c>
      <c r="AB34" s="167" t="s">
        <v>168</v>
      </c>
      <c r="AC34" s="158" t="n">
        <v>1</v>
      </c>
      <c r="AD34" s="158" t="n">
        <v>1</v>
      </c>
      <c r="AE34" s="158" t="n">
        <v>1</v>
      </c>
      <c r="AF34" s="158" t="n">
        <v>1</v>
      </c>
      <c r="AG34" s="158" t="s">
        <v>169</v>
      </c>
      <c r="AH34" s="158" t="s">
        <v>169</v>
      </c>
      <c r="AI34" s="157" t="n">
        <f aca="false">SUM(D34:AH34)</f>
        <v>22.5</v>
      </c>
      <c r="AJ34" s="157" t="n">
        <v>0</v>
      </c>
    </row>
    <row r="35" s="164" customFormat="true" ht="15" hidden="false" customHeight="true" outlineLevel="0" collapsed="false">
      <c r="A35" s="157" t="n">
        <v>27</v>
      </c>
      <c r="B35" s="166" t="s">
        <v>171</v>
      </c>
      <c r="C35" s="170" t="s">
        <v>141</v>
      </c>
      <c r="D35" s="158" t="n">
        <v>1</v>
      </c>
      <c r="E35" s="158" t="n">
        <v>1</v>
      </c>
      <c r="F35" s="158" t="n">
        <v>1</v>
      </c>
      <c r="G35" s="167" t="s">
        <v>168</v>
      </c>
      <c r="H35" s="158" t="n">
        <v>1</v>
      </c>
      <c r="I35" s="158" t="n">
        <v>1</v>
      </c>
      <c r="J35" s="158" t="n">
        <v>1</v>
      </c>
      <c r="K35" s="158" t="n">
        <v>0</v>
      </c>
      <c r="L35" s="158" t="n">
        <v>1</v>
      </c>
      <c r="M35" s="158" t="n">
        <v>1</v>
      </c>
      <c r="N35" s="167" t="s">
        <v>168</v>
      </c>
      <c r="O35" s="158" t="n">
        <v>1</v>
      </c>
      <c r="P35" s="158" t="n">
        <v>1</v>
      </c>
      <c r="Q35" s="158" t="n">
        <v>0</v>
      </c>
      <c r="R35" s="158" t="n">
        <v>1</v>
      </c>
      <c r="S35" s="158" t="n">
        <v>1</v>
      </c>
      <c r="T35" s="158" t="n">
        <v>1</v>
      </c>
      <c r="U35" s="167" t="s">
        <v>168</v>
      </c>
      <c r="V35" s="158" t="n">
        <v>1</v>
      </c>
      <c r="W35" s="158" t="n">
        <v>1</v>
      </c>
      <c r="X35" s="158" t="n">
        <v>1</v>
      </c>
      <c r="Y35" s="158" t="n">
        <v>1</v>
      </c>
      <c r="Z35" s="158" t="n">
        <v>1</v>
      </c>
      <c r="AA35" s="158" t="n">
        <v>1</v>
      </c>
      <c r="AB35" s="167" t="s">
        <v>168</v>
      </c>
      <c r="AC35" s="158" t="n">
        <v>1</v>
      </c>
      <c r="AD35" s="158" t="n">
        <v>1</v>
      </c>
      <c r="AE35" s="158" t="n">
        <v>1</v>
      </c>
      <c r="AF35" s="158" t="n">
        <v>1</v>
      </c>
      <c r="AG35" s="158" t="s">
        <v>169</v>
      </c>
      <c r="AH35" s="158" t="s">
        <v>169</v>
      </c>
      <c r="AI35" s="157" t="n">
        <f aca="false">SUM(D35:AH35)</f>
        <v>23</v>
      </c>
      <c r="AJ35" s="157" t="n">
        <v>0</v>
      </c>
    </row>
    <row r="36" s="164" customFormat="true" ht="15" hidden="false" customHeight="true" outlineLevel="0" collapsed="false">
      <c r="A36" s="157" t="n">
        <v>28</v>
      </c>
      <c r="B36" s="166" t="s">
        <v>171</v>
      </c>
      <c r="C36" s="170" t="s">
        <v>142</v>
      </c>
      <c r="D36" s="158" t="n">
        <v>1</v>
      </c>
      <c r="E36" s="158" t="n">
        <v>1</v>
      </c>
      <c r="F36" s="158" t="n">
        <v>1</v>
      </c>
      <c r="G36" s="167" t="s">
        <v>168</v>
      </c>
      <c r="H36" s="158" t="n">
        <v>1</v>
      </c>
      <c r="I36" s="158" t="n">
        <v>0</v>
      </c>
      <c r="J36" s="158" t="n">
        <v>1</v>
      </c>
      <c r="K36" s="158" t="n">
        <v>1</v>
      </c>
      <c r="L36" s="158" t="n">
        <v>1</v>
      </c>
      <c r="M36" s="158" t="n">
        <v>1</v>
      </c>
      <c r="N36" s="167" t="s">
        <v>168</v>
      </c>
      <c r="O36" s="158" t="n">
        <v>1</v>
      </c>
      <c r="P36" s="158" t="n">
        <v>1</v>
      </c>
      <c r="Q36" s="158" t="n">
        <v>0</v>
      </c>
      <c r="R36" s="158" t="n">
        <v>1</v>
      </c>
      <c r="S36" s="158" t="n">
        <v>1</v>
      </c>
      <c r="T36" s="158" t="n">
        <v>1</v>
      </c>
      <c r="U36" s="167" t="s">
        <v>168</v>
      </c>
      <c r="V36" s="158" t="n">
        <v>1</v>
      </c>
      <c r="W36" s="158" t="n">
        <v>1</v>
      </c>
      <c r="X36" s="158" t="n">
        <v>1</v>
      </c>
      <c r="Y36" s="158" t="n">
        <v>1</v>
      </c>
      <c r="Z36" s="158" t="n">
        <v>1</v>
      </c>
      <c r="AA36" s="158" t="n">
        <v>1</v>
      </c>
      <c r="AB36" s="167" t="s">
        <v>168</v>
      </c>
      <c r="AC36" s="158" t="n">
        <v>1</v>
      </c>
      <c r="AD36" s="158" t="n">
        <v>1</v>
      </c>
      <c r="AE36" s="158" t="n">
        <v>1</v>
      </c>
      <c r="AF36" s="158" t="n">
        <v>1</v>
      </c>
      <c r="AG36" s="158" t="s">
        <v>169</v>
      </c>
      <c r="AH36" s="158" t="s">
        <v>169</v>
      </c>
      <c r="AI36" s="157" t="n">
        <f aca="false">SUM(D36:AH36)</f>
        <v>23</v>
      </c>
      <c r="AJ36" s="157" t="n">
        <v>0</v>
      </c>
    </row>
    <row r="37" s="164" customFormat="true" ht="15" hidden="false" customHeight="true" outlineLevel="0" collapsed="false">
      <c r="A37" s="157" t="n">
        <v>29</v>
      </c>
      <c r="B37" s="166" t="s">
        <v>171</v>
      </c>
      <c r="C37" s="170" t="s">
        <v>143</v>
      </c>
      <c r="D37" s="158" t="n">
        <v>1</v>
      </c>
      <c r="E37" s="158" t="n">
        <v>1</v>
      </c>
      <c r="F37" s="158" t="n">
        <v>1</v>
      </c>
      <c r="G37" s="167" t="s">
        <v>168</v>
      </c>
      <c r="H37" s="158" t="n">
        <v>1</v>
      </c>
      <c r="I37" s="158" t="n">
        <v>1</v>
      </c>
      <c r="J37" s="158" t="n">
        <v>1</v>
      </c>
      <c r="K37" s="158" t="n">
        <v>1</v>
      </c>
      <c r="L37" s="158" t="n">
        <v>1</v>
      </c>
      <c r="M37" s="158" t="n">
        <v>1</v>
      </c>
      <c r="N37" s="167" t="s">
        <v>168</v>
      </c>
      <c r="O37" s="158" t="n">
        <v>1</v>
      </c>
      <c r="P37" s="158" t="n">
        <v>1</v>
      </c>
      <c r="Q37" s="158" t="n">
        <v>0</v>
      </c>
      <c r="R37" s="158" t="n">
        <v>1</v>
      </c>
      <c r="S37" s="158" t="n">
        <v>1</v>
      </c>
      <c r="T37" s="158" t="n">
        <v>1</v>
      </c>
      <c r="U37" s="167" t="s">
        <v>168</v>
      </c>
      <c r="V37" s="158" t="n">
        <v>1</v>
      </c>
      <c r="W37" s="158" t="n">
        <v>1</v>
      </c>
      <c r="X37" s="158" t="n">
        <v>0</v>
      </c>
      <c r="Y37" s="158" t="n">
        <v>0</v>
      </c>
      <c r="Z37" s="158" t="n">
        <v>1</v>
      </c>
      <c r="AA37" s="158" t="n">
        <v>1</v>
      </c>
      <c r="AB37" s="167" t="n">
        <v>1</v>
      </c>
      <c r="AC37" s="158" t="n">
        <v>1</v>
      </c>
      <c r="AD37" s="158" t="n">
        <v>1</v>
      </c>
      <c r="AE37" s="158" t="n">
        <v>1</v>
      </c>
      <c r="AF37" s="158" t="n">
        <v>1</v>
      </c>
      <c r="AG37" s="158" t="s">
        <v>169</v>
      </c>
      <c r="AH37" s="158" t="s">
        <v>169</v>
      </c>
      <c r="AI37" s="157" t="n">
        <f aca="false">SUM(D37:AH37)</f>
        <v>23</v>
      </c>
      <c r="AJ37" s="157" t="n">
        <v>0</v>
      </c>
    </row>
    <row r="38" s="164" customFormat="true" ht="15" hidden="false" customHeight="true" outlineLevel="0" collapsed="false">
      <c r="A38" s="157" t="n">
        <v>30</v>
      </c>
      <c r="B38" s="166" t="s">
        <v>171</v>
      </c>
      <c r="C38" s="170" t="s">
        <v>144</v>
      </c>
      <c r="D38" s="158" t="n">
        <v>0</v>
      </c>
      <c r="E38" s="158" t="n">
        <v>0</v>
      </c>
      <c r="F38" s="158" t="n">
        <v>0</v>
      </c>
      <c r="G38" s="167" t="s">
        <v>168</v>
      </c>
      <c r="H38" s="158" t="n">
        <v>1</v>
      </c>
      <c r="I38" s="158" t="n">
        <v>1</v>
      </c>
      <c r="J38" s="158" t="n">
        <v>0.5</v>
      </c>
      <c r="K38" s="158" t="n">
        <v>0</v>
      </c>
      <c r="L38" s="158" t="n">
        <v>1</v>
      </c>
      <c r="M38" s="158" t="n">
        <v>1</v>
      </c>
      <c r="N38" s="167" t="s">
        <v>168</v>
      </c>
      <c r="O38" s="158" t="n">
        <v>0</v>
      </c>
      <c r="P38" s="158" t="n">
        <v>0</v>
      </c>
      <c r="Q38" s="158" t="n">
        <v>1</v>
      </c>
      <c r="R38" s="158" t="n">
        <v>1</v>
      </c>
      <c r="S38" s="158" t="n">
        <v>1</v>
      </c>
      <c r="T38" s="158" t="n">
        <v>1</v>
      </c>
      <c r="U38" s="167" t="s">
        <v>168</v>
      </c>
      <c r="V38" s="158" t="n">
        <v>1</v>
      </c>
      <c r="W38" s="158" t="n">
        <v>0.5</v>
      </c>
      <c r="X38" s="158" t="n">
        <v>1</v>
      </c>
      <c r="Y38" s="158" t="n">
        <v>0</v>
      </c>
      <c r="Z38" s="158" t="n">
        <v>0</v>
      </c>
      <c r="AA38" s="158" t="n">
        <v>1</v>
      </c>
      <c r="AB38" s="167" t="s">
        <v>168</v>
      </c>
      <c r="AC38" s="158" t="n">
        <v>1</v>
      </c>
      <c r="AD38" s="158" t="n">
        <v>1</v>
      </c>
      <c r="AE38" s="158" t="n">
        <v>1</v>
      </c>
      <c r="AF38" s="158" t="n">
        <v>1</v>
      </c>
      <c r="AG38" s="158" t="s">
        <v>169</v>
      </c>
      <c r="AH38" s="158" t="s">
        <v>169</v>
      </c>
      <c r="AI38" s="157" t="n">
        <f aca="false">SUM(D38:AH38)</f>
        <v>16</v>
      </c>
      <c r="AJ38" s="157" t="n">
        <v>0</v>
      </c>
    </row>
    <row r="39" s="164" customFormat="true" ht="15" hidden="false" customHeight="true" outlineLevel="0" collapsed="false">
      <c r="A39" s="157" t="n">
        <v>31</v>
      </c>
      <c r="B39" s="166" t="s">
        <v>171</v>
      </c>
      <c r="C39" s="170" t="s">
        <v>145</v>
      </c>
      <c r="D39" s="158" t="n">
        <v>0</v>
      </c>
      <c r="E39" s="158" t="n">
        <v>0</v>
      </c>
      <c r="F39" s="158" t="n">
        <v>0</v>
      </c>
      <c r="G39" s="167" t="s">
        <v>168</v>
      </c>
      <c r="H39" s="158" t="n">
        <v>1</v>
      </c>
      <c r="I39" s="158" t="n">
        <v>1</v>
      </c>
      <c r="J39" s="158" t="n">
        <v>1</v>
      </c>
      <c r="K39" s="158" t="n">
        <v>1</v>
      </c>
      <c r="L39" s="158" t="n">
        <v>1</v>
      </c>
      <c r="M39" s="158" t="n">
        <v>1</v>
      </c>
      <c r="N39" s="167" t="s">
        <v>168</v>
      </c>
      <c r="O39" s="158" t="n">
        <v>1</v>
      </c>
      <c r="P39" s="158" t="n">
        <v>1</v>
      </c>
      <c r="Q39" s="158" t="n">
        <v>1</v>
      </c>
      <c r="R39" s="158" t="n">
        <v>1</v>
      </c>
      <c r="S39" s="158" t="n">
        <v>1</v>
      </c>
      <c r="T39" s="158" t="n">
        <v>1</v>
      </c>
      <c r="U39" s="167" t="n">
        <v>1</v>
      </c>
      <c r="V39" s="158" t="n">
        <v>1</v>
      </c>
      <c r="W39" s="158" t="n">
        <v>1</v>
      </c>
      <c r="X39" s="158" t="n">
        <v>1</v>
      </c>
      <c r="Y39" s="158" t="n">
        <v>1</v>
      </c>
      <c r="Z39" s="158" t="n">
        <v>1</v>
      </c>
      <c r="AA39" s="158" t="n">
        <v>1</v>
      </c>
      <c r="AB39" s="167" t="s">
        <v>168</v>
      </c>
      <c r="AC39" s="158" t="n">
        <v>1</v>
      </c>
      <c r="AD39" s="158" t="n">
        <v>1</v>
      </c>
      <c r="AE39" s="158" t="n">
        <v>1</v>
      </c>
      <c r="AF39" s="158" t="n">
        <v>1</v>
      </c>
      <c r="AG39" s="158" t="s">
        <v>169</v>
      </c>
      <c r="AH39" s="158" t="s">
        <v>169</v>
      </c>
      <c r="AI39" s="157" t="n">
        <f aca="false">SUM(D39:AH39)</f>
        <v>23</v>
      </c>
      <c r="AJ39" s="157" t="n">
        <v>0</v>
      </c>
    </row>
    <row r="40" s="164" customFormat="true" ht="15" hidden="false" customHeight="true" outlineLevel="0" collapsed="false">
      <c r="A40" s="157" t="s">
        <v>172</v>
      </c>
      <c r="B40" s="171" t="s">
        <v>173</v>
      </c>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3"/>
      <c r="AI40" s="157"/>
      <c r="AJ40" s="157"/>
    </row>
    <row r="41" s="175" customFormat="true" ht="17.25" hidden="false" customHeight="true" outlineLevel="0" collapsed="false">
      <c r="A41" s="174" t="s">
        <v>87</v>
      </c>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57" t="n">
        <f aca="false">SUM(AI9:AI40)</f>
        <v>661</v>
      </c>
      <c r="AJ41" s="157" t="n">
        <f aca="false">SUM(AJ9:AJ40)</f>
        <v>0</v>
      </c>
    </row>
    <row r="42" s="177" customFormat="true" ht="12.75" hidden="false" customHeight="false" outlineLevel="0" collapsed="false">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76"/>
      <c r="Z42" s="176"/>
      <c r="AA42" s="176"/>
      <c r="AB42" s="176"/>
      <c r="AC42" s="176"/>
      <c r="AD42" s="176"/>
      <c r="AE42" s="176"/>
      <c r="AF42" s="176"/>
      <c r="AG42" s="176"/>
      <c r="AH42" s="176"/>
      <c r="AI42" s="176"/>
      <c r="AJ42" s="176"/>
    </row>
    <row r="43" s="177" customFormat="true" ht="12.75" hidden="false" customHeight="false" outlineLevel="0" collapsed="false">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76"/>
      <c r="Z43" s="176"/>
      <c r="AA43" s="176"/>
      <c r="AB43" s="176"/>
      <c r="AC43" s="176"/>
      <c r="AD43" s="176"/>
      <c r="AE43" s="176"/>
      <c r="AF43" s="176"/>
      <c r="AG43" s="176"/>
      <c r="AH43" s="176"/>
      <c r="AI43" s="176"/>
      <c r="AJ43" s="176"/>
    </row>
    <row r="44" s="177" customFormat="true" ht="8.25" hidden="false" customHeight="true" outlineLevel="0" collapsed="false">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76"/>
      <c r="Z44" s="176"/>
      <c r="AA44" s="176"/>
      <c r="AB44" s="176"/>
      <c r="AC44" s="176"/>
      <c r="AD44" s="176"/>
      <c r="AE44" s="176"/>
      <c r="AF44" s="176"/>
      <c r="AG44" s="176"/>
      <c r="AH44" s="176"/>
      <c r="AI44" s="176"/>
      <c r="AJ44" s="176"/>
    </row>
    <row r="45" s="177" customFormat="true" ht="10.5" hidden="false" customHeight="true" outlineLevel="0" collapsed="false">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76"/>
      <c r="Z45" s="176"/>
      <c r="AA45" s="176"/>
      <c r="AB45" s="176"/>
      <c r="AC45" s="176"/>
      <c r="AD45" s="176"/>
      <c r="AE45" s="176"/>
      <c r="AF45" s="176"/>
      <c r="AG45" s="176"/>
      <c r="AH45" s="176"/>
      <c r="AI45" s="176"/>
      <c r="AJ45" s="176"/>
    </row>
    <row r="46" s="179" customFormat="true" ht="14.25" hidden="false" customHeight="true" outlineLevel="0" collapsed="false">
      <c r="A46" s="176" t="s">
        <v>174</v>
      </c>
      <c r="B46" s="176"/>
      <c r="C46" s="176"/>
      <c r="D46" s="176"/>
      <c r="E46" s="176"/>
      <c r="F46" s="176"/>
      <c r="G46" s="176"/>
      <c r="H46" s="176"/>
      <c r="I46" s="176"/>
      <c r="J46" s="178" t="s">
        <v>175</v>
      </c>
      <c r="K46" s="178"/>
      <c r="L46" s="178"/>
      <c r="M46" s="178"/>
      <c r="N46" s="178"/>
      <c r="O46" s="178"/>
      <c r="P46" s="178"/>
      <c r="Q46" s="178"/>
      <c r="R46" s="178"/>
      <c r="S46" s="178"/>
      <c r="T46" s="178"/>
      <c r="U46" s="178"/>
      <c r="V46" s="178"/>
      <c r="W46" s="178"/>
      <c r="X46" s="178"/>
      <c r="Y46" s="176" t="s">
        <v>176</v>
      </c>
      <c r="Z46" s="176"/>
      <c r="AA46" s="176"/>
      <c r="AB46" s="176"/>
      <c r="AC46" s="176"/>
      <c r="AD46" s="176"/>
      <c r="AE46" s="176"/>
      <c r="AF46" s="176"/>
      <c r="AG46" s="176"/>
      <c r="AH46" s="176"/>
      <c r="AI46" s="176"/>
      <c r="AJ46" s="176"/>
    </row>
    <row r="47" customFormat="false" ht="12.75" hidden="false" customHeight="false" outlineLevel="0" collapsed="false">
      <c r="A47" s="180"/>
      <c r="B47" s="175"/>
      <c r="C47" s="181"/>
      <c r="E47" s="182"/>
      <c r="F47" s="182"/>
      <c r="G47" s="182"/>
      <c r="H47" s="182"/>
      <c r="I47" s="182"/>
      <c r="J47" s="182"/>
      <c r="K47" s="182"/>
      <c r="L47" s="182"/>
      <c r="M47" s="182"/>
      <c r="N47" s="182"/>
      <c r="O47" s="182"/>
      <c r="P47" s="182"/>
      <c r="Q47" s="182"/>
      <c r="R47" s="182"/>
      <c r="T47" s="182"/>
      <c r="U47" s="182"/>
      <c r="V47" s="182"/>
      <c r="W47" s="182"/>
      <c r="X47" s="182"/>
      <c r="Y47" s="182"/>
      <c r="AA47" s="182"/>
      <c r="AB47" s="182"/>
      <c r="AC47" s="182"/>
      <c r="AD47" s="182"/>
      <c r="AE47" s="182"/>
      <c r="AF47" s="182"/>
      <c r="AG47" s="182"/>
      <c r="AH47" s="182"/>
      <c r="AJ47" s="182"/>
    </row>
  </sheetData>
  <mergeCells count="32">
    <mergeCell ref="A1:AJ1"/>
    <mergeCell ref="A2:C2"/>
    <mergeCell ref="D2:T2"/>
    <mergeCell ref="U2:X2"/>
    <mergeCell ref="Y2:AC2"/>
    <mergeCell ref="AD2:AG2"/>
    <mergeCell ref="AH2:AJ2"/>
    <mergeCell ref="A3:C3"/>
    <mergeCell ref="D3:AJ3"/>
    <mergeCell ref="A4:C4"/>
    <mergeCell ref="D4:T4"/>
    <mergeCell ref="U4:AA4"/>
    <mergeCell ref="AB4:AJ4"/>
    <mergeCell ref="A5:C5"/>
    <mergeCell ref="D5:AJ5"/>
    <mergeCell ref="A6:C6"/>
    <mergeCell ref="D6:R6"/>
    <mergeCell ref="S6:Z6"/>
    <mergeCell ref="AA6:AJ6"/>
    <mergeCell ref="A7:C7"/>
    <mergeCell ref="D7:T7"/>
    <mergeCell ref="U7:X7"/>
    <mergeCell ref="Y7:AC7"/>
    <mergeCell ref="AD7:AG7"/>
    <mergeCell ref="AH7:AJ7"/>
    <mergeCell ref="A41:AH41"/>
    <mergeCell ref="A42:I45"/>
    <mergeCell ref="J42:X45"/>
    <mergeCell ref="Y42:AJ45"/>
    <mergeCell ref="A46:I46"/>
    <mergeCell ref="J46:X46"/>
    <mergeCell ref="Y46:AJ46"/>
  </mergeCells>
  <printOptions headings="false" gridLines="false" gridLinesSet="true" horizontalCentered="false" verticalCentered="false"/>
  <pageMargins left="0.196527777777778" right="0.275694444444444" top="0.354166666666667" bottom="0.708333333333333"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7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6" activeCellId="0" sqref="A16"/>
    </sheetView>
  </sheetViews>
  <sheetFormatPr defaultColWidth="9.15625" defaultRowHeight="15" zeroHeight="false" outlineLevelRow="0" outlineLevelCol="0"/>
  <cols>
    <col collapsed="false" customWidth="true" hidden="false" outlineLevel="0" max="1" min="1" style="127" width="3.57"/>
    <col collapsed="false" customWidth="true" hidden="false" outlineLevel="0" max="2" min="2" style="127" width="12.57"/>
    <col collapsed="false" customWidth="true" hidden="false" outlineLevel="0" max="3" min="3" style="127" width="11.99"/>
    <col collapsed="false" customWidth="true" hidden="false" outlineLevel="0" max="4" min="4" style="127" width="12.42"/>
    <col collapsed="false" customWidth="true" hidden="false" outlineLevel="0" max="5" min="5" style="127" width="13.29"/>
    <col collapsed="false" customWidth="true" hidden="false" outlineLevel="0" max="6" min="6" style="127" width="11.86"/>
    <col collapsed="false" customWidth="true" hidden="false" outlineLevel="0" max="7" min="7" style="127" width="10.99"/>
    <col collapsed="false" customWidth="true" hidden="false" outlineLevel="0" max="8" min="8" style="127" width="6.71"/>
    <col collapsed="false" customWidth="true" hidden="false" outlineLevel="0" max="9" min="9" style="127" width="6.28"/>
    <col collapsed="false" customWidth="true" hidden="false" outlineLevel="0" max="10" min="10" style="183" width="10.42"/>
    <col collapsed="false" customWidth="true" hidden="false" outlineLevel="0" max="11" min="11" style="183" width="7.15"/>
    <col collapsed="false" customWidth="true" hidden="false" outlineLevel="0" max="12" min="12" style="184" width="10.85"/>
    <col collapsed="false" customWidth="true" hidden="false" outlineLevel="0" max="13" min="13" style="184" width="10.14"/>
    <col collapsed="false" customWidth="true" hidden="false" outlineLevel="0" max="15" min="14" style="184" width="8.42"/>
    <col collapsed="false" customWidth="true" hidden="false" outlineLevel="0" max="16" min="16" style="183" width="9.58"/>
    <col collapsed="false" customWidth="true" hidden="false" outlineLevel="0" max="17" min="17" style="183" width="10.14"/>
    <col collapsed="false" customWidth="true" hidden="false" outlineLevel="0" max="18" min="18" style="183" width="7.86"/>
    <col collapsed="false" customWidth="true" hidden="false" outlineLevel="0" max="19" min="19" style="183" width="9.58"/>
    <col collapsed="false" customWidth="true" hidden="false" outlineLevel="0" max="20" min="20" style="183" width="8.42"/>
    <col collapsed="false" customWidth="true" hidden="false" outlineLevel="0" max="21" min="21" style="183" width="10.14"/>
    <col collapsed="false" customWidth="true" hidden="false" outlineLevel="0" max="22" min="22" style="183" width="11.57"/>
    <col collapsed="false" customWidth="true" hidden="false" outlineLevel="0" max="23" min="23" style="185" width="18"/>
    <col collapsed="false" customWidth="true" hidden="false" outlineLevel="0" max="24" min="24" style="185" width="10.85"/>
    <col collapsed="false" customWidth="false" hidden="false" outlineLevel="0" max="26" min="25" style="185" width="9.14"/>
    <col collapsed="false" customWidth="false" hidden="false" outlineLevel="0" max="1024" min="27" style="127" width="9.14"/>
  </cols>
  <sheetData>
    <row r="1" customFormat="false" ht="17.25" hidden="false" customHeight="true" outlineLevel="0" collapsed="false">
      <c r="A1" s="186" t="s">
        <v>177</v>
      </c>
      <c r="B1" s="186"/>
      <c r="C1" s="186"/>
      <c r="D1" s="186"/>
      <c r="E1" s="186"/>
      <c r="F1" s="186"/>
      <c r="G1" s="186"/>
      <c r="H1" s="186"/>
      <c r="I1" s="186"/>
      <c r="J1" s="186"/>
      <c r="K1" s="186"/>
      <c r="L1" s="186"/>
      <c r="M1" s="186"/>
      <c r="N1" s="186"/>
      <c r="O1" s="186"/>
      <c r="P1" s="186"/>
      <c r="Q1" s="186"/>
      <c r="R1" s="186"/>
      <c r="S1" s="186"/>
      <c r="T1" s="186"/>
      <c r="U1" s="186"/>
      <c r="V1" s="186"/>
      <c r="W1" s="186"/>
    </row>
    <row r="2" customFormat="false" ht="16.5" hidden="false" customHeight="true" outlineLevel="0" collapsed="false">
      <c r="A2" s="187" t="s">
        <v>178</v>
      </c>
      <c r="B2" s="187"/>
      <c r="C2" s="187"/>
      <c r="D2" s="187"/>
      <c r="E2" s="187"/>
      <c r="F2" s="187"/>
      <c r="G2" s="187"/>
      <c r="H2" s="187"/>
      <c r="I2" s="187"/>
      <c r="J2" s="187"/>
      <c r="K2" s="187"/>
      <c r="L2" s="187"/>
      <c r="M2" s="187"/>
      <c r="N2" s="187"/>
      <c r="O2" s="187"/>
      <c r="P2" s="187"/>
      <c r="Q2" s="187"/>
      <c r="R2" s="187"/>
      <c r="S2" s="187"/>
      <c r="T2" s="187"/>
      <c r="U2" s="187"/>
      <c r="V2" s="187"/>
      <c r="W2" s="187"/>
    </row>
    <row r="3" customFormat="false" ht="16.5" hidden="false" customHeight="true" outlineLevel="0" collapsed="false">
      <c r="A3" s="187" t="s">
        <v>92</v>
      </c>
      <c r="B3" s="187"/>
      <c r="C3" s="187"/>
      <c r="D3" s="187"/>
      <c r="E3" s="187"/>
      <c r="F3" s="187"/>
      <c r="G3" s="187"/>
      <c r="H3" s="187"/>
      <c r="I3" s="187"/>
      <c r="J3" s="187"/>
      <c r="K3" s="187"/>
      <c r="L3" s="187"/>
      <c r="M3" s="187"/>
      <c r="N3" s="187"/>
      <c r="O3" s="187"/>
      <c r="P3" s="187"/>
      <c r="Q3" s="187"/>
      <c r="R3" s="187"/>
      <c r="S3" s="187"/>
      <c r="T3" s="187"/>
      <c r="U3" s="187"/>
      <c r="V3" s="187"/>
      <c r="W3" s="187"/>
    </row>
    <row r="4" s="194" customFormat="true" ht="16.5" hidden="false" customHeight="true" outlineLevel="0" collapsed="false">
      <c r="A4" s="188" t="s">
        <v>93</v>
      </c>
      <c r="B4" s="188" t="s">
        <v>94</v>
      </c>
      <c r="C4" s="189" t="s">
        <v>179</v>
      </c>
      <c r="D4" s="189" t="s">
        <v>55</v>
      </c>
      <c r="E4" s="189" t="s">
        <v>180</v>
      </c>
      <c r="F4" s="189" t="s">
        <v>181</v>
      </c>
      <c r="G4" s="188" t="s">
        <v>95</v>
      </c>
      <c r="H4" s="188" t="s">
        <v>96</v>
      </c>
      <c r="I4" s="188" t="s">
        <v>97</v>
      </c>
      <c r="J4" s="188" t="s">
        <v>98</v>
      </c>
      <c r="K4" s="188" t="s">
        <v>99</v>
      </c>
      <c r="L4" s="190" t="s">
        <v>100</v>
      </c>
      <c r="M4" s="191" t="s">
        <v>101</v>
      </c>
      <c r="N4" s="191"/>
      <c r="O4" s="191"/>
      <c r="P4" s="191"/>
      <c r="Q4" s="192" t="s">
        <v>102</v>
      </c>
      <c r="R4" s="192"/>
      <c r="S4" s="192"/>
      <c r="T4" s="192"/>
      <c r="U4" s="192"/>
      <c r="V4" s="188" t="s">
        <v>103</v>
      </c>
      <c r="W4" s="188" t="s">
        <v>182</v>
      </c>
      <c r="X4" s="193"/>
      <c r="Y4" s="193"/>
      <c r="Z4" s="193"/>
    </row>
    <row r="5" s="194" customFormat="true" ht="47.25" hidden="false" customHeight="false" outlineLevel="0" collapsed="false">
      <c r="A5" s="188"/>
      <c r="B5" s="188"/>
      <c r="C5" s="189"/>
      <c r="D5" s="189"/>
      <c r="E5" s="189"/>
      <c r="F5" s="189"/>
      <c r="G5" s="188"/>
      <c r="H5" s="188"/>
      <c r="I5" s="188"/>
      <c r="J5" s="188"/>
      <c r="K5" s="188"/>
      <c r="L5" s="190"/>
      <c r="M5" s="190" t="s">
        <v>104</v>
      </c>
      <c r="N5" s="190" t="s">
        <v>105</v>
      </c>
      <c r="O5" s="190" t="s">
        <v>183</v>
      </c>
      <c r="P5" s="190" t="s">
        <v>87</v>
      </c>
      <c r="Q5" s="188" t="s">
        <v>108</v>
      </c>
      <c r="R5" s="188" t="s">
        <v>109</v>
      </c>
      <c r="S5" s="188" t="s">
        <v>110</v>
      </c>
      <c r="T5" s="188" t="s">
        <v>111</v>
      </c>
      <c r="U5" s="188" t="s">
        <v>87</v>
      </c>
      <c r="V5" s="188"/>
      <c r="W5" s="188"/>
      <c r="X5" s="193"/>
      <c r="Y5" s="193"/>
      <c r="Z5" s="193"/>
    </row>
    <row r="6" s="206" customFormat="true" ht="47.25" hidden="false" customHeight="false" outlineLevel="0" collapsed="false">
      <c r="A6" s="192" t="n">
        <v>1</v>
      </c>
      <c r="B6" s="195" t="s">
        <v>113</v>
      </c>
      <c r="C6" s="196" t="s">
        <v>184</v>
      </c>
      <c r="D6" s="197" t="n">
        <v>4404057263</v>
      </c>
      <c r="E6" s="196" t="s">
        <v>185</v>
      </c>
      <c r="F6" s="198" t="s">
        <v>186</v>
      </c>
      <c r="G6" s="199" t="n">
        <f aca="false">ATTENDANCE!AI9</f>
        <v>23</v>
      </c>
      <c r="H6" s="192" t="n">
        <f aca="false">ATTENDANCE!AJ9</f>
        <v>0</v>
      </c>
      <c r="I6" s="200" t="n">
        <v>709</v>
      </c>
      <c r="J6" s="201" t="n">
        <f aca="false">G6*I6</f>
        <v>16307</v>
      </c>
      <c r="K6" s="201" t="n">
        <f aca="false">H6*I6</f>
        <v>0</v>
      </c>
      <c r="L6" s="202" t="n">
        <f aca="false">MIN((J6+K6),15000)</f>
        <v>15000</v>
      </c>
      <c r="M6" s="203" t="n">
        <f aca="false">ROUND((L6*12%),2)</f>
        <v>1800</v>
      </c>
      <c r="N6" s="203" t="n">
        <f aca="false">ROUNDUP((J6*0.75%),2)</f>
        <v>122.31</v>
      </c>
      <c r="O6" s="203" t="n">
        <v>150</v>
      </c>
      <c r="P6" s="203" t="n">
        <f aca="false">M6+N6+O6</f>
        <v>2072.31</v>
      </c>
      <c r="Q6" s="201" t="n">
        <f aca="false">ROUND((L6*12.5%),2)</f>
        <v>1875</v>
      </c>
      <c r="R6" s="201" t="n">
        <f aca="false">ROUND((L6*0.5%),2)</f>
        <v>75</v>
      </c>
      <c r="S6" s="201" t="n">
        <f aca="false">Q6+R6</f>
        <v>1950</v>
      </c>
      <c r="T6" s="203" t="n">
        <f aca="false">ROUNDUP((J6*0.0325),2)</f>
        <v>529.98</v>
      </c>
      <c r="U6" s="203" t="n">
        <f aca="false">Q6+T6+R6</f>
        <v>2479.98</v>
      </c>
      <c r="V6" s="203" t="n">
        <f aca="false">ROUND((J6+K6)-P6,2)</f>
        <v>14234.69</v>
      </c>
      <c r="W6" s="204"/>
      <c r="X6" s="205"/>
      <c r="Y6" s="205"/>
      <c r="Z6" s="205"/>
    </row>
    <row r="7" s="206" customFormat="true" ht="31.5" hidden="false" customHeight="false" outlineLevel="0" collapsed="false">
      <c r="A7" s="192" t="n">
        <v>2</v>
      </c>
      <c r="B7" s="195" t="s">
        <v>114</v>
      </c>
      <c r="C7" s="196" t="s">
        <v>187</v>
      </c>
      <c r="D7" s="197" t="n">
        <v>4404220075</v>
      </c>
      <c r="E7" s="198" t="s">
        <v>188</v>
      </c>
      <c r="F7" s="198" t="s">
        <v>189</v>
      </c>
      <c r="G7" s="199" t="n">
        <f aca="false">ATTENDANCE!AI10</f>
        <v>23</v>
      </c>
      <c r="H7" s="192" t="n">
        <f aca="false">ATTENDANCE!AJ10</f>
        <v>0</v>
      </c>
      <c r="I7" s="200" t="n">
        <v>709</v>
      </c>
      <c r="J7" s="201" t="n">
        <f aca="false">G7*I7</f>
        <v>16307</v>
      </c>
      <c r="K7" s="201" t="n">
        <f aca="false">H7*I7</f>
        <v>0</v>
      </c>
      <c r="L7" s="202" t="n">
        <f aca="false">MIN((J7+K7),15000)</f>
        <v>15000</v>
      </c>
      <c r="M7" s="203" t="n">
        <f aca="false">ROUND((L7*12%),2)</f>
        <v>1800</v>
      </c>
      <c r="N7" s="203" t="n">
        <f aca="false">ROUNDUP((J7*0.75%),2)</f>
        <v>122.31</v>
      </c>
      <c r="O7" s="203" t="n">
        <v>150</v>
      </c>
      <c r="P7" s="203" t="n">
        <f aca="false">M7+N7+O7</f>
        <v>2072.31</v>
      </c>
      <c r="Q7" s="201" t="n">
        <f aca="false">ROUND((L7*12.5%),2)</f>
        <v>1875</v>
      </c>
      <c r="R7" s="201" t="n">
        <f aca="false">ROUND((L7*0.5%),2)</f>
        <v>75</v>
      </c>
      <c r="S7" s="201" t="n">
        <f aca="false">Q7+R7</f>
        <v>1950</v>
      </c>
      <c r="T7" s="203" t="n">
        <f aca="false">ROUNDUP((J7*0.0325),2)</f>
        <v>529.98</v>
      </c>
      <c r="U7" s="203" t="n">
        <f aca="false">Q7+T7+R7</f>
        <v>2479.98</v>
      </c>
      <c r="V7" s="203" t="n">
        <f aca="false">ROUND((J7+K7)-P7,2)</f>
        <v>14234.69</v>
      </c>
      <c r="W7" s="204"/>
      <c r="X7" s="205"/>
      <c r="Y7" s="205"/>
      <c r="Z7" s="205"/>
    </row>
    <row r="8" s="206" customFormat="true" ht="31.5" hidden="false" customHeight="false" outlineLevel="0" collapsed="false">
      <c r="A8" s="192" t="n">
        <v>3</v>
      </c>
      <c r="B8" s="195" t="s">
        <v>115</v>
      </c>
      <c r="C8" s="196" t="s">
        <v>190</v>
      </c>
      <c r="D8" s="197" t="n">
        <v>4404092646</v>
      </c>
      <c r="E8" s="198" t="s">
        <v>191</v>
      </c>
      <c r="F8" s="198" t="s">
        <v>189</v>
      </c>
      <c r="G8" s="199" t="n">
        <f aca="false">ATTENDANCE!AI11</f>
        <v>23</v>
      </c>
      <c r="H8" s="192" t="n">
        <f aca="false">ATTENDANCE!AJ11</f>
        <v>0</v>
      </c>
      <c r="I8" s="200" t="n">
        <v>709</v>
      </c>
      <c r="J8" s="201" t="n">
        <f aca="false">G8*I8</f>
        <v>16307</v>
      </c>
      <c r="K8" s="201" t="n">
        <f aca="false">H8*I8</f>
        <v>0</v>
      </c>
      <c r="L8" s="202" t="n">
        <f aca="false">MIN((J8+K8),15000)</f>
        <v>15000</v>
      </c>
      <c r="M8" s="203" t="n">
        <f aca="false">ROUND((L8*12%),2)</f>
        <v>1800</v>
      </c>
      <c r="N8" s="203" t="n">
        <f aca="false">ROUNDUP((J8*0.75%),2)</f>
        <v>122.31</v>
      </c>
      <c r="O8" s="203" t="n">
        <v>150</v>
      </c>
      <c r="P8" s="203" t="n">
        <f aca="false">M8+N8+O8</f>
        <v>2072.31</v>
      </c>
      <c r="Q8" s="201" t="n">
        <f aca="false">ROUND((L8*12.5%),2)</f>
        <v>1875</v>
      </c>
      <c r="R8" s="201" t="n">
        <f aca="false">ROUND((L8*0.5%),2)</f>
        <v>75</v>
      </c>
      <c r="S8" s="201" t="n">
        <f aca="false">Q8+R8</f>
        <v>1950</v>
      </c>
      <c r="T8" s="203" t="n">
        <f aca="false">ROUNDUP((J8*0.0325),2)</f>
        <v>529.98</v>
      </c>
      <c r="U8" s="203" t="n">
        <f aca="false">Q8+T8+R8</f>
        <v>2479.98</v>
      </c>
      <c r="V8" s="203" t="n">
        <f aca="false">ROUND((J8+K8)-P8,2)</f>
        <v>14234.69</v>
      </c>
      <c r="W8" s="204"/>
      <c r="X8" s="205"/>
      <c r="Y8" s="205"/>
      <c r="Z8" s="205"/>
    </row>
    <row r="9" s="206" customFormat="true" ht="47.25" hidden="false" customHeight="false" outlineLevel="0" collapsed="false">
      <c r="A9" s="192" t="n">
        <v>4</v>
      </c>
      <c r="B9" s="195" t="s">
        <v>116</v>
      </c>
      <c r="C9" s="196" t="s">
        <v>192</v>
      </c>
      <c r="D9" s="197" t="n">
        <v>4404091650</v>
      </c>
      <c r="E9" s="198" t="s">
        <v>193</v>
      </c>
      <c r="F9" s="198" t="s">
        <v>194</v>
      </c>
      <c r="G9" s="199" t="n">
        <f aca="false">ATTENDANCE!AI12</f>
        <v>23</v>
      </c>
      <c r="H9" s="192" t="n">
        <f aca="false">ATTENDANCE!AJ12</f>
        <v>0</v>
      </c>
      <c r="I9" s="200" t="n">
        <v>709</v>
      </c>
      <c r="J9" s="201" t="n">
        <f aca="false">G9*I9</f>
        <v>16307</v>
      </c>
      <c r="K9" s="201" t="n">
        <f aca="false">H9*I9</f>
        <v>0</v>
      </c>
      <c r="L9" s="202" t="n">
        <f aca="false">MIN((J9+K9),15000)</f>
        <v>15000</v>
      </c>
      <c r="M9" s="203" t="n">
        <f aca="false">ROUND((L9*12%),2)</f>
        <v>1800</v>
      </c>
      <c r="N9" s="203" t="n">
        <f aca="false">ROUNDUP((J9*0.75%),2)</f>
        <v>122.31</v>
      </c>
      <c r="O9" s="203" t="n">
        <v>150</v>
      </c>
      <c r="P9" s="203" t="n">
        <f aca="false">M9+N9+O9</f>
        <v>2072.31</v>
      </c>
      <c r="Q9" s="201" t="n">
        <f aca="false">ROUND((L9*12.5%),2)</f>
        <v>1875</v>
      </c>
      <c r="R9" s="201" t="n">
        <f aca="false">ROUND((L9*0.5%),2)</f>
        <v>75</v>
      </c>
      <c r="S9" s="201" t="n">
        <f aca="false">Q9+R9</f>
        <v>1950</v>
      </c>
      <c r="T9" s="203" t="n">
        <f aca="false">ROUNDUP((J9*0.0325),2)</f>
        <v>529.98</v>
      </c>
      <c r="U9" s="203" t="n">
        <f aca="false">Q9+T9+R9</f>
        <v>2479.98</v>
      </c>
      <c r="V9" s="203" t="n">
        <f aca="false">ROUND((J9+K9)-P9,2)</f>
        <v>14234.69</v>
      </c>
      <c r="W9" s="204"/>
      <c r="X9" s="205"/>
      <c r="Y9" s="205"/>
      <c r="Z9" s="205"/>
    </row>
    <row r="10" s="206" customFormat="true" ht="47.25" hidden="false" customHeight="false" outlineLevel="0" collapsed="false">
      <c r="A10" s="192" t="n">
        <v>5</v>
      </c>
      <c r="B10" s="195" t="s">
        <v>117</v>
      </c>
      <c r="C10" s="196" t="s">
        <v>195</v>
      </c>
      <c r="D10" s="197" t="n">
        <v>4404091685</v>
      </c>
      <c r="E10" s="198" t="s">
        <v>196</v>
      </c>
      <c r="F10" s="198" t="s">
        <v>189</v>
      </c>
      <c r="G10" s="199" t="n">
        <f aca="false">ATTENDANCE!AI13</f>
        <v>23</v>
      </c>
      <c r="H10" s="192" t="n">
        <f aca="false">ATTENDANCE!AJ13</f>
        <v>0</v>
      </c>
      <c r="I10" s="200" t="n">
        <v>709</v>
      </c>
      <c r="J10" s="201" t="n">
        <f aca="false">G10*I10</f>
        <v>16307</v>
      </c>
      <c r="K10" s="201" t="n">
        <f aca="false">H10*I10</f>
        <v>0</v>
      </c>
      <c r="L10" s="202" t="n">
        <f aca="false">MIN((J10+K10),15000)</f>
        <v>15000</v>
      </c>
      <c r="M10" s="203" t="n">
        <f aca="false">ROUND((L10*12%),2)</f>
        <v>1800</v>
      </c>
      <c r="N10" s="203" t="n">
        <f aca="false">ROUNDUP((J10*0.75%),2)</f>
        <v>122.31</v>
      </c>
      <c r="O10" s="203" t="n">
        <v>150</v>
      </c>
      <c r="P10" s="203" t="n">
        <f aca="false">M10+N10+O10</f>
        <v>2072.31</v>
      </c>
      <c r="Q10" s="201" t="n">
        <f aca="false">ROUND((L10*12.5%),2)</f>
        <v>1875</v>
      </c>
      <c r="R10" s="201" t="n">
        <f aca="false">ROUND((L10*0.5%),2)</f>
        <v>75</v>
      </c>
      <c r="S10" s="201" t="n">
        <f aca="false">Q10+R10</f>
        <v>1950</v>
      </c>
      <c r="T10" s="203" t="n">
        <f aca="false">ROUNDUP((J10*0.0325),2)</f>
        <v>529.98</v>
      </c>
      <c r="U10" s="203" t="n">
        <f aca="false">Q10+T10+R10</f>
        <v>2479.98</v>
      </c>
      <c r="V10" s="203" t="n">
        <f aca="false">ROUND((J10+K10)-P10,2)</f>
        <v>14234.69</v>
      </c>
      <c r="W10" s="204"/>
      <c r="X10" s="205"/>
      <c r="Y10" s="205"/>
      <c r="Z10" s="205"/>
    </row>
    <row r="11" s="206" customFormat="true" ht="47.25" hidden="false" customHeight="false" outlineLevel="0" collapsed="false">
      <c r="A11" s="192" t="n">
        <v>6</v>
      </c>
      <c r="B11" s="195" t="s">
        <v>118</v>
      </c>
      <c r="C11" s="196" t="s">
        <v>197</v>
      </c>
      <c r="D11" s="197" t="n">
        <v>4404091757</v>
      </c>
      <c r="E11" s="198" t="s">
        <v>198</v>
      </c>
      <c r="F11" s="198" t="s">
        <v>189</v>
      </c>
      <c r="G11" s="199" t="n">
        <f aca="false">ATTENDANCE!AI14</f>
        <v>22</v>
      </c>
      <c r="H11" s="192" t="n">
        <f aca="false">ATTENDANCE!AJ14</f>
        <v>0</v>
      </c>
      <c r="I11" s="200" t="n">
        <v>709</v>
      </c>
      <c r="J11" s="201" t="n">
        <f aca="false">G11*I11</f>
        <v>15598</v>
      </c>
      <c r="K11" s="201" t="n">
        <f aca="false">H11*I11</f>
        <v>0</v>
      </c>
      <c r="L11" s="202" t="n">
        <f aca="false">MIN((J11+K11),15000)</f>
        <v>15000</v>
      </c>
      <c r="M11" s="203" t="n">
        <f aca="false">ROUND((L11*12%),2)</f>
        <v>1800</v>
      </c>
      <c r="N11" s="203" t="n">
        <f aca="false">ROUNDUP((J11*0.75%),2)</f>
        <v>116.99</v>
      </c>
      <c r="O11" s="203" t="n">
        <v>150</v>
      </c>
      <c r="P11" s="203" t="n">
        <f aca="false">M11+N11+O11</f>
        <v>2066.99</v>
      </c>
      <c r="Q11" s="201" t="n">
        <f aca="false">ROUND((L11*12.5%),2)</f>
        <v>1875</v>
      </c>
      <c r="R11" s="201" t="n">
        <f aca="false">ROUND((L11*0.5%),2)</f>
        <v>75</v>
      </c>
      <c r="S11" s="201" t="n">
        <f aca="false">Q11+R11</f>
        <v>1950</v>
      </c>
      <c r="T11" s="203" t="n">
        <f aca="false">ROUNDUP((J11*0.0325),2)</f>
        <v>506.94</v>
      </c>
      <c r="U11" s="203" t="n">
        <f aca="false">Q11+T11+R11</f>
        <v>2456.94</v>
      </c>
      <c r="V11" s="203" t="n">
        <f aca="false">ROUND((J11+K11)-P11,2)</f>
        <v>13531.01</v>
      </c>
      <c r="W11" s="204"/>
      <c r="X11" s="205"/>
      <c r="Y11" s="205"/>
      <c r="Z11" s="205"/>
    </row>
    <row r="12" s="206" customFormat="true" ht="31.5" hidden="false" customHeight="false" outlineLevel="0" collapsed="false">
      <c r="A12" s="192" t="n">
        <v>7</v>
      </c>
      <c r="B12" s="195" t="s">
        <v>119</v>
      </c>
      <c r="C12" s="196" t="s">
        <v>199</v>
      </c>
      <c r="D12" s="197" t="n">
        <v>4404091674</v>
      </c>
      <c r="E12" s="198" t="s">
        <v>200</v>
      </c>
      <c r="F12" s="198" t="s">
        <v>189</v>
      </c>
      <c r="G12" s="199" t="n">
        <f aca="false">ATTENDANCE!AI15</f>
        <v>23</v>
      </c>
      <c r="H12" s="192" t="n">
        <f aca="false">ATTENDANCE!AJ15</f>
        <v>0</v>
      </c>
      <c r="I12" s="200" t="n">
        <v>709</v>
      </c>
      <c r="J12" s="201" t="n">
        <f aca="false">G12*I12</f>
        <v>16307</v>
      </c>
      <c r="K12" s="201" t="n">
        <f aca="false">H12*I12</f>
        <v>0</v>
      </c>
      <c r="L12" s="202" t="n">
        <f aca="false">MIN((J12+K12),15000)</f>
        <v>15000</v>
      </c>
      <c r="M12" s="203" t="n">
        <f aca="false">ROUND((L12*12%),2)</f>
        <v>1800</v>
      </c>
      <c r="N12" s="203" t="n">
        <f aca="false">ROUNDUP((J12*0.75%),2)</f>
        <v>122.31</v>
      </c>
      <c r="O12" s="203" t="n">
        <v>150</v>
      </c>
      <c r="P12" s="203" t="n">
        <f aca="false">M12+N12+O12</f>
        <v>2072.31</v>
      </c>
      <c r="Q12" s="201" t="n">
        <f aca="false">ROUND((L12*12.5%),2)</f>
        <v>1875</v>
      </c>
      <c r="R12" s="201" t="n">
        <f aca="false">ROUND((L12*0.5%),2)</f>
        <v>75</v>
      </c>
      <c r="S12" s="201" t="n">
        <f aca="false">Q12+R12</f>
        <v>1950</v>
      </c>
      <c r="T12" s="203" t="n">
        <f aca="false">ROUNDUP((J12*0.0325),2)</f>
        <v>529.98</v>
      </c>
      <c r="U12" s="203" t="n">
        <f aca="false">Q12+T12+R12</f>
        <v>2479.98</v>
      </c>
      <c r="V12" s="203" t="n">
        <f aca="false">ROUND((J12+K12)-P12,2)</f>
        <v>14234.69</v>
      </c>
      <c r="W12" s="204"/>
      <c r="X12" s="205"/>
      <c r="Y12" s="205"/>
      <c r="Z12" s="205"/>
    </row>
    <row r="13" s="206" customFormat="true" ht="31.5" hidden="false" customHeight="false" outlineLevel="0" collapsed="false">
      <c r="A13" s="192" t="n">
        <v>8</v>
      </c>
      <c r="B13" s="195" t="s">
        <v>120</v>
      </c>
      <c r="C13" s="196" t="s">
        <v>201</v>
      </c>
      <c r="D13" s="197" t="n">
        <v>4404091752</v>
      </c>
      <c r="E13" s="198" t="s">
        <v>202</v>
      </c>
      <c r="F13" s="198" t="s">
        <v>189</v>
      </c>
      <c r="G13" s="199" t="n">
        <f aca="false">ATTENDANCE!AI16</f>
        <v>18.5</v>
      </c>
      <c r="H13" s="192" t="n">
        <f aca="false">ATTENDANCE!AJ16</f>
        <v>0</v>
      </c>
      <c r="I13" s="200" t="n">
        <v>709</v>
      </c>
      <c r="J13" s="201" t="n">
        <f aca="false">G13*I13</f>
        <v>13116.5</v>
      </c>
      <c r="K13" s="201" t="n">
        <f aca="false">H13*I13</f>
        <v>0</v>
      </c>
      <c r="L13" s="202" t="n">
        <f aca="false">MIN((J13+K13),15000)</f>
        <v>13116.5</v>
      </c>
      <c r="M13" s="203" t="n">
        <f aca="false">ROUND((L13*12%),2)</f>
        <v>1573.98</v>
      </c>
      <c r="N13" s="203" t="n">
        <f aca="false">ROUNDUP((J13*0.75%),2)</f>
        <v>98.38</v>
      </c>
      <c r="O13" s="203" t="n">
        <v>0</v>
      </c>
      <c r="P13" s="203" t="n">
        <f aca="false">M13+N13+O13</f>
        <v>1672.36</v>
      </c>
      <c r="Q13" s="201" t="n">
        <f aca="false">ROUND((L13*12.5%),2)</f>
        <v>1639.56</v>
      </c>
      <c r="R13" s="201" t="n">
        <f aca="false">ROUND((L13*0.5%),2)</f>
        <v>65.58</v>
      </c>
      <c r="S13" s="201" t="n">
        <f aca="false">Q13+R13</f>
        <v>1705.14</v>
      </c>
      <c r="T13" s="203" t="n">
        <f aca="false">ROUNDUP((J13*0.0325),2)</f>
        <v>426.29</v>
      </c>
      <c r="U13" s="203" t="n">
        <f aca="false">Q13+T13+R13</f>
        <v>2131.43</v>
      </c>
      <c r="V13" s="203" t="n">
        <f aca="false">ROUND((J13+K13)-P13,2)</f>
        <v>11444.14</v>
      </c>
      <c r="W13" s="204"/>
      <c r="X13" s="205"/>
      <c r="Y13" s="205"/>
      <c r="Z13" s="205"/>
    </row>
    <row r="14" s="206" customFormat="true" ht="31.5" hidden="false" customHeight="false" outlineLevel="0" collapsed="false">
      <c r="A14" s="207" t="n">
        <v>9</v>
      </c>
      <c r="B14" s="195" t="s">
        <v>121</v>
      </c>
      <c r="C14" s="196" t="s">
        <v>203</v>
      </c>
      <c r="D14" s="197" t="n">
        <v>4404292866</v>
      </c>
      <c r="E14" s="198" t="s">
        <v>204</v>
      </c>
      <c r="F14" s="198" t="s">
        <v>205</v>
      </c>
      <c r="G14" s="199" t="n">
        <f aca="false">ATTENDANCE!AI17</f>
        <v>23</v>
      </c>
      <c r="H14" s="192" t="n">
        <f aca="false">ATTENDANCE!AJ17</f>
        <v>0</v>
      </c>
      <c r="I14" s="200" t="n">
        <v>709</v>
      </c>
      <c r="J14" s="201" t="n">
        <f aca="false">G14*I14</f>
        <v>16307</v>
      </c>
      <c r="K14" s="201" t="n">
        <v>0</v>
      </c>
      <c r="L14" s="202" t="n">
        <f aca="false">MIN((J14+K14),15000)</f>
        <v>15000</v>
      </c>
      <c r="M14" s="203" t="n">
        <f aca="false">ROUND((L14*12%),2)</f>
        <v>1800</v>
      </c>
      <c r="N14" s="203" t="n">
        <f aca="false">ROUNDUP((J14*0.75%),2)</f>
        <v>122.31</v>
      </c>
      <c r="O14" s="203" t="n">
        <v>150</v>
      </c>
      <c r="P14" s="203" t="n">
        <f aca="false">M14+N14+O14</f>
        <v>2072.31</v>
      </c>
      <c r="Q14" s="201" t="n">
        <f aca="false">ROUND((L14*12.5%),2)</f>
        <v>1875</v>
      </c>
      <c r="R14" s="201" t="n">
        <f aca="false">ROUND((L14*0.5%),2)</f>
        <v>75</v>
      </c>
      <c r="S14" s="201" t="n">
        <f aca="false">Q14+R14</f>
        <v>1950</v>
      </c>
      <c r="T14" s="203" t="n">
        <f aca="false">ROUNDUP((J14*0.0325),2)</f>
        <v>529.98</v>
      </c>
      <c r="U14" s="203" t="n">
        <f aca="false">Q14+T14+R14</f>
        <v>2479.98</v>
      </c>
      <c r="V14" s="203" t="n">
        <f aca="false">ROUND((J14+K14)-P14,2)</f>
        <v>14234.69</v>
      </c>
      <c r="W14" s="204"/>
      <c r="X14" s="205"/>
      <c r="Y14" s="205"/>
      <c r="Z14" s="205"/>
    </row>
    <row r="15" s="206" customFormat="true" ht="47.25" hidden="false" customHeight="false" outlineLevel="0" collapsed="false">
      <c r="A15" s="207" t="n">
        <v>10</v>
      </c>
      <c r="B15" s="195" t="s">
        <v>122</v>
      </c>
      <c r="C15" s="196" t="s">
        <v>206</v>
      </c>
      <c r="D15" s="197" t="s">
        <v>207</v>
      </c>
      <c r="E15" s="198" t="s">
        <v>208</v>
      </c>
      <c r="F15" s="198" t="s">
        <v>209</v>
      </c>
      <c r="G15" s="199" t="n">
        <f aca="false">ATTENDANCE!AI18</f>
        <v>6.5</v>
      </c>
      <c r="H15" s="192" t="n">
        <f aca="false">ATTENDANCE!AJ18</f>
        <v>0</v>
      </c>
      <c r="I15" s="200" t="n">
        <v>709</v>
      </c>
      <c r="J15" s="201" t="n">
        <f aca="false">G15*I15</f>
        <v>4608.5</v>
      </c>
      <c r="K15" s="201" t="n">
        <f aca="false">H15*I15</f>
        <v>0</v>
      </c>
      <c r="L15" s="202" t="n">
        <f aca="false">MIN((J15+K15),15000)</f>
        <v>4608.5</v>
      </c>
      <c r="M15" s="203" t="n">
        <f aca="false">ROUND((L15*12%),2)</f>
        <v>553.02</v>
      </c>
      <c r="N15" s="203" t="n">
        <f aca="false">ROUNDUP((J15*0.75%),2)</f>
        <v>34.57</v>
      </c>
      <c r="O15" s="203" t="n">
        <v>0</v>
      </c>
      <c r="P15" s="203" t="n">
        <f aca="false">M15+N15+O15</f>
        <v>587.59</v>
      </c>
      <c r="Q15" s="201" t="n">
        <f aca="false">ROUND((L15*12.5%),2)</f>
        <v>576.06</v>
      </c>
      <c r="R15" s="201" t="n">
        <f aca="false">ROUND((L15*0.5%),2)</f>
        <v>23.04</v>
      </c>
      <c r="S15" s="201" t="n">
        <f aca="false">Q15+R15</f>
        <v>599.1</v>
      </c>
      <c r="T15" s="203" t="n">
        <f aca="false">ROUNDUP((J15*0.0325),2)</f>
        <v>149.78</v>
      </c>
      <c r="U15" s="203" t="n">
        <f aca="false">Q15+T15+R15</f>
        <v>748.88</v>
      </c>
      <c r="V15" s="203" t="n">
        <f aca="false">ROUND((J15+K15)-P15,2)</f>
        <v>4020.91</v>
      </c>
      <c r="W15" s="204"/>
      <c r="X15" s="205"/>
      <c r="Y15" s="205"/>
      <c r="Z15" s="205"/>
    </row>
    <row r="16" s="206" customFormat="true" ht="21.75" hidden="false" customHeight="true" outlineLevel="0" collapsed="false">
      <c r="A16" s="208" t="s">
        <v>123</v>
      </c>
      <c r="B16" s="209"/>
      <c r="C16" s="209"/>
      <c r="D16" s="209"/>
      <c r="E16" s="209"/>
      <c r="F16" s="210"/>
      <c r="G16" s="211" t="n">
        <f aca="false">SUM(G6:G15)</f>
        <v>208</v>
      </c>
      <c r="H16" s="212" t="n">
        <f aca="false">SUM(H6:H15)</f>
        <v>0</v>
      </c>
      <c r="I16" s="212"/>
      <c r="J16" s="213" t="n">
        <f aca="false">SUM(J6:J15)</f>
        <v>147472</v>
      </c>
      <c r="K16" s="213" t="n">
        <f aca="false">SUM(K6:K15)</f>
        <v>0</v>
      </c>
      <c r="L16" s="213" t="n">
        <f aca="false">SUM(L6:L15)</f>
        <v>137725</v>
      </c>
      <c r="M16" s="213" t="n">
        <f aca="false">SUM(M6:M15)</f>
        <v>16527</v>
      </c>
      <c r="N16" s="213" t="n">
        <f aca="false">SUM(N6:N15)</f>
        <v>1106.11</v>
      </c>
      <c r="O16" s="213" t="n">
        <f aca="false">SUM(O6:O15)</f>
        <v>1200</v>
      </c>
      <c r="P16" s="213" t="n">
        <f aca="false">SUM(P6:P15)</f>
        <v>18833.11</v>
      </c>
      <c r="Q16" s="213" t="n">
        <f aca="false">SUM(Q6:Q15)</f>
        <v>17215.62</v>
      </c>
      <c r="R16" s="213" t="n">
        <f aca="false">SUM(R6:R15)</f>
        <v>688.62</v>
      </c>
      <c r="S16" s="213" t="n">
        <f aca="false">SUM(S6:S15)</f>
        <v>17904.24</v>
      </c>
      <c r="T16" s="213" t="n">
        <f aca="false">SUM(T6:T15)</f>
        <v>4792.87</v>
      </c>
      <c r="U16" s="213" t="n">
        <f aca="false">SUM(U6:U15)</f>
        <v>22697.11</v>
      </c>
      <c r="V16" s="213" t="n">
        <f aca="false">SUM(V6:V15)</f>
        <v>128638.89</v>
      </c>
      <c r="W16" s="204"/>
      <c r="X16" s="205"/>
      <c r="Y16" s="214"/>
      <c r="Z16" s="214"/>
    </row>
    <row r="17" s="206" customFormat="true" ht="31.5" hidden="false" customHeight="false" outlineLevel="0" collapsed="false">
      <c r="A17" s="192" t="n">
        <v>11</v>
      </c>
      <c r="B17" s="215" t="s">
        <v>124</v>
      </c>
      <c r="C17" s="216" t="s">
        <v>210</v>
      </c>
      <c r="D17" s="217" t="n">
        <v>4404091657</v>
      </c>
      <c r="E17" s="218" t="s">
        <v>211</v>
      </c>
      <c r="F17" s="218" t="s">
        <v>189</v>
      </c>
      <c r="G17" s="199" t="n">
        <f aca="false">ATTENDANCE!AI19</f>
        <v>23</v>
      </c>
      <c r="H17" s="201" t="n">
        <f aca="false">ATTENDANCE!AJ19</f>
        <v>0</v>
      </c>
      <c r="I17" s="200" t="n">
        <v>589</v>
      </c>
      <c r="J17" s="201" t="n">
        <f aca="false">G17*I17</f>
        <v>13547</v>
      </c>
      <c r="K17" s="201" t="n">
        <f aca="false">H17*I17</f>
        <v>0</v>
      </c>
      <c r="L17" s="202" t="n">
        <f aca="false">MIN((J17+K17),15000)</f>
        <v>13547</v>
      </c>
      <c r="M17" s="203" t="n">
        <f aca="false">ROUND((L17*12%),2)</f>
        <v>1625.64</v>
      </c>
      <c r="N17" s="203" t="n">
        <f aca="false">ROUNDUP((J17*0.75%),2)</f>
        <v>101.61</v>
      </c>
      <c r="O17" s="203" t="n">
        <v>0</v>
      </c>
      <c r="P17" s="203" t="n">
        <f aca="false">M17+N17+O17</f>
        <v>1727.25</v>
      </c>
      <c r="Q17" s="201" t="n">
        <f aca="false">ROUND((L17*12.5%),2)</f>
        <v>1693.38</v>
      </c>
      <c r="R17" s="201" t="n">
        <f aca="false">ROUND((L17*0.5%),2)</f>
        <v>67.74</v>
      </c>
      <c r="S17" s="201" t="n">
        <f aca="false">Q17+R17</f>
        <v>1761.12</v>
      </c>
      <c r="T17" s="203" t="n">
        <f aca="false">ROUNDUP((J17*0.0325),2)</f>
        <v>440.28</v>
      </c>
      <c r="U17" s="203" t="n">
        <f aca="false">Q17+T17+R17</f>
        <v>2201.4</v>
      </c>
      <c r="V17" s="203" t="n">
        <f aca="false">ROUND((J17+K17)-P17,2)</f>
        <v>11819.75</v>
      </c>
      <c r="W17" s="204"/>
      <c r="X17" s="205"/>
      <c r="Y17" s="214"/>
      <c r="Z17" s="214"/>
    </row>
    <row r="18" s="206" customFormat="true" ht="31.5" hidden="false" customHeight="false" outlineLevel="0" collapsed="false">
      <c r="A18" s="192" t="n">
        <v>12</v>
      </c>
      <c r="B18" s="215" t="s">
        <v>125</v>
      </c>
      <c r="C18" s="216" t="s">
        <v>212</v>
      </c>
      <c r="D18" s="217" t="n">
        <v>4404091680</v>
      </c>
      <c r="E18" s="218" t="s">
        <v>213</v>
      </c>
      <c r="F18" s="218" t="s">
        <v>189</v>
      </c>
      <c r="G18" s="199" t="n">
        <f aca="false">ATTENDANCE!AI20</f>
        <v>21.5</v>
      </c>
      <c r="H18" s="201" t="n">
        <f aca="false">ATTENDANCE!AJ20</f>
        <v>0</v>
      </c>
      <c r="I18" s="200" t="n">
        <v>589</v>
      </c>
      <c r="J18" s="201" t="n">
        <f aca="false">G18*I18</f>
        <v>12663.5</v>
      </c>
      <c r="K18" s="201" t="n">
        <f aca="false">H18*I18</f>
        <v>0</v>
      </c>
      <c r="L18" s="202" t="n">
        <f aca="false">MIN((J18+K18),15000)</f>
        <v>12663.5</v>
      </c>
      <c r="M18" s="203" t="n">
        <f aca="false">ROUND((L18*12%),2)</f>
        <v>1519.62</v>
      </c>
      <c r="N18" s="203" t="n">
        <f aca="false">ROUNDUP((J18*0.75%),2)</f>
        <v>94.98</v>
      </c>
      <c r="O18" s="203" t="n">
        <v>0</v>
      </c>
      <c r="P18" s="203" t="n">
        <f aca="false">M18+N18+O18</f>
        <v>1614.6</v>
      </c>
      <c r="Q18" s="201" t="n">
        <f aca="false">ROUND((L18*12.5%),2)</f>
        <v>1582.94</v>
      </c>
      <c r="R18" s="201" t="n">
        <f aca="false">ROUND((L18*0.5%),2)</f>
        <v>63.32</v>
      </c>
      <c r="S18" s="201" t="n">
        <f aca="false">Q18+R18</f>
        <v>1646.26</v>
      </c>
      <c r="T18" s="203" t="n">
        <f aca="false">ROUNDUP((J18*0.0325),2)</f>
        <v>411.57</v>
      </c>
      <c r="U18" s="203" t="n">
        <f aca="false">Q18+T18+R18</f>
        <v>2057.83</v>
      </c>
      <c r="V18" s="203" t="n">
        <f aca="false">ROUND((J18+K18)-P18,2)</f>
        <v>11048.9</v>
      </c>
      <c r="W18" s="204"/>
      <c r="X18" s="205"/>
      <c r="Y18" s="214"/>
      <c r="Z18" s="214"/>
    </row>
    <row r="19" s="206" customFormat="true" ht="31.5" hidden="false" customHeight="false" outlineLevel="0" collapsed="false">
      <c r="A19" s="192" t="n">
        <v>13</v>
      </c>
      <c r="B19" s="215" t="s">
        <v>126</v>
      </c>
      <c r="C19" s="216" t="s">
        <v>214</v>
      </c>
      <c r="D19" s="217" t="n">
        <v>4404091684</v>
      </c>
      <c r="E19" s="218" t="s">
        <v>215</v>
      </c>
      <c r="F19" s="218" t="s">
        <v>189</v>
      </c>
      <c r="G19" s="199" t="n">
        <f aca="false">ATTENDANCE!AI21</f>
        <v>23</v>
      </c>
      <c r="H19" s="201" t="n">
        <f aca="false">ATTENDANCE!AJ21</f>
        <v>0</v>
      </c>
      <c r="I19" s="200" t="n">
        <v>589</v>
      </c>
      <c r="J19" s="201" t="n">
        <f aca="false">G19*I19</f>
        <v>13547</v>
      </c>
      <c r="K19" s="201" t="n">
        <f aca="false">H19*I19</f>
        <v>0</v>
      </c>
      <c r="L19" s="202" t="n">
        <f aca="false">MIN((J19+K19),15000)</f>
        <v>13547</v>
      </c>
      <c r="M19" s="203" t="n">
        <f aca="false">ROUND((L19*12%),2)</f>
        <v>1625.64</v>
      </c>
      <c r="N19" s="203" t="n">
        <f aca="false">ROUNDUP((J19*0.75%),2)</f>
        <v>101.61</v>
      </c>
      <c r="O19" s="203" t="n">
        <v>0</v>
      </c>
      <c r="P19" s="203" t="n">
        <f aca="false">M19+N19+O19</f>
        <v>1727.25</v>
      </c>
      <c r="Q19" s="201" t="n">
        <f aca="false">ROUND((L19*12.5%),2)</f>
        <v>1693.38</v>
      </c>
      <c r="R19" s="201" t="n">
        <f aca="false">ROUND((L19*0.5%),2)</f>
        <v>67.74</v>
      </c>
      <c r="S19" s="201" t="n">
        <f aca="false">Q19+R19</f>
        <v>1761.12</v>
      </c>
      <c r="T19" s="203" t="n">
        <f aca="false">ROUNDUP((J19*0.0325),2)</f>
        <v>440.28</v>
      </c>
      <c r="U19" s="203" t="n">
        <f aca="false">Q19+T19+R19</f>
        <v>2201.4</v>
      </c>
      <c r="V19" s="203" t="n">
        <f aca="false">ROUND((J19+K19)-P19,2)</f>
        <v>11819.75</v>
      </c>
      <c r="W19" s="204"/>
      <c r="X19" s="205"/>
      <c r="Y19" s="214"/>
      <c r="Z19" s="214"/>
    </row>
    <row r="20" s="206" customFormat="true" ht="47.25" hidden="false" customHeight="false" outlineLevel="0" collapsed="false">
      <c r="A20" s="192" t="n">
        <v>14</v>
      </c>
      <c r="B20" s="215" t="s">
        <v>127</v>
      </c>
      <c r="C20" s="216" t="s">
        <v>216</v>
      </c>
      <c r="D20" s="217" t="n">
        <v>4404091763</v>
      </c>
      <c r="E20" s="218" t="s">
        <v>217</v>
      </c>
      <c r="F20" s="218" t="s">
        <v>189</v>
      </c>
      <c r="G20" s="199" t="n">
        <f aca="false">ATTENDANCE!AI22</f>
        <v>17</v>
      </c>
      <c r="H20" s="201" t="n">
        <f aca="false">ATTENDANCE!AJ22</f>
        <v>0</v>
      </c>
      <c r="I20" s="200" t="n">
        <v>589</v>
      </c>
      <c r="J20" s="201" t="n">
        <f aca="false">G20*I20</f>
        <v>10013</v>
      </c>
      <c r="K20" s="201" t="n">
        <f aca="false">H20*I20</f>
        <v>0</v>
      </c>
      <c r="L20" s="202" t="n">
        <f aca="false">MIN((J20+K20),15000)</f>
        <v>10013</v>
      </c>
      <c r="M20" s="203" t="n">
        <f aca="false">ROUND((L20*12%),2)</f>
        <v>1201.56</v>
      </c>
      <c r="N20" s="203" t="n">
        <f aca="false">ROUNDUP((J20*0.75%),2)</f>
        <v>75.1</v>
      </c>
      <c r="O20" s="203" t="n">
        <v>0</v>
      </c>
      <c r="P20" s="203" t="n">
        <f aca="false">M20+N20+O20</f>
        <v>1276.66</v>
      </c>
      <c r="Q20" s="201" t="n">
        <f aca="false">ROUND((L20*12.5%),2)</f>
        <v>1251.63</v>
      </c>
      <c r="R20" s="201" t="n">
        <f aca="false">ROUND((L20*0.5%),2)</f>
        <v>50.07</v>
      </c>
      <c r="S20" s="201" t="n">
        <f aca="false">Q20+R20</f>
        <v>1301.7</v>
      </c>
      <c r="T20" s="203" t="n">
        <f aca="false">ROUNDUP((J20*0.0325),2)</f>
        <v>325.43</v>
      </c>
      <c r="U20" s="203" t="n">
        <f aca="false">Q20+T20+R20</f>
        <v>1627.13</v>
      </c>
      <c r="V20" s="203" t="n">
        <f aca="false">ROUND((J20+K20)-P20,2)</f>
        <v>8736.34</v>
      </c>
      <c r="W20" s="204"/>
      <c r="X20" s="205"/>
      <c r="Y20" s="214"/>
      <c r="Z20" s="214"/>
    </row>
    <row r="21" s="206" customFormat="true" ht="47.25" hidden="false" customHeight="false" outlineLevel="0" collapsed="false">
      <c r="A21" s="192" t="n">
        <v>15</v>
      </c>
      <c r="B21" s="215" t="s">
        <v>128</v>
      </c>
      <c r="C21" s="216" t="s">
        <v>218</v>
      </c>
      <c r="D21" s="217" t="n">
        <v>4404092642</v>
      </c>
      <c r="E21" s="218" t="s">
        <v>219</v>
      </c>
      <c r="F21" s="218" t="s">
        <v>189</v>
      </c>
      <c r="G21" s="199" t="n">
        <f aca="false">ATTENDANCE!AI23</f>
        <v>17.5</v>
      </c>
      <c r="H21" s="201" t="n">
        <f aca="false">ATTENDANCE!AJ23</f>
        <v>0</v>
      </c>
      <c r="I21" s="200" t="n">
        <v>589</v>
      </c>
      <c r="J21" s="201" t="n">
        <f aca="false">G21*I21</f>
        <v>10307.5</v>
      </c>
      <c r="K21" s="201" t="n">
        <f aca="false">H21*I21</f>
        <v>0</v>
      </c>
      <c r="L21" s="202" t="n">
        <f aca="false">MIN((J21+K21),15000)</f>
        <v>10307.5</v>
      </c>
      <c r="M21" s="203" t="n">
        <f aca="false">ROUND((L21*12%),2)</f>
        <v>1236.9</v>
      </c>
      <c r="N21" s="203" t="n">
        <f aca="false">ROUNDUP((J21*0.75%),2)</f>
        <v>77.31</v>
      </c>
      <c r="O21" s="203" t="n">
        <v>0</v>
      </c>
      <c r="P21" s="203" t="n">
        <f aca="false">M21+N21+O21</f>
        <v>1314.21</v>
      </c>
      <c r="Q21" s="201" t="n">
        <f aca="false">ROUND((L21*12.5%),2)</f>
        <v>1288.44</v>
      </c>
      <c r="R21" s="201" t="n">
        <f aca="false">ROUND((L21*0.5%),2)</f>
        <v>51.54</v>
      </c>
      <c r="S21" s="201" t="n">
        <f aca="false">Q21+R21</f>
        <v>1339.98</v>
      </c>
      <c r="T21" s="203" t="n">
        <f aca="false">ROUNDUP((J21*0.0325),2)</f>
        <v>335</v>
      </c>
      <c r="U21" s="203" t="n">
        <f aca="false">Q21+T21+R21</f>
        <v>1674.98</v>
      </c>
      <c r="V21" s="203" t="n">
        <f aca="false">ROUND((J21+K21)-P21,2)</f>
        <v>8993.29</v>
      </c>
      <c r="W21" s="204"/>
      <c r="X21" s="205"/>
      <c r="Y21" s="205"/>
      <c r="Z21" s="205"/>
    </row>
    <row r="22" s="222" customFormat="true" ht="31.5" hidden="false" customHeight="false" outlineLevel="0" collapsed="false">
      <c r="A22" s="192" t="n">
        <v>16</v>
      </c>
      <c r="B22" s="219" t="s">
        <v>129</v>
      </c>
      <c r="C22" s="216" t="s">
        <v>220</v>
      </c>
      <c r="D22" s="217" t="n">
        <v>4404368617</v>
      </c>
      <c r="E22" s="218" t="s">
        <v>221</v>
      </c>
      <c r="F22" s="218" t="s">
        <v>189</v>
      </c>
      <c r="G22" s="199" t="n">
        <f aca="false">ATTENDANCE!AI24</f>
        <v>23</v>
      </c>
      <c r="H22" s="201" t="n">
        <f aca="false">ATTENDANCE!AJ24</f>
        <v>0</v>
      </c>
      <c r="I22" s="200" t="n">
        <v>589</v>
      </c>
      <c r="J22" s="201" t="n">
        <f aca="false">G22*I22</f>
        <v>13547</v>
      </c>
      <c r="K22" s="201" t="n">
        <f aca="false">H22*I22</f>
        <v>0</v>
      </c>
      <c r="L22" s="202" t="n">
        <f aca="false">MIN((J22+K22),15000)</f>
        <v>13547</v>
      </c>
      <c r="M22" s="203" t="n">
        <f aca="false">ROUND((L22*12%),2)</f>
        <v>1625.64</v>
      </c>
      <c r="N22" s="203" t="n">
        <f aca="false">ROUNDUP((J22*0.75%),2)</f>
        <v>101.61</v>
      </c>
      <c r="O22" s="203" t="n">
        <v>0</v>
      </c>
      <c r="P22" s="203" t="n">
        <f aca="false">M22+N22+O22</f>
        <v>1727.25</v>
      </c>
      <c r="Q22" s="201" t="n">
        <f aca="false">ROUND((L22*12.5%),2)</f>
        <v>1693.38</v>
      </c>
      <c r="R22" s="201" t="n">
        <f aca="false">ROUND((L22*0.5%),2)</f>
        <v>67.74</v>
      </c>
      <c r="S22" s="201" t="n">
        <f aca="false">Q22+R22</f>
        <v>1761.12</v>
      </c>
      <c r="T22" s="203" t="n">
        <f aca="false">ROUNDUP((J22*0.0325),2)</f>
        <v>440.28</v>
      </c>
      <c r="U22" s="203" t="n">
        <f aca="false">Q22+T22+R22</f>
        <v>2201.4</v>
      </c>
      <c r="V22" s="203" t="n">
        <f aca="false">ROUND((J22+K22)-P22,2)</f>
        <v>11819.75</v>
      </c>
      <c r="W22" s="220"/>
      <c r="X22" s="221"/>
      <c r="Y22" s="221"/>
      <c r="Z22" s="221"/>
    </row>
    <row r="23" s="206" customFormat="true" ht="31.5" hidden="false" customHeight="false" outlineLevel="0" collapsed="false">
      <c r="A23" s="192" t="n">
        <v>17</v>
      </c>
      <c r="B23" s="215" t="s">
        <v>130</v>
      </c>
      <c r="C23" s="216" t="s">
        <v>222</v>
      </c>
      <c r="D23" s="217" t="n">
        <v>4404091746</v>
      </c>
      <c r="E23" s="218" t="s">
        <v>223</v>
      </c>
      <c r="F23" s="218" t="s">
        <v>189</v>
      </c>
      <c r="G23" s="199" t="n">
        <f aca="false">ATTENDANCE!AI25</f>
        <v>23</v>
      </c>
      <c r="H23" s="201" t="n">
        <f aca="false">ATTENDANCE!AJ25</f>
        <v>0</v>
      </c>
      <c r="I23" s="200" t="n">
        <v>589</v>
      </c>
      <c r="J23" s="201" t="n">
        <f aca="false">G23*I23</f>
        <v>13547</v>
      </c>
      <c r="K23" s="201" t="n">
        <f aca="false">H23*I23</f>
        <v>0</v>
      </c>
      <c r="L23" s="202" t="n">
        <f aca="false">MIN((J23+K23),15000)</f>
        <v>13547</v>
      </c>
      <c r="M23" s="203" t="n">
        <f aca="false">ROUND((L23*12%),2)</f>
        <v>1625.64</v>
      </c>
      <c r="N23" s="203" t="n">
        <f aca="false">ROUNDUP((J23*0.75%),2)</f>
        <v>101.61</v>
      </c>
      <c r="O23" s="203" t="n">
        <v>0</v>
      </c>
      <c r="P23" s="203" t="n">
        <f aca="false">M23+N23+O23</f>
        <v>1727.25</v>
      </c>
      <c r="Q23" s="201" t="n">
        <f aca="false">ROUND((L23*12.5%),2)</f>
        <v>1693.38</v>
      </c>
      <c r="R23" s="201" t="n">
        <f aca="false">ROUND((L23*0.5%),2)</f>
        <v>67.74</v>
      </c>
      <c r="S23" s="201" t="n">
        <f aca="false">Q23+R23</f>
        <v>1761.12</v>
      </c>
      <c r="T23" s="203" t="n">
        <f aca="false">ROUNDUP((J23*0.0325),2)</f>
        <v>440.28</v>
      </c>
      <c r="U23" s="203" t="n">
        <f aca="false">Q23+T23+R23</f>
        <v>2201.4</v>
      </c>
      <c r="V23" s="203" t="n">
        <f aca="false">ROUND((J23+K23)-P23,2)</f>
        <v>11819.75</v>
      </c>
      <c r="W23" s="204"/>
      <c r="X23" s="205"/>
      <c r="Y23" s="205"/>
      <c r="Z23" s="205"/>
    </row>
    <row r="24" s="206" customFormat="true" ht="31.5" hidden="false" customHeight="false" outlineLevel="0" collapsed="false">
      <c r="A24" s="192" t="n">
        <v>18</v>
      </c>
      <c r="B24" s="215" t="s">
        <v>131</v>
      </c>
      <c r="C24" s="216" t="s">
        <v>224</v>
      </c>
      <c r="D24" s="217" t="n">
        <v>4404057260</v>
      </c>
      <c r="E24" s="218" t="s">
        <v>225</v>
      </c>
      <c r="F24" s="218" t="s">
        <v>186</v>
      </c>
      <c r="G24" s="199" t="n">
        <f aca="false">ATTENDANCE!AI26</f>
        <v>23</v>
      </c>
      <c r="H24" s="201" t="n">
        <f aca="false">ATTENDANCE!AJ26</f>
        <v>0</v>
      </c>
      <c r="I24" s="200" t="n">
        <v>589</v>
      </c>
      <c r="J24" s="201" t="n">
        <f aca="false">G24*I24</f>
        <v>13547</v>
      </c>
      <c r="K24" s="201" t="n">
        <f aca="false">H24*I24</f>
        <v>0</v>
      </c>
      <c r="L24" s="202" t="n">
        <f aca="false">MIN((J24+K24),15000)</f>
        <v>13547</v>
      </c>
      <c r="M24" s="203" t="n">
        <f aca="false">ROUND((L24*12%),2)</f>
        <v>1625.64</v>
      </c>
      <c r="N24" s="203" t="n">
        <f aca="false">ROUNDUP((J24*0.75%),2)</f>
        <v>101.61</v>
      </c>
      <c r="O24" s="203" t="n">
        <v>0</v>
      </c>
      <c r="P24" s="203" t="n">
        <f aca="false">M24+N24+O24</f>
        <v>1727.25</v>
      </c>
      <c r="Q24" s="201" t="n">
        <f aca="false">ROUND((L24*12.5%),2)</f>
        <v>1693.38</v>
      </c>
      <c r="R24" s="201" t="n">
        <f aca="false">ROUND((L24*0.5%),2)</f>
        <v>67.74</v>
      </c>
      <c r="S24" s="201" t="n">
        <f aca="false">Q24+R24</f>
        <v>1761.12</v>
      </c>
      <c r="T24" s="203" t="n">
        <f aca="false">ROUNDUP((J24*0.0325),2)</f>
        <v>440.28</v>
      </c>
      <c r="U24" s="203" t="n">
        <f aca="false">Q24+T24+R24</f>
        <v>2201.4</v>
      </c>
      <c r="V24" s="203" t="n">
        <f aca="false">ROUND((J24+K24)-P24,2)</f>
        <v>11819.75</v>
      </c>
      <c r="W24" s="204"/>
      <c r="X24" s="205"/>
      <c r="Y24" s="205"/>
      <c r="Z24" s="205"/>
    </row>
    <row r="25" s="206" customFormat="true" ht="31.5" hidden="false" customHeight="false" outlineLevel="0" collapsed="false">
      <c r="A25" s="192" t="n">
        <v>19</v>
      </c>
      <c r="B25" s="215" t="s">
        <v>132</v>
      </c>
      <c r="C25" s="216" t="s">
        <v>226</v>
      </c>
      <c r="D25" s="217" t="n">
        <v>4404092654</v>
      </c>
      <c r="E25" s="218" t="s">
        <v>227</v>
      </c>
      <c r="F25" s="218" t="s">
        <v>189</v>
      </c>
      <c r="G25" s="199" t="n">
        <f aca="false">ATTENDANCE!AI27</f>
        <v>22.5</v>
      </c>
      <c r="H25" s="201" t="n">
        <f aca="false">ATTENDANCE!AJ27</f>
        <v>0</v>
      </c>
      <c r="I25" s="200" t="n">
        <v>589</v>
      </c>
      <c r="J25" s="201" t="n">
        <f aca="false">G25*I25</f>
        <v>13252.5</v>
      </c>
      <c r="K25" s="201" t="n">
        <f aca="false">H25*I25</f>
        <v>0</v>
      </c>
      <c r="L25" s="202" t="n">
        <f aca="false">MIN((J25+K25),15000)</f>
        <v>13252.5</v>
      </c>
      <c r="M25" s="203" t="n">
        <f aca="false">ROUND((L25*12%),2)</f>
        <v>1590.3</v>
      </c>
      <c r="N25" s="203" t="n">
        <f aca="false">ROUNDUP((J25*0.75%),2)</f>
        <v>99.4</v>
      </c>
      <c r="O25" s="203" t="n">
        <v>0</v>
      </c>
      <c r="P25" s="203" t="n">
        <f aca="false">M25+N25+O25</f>
        <v>1689.7</v>
      </c>
      <c r="Q25" s="201" t="n">
        <f aca="false">ROUND((L25*12.5%),2)</f>
        <v>1656.56</v>
      </c>
      <c r="R25" s="201" t="n">
        <f aca="false">ROUND((L25*0.5%),2)</f>
        <v>66.26</v>
      </c>
      <c r="S25" s="201" t="n">
        <f aca="false">Q25+R25</f>
        <v>1722.82</v>
      </c>
      <c r="T25" s="203" t="n">
        <f aca="false">ROUNDUP((J25*0.0325),2)</f>
        <v>430.71</v>
      </c>
      <c r="U25" s="203" t="n">
        <f aca="false">Q25+T25+R25</f>
        <v>2153.53</v>
      </c>
      <c r="V25" s="203" t="n">
        <f aca="false">ROUND((J25+K25)-P25,2)</f>
        <v>11562.8</v>
      </c>
      <c r="W25" s="204"/>
      <c r="X25" s="205"/>
      <c r="Y25" s="205"/>
      <c r="Z25" s="205"/>
    </row>
    <row r="26" s="206" customFormat="true" ht="24.75" hidden="false" customHeight="true" outlineLevel="0" collapsed="false">
      <c r="A26" s="223" t="s">
        <v>133</v>
      </c>
      <c r="B26" s="223"/>
      <c r="C26" s="223"/>
      <c r="D26" s="223"/>
      <c r="E26" s="223"/>
      <c r="F26" s="223"/>
      <c r="G26" s="211" t="n">
        <f aca="false">SUM(G17:G25)</f>
        <v>193.5</v>
      </c>
      <c r="H26" s="212" t="n">
        <f aca="false">SUM(H17:H25)</f>
        <v>0</v>
      </c>
      <c r="I26" s="212"/>
      <c r="J26" s="212" t="n">
        <f aca="false">SUM(J17:J25)</f>
        <v>113971.5</v>
      </c>
      <c r="K26" s="212" t="n">
        <f aca="false">SUM(K17:K25)</f>
        <v>0</v>
      </c>
      <c r="L26" s="212" t="n">
        <f aca="false">SUM(L17:L25)</f>
        <v>113971.5</v>
      </c>
      <c r="M26" s="213" t="n">
        <f aca="false">SUM(M17:M25)</f>
        <v>13676.58</v>
      </c>
      <c r="N26" s="213" t="n">
        <f aca="false">SUM(N17:N25)</f>
        <v>854.84</v>
      </c>
      <c r="O26" s="213" t="n">
        <f aca="false">SUM(O17:O25)</f>
        <v>0</v>
      </c>
      <c r="P26" s="213" t="n">
        <f aca="false">SUM(P17:P25)</f>
        <v>14531.42</v>
      </c>
      <c r="Q26" s="212" t="n">
        <f aca="false">SUM(Q17:Q25)</f>
        <v>14246.47</v>
      </c>
      <c r="R26" s="212" t="n">
        <f aca="false">SUM(R17:R25)</f>
        <v>569.89</v>
      </c>
      <c r="S26" s="212" t="n">
        <f aca="false">SUM(S17:S25)</f>
        <v>14816.36</v>
      </c>
      <c r="T26" s="213" t="n">
        <f aca="false">SUM(T17:T25)</f>
        <v>3704.11</v>
      </c>
      <c r="U26" s="212" t="n">
        <f aca="false">SUM(U17:U25)</f>
        <v>18520.47</v>
      </c>
      <c r="V26" s="213" t="n">
        <f aca="false">SUM(V17:V25)</f>
        <v>99440.08</v>
      </c>
      <c r="W26" s="204"/>
      <c r="X26" s="221"/>
      <c r="Y26" s="224"/>
      <c r="Z26" s="205"/>
    </row>
    <row r="27" s="206" customFormat="true" ht="31.5" hidden="false" customHeight="false" outlineLevel="0" collapsed="false">
      <c r="A27" s="192" t="n">
        <v>20</v>
      </c>
      <c r="B27" s="225" t="s">
        <v>134</v>
      </c>
      <c r="C27" s="226" t="s">
        <v>228</v>
      </c>
      <c r="D27" s="227" t="n">
        <v>4404057261</v>
      </c>
      <c r="E27" s="227" t="n">
        <v>30939402837</v>
      </c>
      <c r="F27" s="227" t="s">
        <v>229</v>
      </c>
      <c r="G27" s="199" t="n">
        <f aca="false">ATTENDANCE!AI28</f>
        <v>23</v>
      </c>
      <c r="H27" s="201" t="n">
        <f aca="false">ATTENDANCE!AJ28</f>
        <v>0</v>
      </c>
      <c r="I27" s="200" t="n">
        <v>504</v>
      </c>
      <c r="J27" s="201" t="n">
        <f aca="false">G27*I27</f>
        <v>11592</v>
      </c>
      <c r="K27" s="201" t="n">
        <f aca="false">H27*I27</f>
        <v>0</v>
      </c>
      <c r="L27" s="202" t="n">
        <f aca="false">MIN((J27+K27),15000)</f>
        <v>11592</v>
      </c>
      <c r="M27" s="203" t="n">
        <f aca="false">ROUND((L27*12%),2)</f>
        <v>1391.04</v>
      </c>
      <c r="N27" s="203" t="n">
        <f aca="false">ROUNDUP((J27*0.75%),2)</f>
        <v>86.94</v>
      </c>
      <c r="O27" s="203" t="n">
        <v>0</v>
      </c>
      <c r="P27" s="203" t="n">
        <f aca="false">M27+N27+O27</f>
        <v>1477.98</v>
      </c>
      <c r="Q27" s="201" t="n">
        <f aca="false">ROUND((L27*12.5%),2)</f>
        <v>1449</v>
      </c>
      <c r="R27" s="201" t="n">
        <f aca="false">ROUND((L27*0.5%),2)</f>
        <v>57.96</v>
      </c>
      <c r="S27" s="201" t="n">
        <f aca="false">Q27+R27</f>
        <v>1506.96</v>
      </c>
      <c r="T27" s="203" t="n">
        <f aca="false">ROUNDUP((J27*0.0325),2)</f>
        <v>376.74</v>
      </c>
      <c r="U27" s="203" t="n">
        <f aca="false">Q27+T27+R27</f>
        <v>1883.7</v>
      </c>
      <c r="V27" s="203" t="n">
        <f aca="false">ROUND((J27+K27)-P27,2)</f>
        <v>10114.02</v>
      </c>
      <c r="W27" s="204"/>
      <c r="X27" s="205"/>
      <c r="Y27" s="205"/>
      <c r="Z27" s="205"/>
    </row>
    <row r="28" s="206" customFormat="true" ht="31.5" hidden="false" customHeight="false" outlineLevel="0" collapsed="false">
      <c r="A28" s="192" t="n">
        <v>21</v>
      </c>
      <c r="B28" s="225" t="s">
        <v>135</v>
      </c>
      <c r="C28" s="226" t="s">
        <v>230</v>
      </c>
      <c r="D28" s="227" t="n">
        <v>4404091783</v>
      </c>
      <c r="E28" s="227" t="s">
        <v>231</v>
      </c>
      <c r="F28" s="227" t="s">
        <v>189</v>
      </c>
      <c r="G28" s="199" t="n">
        <f aca="false">ATTENDANCE!AI29</f>
        <v>22</v>
      </c>
      <c r="H28" s="201" t="n">
        <f aca="false">ATTENDANCE!AJ29</f>
        <v>0</v>
      </c>
      <c r="I28" s="200" t="n">
        <v>504</v>
      </c>
      <c r="J28" s="201" t="n">
        <f aca="false">G28*I28</f>
        <v>11088</v>
      </c>
      <c r="K28" s="201" t="n">
        <f aca="false">H28*I28</f>
        <v>0</v>
      </c>
      <c r="L28" s="202" t="n">
        <f aca="false">MIN((J28+K28),15000)</f>
        <v>11088</v>
      </c>
      <c r="M28" s="203" t="n">
        <f aca="false">ROUND((L28*12%),2)</f>
        <v>1330.56</v>
      </c>
      <c r="N28" s="203" t="n">
        <f aca="false">ROUNDUP((J28*0.75%),2)</f>
        <v>83.16</v>
      </c>
      <c r="O28" s="203" t="n">
        <v>0</v>
      </c>
      <c r="P28" s="203" t="n">
        <f aca="false">M28+N28+O28</f>
        <v>1413.72</v>
      </c>
      <c r="Q28" s="201" t="n">
        <f aca="false">ROUND((L28*12.5%),2)</f>
        <v>1386</v>
      </c>
      <c r="R28" s="201" t="n">
        <f aca="false">ROUND((L28*0.5%),2)</f>
        <v>55.44</v>
      </c>
      <c r="S28" s="201" t="n">
        <f aca="false">Q28+R28</f>
        <v>1441.44</v>
      </c>
      <c r="T28" s="203" t="n">
        <f aca="false">ROUNDUP((J28*0.0325),2)</f>
        <v>360.36</v>
      </c>
      <c r="U28" s="203" t="n">
        <f aca="false">Q28+T28+R28</f>
        <v>1801.8</v>
      </c>
      <c r="V28" s="203" t="n">
        <f aca="false">ROUND((J28+K28)-P28,2)</f>
        <v>9674.28</v>
      </c>
      <c r="W28" s="204"/>
      <c r="X28" s="205"/>
      <c r="Y28" s="205"/>
      <c r="Z28" s="205"/>
    </row>
    <row r="29" s="206" customFormat="true" ht="31.5" hidden="false" customHeight="false" outlineLevel="0" collapsed="false">
      <c r="A29" s="192" t="n">
        <v>22</v>
      </c>
      <c r="B29" s="225" t="s">
        <v>136</v>
      </c>
      <c r="C29" s="226" t="s">
        <v>232</v>
      </c>
      <c r="D29" s="227" t="n">
        <v>4404092643</v>
      </c>
      <c r="E29" s="227" t="s">
        <v>233</v>
      </c>
      <c r="F29" s="227" t="s">
        <v>189</v>
      </c>
      <c r="G29" s="199" t="n">
        <f aca="false">ATTENDANCE!AI30</f>
        <v>22.5</v>
      </c>
      <c r="H29" s="201" t="n">
        <f aca="false">ATTENDANCE!AJ30</f>
        <v>0</v>
      </c>
      <c r="I29" s="200" t="n">
        <v>504</v>
      </c>
      <c r="J29" s="201" t="n">
        <f aca="false">G29*I29</f>
        <v>11340</v>
      </c>
      <c r="K29" s="201" t="n">
        <f aca="false">H29*I29</f>
        <v>0</v>
      </c>
      <c r="L29" s="202" t="n">
        <f aca="false">MIN((J29+K29),15000)</f>
        <v>11340</v>
      </c>
      <c r="M29" s="203" t="n">
        <f aca="false">ROUND((L29*12%),2)</f>
        <v>1360.8</v>
      </c>
      <c r="N29" s="203" t="n">
        <f aca="false">ROUNDUP((J29*0.75%),2)</f>
        <v>85.05</v>
      </c>
      <c r="O29" s="203" t="n">
        <v>0</v>
      </c>
      <c r="P29" s="203" t="n">
        <f aca="false">M29+N29+O29</f>
        <v>1445.85</v>
      </c>
      <c r="Q29" s="201" t="n">
        <f aca="false">ROUND((L29*12.5%),2)</f>
        <v>1417.5</v>
      </c>
      <c r="R29" s="201" t="n">
        <f aca="false">ROUND((L29*0.5%),2)</f>
        <v>56.7</v>
      </c>
      <c r="S29" s="201" t="n">
        <f aca="false">Q29+R29</f>
        <v>1474.2</v>
      </c>
      <c r="T29" s="203" t="n">
        <f aca="false">ROUNDUP((J29*0.0325),2)</f>
        <v>368.55</v>
      </c>
      <c r="U29" s="203" t="n">
        <f aca="false">Q29+T29+R29</f>
        <v>1842.75</v>
      </c>
      <c r="V29" s="203" t="n">
        <f aca="false">ROUND((J29+K29)-P29,2)</f>
        <v>9894.15</v>
      </c>
      <c r="W29" s="204"/>
      <c r="X29" s="205"/>
      <c r="Y29" s="205"/>
      <c r="Z29" s="205"/>
    </row>
    <row r="30" s="206" customFormat="true" ht="47.25" hidden="false" customHeight="false" outlineLevel="0" collapsed="false">
      <c r="A30" s="192" t="n">
        <v>23</v>
      </c>
      <c r="B30" s="225" t="s">
        <v>137</v>
      </c>
      <c r="C30" s="226" t="s">
        <v>234</v>
      </c>
      <c r="D30" s="227" t="n">
        <v>4404091690</v>
      </c>
      <c r="E30" s="227" t="s">
        <v>235</v>
      </c>
      <c r="F30" s="227" t="s">
        <v>189</v>
      </c>
      <c r="G30" s="199" t="n">
        <f aca="false">ATTENDANCE!AI31</f>
        <v>23</v>
      </c>
      <c r="H30" s="201" t="n">
        <f aca="false">ATTENDANCE!AJ31</f>
        <v>0</v>
      </c>
      <c r="I30" s="200" t="n">
        <v>504</v>
      </c>
      <c r="J30" s="201" t="n">
        <f aca="false">G30*I30</f>
        <v>11592</v>
      </c>
      <c r="K30" s="201" t="n">
        <f aca="false">H30*I30</f>
        <v>0</v>
      </c>
      <c r="L30" s="202" t="n">
        <f aca="false">MIN((J30+K30),15000)</f>
        <v>11592</v>
      </c>
      <c r="M30" s="203" t="n">
        <f aca="false">ROUND((L30*12%),2)</f>
        <v>1391.04</v>
      </c>
      <c r="N30" s="203" t="n">
        <f aca="false">ROUNDUP((J30*0.75%),2)</f>
        <v>86.94</v>
      </c>
      <c r="O30" s="203" t="n">
        <v>0</v>
      </c>
      <c r="P30" s="203" t="n">
        <f aca="false">M30+N30+O30</f>
        <v>1477.98</v>
      </c>
      <c r="Q30" s="201" t="n">
        <f aca="false">ROUND((L30*12.5%),2)</f>
        <v>1449</v>
      </c>
      <c r="R30" s="201" t="n">
        <f aca="false">ROUND((L30*0.5%),2)</f>
        <v>57.96</v>
      </c>
      <c r="S30" s="201" t="n">
        <f aca="false">Q30+R30</f>
        <v>1506.96</v>
      </c>
      <c r="T30" s="203" t="n">
        <f aca="false">ROUNDUP((J30*0.0325),2)</f>
        <v>376.74</v>
      </c>
      <c r="U30" s="203" t="n">
        <f aca="false">Q30+T30+R30</f>
        <v>1883.7</v>
      </c>
      <c r="V30" s="203" t="n">
        <f aca="false">ROUND((J30+K30)-P30,2)</f>
        <v>10114.02</v>
      </c>
      <c r="W30" s="204"/>
      <c r="X30" s="205"/>
      <c r="Y30" s="205"/>
      <c r="Z30" s="205"/>
    </row>
    <row r="31" s="206" customFormat="true" ht="31.5" hidden="false" customHeight="false" outlineLevel="0" collapsed="false">
      <c r="A31" s="192" t="n">
        <v>24</v>
      </c>
      <c r="B31" s="225" t="s">
        <v>138</v>
      </c>
      <c r="C31" s="226" t="s">
        <v>236</v>
      </c>
      <c r="D31" s="227" t="n">
        <v>4404091786</v>
      </c>
      <c r="E31" s="227" t="s">
        <v>237</v>
      </c>
      <c r="F31" s="227" t="s">
        <v>189</v>
      </c>
      <c r="G31" s="199" t="n">
        <f aca="false">ATTENDANCE!AI32</f>
        <v>22.5</v>
      </c>
      <c r="H31" s="201" t="n">
        <f aca="false">ATTENDANCE!AJ32</f>
        <v>0</v>
      </c>
      <c r="I31" s="200" t="n">
        <v>504</v>
      </c>
      <c r="J31" s="201" t="n">
        <f aca="false">G31*I31</f>
        <v>11340</v>
      </c>
      <c r="K31" s="201" t="n">
        <f aca="false">H31*I31</f>
        <v>0</v>
      </c>
      <c r="L31" s="202" t="n">
        <f aca="false">MIN((J31+K31),15000)</f>
        <v>11340</v>
      </c>
      <c r="M31" s="203" t="n">
        <f aca="false">ROUND((L31*12%),2)</f>
        <v>1360.8</v>
      </c>
      <c r="N31" s="203" t="n">
        <f aca="false">ROUNDUP((J31*0.75%),2)</f>
        <v>85.05</v>
      </c>
      <c r="O31" s="203" t="n">
        <v>0</v>
      </c>
      <c r="P31" s="203" t="n">
        <f aca="false">M31+N31+O31</f>
        <v>1445.85</v>
      </c>
      <c r="Q31" s="201" t="n">
        <f aca="false">ROUND((L31*12.5%),2)</f>
        <v>1417.5</v>
      </c>
      <c r="R31" s="201" t="n">
        <f aca="false">ROUND((L31*0.5%),2)</f>
        <v>56.7</v>
      </c>
      <c r="S31" s="201" t="n">
        <f aca="false">Q31+R31</f>
        <v>1474.2</v>
      </c>
      <c r="T31" s="203" t="n">
        <f aca="false">ROUNDUP((J31*0.0325),2)</f>
        <v>368.55</v>
      </c>
      <c r="U31" s="203" t="n">
        <f aca="false">Q31+T31+R31</f>
        <v>1842.75</v>
      </c>
      <c r="V31" s="203" t="n">
        <f aca="false">ROUND((J31+K31)-P31,2)</f>
        <v>9894.15</v>
      </c>
      <c r="W31" s="204"/>
      <c r="X31" s="205"/>
      <c r="Y31" s="205"/>
      <c r="Z31" s="205"/>
    </row>
    <row r="32" s="206" customFormat="true" ht="31.5" hidden="false" customHeight="false" outlineLevel="0" collapsed="false">
      <c r="A32" s="192" t="n">
        <v>25</v>
      </c>
      <c r="B32" s="225" t="s">
        <v>139</v>
      </c>
      <c r="C32" s="226" t="s">
        <v>238</v>
      </c>
      <c r="D32" s="227" t="n">
        <v>4404091668</v>
      </c>
      <c r="E32" s="227" t="s">
        <v>239</v>
      </c>
      <c r="F32" s="227" t="s">
        <v>189</v>
      </c>
      <c r="G32" s="199" t="n">
        <f aca="false">ATTENDANCE!AI33</f>
        <v>16</v>
      </c>
      <c r="H32" s="201" t="n">
        <f aca="false">ATTENDANCE!AJ33</f>
        <v>0</v>
      </c>
      <c r="I32" s="200" t="n">
        <v>504</v>
      </c>
      <c r="J32" s="201" t="n">
        <f aca="false">G32*I32</f>
        <v>8064</v>
      </c>
      <c r="K32" s="201" t="n">
        <f aca="false">H32*I32</f>
        <v>0</v>
      </c>
      <c r="L32" s="202" t="n">
        <f aca="false">MIN((J32+K32),15000)</f>
        <v>8064</v>
      </c>
      <c r="M32" s="203" t="n">
        <f aca="false">ROUND((L32*12%),2)</f>
        <v>967.68</v>
      </c>
      <c r="N32" s="203" t="n">
        <f aca="false">ROUNDUP((J32*0.75%),2)</f>
        <v>60.48</v>
      </c>
      <c r="O32" s="203" t="n">
        <v>0</v>
      </c>
      <c r="P32" s="203" t="n">
        <f aca="false">M32+N32+O32</f>
        <v>1028.16</v>
      </c>
      <c r="Q32" s="201" t="n">
        <f aca="false">ROUND((L32*12.5%),2)</f>
        <v>1008</v>
      </c>
      <c r="R32" s="201" t="n">
        <f aca="false">ROUND((L32*0.5%),2)</f>
        <v>40.32</v>
      </c>
      <c r="S32" s="201" t="n">
        <f aca="false">Q32+R32</f>
        <v>1048.32</v>
      </c>
      <c r="T32" s="203" t="n">
        <f aca="false">ROUNDUP((J32*0.0325),2)</f>
        <v>262.08</v>
      </c>
      <c r="U32" s="203" t="n">
        <f aca="false">Q32+T32+R32</f>
        <v>1310.4</v>
      </c>
      <c r="V32" s="203" t="n">
        <f aca="false">ROUND((J32+K32)-P32,2)</f>
        <v>7035.84</v>
      </c>
      <c r="W32" s="204"/>
      <c r="X32" s="205"/>
      <c r="Y32" s="205"/>
      <c r="Z32" s="205"/>
    </row>
    <row r="33" s="206" customFormat="true" ht="47.25" hidden="false" customHeight="false" outlineLevel="0" collapsed="false">
      <c r="A33" s="192" t="n">
        <v>26</v>
      </c>
      <c r="B33" s="225" t="s">
        <v>140</v>
      </c>
      <c r="C33" s="226" t="s">
        <v>240</v>
      </c>
      <c r="D33" s="227" t="n">
        <v>4405782222</v>
      </c>
      <c r="E33" s="227" t="s">
        <v>241</v>
      </c>
      <c r="F33" s="227" t="s">
        <v>229</v>
      </c>
      <c r="G33" s="199" t="n">
        <f aca="false">ATTENDANCE!AI34</f>
        <v>22.5</v>
      </c>
      <c r="H33" s="201" t="n">
        <f aca="false">ATTENDANCE!AJ34</f>
        <v>0</v>
      </c>
      <c r="I33" s="200" t="n">
        <v>504</v>
      </c>
      <c r="J33" s="201" t="n">
        <f aca="false">G33*I33</f>
        <v>11340</v>
      </c>
      <c r="K33" s="201" t="n">
        <f aca="false">H33*I33</f>
        <v>0</v>
      </c>
      <c r="L33" s="202" t="n">
        <f aca="false">MIN((J33+K33),15000)</f>
        <v>11340</v>
      </c>
      <c r="M33" s="203" t="n">
        <f aca="false">ROUND((L33*12%),2)</f>
        <v>1360.8</v>
      </c>
      <c r="N33" s="203" t="n">
        <f aca="false">ROUNDUP((J33*0.75%),2)</f>
        <v>85.05</v>
      </c>
      <c r="O33" s="203" t="n">
        <v>0</v>
      </c>
      <c r="P33" s="203" t="n">
        <f aca="false">M33+N33+O33</f>
        <v>1445.85</v>
      </c>
      <c r="Q33" s="201" t="n">
        <f aca="false">ROUND((L33*12.5%),2)</f>
        <v>1417.5</v>
      </c>
      <c r="R33" s="201" t="n">
        <f aca="false">ROUND((L33*0.5%),2)</f>
        <v>56.7</v>
      </c>
      <c r="S33" s="201" t="n">
        <f aca="false">Q33+R33</f>
        <v>1474.2</v>
      </c>
      <c r="T33" s="203" t="n">
        <f aca="false">ROUNDUP((J33*0.0325),2)</f>
        <v>368.55</v>
      </c>
      <c r="U33" s="203" t="n">
        <f aca="false">Q33+T33+R33</f>
        <v>1842.75</v>
      </c>
      <c r="V33" s="203" t="n">
        <f aca="false">ROUND((J33+K33)-P33,2)</f>
        <v>9894.15</v>
      </c>
      <c r="W33" s="204"/>
      <c r="X33" s="205"/>
      <c r="Y33" s="205"/>
      <c r="Z33" s="205"/>
    </row>
    <row r="34" s="206" customFormat="true" ht="47.25" hidden="false" customHeight="false" outlineLevel="0" collapsed="false">
      <c r="A34" s="192" t="n">
        <v>27</v>
      </c>
      <c r="B34" s="225" t="s">
        <v>141</v>
      </c>
      <c r="C34" s="226" t="s">
        <v>242</v>
      </c>
      <c r="D34" s="227" t="n">
        <v>4404091641</v>
      </c>
      <c r="E34" s="227" t="s">
        <v>243</v>
      </c>
      <c r="F34" s="227" t="s">
        <v>189</v>
      </c>
      <c r="G34" s="199" t="n">
        <f aca="false">ATTENDANCE!AI35</f>
        <v>23</v>
      </c>
      <c r="H34" s="201" t="n">
        <f aca="false">ATTENDANCE!AJ35</f>
        <v>0</v>
      </c>
      <c r="I34" s="200" t="n">
        <v>504</v>
      </c>
      <c r="J34" s="201" t="n">
        <f aca="false">G34*I34</f>
        <v>11592</v>
      </c>
      <c r="K34" s="201" t="n">
        <f aca="false">H34*I34</f>
        <v>0</v>
      </c>
      <c r="L34" s="202" t="n">
        <f aca="false">MIN((J34+K34),15000)</f>
        <v>11592</v>
      </c>
      <c r="M34" s="203" t="n">
        <f aca="false">ROUND((L34*12%),2)</f>
        <v>1391.04</v>
      </c>
      <c r="N34" s="203" t="n">
        <f aca="false">ROUNDUP((J34*0.75%),2)</f>
        <v>86.94</v>
      </c>
      <c r="O34" s="203" t="n">
        <v>0</v>
      </c>
      <c r="P34" s="203" t="n">
        <f aca="false">M34+N34+O34</f>
        <v>1477.98</v>
      </c>
      <c r="Q34" s="201" t="n">
        <f aca="false">ROUND((L34*12.5%),2)</f>
        <v>1449</v>
      </c>
      <c r="R34" s="201" t="n">
        <f aca="false">ROUND((L34*0.5%),2)</f>
        <v>57.96</v>
      </c>
      <c r="S34" s="201" t="n">
        <f aca="false">Q34+R34</f>
        <v>1506.96</v>
      </c>
      <c r="T34" s="203" t="n">
        <f aca="false">ROUNDUP((J34*0.0325),2)</f>
        <v>376.74</v>
      </c>
      <c r="U34" s="203" t="n">
        <f aca="false">Q34+T34+R34</f>
        <v>1883.7</v>
      </c>
      <c r="V34" s="203" t="n">
        <f aca="false">ROUND((J34+K34)-P34,2)</f>
        <v>10114.02</v>
      </c>
      <c r="W34" s="204"/>
      <c r="X34" s="205"/>
      <c r="Y34" s="205"/>
      <c r="Z34" s="205"/>
    </row>
    <row r="35" s="206" customFormat="true" ht="31.5" hidden="false" customHeight="false" outlineLevel="0" collapsed="false">
      <c r="A35" s="192" t="n">
        <v>28</v>
      </c>
      <c r="B35" s="225" t="s">
        <v>142</v>
      </c>
      <c r="C35" s="226" t="s">
        <v>244</v>
      </c>
      <c r="D35" s="227" t="n">
        <v>4404057256</v>
      </c>
      <c r="E35" s="227" t="s">
        <v>245</v>
      </c>
      <c r="F35" s="227" t="s">
        <v>229</v>
      </c>
      <c r="G35" s="199" t="n">
        <f aca="false">ATTENDANCE!AI36</f>
        <v>23</v>
      </c>
      <c r="H35" s="201" t="n">
        <f aca="false">ATTENDANCE!AJ36</f>
        <v>0</v>
      </c>
      <c r="I35" s="200" t="n">
        <v>504</v>
      </c>
      <c r="J35" s="201" t="n">
        <f aca="false">G35*I35</f>
        <v>11592</v>
      </c>
      <c r="K35" s="201" t="n">
        <f aca="false">H35*I35</f>
        <v>0</v>
      </c>
      <c r="L35" s="202" t="n">
        <f aca="false">MIN((J35+K35),15000)</f>
        <v>11592</v>
      </c>
      <c r="M35" s="203" t="n">
        <f aca="false">ROUND((L35*12%),2)</f>
        <v>1391.04</v>
      </c>
      <c r="N35" s="203" t="n">
        <f aca="false">ROUNDUP((J35*0.75%),2)</f>
        <v>86.94</v>
      </c>
      <c r="O35" s="203" t="n">
        <v>0</v>
      </c>
      <c r="P35" s="203" t="n">
        <f aca="false">M35+N35+O35</f>
        <v>1477.98</v>
      </c>
      <c r="Q35" s="201" t="n">
        <f aca="false">ROUND((L35*12.5%),2)</f>
        <v>1449</v>
      </c>
      <c r="R35" s="201" t="n">
        <f aca="false">ROUND((L35*0.5%),2)</f>
        <v>57.96</v>
      </c>
      <c r="S35" s="201" t="n">
        <f aca="false">Q35+R35</f>
        <v>1506.96</v>
      </c>
      <c r="T35" s="203" t="n">
        <f aca="false">ROUNDUP((J35*0.0325),2)</f>
        <v>376.74</v>
      </c>
      <c r="U35" s="203" t="n">
        <f aca="false">Q35+T35+R35</f>
        <v>1883.7</v>
      </c>
      <c r="V35" s="203" t="n">
        <f aca="false">ROUND((J35+K35)-P35,2)</f>
        <v>10114.02</v>
      </c>
      <c r="W35" s="204"/>
      <c r="X35" s="205"/>
      <c r="Y35" s="205"/>
      <c r="Z35" s="205"/>
    </row>
    <row r="36" s="206" customFormat="true" ht="31.5" hidden="false" customHeight="false" outlineLevel="0" collapsed="false">
      <c r="A36" s="192" t="n">
        <v>29</v>
      </c>
      <c r="B36" s="225" t="s">
        <v>143</v>
      </c>
      <c r="C36" s="226" t="s">
        <v>246</v>
      </c>
      <c r="D36" s="227" t="n">
        <v>4404057258</v>
      </c>
      <c r="E36" s="227" t="s">
        <v>247</v>
      </c>
      <c r="F36" s="227" t="s">
        <v>229</v>
      </c>
      <c r="G36" s="199" t="n">
        <f aca="false">ATTENDANCE!AI37</f>
        <v>23</v>
      </c>
      <c r="H36" s="201" t="n">
        <f aca="false">ATTENDANCE!AJ37</f>
        <v>0</v>
      </c>
      <c r="I36" s="200" t="n">
        <v>504</v>
      </c>
      <c r="J36" s="201" t="n">
        <f aca="false">G36*I36</f>
        <v>11592</v>
      </c>
      <c r="K36" s="201" t="n">
        <v>0</v>
      </c>
      <c r="L36" s="202" t="n">
        <f aca="false">MIN((J36+K36),15000)</f>
        <v>11592</v>
      </c>
      <c r="M36" s="203" t="n">
        <f aca="false">ROUND((L36*12%),2)</f>
        <v>1391.04</v>
      </c>
      <c r="N36" s="203" t="n">
        <f aca="false">ROUNDUP((J36*0.75%),2)</f>
        <v>86.94</v>
      </c>
      <c r="O36" s="203" t="n">
        <v>0</v>
      </c>
      <c r="P36" s="203" t="n">
        <f aca="false">M36+N36+O36</f>
        <v>1477.98</v>
      </c>
      <c r="Q36" s="201" t="n">
        <f aca="false">ROUND((L36*12.5%),2)</f>
        <v>1449</v>
      </c>
      <c r="R36" s="201" t="n">
        <f aca="false">ROUND((L36*0.5%),2)</f>
        <v>57.96</v>
      </c>
      <c r="S36" s="201" t="n">
        <f aca="false">Q36+R36</f>
        <v>1506.96</v>
      </c>
      <c r="T36" s="203" t="n">
        <f aca="false">ROUNDUP((J36*0.0325),2)</f>
        <v>376.74</v>
      </c>
      <c r="U36" s="203" t="n">
        <f aca="false">Q36+T36+R36</f>
        <v>1883.7</v>
      </c>
      <c r="V36" s="203" t="n">
        <f aca="false">ROUND((J36+K36)-P36,2)</f>
        <v>10114.02</v>
      </c>
      <c r="W36" s="204"/>
      <c r="X36" s="205"/>
      <c r="Y36" s="205"/>
      <c r="Z36" s="205"/>
    </row>
    <row r="37" s="206" customFormat="true" ht="31.5" hidden="false" customHeight="false" outlineLevel="0" collapsed="false">
      <c r="A37" s="192" t="n">
        <v>30</v>
      </c>
      <c r="B37" s="225" t="s">
        <v>144</v>
      </c>
      <c r="C37" s="228" t="s">
        <v>248</v>
      </c>
      <c r="D37" s="226" t="n">
        <v>4404091788</v>
      </c>
      <c r="E37" s="228" t="s">
        <v>249</v>
      </c>
      <c r="F37" s="226" t="s">
        <v>189</v>
      </c>
      <c r="G37" s="199" t="n">
        <f aca="false">ATTENDANCE!AI38</f>
        <v>16</v>
      </c>
      <c r="H37" s="201" t="n">
        <f aca="false">ATTENDANCE!AJ38</f>
        <v>0</v>
      </c>
      <c r="I37" s="200" t="n">
        <v>504</v>
      </c>
      <c r="J37" s="201" t="n">
        <f aca="false">G37*I37</f>
        <v>8064</v>
      </c>
      <c r="K37" s="201" t="n">
        <v>0</v>
      </c>
      <c r="L37" s="202" t="n">
        <f aca="false">MIN((J37+K37),15000)</f>
        <v>8064</v>
      </c>
      <c r="M37" s="203" t="n">
        <f aca="false">ROUND((L37*12%),2)</f>
        <v>967.68</v>
      </c>
      <c r="N37" s="203" t="n">
        <f aca="false">ROUNDUP((J37*0.75%),2)</f>
        <v>60.48</v>
      </c>
      <c r="O37" s="203" t="n">
        <v>0</v>
      </c>
      <c r="P37" s="203" t="n">
        <f aca="false">M37+N37+O37</f>
        <v>1028.16</v>
      </c>
      <c r="Q37" s="201" t="n">
        <f aca="false">ROUND((L37*12.5%),2)</f>
        <v>1008</v>
      </c>
      <c r="R37" s="201" t="n">
        <f aca="false">ROUND((L37*0.5%),2)</f>
        <v>40.32</v>
      </c>
      <c r="S37" s="201" t="n">
        <f aca="false">Q37+R37</f>
        <v>1048.32</v>
      </c>
      <c r="T37" s="203" t="n">
        <f aca="false">ROUNDUP((J37*0.0325),2)</f>
        <v>262.08</v>
      </c>
      <c r="U37" s="203" t="n">
        <f aca="false">Q37+T37+R37</f>
        <v>1310.4</v>
      </c>
      <c r="V37" s="203" t="n">
        <f aca="false">ROUND((J37+K37)-P37,2)</f>
        <v>7035.84</v>
      </c>
      <c r="W37" s="204"/>
      <c r="X37" s="205"/>
      <c r="Y37" s="205"/>
      <c r="Z37" s="205"/>
    </row>
    <row r="38" s="206" customFormat="true" ht="31.5" hidden="false" customHeight="false" outlineLevel="0" collapsed="false">
      <c r="A38" s="192" t="n">
        <v>31</v>
      </c>
      <c r="B38" s="225" t="s">
        <v>145</v>
      </c>
      <c r="C38" s="228" t="s">
        <v>250</v>
      </c>
      <c r="D38" s="228" t="n">
        <v>4403944141</v>
      </c>
      <c r="E38" s="228" t="n">
        <v>32790051626</v>
      </c>
      <c r="F38" s="228" t="s">
        <v>229</v>
      </c>
      <c r="G38" s="199" t="n">
        <f aca="false">ATTENDANCE!AI39</f>
        <v>23</v>
      </c>
      <c r="H38" s="201" t="n">
        <f aca="false">ATTENDANCE!AJ39</f>
        <v>0</v>
      </c>
      <c r="I38" s="200" t="n">
        <v>504</v>
      </c>
      <c r="J38" s="201" t="n">
        <f aca="false">G38*I38</f>
        <v>11592</v>
      </c>
      <c r="K38" s="201" t="n">
        <f aca="false">PF_ESI!G36</f>
        <v>0</v>
      </c>
      <c r="L38" s="202" t="n">
        <f aca="false">MIN((J38+K38),15000)</f>
        <v>11592</v>
      </c>
      <c r="M38" s="203" t="n">
        <f aca="false">ROUND((L38*12%),2)</f>
        <v>1391.04</v>
      </c>
      <c r="N38" s="203" t="n">
        <f aca="false">ROUNDUP((J38*0.75%),2)</f>
        <v>86.94</v>
      </c>
      <c r="O38" s="203" t="n">
        <v>0</v>
      </c>
      <c r="P38" s="203" t="n">
        <f aca="false">M38+N38+O38</f>
        <v>1477.98</v>
      </c>
      <c r="Q38" s="201" t="n">
        <f aca="false">ROUND((L38*12.5%),2)</f>
        <v>1449</v>
      </c>
      <c r="R38" s="201" t="n">
        <f aca="false">ROUND((L38*0.5%),2)</f>
        <v>57.96</v>
      </c>
      <c r="S38" s="201" t="n">
        <f aca="false">Q38+R38</f>
        <v>1506.96</v>
      </c>
      <c r="T38" s="203" t="n">
        <f aca="false">ROUNDUP((J38*0.0325),2)</f>
        <v>376.74</v>
      </c>
      <c r="U38" s="203" t="n">
        <f aca="false">Q38+T38+R38</f>
        <v>1883.7</v>
      </c>
      <c r="V38" s="203" t="n">
        <f aca="false">ROUND((J38+K38)-P38,2)</f>
        <v>10114.02</v>
      </c>
      <c r="W38" s="204"/>
      <c r="X38" s="205"/>
      <c r="Y38" s="205"/>
      <c r="Z38" s="205"/>
    </row>
    <row r="39" s="206" customFormat="true" ht="15.75" hidden="false" customHeight="false" outlineLevel="0" collapsed="false">
      <c r="A39" s="223" t="s">
        <v>146</v>
      </c>
      <c r="B39" s="223"/>
      <c r="C39" s="223"/>
      <c r="D39" s="223"/>
      <c r="E39" s="223"/>
      <c r="F39" s="223"/>
      <c r="G39" s="211" t="n">
        <f aca="false">SUM(G27:G38)</f>
        <v>259.5</v>
      </c>
      <c r="H39" s="212" t="n">
        <f aca="false">SUM(H27:H38)</f>
        <v>0</v>
      </c>
      <c r="I39" s="212"/>
      <c r="J39" s="212" t="n">
        <f aca="false">SUM(J27:J38)</f>
        <v>130788</v>
      </c>
      <c r="K39" s="212" t="n">
        <f aca="false">SUM(K27:K38)</f>
        <v>0</v>
      </c>
      <c r="L39" s="212" t="n">
        <f aca="false">SUM(L27:L38)</f>
        <v>130788</v>
      </c>
      <c r="M39" s="212" t="n">
        <f aca="false">SUM(M27:M38)</f>
        <v>15694.56</v>
      </c>
      <c r="N39" s="212" t="n">
        <f aca="false">SUM(N27:N38)</f>
        <v>980.91</v>
      </c>
      <c r="O39" s="213" t="n">
        <f aca="false">SUM(O27:O38)</f>
        <v>0</v>
      </c>
      <c r="P39" s="212" t="n">
        <f aca="false">SUM(P27:P38)</f>
        <v>16675.47</v>
      </c>
      <c r="Q39" s="212" t="n">
        <f aca="false">SUM(Q27:Q38)</f>
        <v>16348.5</v>
      </c>
      <c r="R39" s="212" t="n">
        <f aca="false">SUM(R27:R38)</f>
        <v>653.94</v>
      </c>
      <c r="S39" s="212" t="n">
        <f aca="false">SUM(S27:S38)</f>
        <v>17002.44</v>
      </c>
      <c r="T39" s="213" t="n">
        <f aca="false">SUM(T27:T38)</f>
        <v>4250.61</v>
      </c>
      <c r="U39" s="212" t="n">
        <f aca="false">SUM(U27:U38)</f>
        <v>21253.05</v>
      </c>
      <c r="V39" s="213" t="n">
        <f aca="false">SUM(V27:V38)</f>
        <v>114112.53</v>
      </c>
      <c r="W39" s="204"/>
      <c r="X39" s="205"/>
      <c r="Y39" s="205"/>
      <c r="Z39" s="205"/>
    </row>
    <row r="40" s="206" customFormat="true" ht="15.75" hidden="false" customHeight="false" outlineLevel="0" collapsed="false">
      <c r="A40" s="223" t="s">
        <v>87</v>
      </c>
      <c r="B40" s="223"/>
      <c r="C40" s="223"/>
      <c r="D40" s="223"/>
      <c r="E40" s="223"/>
      <c r="F40" s="223"/>
      <c r="G40" s="211" t="n">
        <f aca="false">G16+G26+G39</f>
        <v>661</v>
      </c>
      <c r="H40" s="211" t="n">
        <f aca="false">H16+H26+H39</f>
        <v>0</v>
      </c>
      <c r="I40" s="211" t="n">
        <f aca="false">I16+I26+I39</f>
        <v>0</v>
      </c>
      <c r="J40" s="211" t="n">
        <f aca="false">J16+J26+J39</f>
        <v>392231.5</v>
      </c>
      <c r="K40" s="211" t="n">
        <f aca="false">K16+K26+K39</f>
        <v>0</v>
      </c>
      <c r="L40" s="211" t="n">
        <f aca="false">L16+L26+L39</f>
        <v>382484.5</v>
      </c>
      <c r="M40" s="211" t="n">
        <f aca="false">M16+M26+M39</f>
        <v>45898.14</v>
      </c>
      <c r="N40" s="211" t="n">
        <f aca="false">N16+N26+N39</f>
        <v>2941.86</v>
      </c>
      <c r="O40" s="211" t="n">
        <f aca="false">O16+O26+O39</f>
        <v>1200</v>
      </c>
      <c r="P40" s="211" t="n">
        <f aca="false">P16+P26+P39</f>
        <v>50040</v>
      </c>
      <c r="Q40" s="211" t="n">
        <f aca="false">Q16+Q26+Q39</f>
        <v>47810.59</v>
      </c>
      <c r="R40" s="211" t="n">
        <f aca="false">R16+R26+R39</f>
        <v>1912.45</v>
      </c>
      <c r="S40" s="211" t="n">
        <f aca="false">S16+S26+S39</f>
        <v>49723.04</v>
      </c>
      <c r="T40" s="211" t="n">
        <f aca="false">T16+T26+T39</f>
        <v>12747.59</v>
      </c>
      <c r="U40" s="211" t="n">
        <f aca="false">U16+U26+U39</f>
        <v>62470.63</v>
      </c>
      <c r="V40" s="213" t="n">
        <f aca="false">V39+V26+V16</f>
        <v>342191.5</v>
      </c>
      <c r="W40" s="204"/>
      <c r="X40" s="205"/>
      <c r="Y40" s="205"/>
      <c r="Z40" s="205"/>
    </row>
    <row r="41" s="206" customFormat="true" ht="15.75" hidden="false" customHeight="false" outlineLevel="0" collapsed="false">
      <c r="A41" s="229"/>
      <c r="B41" s="229"/>
      <c r="C41" s="229"/>
      <c r="D41" s="229"/>
      <c r="E41" s="229"/>
      <c r="F41" s="229"/>
      <c r="G41" s="230"/>
      <c r="H41" s="230"/>
      <c r="I41" s="230"/>
      <c r="J41" s="230"/>
      <c r="K41" s="230"/>
      <c r="L41" s="230"/>
      <c r="M41" s="230"/>
      <c r="N41" s="230"/>
      <c r="O41" s="230"/>
      <c r="P41" s="230"/>
      <c r="Q41" s="230"/>
      <c r="R41" s="230"/>
      <c r="S41" s="230"/>
      <c r="T41" s="230"/>
      <c r="U41" s="230"/>
      <c r="V41" s="231"/>
      <c r="W41" s="232"/>
      <c r="X41" s="205"/>
      <c r="Y41" s="205"/>
      <c r="Z41" s="205"/>
    </row>
    <row r="42" s="206" customFormat="true" ht="15.75" hidden="false" customHeight="false" outlineLevel="0" collapsed="false">
      <c r="A42" s="229"/>
      <c r="B42" s="229"/>
      <c r="C42" s="229"/>
      <c r="D42" s="229"/>
      <c r="E42" s="229"/>
      <c r="F42" s="229"/>
      <c r="G42" s="230"/>
      <c r="H42" s="230"/>
      <c r="I42" s="230"/>
      <c r="J42" s="230"/>
      <c r="K42" s="230"/>
      <c r="L42" s="230"/>
      <c r="M42" s="230"/>
      <c r="N42" s="230"/>
      <c r="O42" s="230"/>
      <c r="P42" s="230"/>
      <c r="Q42" s="230"/>
      <c r="R42" s="230"/>
      <c r="S42" s="230"/>
      <c r="T42" s="230"/>
      <c r="U42" s="230"/>
      <c r="V42" s="231"/>
      <c r="W42" s="232"/>
      <c r="X42" s="205"/>
      <c r="Y42" s="205"/>
      <c r="Z42" s="205"/>
    </row>
    <row r="43" s="206" customFormat="true" ht="15.75" hidden="false" customHeight="false" outlineLevel="0" collapsed="false">
      <c r="A43" s="229"/>
      <c r="B43" s="229"/>
      <c r="C43" s="229"/>
      <c r="D43" s="229"/>
      <c r="E43" s="229"/>
      <c r="F43" s="229"/>
      <c r="G43" s="230"/>
      <c r="H43" s="230"/>
      <c r="I43" s="230"/>
      <c r="J43" s="230"/>
      <c r="K43" s="230"/>
      <c r="L43" s="230"/>
      <c r="M43" s="230"/>
      <c r="N43" s="230"/>
      <c r="O43" s="230"/>
      <c r="P43" s="230"/>
      <c r="Q43" s="230"/>
      <c r="R43" s="230"/>
      <c r="S43" s="230"/>
      <c r="T43" s="230"/>
      <c r="U43" s="230"/>
      <c r="V43" s="231"/>
      <c r="W43" s="232"/>
      <c r="X43" s="205"/>
      <c r="Y43" s="205"/>
      <c r="Z43" s="205"/>
    </row>
    <row r="44" customFormat="false" ht="15" hidden="false" customHeight="false" outlineLevel="0" collapsed="false">
      <c r="L44" s="233"/>
      <c r="M44" s="233"/>
      <c r="N44" s="233"/>
      <c r="O44" s="233"/>
      <c r="Q44" s="234"/>
      <c r="V44" s="234"/>
    </row>
    <row r="45" customFormat="false" ht="49.5" hidden="false" customHeight="true" outlineLevel="0" collapsed="false">
      <c r="A45" s="235" t="s">
        <v>251</v>
      </c>
      <c r="B45" s="235"/>
      <c r="C45" s="235"/>
      <c r="D45" s="235"/>
      <c r="E45" s="235"/>
      <c r="F45" s="235"/>
      <c r="G45" s="235"/>
      <c r="H45" s="235"/>
      <c r="I45" s="235"/>
      <c r="J45" s="235"/>
      <c r="K45" s="235"/>
      <c r="L45" s="235"/>
      <c r="M45" s="235"/>
      <c r="N45" s="235"/>
      <c r="O45" s="235"/>
      <c r="P45" s="235"/>
      <c r="Q45" s="235"/>
      <c r="R45" s="235"/>
      <c r="S45" s="235"/>
      <c r="T45" s="235"/>
      <c r="U45" s="235"/>
      <c r="V45" s="235"/>
      <c r="W45" s="235"/>
    </row>
    <row r="46" customFormat="false" ht="15" hidden="false" customHeight="false" outlineLevel="0" collapsed="false">
      <c r="L46" s="233"/>
      <c r="M46" s="233"/>
      <c r="N46" s="233"/>
      <c r="O46" s="233"/>
    </row>
    <row r="47" customFormat="false" ht="15" hidden="false" customHeight="false" outlineLevel="0" collapsed="false">
      <c r="E47" s="236"/>
      <c r="L47" s="233"/>
      <c r="M47" s="233"/>
      <c r="N47" s="233"/>
      <c r="O47" s="233"/>
    </row>
    <row r="48" customFormat="false" ht="15" hidden="false" customHeight="false" outlineLevel="0" collapsed="false">
      <c r="E48" s="236"/>
      <c r="L48" s="233"/>
      <c r="M48" s="233"/>
      <c r="N48" s="233"/>
      <c r="O48" s="233"/>
    </row>
    <row r="49" customFormat="false" ht="15" hidden="false" customHeight="false" outlineLevel="0" collapsed="false">
      <c r="E49" s="236"/>
      <c r="L49" s="233"/>
      <c r="M49" s="233"/>
      <c r="N49" s="233"/>
      <c r="O49" s="233"/>
    </row>
    <row r="50" customFormat="false" ht="15" hidden="false" customHeight="false" outlineLevel="0" collapsed="false">
      <c r="L50" s="233"/>
      <c r="M50" s="233"/>
      <c r="N50" s="233"/>
      <c r="O50" s="233"/>
    </row>
    <row r="51" customFormat="false" ht="18.75" hidden="false" customHeight="false" outlineLevel="0" collapsed="false">
      <c r="J51" s="102" t="s">
        <v>252</v>
      </c>
      <c r="K51" s="102"/>
      <c r="L51" s="102"/>
      <c r="M51" s="102"/>
      <c r="N51" s="102"/>
      <c r="O51" s="102"/>
      <c r="P51" s="102"/>
    </row>
    <row r="52" customFormat="false" ht="15" hidden="false" customHeight="false" outlineLevel="0" collapsed="false">
      <c r="L52" s="233"/>
      <c r="M52" s="233"/>
      <c r="N52" s="233"/>
      <c r="O52" s="233"/>
    </row>
    <row r="53" s="183" customFormat="true" ht="15" hidden="false" customHeight="false" outlineLevel="0" collapsed="false">
      <c r="A53" s="127"/>
      <c r="B53" s="127"/>
      <c r="C53" s="127"/>
      <c r="D53" s="127"/>
      <c r="E53" s="127"/>
      <c r="F53" s="127"/>
      <c r="G53" s="127"/>
      <c r="H53" s="127"/>
      <c r="I53" s="127"/>
      <c r="L53" s="233"/>
      <c r="M53" s="233"/>
      <c r="N53" s="233"/>
      <c r="O53" s="233"/>
      <c r="W53" s="185"/>
      <c r="X53" s="185"/>
      <c r="Y53" s="185"/>
      <c r="Z53" s="185"/>
    </row>
    <row r="54" s="183" customFormat="true" ht="15" hidden="false" customHeight="false" outlineLevel="0" collapsed="false">
      <c r="A54" s="127"/>
      <c r="B54" s="127"/>
      <c r="C54" s="127"/>
      <c r="D54" s="127"/>
      <c r="E54" s="127"/>
      <c r="F54" s="127"/>
      <c r="G54" s="127"/>
      <c r="H54" s="127"/>
      <c r="I54" s="127"/>
      <c r="L54" s="233"/>
      <c r="M54" s="233"/>
      <c r="N54" s="233"/>
      <c r="O54" s="233"/>
      <c r="W54" s="237"/>
      <c r="X54" s="185"/>
      <c r="Y54" s="185"/>
      <c r="Z54" s="185"/>
    </row>
    <row r="55" s="183" customFormat="true" ht="15" hidden="false" customHeight="false" outlineLevel="0" collapsed="false">
      <c r="A55" s="127"/>
      <c r="B55" s="127"/>
      <c r="C55" s="127"/>
      <c r="D55" s="127"/>
      <c r="E55" s="127"/>
      <c r="F55" s="127"/>
      <c r="G55" s="127"/>
      <c r="H55" s="127"/>
      <c r="I55" s="127"/>
      <c r="L55" s="233"/>
      <c r="M55" s="233"/>
      <c r="N55" s="233"/>
      <c r="O55" s="233"/>
      <c r="W55" s="185"/>
      <c r="X55" s="185"/>
      <c r="Y55" s="185"/>
      <c r="Z55" s="185"/>
    </row>
    <row r="56" s="183" customFormat="true" ht="15" hidden="false" customHeight="false" outlineLevel="0" collapsed="false">
      <c r="A56" s="127"/>
      <c r="B56" s="127"/>
      <c r="C56" s="127"/>
      <c r="D56" s="127"/>
      <c r="E56" s="127"/>
      <c r="F56" s="127"/>
      <c r="G56" s="127"/>
      <c r="H56" s="127"/>
      <c r="I56" s="127"/>
      <c r="L56" s="233"/>
      <c r="M56" s="233"/>
      <c r="N56" s="233"/>
      <c r="O56" s="233"/>
      <c r="W56" s="185"/>
      <c r="X56" s="185"/>
      <c r="Y56" s="185"/>
      <c r="Z56" s="185"/>
    </row>
    <row r="57" s="183" customFormat="true" ht="15" hidden="false" customHeight="false" outlineLevel="0" collapsed="false">
      <c r="A57" s="127"/>
      <c r="B57" s="127"/>
      <c r="C57" s="127"/>
      <c r="D57" s="127"/>
      <c r="E57" s="127"/>
      <c r="F57" s="127"/>
      <c r="G57" s="127"/>
      <c r="H57" s="127"/>
      <c r="I57" s="127"/>
      <c r="L57" s="233"/>
      <c r="M57" s="233"/>
      <c r="N57" s="233"/>
      <c r="O57" s="233"/>
      <c r="W57" s="185"/>
      <c r="X57" s="185"/>
      <c r="Y57" s="185"/>
      <c r="Z57" s="185"/>
    </row>
    <row r="58" s="183" customFormat="true" ht="15" hidden="false" customHeight="false" outlineLevel="0" collapsed="false">
      <c r="A58" s="127"/>
      <c r="B58" s="127"/>
      <c r="C58" s="127"/>
      <c r="D58" s="127"/>
      <c r="E58" s="127"/>
      <c r="F58" s="127"/>
      <c r="G58" s="127"/>
      <c r="H58" s="127"/>
      <c r="I58" s="127"/>
      <c r="L58" s="233"/>
      <c r="M58" s="233"/>
      <c r="N58" s="233"/>
      <c r="O58" s="233"/>
      <c r="W58" s="185"/>
      <c r="X58" s="185"/>
      <c r="Y58" s="185"/>
      <c r="Z58" s="185"/>
    </row>
    <row r="59" s="183" customFormat="true" ht="15" hidden="false" customHeight="false" outlineLevel="0" collapsed="false">
      <c r="A59" s="127"/>
      <c r="B59" s="127"/>
      <c r="C59" s="127"/>
      <c r="D59" s="127"/>
      <c r="E59" s="127"/>
      <c r="F59" s="127"/>
      <c r="G59" s="127"/>
      <c r="H59" s="127"/>
      <c r="I59" s="127"/>
      <c r="L59" s="233"/>
      <c r="M59" s="233"/>
      <c r="N59" s="233"/>
      <c r="O59" s="233"/>
      <c r="W59" s="185"/>
      <c r="X59" s="185"/>
      <c r="Y59" s="185"/>
      <c r="Z59" s="185"/>
    </row>
    <row r="60" s="183" customFormat="true" ht="15" hidden="false" customHeight="false" outlineLevel="0" collapsed="false">
      <c r="A60" s="127"/>
      <c r="B60" s="127"/>
      <c r="C60" s="127"/>
      <c r="D60" s="127"/>
      <c r="E60" s="127"/>
      <c r="F60" s="127"/>
      <c r="G60" s="127"/>
      <c r="H60" s="127"/>
      <c r="I60" s="127"/>
      <c r="L60" s="233"/>
      <c r="M60" s="233"/>
      <c r="N60" s="233"/>
      <c r="O60" s="233"/>
      <c r="W60" s="185"/>
      <c r="X60" s="185"/>
      <c r="Y60" s="185"/>
      <c r="Z60" s="185"/>
    </row>
    <row r="61" s="183" customFormat="true" ht="15" hidden="false" customHeight="false" outlineLevel="0" collapsed="false">
      <c r="A61" s="127"/>
      <c r="B61" s="127"/>
      <c r="C61" s="127"/>
      <c r="D61" s="127"/>
      <c r="E61" s="127"/>
      <c r="F61" s="127"/>
      <c r="G61" s="127"/>
      <c r="H61" s="127"/>
      <c r="I61" s="127"/>
      <c r="L61" s="233"/>
      <c r="M61" s="233"/>
      <c r="N61" s="233"/>
      <c r="O61" s="233"/>
      <c r="W61" s="185"/>
      <c r="X61" s="185"/>
      <c r="Y61" s="185"/>
      <c r="Z61" s="185"/>
    </row>
    <row r="62" s="183" customFormat="true" ht="15" hidden="false" customHeight="false" outlineLevel="0" collapsed="false">
      <c r="A62" s="127"/>
      <c r="B62" s="127"/>
      <c r="C62" s="127"/>
      <c r="D62" s="127"/>
      <c r="E62" s="127"/>
      <c r="F62" s="127"/>
      <c r="G62" s="127"/>
      <c r="H62" s="127"/>
      <c r="I62" s="127"/>
      <c r="L62" s="233"/>
      <c r="M62" s="233"/>
      <c r="N62" s="233"/>
      <c r="O62" s="233"/>
      <c r="W62" s="185"/>
      <c r="X62" s="185"/>
      <c r="Y62" s="185"/>
      <c r="Z62" s="185"/>
    </row>
    <row r="63" s="183" customFormat="true" ht="15" hidden="false" customHeight="false" outlineLevel="0" collapsed="false">
      <c r="A63" s="127"/>
      <c r="B63" s="127"/>
      <c r="C63" s="127"/>
      <c r="D63" s="127"/>
      <c r="E63" s="127"/>
      <c r="F63" s="127"/>
      <c r="G63" s="127"/>
      <c r="H63" s="127"/>
      <c r="I63" s="127"/>
      <c r="L63" s="233"/>
      <c r="M63" s="233"/>
      <c r="N63" s="233"/>
      <c r="O63" s="233"/>
      <c r="W63" s="185"/>
      <c r="X63" s="185"/>
      <c r="Y63" s="185"/>
      <c r="Z63" s="185"/>
    </row>
    <row r="64" s="183" customFormat="true" ht="15" hidden="false" customHeight="false" outlineLevel="0" collapsed="false">
      <c r="A64" s="127"/>
      <c r="B64" s="127"/>
      <c r="C64" s="127"/>
      <c r="D64" s="127"/>
      <c r="E64" s="127"/>
      <c r="F64" s="127"/>
      <c r="G64" s="127"/>
      <c r="H64" s="127"/>
      <c r="I64" s="127"/>
      <c r="L64" s="233"/>
      <c r="M64" s="233"/>
      <c r="N64" s="233"/>
      <c r="O64" s="233"/>
      <c r="W64" s="185"/>
      <c r="X64" s="185"/>
      <c r="Y64" s="185"/>
      <c r="Z64" s="185"/>
    </row>
    <row r="65" s="183" customFormat="true" ht="15" hidden="false" customHeight="false" outlineLevel="0" collapsed="false">
      <c r="A65" s="127"/>
      <c r="B65" s="127"/>
      <c r="C65" s="127"/>
      <c r="D65" s="127"/>
      <c r="E65" s="127"/>
      <c r="F65" s="127"/>
      <c r="G65" s="127"/>
      <c r="H65" s="127"/>
      <c r="I65" s="127"/>
      <c r="L65" s="233"/>
      <c r="M65" s="233"/>
      <c r="N65" s="233"/>
      <c r="O65" s="233"/>
      <c r="W65" s="185"/>
      <c r="X65" s="185"/>
      <c r="Y65" s="185"/>
      <c r="Z65" s="185"/>
    </row>
    <row r="66" s="183" customFormat="true" ht="15" hidden="false" customHeight="false" outlineLevel="0" collapsed="false">
      <c r="A66" s="127"/>
      <c r="B66" s="127"/>
      <c r="C66" s="127"/>
      <c r="D66" s="127"/>
      <c r="E66" s="127"/>
      <c r="F66" s="127"/>
      <c r="G66" s="127"/>
      <c r="H66" s="127"/>
      <c r="I66" s="127"/>
      <c r="L66" s="233"/>
      <c r="M66" s="233"/>
      <c r="N66" s="233"/>
      <c r="O66" s="233"/>
      <c r="W66" s="185"/>
      <c r="X66" s="185"/>
      <c r="Y66" s="185"/>
      <c r="Z66" s="185"/>
    </row>
    <row r="67" s="183" customFormat="true" ht="15" hidden="false" customHeight="false" outlineLevel="0" collapsed="false">
      <c r="A67" s="127"/>
      <c r="B67" s="127"/>
      <c r="C67" s="127"/>
      <c r="D67" s="127"/>
      <c r="E67" s="127"/>
      <c r="F67" s="127"/>
      <c r="G67" s="127"/>
      <c r="H67" s="127"/>
      <c r="I67" s="127"/>
      <c r="L67" s="233"/>
      <c r="M67" s="233"/>
      <c r="N67" s="233"/>
      <c r="O67" s="233"/>
      <c r="W67" s="185"/>
      <c r="X67" s="185"/>
      <c r="Y67" s="185"/>
      <c r="Z67" s="185"/>
    </row>
    <row r="68" s="183" customFormat="true" ht="15" hidden="false" customHeight="false" outlineLevel="0" collapsed="false">
      <c r="A68" s="127"/>
      <c r="B68" s="127"/>
      <c r="C68" s="127"/>
      <c r="D68" s="127"/>
      <c r="E68" s="127"/>
      <c r="F68" s="127"/>
      <c r="G68" s="127"/>
      <c r="H68" s="127"/>
      <c r="I68" s="127"/>
      <c r="L68" s="233"/>
      <c r="M68" s="233"/>
      <c r="N68" s="233"/>
      <c r="O68" s="233"/>
      <c r="W68" s="185"/>
      <c r="X68" s="185"/>
      <c r="Y68" s="185"/>
      <c r="Z68" s="185"/>
    </row>
    <row r="69" s="183" customFormat="true" ht="15" hidden="false" customHeight="false" outlineLevel="0" collapsed="false">
      <c r="A69" s="127"/>
      <c r="B69" s="127"/>
      <c r="C69" s="127"/>
      <c r="D69" s="127"/>
      <c r="E69" s="127"/>
      <c r="F69" s="127"/>
      <c r="G69" s="127"/>
      <c r="H69" s="127"/>
      <c r="I69" s="127"/>
      <c r="L69" s="233"/>
      <c r="M69" s="233"/>
      <c r="N69" s="233"/>
      <c r="O69" s="233"/>
      <c r="W69" s="185"/>
      <c r="X69" s="185"/>
      <c r="Y69" s="185"/>
      <c r="Z69" s="185"/>
    </row>
    <row r="70" s="183" customFormat="true" ht="15" hidden="false" customHeight="false" outlineLevel="0" collapsed="false">
      <c r="A70" s="127"/>
      <c r="B70" s="127"/>
      <c r="C70" s="127"/>
      <c r="D70" s="127"/>
      <c r="E70" s="127"/>
      <c r="F70" s="127"/>
      <c r="G70" s="127"/>
      <c r="H70" s="127"/>
      <c r="I70" s="127"/>
      <c r="L70" s="233"/>
      <c r="M70" s="233"/>
      <c r="N70" s="233"/>
      <c r="O70" s="233"/>
      <c r="W70" s="185"/>
      <c r="X70" s="185"/>
      <c r="Y70" s="185"/>
      <c r="Z70" s="185"/>
    </row>
    <row r="71" s="183" customFormat="true" ht="15" hidden="false" customHeight="false" outlineLevel="0" collapsed="false">
      <c r="A71" s="127"/>
      <c r="B71" s="127"/>
      <c r="C71" s="127"/>
      <c r="D71" s="127"/>
      <c r="E71" s="127"/>
      <c r="F71" s="127"/>
      <c r="G71" s="127"/>
      <c r="H71" s="127"/>
      <c r="I71" s="127"/>
      <c r="L71" s="233"/>
      <c r="M71" s="233"/>
      <c r="N71" s="233"/>
      <c r="O71" s="233"/>
      <c r="W71" s="185"/>
      <c r="X71" s="185"/>
      <c r="Y71" s="185"/>
      <c r="Z71" s="185"/>
    </row>
    <row r="72" s="183" customFormat="true" ht="15" hidden="false" customHeight="false" outlineLevel="0" collapsed="false">
      <c r="A72" s="127"/>
      <c r="B72" s="127"/>
      <c r="C72" s="127"/>
      <c r="D72" s="127"/>
      <c r="E72" s="127"/>
      <c r="F72" s="127"/>
      <c r="G72" s="127"/>
      <c r="H72" s="127"/>
      <c r="I72" s="127"/>
      <c r="L72" s="233"/>
      <c r="M72" s="233"/>
      <c r="N72" s="233"/>
      <c r="O72" s="233"/>
      <c r="W72" s="185"/>
      <c r="X72" s="185"/>
      <c r="Y72" s="185"/>
      <c r="Z72" s="185"/>
    </row>
    <row r="73" s="183" customFormat="true" ht="15" hidden="false" customHeight="false" outlineLevel="0" collapsed="false">
      <c r="A73" s="127"/>
      <c r="B73" s="127"/>
      <c r="C73" s="127"/>
      <c r="D73" s="127"/>
      <c r="E73" s="127"/>
      <c r="F73" s="127"/>
      <c r="G73" s="127"/>
      <c r="H73" s="127"/>
      <c r="I73" s="127"/>
      <c r="L73" s="233"/>
      <c r="M73" s="233"/>
      <c r="N73" s="233"/>
      <c r="O73" s="233"/>
      <c r="W73" s="185"/>
      <c r="X73" s="185"/>
      <c r="Y73" s="185"/>
      <c r="Z73" s="185"/>
    </row>
    <row r="74" s="183" customFormat="true" ht="15" hidden="false" customHeight="false" outlineLevel="0" collapsed="false">
      <c r="A74" s="127"/>
      <c r="B74" s="127"/>
      <c r="C74" s="127"/>
      <c r="D74" s="127"/>
      <c r="E74" s="127"/>
      <c r="F74" s="127"/>
      <c r="G74" s="127"/>
      <c r="H74" s="127"/>
      <c r="I74" s="127"/>
      <c r="L74" s="233"/>
      <c r="M74" s="233"/>
      <c r="N74" s="233"/>
      <c r="O74" s="233"/>
      <c r="W74" s="185"/>
      <c r="X74" s="185"/>
      <c r="Y74" s="185"/>
      <c r="Z74" s="185"/>
    </row>
    <row r="75" s="183" customFormat="true" ht="15" hidden="false" customHeight="false" outlineLevel="0" collapsed="false">
      <c r="A75" s="127"/>
      <c r="B75" s="127"/>
      <c r="C75" s="127"/>
      <c r="D75" s="127"/>
      <c r="E75" s="127"/>
      <c r="F75" s="127"/>
      <c r="G75" s="127"/>
      <c r="H75" s="127"/>
      <c r="I75" s="127"/>
      <c r="L75" s="233"/>
      <c r="M75" s="233"/>
      <c r="N75" s="233"/>
      <c r="O75" s="233"/>
      <c r="W75" s="185"/>
      <c r="X75" s="185"/>
      <c r="Y75" s="185"/>
      <c r="Z75" s="185"/>
    </row>
    <row r="76" s="183" customFormat="true" ht="15" hidden="false" customHeight="false" outlineLevel="0" collapsed="false">
      <c r="A76" s="127"/>
      <c r="B76" s="127"/>
      <c r="C76" s="127"/>
      <c r="D76" s="127"/>
      <c r="E76" s="127"/>
      <c r="F76" s="127"/>
      <c r="G76" s="127"/>
      <c r="H76" s="127"/>
      <c r="I76" s="127"/>
      <c r="L76" s="233"/>
      <c r="M76" s="233"/>
      <c r="N76" s="233"/>
      <c r="O76" s="233"/>
      <c r="W76" s="185"/>
      <c r="X76" s="185"/>
      <c r="Y76" s="185"/>
      <c r="Z76" s="185"/>
    </row>
    <row r="77" s="183" customFormat="true" ht="15" hidden="false" customHeight="false" outlineLevel="0" collapsed="false">
      <c r="A77" s="127"/>
      <c r="B77" s="127"/>
      <c r="C77" s="127"/>
      <c r="D77" s="127"/>
      <c r="E77" s="127"/>
      <c r="F77" s="127"/>
      <c r="G77" s="127"/>
      <c r="H77" s="127"/>
      <c r="I77" s="127"/>
      <c r="L77" s="233"/>
      <c r="M77" s="233"/>
      <c r="N77" s="233"/>
      <c r="O77" s="233"/>
      <c r="W77" s="185"/>
      <c r="X77" s="185"/>
      <c r="Y77" s="185"/>
      <c r="Z77" s="185"/>
    </row>
    <row r="78" s="183" customFormat="true" ht="15" hidden="false" customHeight="false" outlineLevel="0" collapsed="false">
      <c r="A78" s="127"/>
      <c r="B78" s="127"/>
      <c r="C78" s="127"/>
      <c r="D78" s="127"/>
      <c r="E78" s="127"/>
      <c r="F78" s="127"/>
      <c r="G78" s="127"/>
      <c r="H78" s="127"/>
      <c r="I78" s="127"/>
      <c r="L78" s="233"/>
      <c r="M78" s="233"/>
      <c r="N78" s="233"/>
      <c r="O78" s="233"/>
      <c r="W78" s="185"/>
      <c r="X78" s="185"/>
      <c r="Y78" s="185"/>
      <c r="Z78" s="185"/>
    </row>
    <row r="79" s="183" customFormat="true" ht="15" hidden="false" customHeight="false" outlineLevel="0" collapsed="false">
      <c r="A79" s="127"/>
      <c r="B79" s="127"/>
      <c r="C79" s="127"/>
      <c r="D79" s="127"/>
      <c r="E79" s="127"/>
      <c r="F79" s="127"/>
      <c r="G79" s="127"/>
      <c r="H79" s="127"/>
      <c r="I79" s="127"/>
      <c r="L79" s="233"/>
      <c r="M79" s="233"/>
      <c r="N79" s="233"/>
      <c r="O79" s="233"/>
      <c r="W79" s="185"/>
      <c r="X79" s="185"/>
      <c r="Y79" s="185"/>
      <c r="Z79" s="185"/>
    </row>
    <row r="80" s="183" customFormat="true" ht="15" hidden="false" customHeight="false" outlineLevel="0" collapsed="false">
      <c r="A80" s="127"/>
      <c r="B80" s="127"/>
      <c r="C80" s="127"/>
      <c r="D80" s="127"/>
      <c r="E80" s="127"/>
      <c r="F80" s="127"/>
      <c r="G80" s="127"/>
      <c r="H80" s="127"/>
      <c r="I80" s="127"/>
      <c r="L80" s="233"/>
      <c r="M80" s="233"/>
      <c r="N80" s="233"/>
      <c r="O80" s="233"/>
      <c r="W80" s="185"/>
      <c r="X80" s="185"/>
      <c r="Y80" s="185"/>
      <c r="Z80" s="185"/>
    </row>
    <row r="81" s="183" customFormat="true" ht="15" hidden="false" customHeight="false" outlineLevel="0" collapsed="false">
      <c r="A81" s="127"/>
      <c r="B81" s="127"/>
      <c r="C81" s="127"/>
      <c r="D81" s="127"/>
      <c r="E81" s="127"/>
      <c r="F81" s="127"/>
      <c r="G81" s="127"/>
      <c r="H81" s="127"/>
      <c r="I81" s="127"/>
      <c r="L81" s="233"/>
      <c r="M81" s="233"/>
      <c r="N81" s="233"/>
      <c r="O81" s="233"/>
      <c r="W81" s="185"/>
      <c r="X81" s="185"/>
      <c r="Y81" s="185"/>
      <c r="Z81" s="185"/>
    </row>
    <row r="82" s="183" customFormat="true" ht="15" hidden="false" customHeight="false" outlineLevel="0" collapsed="false">
      <c r="A82" s="127"/>
      <c r="B82" s="127"/>
      <c r="C82" s="127"/>
      <c r="D82" s="127"/>
      <c r="E82" s="127"/>
      <c r="F82" s="127"/>
      <c r="G82" s="127"/>
      <c r="H82" s="127"/>
      <c r="I82" s="127"/>
      <c r="L82" s="233"/>
      <c r="M82" s="233"/>
      <c r="N82" s="233"/>
      <c r="O82" s="233"/>
      <c r="W82" s="185"/>
      <c r="X82" s="185"/>
      <c r="Y82" s="185"/>
      <c r="Z82" s="185"/>
    </row>
    <row r="83" s="183" customFormat="true" ht="15" hidden="false" customHeight="false" outlineLevel="0" collapsed="false">
      <c r="A83" s="127"/>
      <c r="B83" s="127"/>
      <c r="C83" s="127"/>
      <c r="D83" s="127"/>
      <c r="E83" s="127"/>
      <c r="F83" s="127"/>
      <c r="G83" s="127"/>
      <c r="H83" s="127"/>
      <c r="I83" s="127"/>
      <c r="L83" s="233"/>
      <c r="M83" s="233"/>
      <c r="N83" s="233"/>
      <c r="O83" s="233"/>
      <c r="W83" s="185"/>
      <c r="X83" s="185"/>
      <c r="Y83" s="185"/>
      <c r="Z83" s="185"/>
    </row>
    <row r="84" s="183" customFormat="true" ht="15" hidden="false" customHeight="false" outlineLevel="0" collapsed="false">
      <c r="A84" s="127"/>
      <c r="B84" s="127"/>
      <c r="C84" s="127"/>
      <c r="D84" s="127"/>
      <c r="E84" s="127"/>
      <c r="F84" s="127"/>
      <c r="G84" s="127"/>
      <c r="H84" s="127"/>
      <c r="I84" s="127"/>
      <c r="L84" s="233"/>
      <c r="M84" s="233"/>
      <c r="N84" s="233"/>
      <c r="O84" s="233"/>
      <c r="W84" s="185"/>
      <c r="X84" s="185"/>
      <c r="Y84" s="185"/>
      <c r="Z84" s="185"/>
    </row>
    <row r="85" s="183" customFormat="true" ht="15" hidden="false" customHeight="false" outlineLevel="0" collapsed="false">
      <c r="A85" s="127"/>
      <c r="B85" s="127"/>
      <c r="C85" s="127"/>
      <c r="D85" s="127"/>
      <c r="E85" s="127"/>
      <c r="F85" s="127"/>
      <c r="G85" s="127"/>
      <c r="H85" s="127"/>
      <c r="I85" s="127"/>
      <c r="L85" s="233"/>
      <c r="M85" s="233"/>
      <c r="N85" s="233"/>
      <c r="O85" s="233"/>
      <c r="W85" s="185"/>
      <c r="X85" s="185"/>
      <c r="Y85" s="185"/>
      <c r="Z85" s="185"/>
    </row>
    <row r="86" s="183" customFormat="true" ht="15" hidden="false" customHeight="false" outlineLevel="0" collapsed="false">
      <c r="A86" s="127"/>
      <c r="B86" s="127"/>
      <c r="C86" s="127"/>
      <c r="D86" s="127"/>
      <c r="E86" s="127"/>
      <c r="F86" s="127"/>
      <c r="G86" s="127"/>
      <c r="H86" s="127"/>
      <c r="I86" s="127"/>
      <c r="L86" s="233"/>
      <c r="M86" s="233"/>
      <c r="N86" s="233"/>
      <c r="O86" s="233"/>
      <c r="W86" s="185"/>
      <c r="X86" s="185"/>
      <c r="Y86" s="185"/>
      <c r="Z86" s="185"/>
    </row>
    <row r="87" s="183" customFormat="true" ht="15" hidden="false" customHeight="false" outlineLevel="0" collapsed="false">
      <c r="A87" s="127"/>
      <c r="B87" s="127"/>
      <c r="C87" s="127"/>
      <c r="D87" s="127"/>
      <c r="E87" s="127"/>
      <c r="F87" s="127"/>
      <c r="G87" s="127"/>
      <c r="H87" s="127"/>
      <c r="I87" s="127"/>
      <c r="L87" s="233"/>
      <c r="M87" s="233"/>
      <c r="N87" s="233"/>
      <c r="O87" s="233"/>
      <c r="W87" s="185"/>
      <c r="X87" s="185"/>
      <c r="Y87" s="185"/>
      <c r="Z87" s="185"/>
    </row>
    <row r="88" s="183" customFormat="true" ht="15" hidden="false" customHeight="false" outlineLevel="0" collapsed="false">
      <c r="A88" s="127"/>
      <c r="B88" s="127"/>
      <c r="C88" s="127"/>
      <c r="D88" s="127"/>
      <c r="E88" s="127"/>
      <c r="F88" s="127"/>
      <c r="G88" s="127"/>
      <c r="H88" s="127"/>
      <c r="I88" s="127"/>
      <c r="L88" s="233"/>
      <c r="M88" s="233"/>
      <c r="N88" s="233"/>
      <c r="O88" s="233"/>
      <c r="W88" s="185"/>
      <c r="X88" s="185"/>
      <c r="Y88" s="185"/>
      <c r="Z88" s="185"/>
    </row>
    <row r="89" s="183" customFormat="true" ht="15" hidden="false" customHeight="false" outlineLevel="0" collapsed="false">
      <c r="A89" s="127"/>
      <c r="B89" s="127"/>
      <c r="C89" s="127"/>
      <c r="D89" s="127"/>
      <c r="E89" s="127"/>
      <c r="F89" s="127"/>
      <c r="G89" s="127"/>
      <c r="H89" s="127"/>
      <c r="I89" s="127"/>
      <c r="L89" s="233"/>
      <c r="M89" s="233"/>
      <c r="N89" s="233"/>
      <c r="O89" s="233"/>
      <c r="W89" s="185"/>
      <c r="X89" s="185"/>
      <c r="Y89" s="185"/>
      <c r="Z89" s="185"/>
    </row>
    <row r="90" s="183" customFormat="true" ht="15" hidden="false" customHeight="false" outlineLevel="0" collapsed="false">
      <c r="A90" s="127"/>
      <c r="B90" s="127"/>
      <c r="C90" s="127"/>
      <c r="D90" s="127"/>
      <c r="E90" s="127"/>
      <c r="F90" s="127"/>
      <c r="G90" s="127"/>
      <c r="H90" s="127"/>
      <c r="I90" s="127"/>
      <c r="L90" s="233"/>
      <c r="M90" s="233"/>
      <c r="N90" s="233"/>
      <c r="O90" s="233"/>
      <c r="W90" s="185"/>
      <c r="X90" s="185"/>
      <c r="Y90" s="185"/>
      <c r="Z90" s="185"/>
    </row>
    <row r="91" s="183" customFormat="true" ht="15" hidden="false" customHeight="false" outlineLevel="0" collapsed="false">
      <c r="A91" s="127"/>
      <c r="B91" s="127"/>
      <c r="C91" s="127"/>
      <c r="D91" s="127"/>
      <c r="E91" s="127"/>
      <c r="F91" s="127"/>
      <c r="G91" s="127"/>
      <c r="H91" s="127"/>
      <c r="I91" s="127"/>
      <c r="L91" s="233"/>
      <c r="M91" s="233"/>
      <c r="N91" s="233"/>
      <c r="O91" s="233"/>
      <c r="W91" s="185"/>
      <c r="X91" s="185"/>
      <c r="Y91" s="185"/>
      <c r="Z91" s="185"/>
    </row>
    <row r="92" s="183" customFormat="true" ht="15" hidden="false" customHeight="false" outlineLevel="0" collapsed="false">
      <c r="A92" s="127"/>
      <c r="B92" s="127"/>
      <c r="C92" s="127"/>
      <c r="D92" s="127"/>
      <c r="E92" s="127"/>
      <c r="F92" s="127"/>
      <c r="G92" s="127"/>
      <c r="H92" s="127"/>
      <c r="I92" s="127"/>
      <c r="L92" s="233"/>
      <c r="M92" s="233"/>
      <c r="N92" s="233"/>
      <c r="O92" s="233"/>
      <c r="W92" s="185"/>
      <c r="X92" s="185"/>
      <c r="Y92" s="185"/>
      <c r="Z92" s="185"/>
    </row>
    <row r="93" s="183" customFormat="true" ht="15" hidden="false" customHeight="false" outlineLevel="0" collapsed="false">
      <c r="A93" s="127"/>
      <c r="B93" s="127"/>
      <c r="C93" s="127"/>
      <c r="D93" s="127"/>
      <c r="E93" s="127"/>
      <c r="F93" s="127"/>
      <c r="G93" s="127"/>
      <c r="H93" s="127"/>
      <c r="I93" s="127"/>
      <c r="L93" s="233"/>
      <c r="M93" s="233"/>
      <c r="N93" s="233"/>
      <c r="O93" s="233"/>
      <c r="W93" s="185"/>
      <c r="X93" s="185"/>
      <c r="Y93" s="185"/>
      <c r="Z93" s="185"/>
    </row>
    <row r="94" s="183" customFormat="true" ht="15" hidden="false" customHeight="false" outlineLevel="0" collapsed="false">
      <c r="A94" s="127"/>
      <c r="B94" s="127"/>
      <c r="C94" s="127"/>
      <c r="D94" s="127"/>
      <c r="E94" s="127"/>
      <c r="F94" s="127"/>
      <c r="G94" s="127"/>
      <c r="H94" s="127"/>
      <c r="I94" s="127"/>
      <c r="L94" s="233"/>
      <c r="M94" s="233"/>
      <c r="N94" s="233"/>
      <c r="O94" s="233"/>
      <c r="W94" s="185"/>
      <c r="X94" s="185"/>
      <c r="Y94" s="185"/>
      <c r="Z94" s="185"/>
    </row>
    <row r="95" s="183" customFormat="true" ht="15" hidden="false" customHeight="false" outlineLevel="0" collapsed="false">
      <c r="A95" s="127"/>
      <c r="B95" s="127"/>
      <c r="C95" s="127"/>
      <c r="D95" s="127"/>
      <c r="E95" s="127"/>
      <c r="F95" s="127"/>
      <c r="G95" s="127"/>
      <c r="H95" s="127"/>
      <c r="I95" s="127"/>
      <c r="L95" s="233"/>
      <c r="M95" s="233"/>
      <c r="N95" s="233"/>
      <c r="O95" s="233"/>
      <c r="W95" s="185"/>
      <c r="X95" s="185"/>
      <c r="Y95" s="185"/>
      <c r="Z95" s="185"/>
    </row>
    <row r="96" s="183" customFormat="true" ht="15" hidden="false" customHeight="false" outlineLevel="0" collapsed="false">
      <c r="A96" s="127"/>
      <c r="B96" s="127"/>
      <c r="C96" s="127"/>
      <c r="D96" s="127"/>
      <c r="E96" s="127"/>
      <c r="F96" s="127"/>
      <c r="G96" s="127"/>
      <c r="H96" s="127"/>
      <c r="I96" s="127"/>
      <c r="L96" s="233"/>
      <c r="M96" s="233"/>
      <c r="N96" s="233"/>
      <c r="O96" s="233"/>
      <c r="W96" s="185"/>
      <c r="X96" s="185"/>
      <c r="Y96" s="185"/>
      <c r="Z96" s="185"/>
    </row>
    <row r="97" s="183" customFormat="true" ht="15" hidden="false" customHeight="false" outlineLevel="0" collapsed="false">
      <c r="A97" s="127"/>
      <c r="B97" s="127"/>
      <c r="C97" s="127"/>
      <c r="D97" s="127"/>
      <c r="E97" s="127"/>
      <c r="F97" s="127"/>
      <c r="G97" s="127"/>
      <c r="H97" s="127"/>
      <c r="I97" s="127"/>
      <c r="L97" s="233"/>
      <c r="M97" s="233"/>
      <c r="N97" s="233"/>
      <c r="O97" s="233"/>
      <c r="W97" s="185"/>
      <c r="X97" s="185"/>
      <c r="Y97" s="185"/>
      <c r="Z97" s="185"/>
    </row>
    <row r="98" s="183" customFormat="true" ht="15" hidden="false" customHeight="false" outlineLevel="0" collapsed="false">
      <c r="A98" s="127"/>
      <c r="B98" s="127"/>
      <c r="C98" s="127"/>
      <c r="D98" s="127"/>
      <c r="E98" s="127"/>
      <c r="F98" s="127"/>
      <c r="G98" s="127"/>
      <c r="H98" s="127"/>
      <c r="I98" s="127"/>
      <c r="L98" s="233"/>
      <c r="M98" s="233"/>
      <c r="N98" s="233"/>
      <c r="O98" s="233"/>
      <c r="W98" s="185"/>
      <c r="X98" s="185"/>
      <c r="Y98" s="185"/>
      <c r="Z98" s="185"/>
    </row>
    <row r="99" s="183" customFormat="true" ht="15" hidden="false" customHeight="false" outlineLevel="0" collapsed="false">
      <c r="A99" s="127"/>
      <c r="B99" s="127"/>
      <c r="C99" s="127"/>
      <c r="D99" s="127"/>
      <c r="E99" s="127"/>
      <c r="F99" s="127"/>
      <c r="G99" s="127"/>
      <c r="H99" s="127"/>
      <c r="I99" s="127"/>
      <c r="L99" s="233"/>
      <c r="M99" s="233"/>
      <c r="N99" s="233"/>
      <c r="O99" s="233"/>
      <c r="W99" s="185"/>
      <c r="X99" s="185"/>
      <c r="Y99" s="185"/>
      <c r="Z99" s="185"/>
    </row>
    <row r="100" s="183" customFormat="true" ht="15" hidden="false" customHeight="false" outlineLevel="0" collapsed="false">
      <c r="A100" s="127"/>
      <c r="B100" s="127"/>
      <c r="C100" s="127"/>
      <c r="D100" s="127"/>
      <c r="E100" s="127"/>
      <c r="F100" s="127"/>
      <c r="G100" s="127"/>
      <c r="H100" s="127"/>
      <c r="I100" s="127"/>
      <c r="L100" s="233"/>
      <c r="M100" s="233"/>
      <c r="N100" s="233"/>
      <c r="O100" s="233"/>
      <c r="W100" s="185"/>
      <c r="X100" s="185"/>
      <c r="Y100" s="185"/>
      <c r="Z100" s="185"/>
    </row>
    <row r="101" s="183" customFormat="true" ht="15" hidden="false" customHeight="false" outlineLevel="0" collapsed="false">
      <c r="A101" s="127"/>
      <c r="B101" s="127"/>
      <c r="C101" s="127"/>
      <c r="D101" s="127"/>
      <c r="E101" s="127"/>
      <c r="F101" s="127"/>
      <c r="G101" s="127"/>
      <c r="H101" s="127"/>
      <c r="I101" s="127"/>
      <c r="L101" s="233"/>
      <c r="M101" s="233"/>
      <c r="N101" s="233"/>
      <c r="O101" s="233"/>
      <c r="W101" s="185"/>
      <c r="X101" s="185"/>
      <c r="Y101" s="185"/>
      <c r="Z101" s="185"/>
    </row>
    <row r="102" s="183" customFormat="true" ht="15" hidden="false" customHeight="false" outlineLevel="0" collapsed="false">
      <c r="A102" s="127"/>
      <c r="B102" s="127"/>
      <c r="C102" s="127"/>
      <c r="D102" s="127"/>
      <c r="E102" s="127"/>
      <c r="F102" s="127"/>
      <c r="G102" s="127"/>
      <c r="H102" s="127"/>
      <c r="I102" s="127"/>
      <c r="L102" s="233"/>
      <c r="M102" s="233"/>
      <c r="N102" s="233"/>
      <c r="O102" s="233"/>
      <c r="W102" s="185"/>
      <c r="X102" s="185"/>
      <c r="Y102" s="185"/>
      <c r="Z102" s="185"/>
    </row>
    <row r="103" s="183" customFormat="true" ht="15" hidden="false" customHeight="false" outlineLevel="0" collapsed="false">
      <c r="A103" s="127"/>
      <c r="B103" s="127"/>
      <c r="C103" s="127"/>
      <c r="D103" s="127"/>
      <c r="E103" s="127"/>
      <c r="F103" s="127"/>
      <c r="G103" s="127"/>
      <c r="H103" s="127"/>
      <c r="I103" s="127"/>
      <c r="L103" s="233"/>
      <c r="M103" s="233"/>
      <c r="N103" s="233"/>
      <c r="O103" s="233"/>
      <c r="W103" s="185"/>
      <c r="X103" s="185"/>
      <c r="Y103" s="185"/>
      <c r="Z103" s="185"/>
    </row>
    <row r="104" s="183" customFormat="true" ht="15" hidden="false" customHeight="false" outlineLevel="0" collapsed="false">
      <c r="A104" s="127"/>
      <c r="B104" s="127"/>
      <c r="C104" s="127"/>
      <c r="D104" s="127"/>
      <c r="E104" s="127"/>
      <c r="F104" s="127"/>
      <c r="G104" s="127"/>
      <c r="H104" s="127"/>
      <c r="I104" s="127"/>
      <c r="L104" s="233"/>
      <c r="M104" s="233"/>
      <c r="N104" s="233"/>
      <c r="O104" s="233"/>
      <c r="W104" s="185"/>
      <c r="X104" s="185"/>
      <c r="Y104" s="185"/>
      <c r="Z104" s="185"/>
    </row>
    <row r="105" s="183" customFormat="true" ht="15" hidden="false" customHeight="false" outlineLevel="0" collapsed="false">
      <c r="A105" s="127"/>
      <c r="B105" s="127"/>
      <c r="C105" s="127"/>
      <c r="D105" s="127"/>
      <c r="E105" s="127"/>
      <c r="F105" s="127"/>
      <c r="G105" s="127"/>
      <c r="H105" s="127"/>
      <c r="I105" s="127"/>
      <c r="L105" s="233"/>
      <c r="M105" s="233"/>
      <c r="N105" s="233"/>
      <c r="O105" s="233"/>
      <c r="W105" s="185"/>
      <c r="X105" s="185"/>
      <c r="Y105" s="185"/>
      <c r="Z105" s="185"/>
    </row>
    <row r="106" s="183" customFormat="true" ht="15" hidden="false" customHeight="false" outlineLevel="0" collapsed="false">
      <c r="A106" s="127"/>
      <c r="B106" s="127"/>
      <c r="C106" s="127"/>
      <c r="D106" s="127"/>
      <c r="E106" s="127"/>
      <c r="F106" s="127"/>
      <c r="G106" s="127"/>
      <c r="H106" s="127"/>
      <c r="I106" s="127"/>
      <c r="L106" s="233"/>
      <c r="M106" s="233"/>
      <c r="N106" s="233"/>
      <c r="O106" s="233"/>
      <c r="W106" s="185"/>
      <c r="X106" s="185"/>
      <c r="Y106" s="185"/>
      <c r="Z106" s="185"/>
    </row>
    <row r="107" s="183" customFormat="true" ht="15" hidden="false" customHeight="false" outlineLevel="0" collapsed="false">
      <c r="A107" s="127"/>
      <c r="B107" s="127"/>
      <c r="C107" s="127"/>
      <c r="D107" s="127"/>
      <c r="E107" s="127"/>
      <c r="F107" s="127"/>
      <c r="G107" s="127"/>
      <c r="H107" s="127"/>
      <c r="I107" s="127"/>
      <c r="L107" s="233"/>
      <c r="M107" s="233"/>
      <c r="N107" s="233"/>
      <c r="O107" s="233"/>
      <c r="W107" s="185"/>
      <c r="X107" s="185"/>
      <c r="Y107" s="185"/>
      <c r="Z107" s="185"/>
    </row>
    <row r="108" s="183" customFormat="true" ht="15" hidden="false" customHeight="false" outlineLevel="0" collapsed="false">
      <c r="A108" s="127"/>
      <c r="B108" s="127"/>
      <c r="C108" s="127"/>
      <c r="D108" s="127"/>
      <c r="E108" s="127"/>
      <c r="F108" s="127"/>
      <c r="G108" s="127"/>
      <c r="H108" s="127"/>
      <c r="I108" s="127"/>
      <c r="L108" s="233"/>
      <c r="M108" s="233"/>
      <c r="N108" s="233"/>
      <c r="O108" s="233"/>
      <c r="W108" s="185"/>
      <c r="X108" s="185"/>
      <c r="Y108" s="185"/>
      <c r="Z108" s="185"/>
    </row>
    <row r="109" s="183" customFormat="true" ht="15" hidden="false" customHeight="false" outlineLevel="0" collapsed="false">
      <c r="A109" s="127"/>
      <c r="B109" s="127"/>
      <c r="C109" s="127"/>
      <c r="D109" s="127"/>
      <c r="E109" s="127"/>
      <c r="F109" s="127"/>
      <c r="G109" s="127"/>
      <c r="H109" s="127"/>
      <c r="I109" s="127"/>
      <c r="L109" s="233"/>
      <c r="M109" s="233"/>
      <c r="N109" s="233"/>
      <c r="O109" s="233"/>
      <c r="W109" s="185"/>
      <c r="X109" s="185"/>
      <c r="Y109" s="185"/>
      <c r="Z109" s="185"/>
    </row>
    <row r="110" s="183" customFormat="true" ht="15" hidden="false" customHeight="false" outlineLevel="0" collapsed="false">
      <c r="A110" s="127"/>
      <c r="B110" s="127"/>
      <c r="C110" s="127"/>
      <c r="D110" s="127"/>
      <c r="E110" s="127"/>
      <c r="F110" s="127"/>
      <c r="G110" s="127"/>
      <c r="H110" s="127"/>
      <c r="I110" s="127"/>
      <c r="L110" s="233"/>
      <c r="M110" s="233"/>
      <c r="N110" s="233"/>
      <c r="O110" s="233"/>
      <c r="W110" s="185"/>
      <c r="X110" s="185"/>
      <c r="Y110" s="185"/>
      <c r="Z110" s="185"/>
    </row>
    <row r="111" s="183" customFormat="true" ht="15" hidden="false" customHeight="false" outlineLevel="0" collapsed="false">
      <c r="A111" s="127"/>
      <c r="B111" s="127"/>
      <c r="C111" s="127"/>
      <c r="D111" s="127"/>
      <c r="E111" s="127"/>
      <c r="F111" s="127"/>
      <c r="G111" s="127"/>
      <c r="H111" s="127"/>
      <c r="I111" s="127"/>
      <c r="L111" s="233"/>
      <c r="M111" s="233"/>
      <c r="N111" s="233"/>
      <c r="O111" s="233"/>
      <c r="W111" s="185"/>
      <c r="X111" s="185"/>
      <c r="Y111" s="185"/>
      <c r="Z111" s="185"/>
    </row>
    <row r="112" s="183" customFormat="true" ht="15" hidden="false" customHeight="false" outlineLevel="0" collapsed="false">
      <c r="A112" s="127"/>
      <c r="B112" s="127"/>
      <c r="C112" s="127"/>
      <c r="D112" s="127"/>
      <c r="E112" s="127"/>
      <c r="F112" s="127"/>
      <c r="G112" s="127"/>
      <c r="H112" s="127"/>
      <c r="I112" s="127"/>
      <c r="L112" s="233"/>
      <c r="M112" s="233"/>
      <c r="N112" s="233"/>
      <c r="O112" s="233"/>
      <c r="W112" s="185"/>
      <c r="X112" s="185"/>
      <c r="Y112" s="185"/>
      <c r="Z112" s="185"/>
    </row>
    <row r="113" s="183" customFormat="true" ht="15" hidden="false" customHeight="false" outlineLevel="0" collapsed="false">
      <c r="A113" s="127"/>
      <c r="B113" s="127"/>
      <c r="C113" s="127"/>
      <c r="D113" s="127"/>
      <c r="E113" s="127"/>
      <c r="F113" s="127"/>
      <c r="G113" s="127"/>
      <c r="H113" s="127"/>
      <c r="I113" s="127"/>
      <c r="L113" s="233"/>
      <c r="M113" s="233"/>
      <c r="N113" s="233"/>
      <c r="O113" s="233"/>
      <c r="W113" s="185"/>
      <c r="X113" s="185"/>
      <c r="Y113" s="185"/>
      <c r="Z113" s="185"/>
    </row>
    <row r="114" s="183" customFormat="true" ht="15" hidden="false" customHeight="false" outlineLevel="0" collapsed="false">
      <c r="A114" s="127"/>
      <c r="B114" s="127"/>
      <c r="C114" s="127"/>
      <c r="D114" s="127"/>
      <c r="E114" s="127"/>
      <c r="F114" s="127"/>
      <c r="G114" s="127"/>
      <c r="H114" s="127"/>
      <c r="I114" s="127"/>
      <c r="L114" s="233"/>
      <c r="M114" s="233"/>
      <c r="N114" s="233"/>
      <c r="O114" s="233"/>
      <c r="W114" s="185"/>
      <c r="X114" s="185"/>
      <c r="Y114" s="185"/>
      <c r="Z114" s="185"/>
    </row>
    <row r="115" s="183" customFormat="true" ht="15" hidden="false" customHeight="false" outlineLevel="0" collapsed="false">
      <c r="A115" s="127"/>
      <c r="B115" s="127"/>
      <c r="C115" s="127"/>
      <c r="D115" s="127"/>
      <c r="E115" s="127"/>
      <c r="F115" s="127"/>
      <c r="G115" s="127"/>
      <c r="H115" s="127"/>
      <c r="I115" s="127"/>
      <c r="L115" s="233"/>
      <c r="M115" s="233"/>
      <c r="N115" s="233"/>
      <c r="O115" s="233"/>
      <c r="W115" s="185"/>
      <c r="X115" s="185"/>
      <c r="Y115" s="185"/>
      <c r="Z115" s="185"/>
    </row>
    <row r="116" s="183" customFormat="true" ht="15" hidden="false" customHeight="false" outlineLevel="0" collapsed="false">
      <c r="A116" s="127"/>
      <c r="B116" s="127"/>
      <c r="C116" s="127"/>
      <c r="D116" s="127"/>
      <c r="E116" s="127"/>
      <c r="F116" s="127"/>
      <c r="G116" s="127"/>
      <c r="H116" s="127"/>
      <c r="I116" s="127"/>
      <c r="L116" s="233"/>
      <c r="M116" s="233"/>
      <c r="N116" s="233"/>
      <c r="O116" s="233"/>
      <c r="W116" s="185"/>
      <c r="X116" s="185"/>
      <c r="Y116" s="185"/>
      <c r="Z116" s="185"/>
    </row>
    <row r="117" s="183" customFormat="true" ht="15" hidden="false" customHeight="false" outlineLevel="0" collapsed="false">
      <c r="A117" s="127"/>
      <c r="B117" s="127"/>
      <c r="C117" s="127"/>
      <c r="D117" s="127"/>
      <c r="E117" s="127"/>
      <c r="F117" s="127"/>
      <c r="G117" s="127"/>
      <c r="H117" s="127"/>
      <c r="I117" s="127"/>
      <c r="L117" s="233"/>
      <c r="M117" s="233"/>
      <c r="N117" s="233"/>
      <c r="O117" s="233"/>
      <c r="W117" s="185"/>
      <c r="X117" s="185"/>
      <c r="Y117" s="185"/>
      <c r="Z117" s="185"/>
    </row>
    <row r="118" s="183" customFormat="true" ht="15" hidden="false" customHeight="false" outlineLevel="0" collapsed="false">
      <c r="A118" s="127"/>
      <c r="B118" s="127"/>
      <c r="C118" s="127"/>
      <c r="D118" s="127"/>
      <c r="E118" s="127"/>
      <c r="F118" s="127"/>
      <c r="G118" s="127"/>
      <c r="H118" s="127"/>
      <c r="I118" s="127"/>
      <c r="L118" s="233"/>
      <c r="M118" s="233"/>
      <c r="N118" s="233"/>
      <c r="O118" s="233"/>
      <c r="W118" s="185"/>
      <c r="X118" s="185"/>
      <c r="Y118" s="185"/>
      <c r="Z118" s="185"/>
    </row>
    <row r="119" s="183" customFormat="true" ht="15" hidden="false" customHeight="false" outlineLevel="0" collapsed="false">
      <c r="A119" s="127"/>
      <c r="B119" s="127"/>
      <c r="C119" s="127"/>
      <c r="D119" s="127"/>
      <c r="E119" s="127"/>
      <c r="F119" s="127"/>
      <c r="G119" s="127"/>
      <c r="H119" s="127"/>
      <c r="I119" s="127"/>
      <c r="L119" s="233"/>
      <c r="M119" s="233"/>
      <c r="N119" s="233"/>
      <c r="O119" s="233"/>
      <c r="W119" s="185"/>
      <c r="X119" s="185"/>
      <c r="Y119" s="185"/>
      <c r="Z119" s="185"/>
    </row>
    <row r="120" s="183" customFormat="true" ht="15" hidden="false" customHeight="false" outlineLevel="0" collapsed="false">
      <c r="A120" s="127"/>
      <c r="B120" s="127"/>
      <c r="C120" s="127"/>
      <c r="D120" s="127"/>
      <c r="E120" s="127"/>
      <c r="F120" s="127"/>
      <c r="G120" s="127"/>
      <c r="H120" s="127"/>
      <c r="I120" s="127"/>
      <c r="L120" s="233"/>
      <c r="M120" s="233"/>
      <c r="N120" s="233"/>
      <c r="O120" s="233"/>
      <c r="W120" s="185"/>
      <c r="X120" s="185"/>
      <c r="Y120" s="185"/>
      <c r="Z120" s="185"/>
    </row>
    <row r="121" s="183" customFormat="true" ht="15" hidden="false" customHeight="false" outlineLevel="0" collapsed="false">
      <c r="A121" s="127"/>
      <c r="B121" s="127"/>
      <c r="C121" s="127"/>
      <c r="D121" s="127"/>
      <c r="E121" s="127"/>
      <c r="F121" s="127"/>
      <c r="G121" s="127"/>
      <c r="H121" s="127"/>
      <c r="I121" s="127"/>
      <c r="L121" s="233"/>
      <c r="M121" s="233"/>
      <c r="N121" s="233"/>
      <c r="O121" s="233"/>
      <c r="W121" s="185"/>
      <c r="X121" s="185"/>
      <c r="Y121" s="185"/>
      <c r="Z121" s="185"/>
    </row>
    <row r="122" s="183" customFormat="true" ht="15" hidden="false" customHeight="false" outlineLevel="0" collapsed="false">
      <c r="A122" s="127"/>
      <c r="B122" s="127"/>
      <c r="C122" s="127"/>
      <c r="D122" s="127"/>
      <c r="E122" s="127"/>
      <c r="F122" s="127"/>
      <c r="G122" s="127"/>
      <c r="H122" s="127"/>
      <c r="I122" s="127"/>
      <c r="L122" s="233"/>
      <c r="M122" s="233"/>
      <c r="N122" s="233"/>
      <c r="O122" s="233"/>
      <c r="W122" s="185"/>
      <c r="X122" s="185"/>
      <c r="Y122" s="185"/>
      <c r="Z122" s="185"/>
    </row>
    <row r="123" s="183" customFormat="true" ht="15" hidden="false" customHeight="false" outlineLevel="0" collapsed="false">
      <c r="A123" s="127"/>
      <c r="B123" s="127"/>
      <c r="C123" s="127"/>
      <c r="D123" s="127"/>
      <c r="E123" s="127"/>
      <c r="F123" s="127"/>
      <c r="G123" s="127"/>
      <c r="H123" s="127"/>
      <c r="I123" s="127"/>
      <c r="L123" s="233"/>
      <c r="M123" s="233"/>
      <c r="N123" s="233"/>
      <c r="O123" s="233"/>
      <c r="W123" s="185"/>
      <c r="X123" s="185"/>
      <c r="Y123" s="185"/>
      <c r="Z123" s="185"/>
    </row>
    <row r="124" s="183" customFormat="true" ht="15" hidden="false" customHeight="false" outlineLevel="0" collapsed="false">
      <c r="A124" s="127"/>
      <c r="B124" s="127"/>
      <c r="C124" s="127"/>
      <c r="D124" s="127"/>
      <c r="E124" s="127"/>
      <c r="F124" s="127"/>
      <c r="G124" s="127"/>
      <c r="H124" s="127"/>
      <c r="I124" s="127"/>
      <c r="L124" s="233"/>
      <c r="M124" s="233"/>
      <c r="N124" s="233"/>
      <c r="O124" s="233"/>
      <c r="W124" s="185"/>
      <c r="X124" s="185"/>
      <c r="Y124" s="185"/>
      <c r="Z124" s="185"/>
    </row>
    <row r="125" s="183" customFormat="true" ht="15" hidden="false" customHeight="false" outlineLevel="0" collapsed="false">
      <c r="A125" s="127"/>
      <c r="B125" s="127"/>
      <c r="C125" s="127"/>
      <c r="D125" s="127"/>
      <c r="E125" s="127"/>
      <c r="F125" s="127"/>
      <c r="G125" s="127"/>
      <c r="H125" s="127"/>
      <c r="I125" s="127"/>
      <c r="L125" s="233"/>
      <c r="M125" s="233"/>
      <c r="N125" s="233"/>
      <c r="O125" s="233"/>
      <c r="W125" s="185"/>
      <c r="X125" s="185"/>
      <c r="Y125" s="185"/>
      <c r="Z125" s="185"/>
    </row>
    <row r="126" s="183" customFormat="true" ht="15" hidden="false" customHeight="false" outlineLevel="0" collapsed="false">
      <c r="A126" s="127"/>
      <c r="B126" s="127"/>
      <c r="C126" s="127"/>
      <c r="D126" s="127"/>
      <c r="E126" s="127"/>
      <c r="F126" s="127"/>
      <c r="G126" s="127"/>
      <c r="H126" s="127"/>
      <c r="I126" s="127"/>
      <c r="L126" s="233"/>
      <c r="M126" s="233"/>
      <c r="N126" s="233"/>
      <c r="O126" s="233"/>
      <c r="W126" s="185"/>
      <c r="X126" s="185"/>
      <c r="Y126" s="185"/>
      <c r="Z126" s="185"/>
    </row>
    <row r="127" s="183" customFormat="true" ht="15" hidden="false" customHeight="false" outlineLevel="0" collapsed="false">
      <c r="A127" s="127"/>
      <c r="B127" s="127"/>
      <c r="C127" s="127"/>
      <c r="D127" s="127"/>
      <c r="E127" s="127"/>
      <c r="F127" s="127"/>
      <c r="G127" s="127"/>
      <c r="H127" s="127"/>
      <c r="I127" s="127"/>
      <c r="L127" s="233"/>
      <c r="M127" s="233"/>
      <c r="N127" s="233"/>
      <c r="O127" s="233"/>
      <c r="W127" s="185"/>
      <c r="X127" s="185"/>
      <c r="Y127" s="185"/>
      <c r="Z127" s="185"/>
    </row>
    <row r="128" s="183" customFormat="true" ht="15" hidden="false" customHeight="false" outlineLevel="0" collapsed="false">
      <c r="A128" s="127"/>
      <c r="B128" s="127"/>
      <c r="C128" s="127"/>
      <c r="D128" s="127"/>
      <c r="E128" s="127"/>
      <c r="F128" s="127"/>
      <c r="G128" s="127"/>
      <c r="H128" s="127"/>
      <c r="I128" s="127"/>
      <c r="L128" s="233"/>
      <c r="M128" s="233"/>
      <c r="N128" s="233"/>
      <c r="O128" s="233"/>
      <c r="W128" s="185"/>
      <c r="X128" s="185"/>
      <c r="Y128" s="185"/>
      <c r="Z128" s="185"/>
    </row>
    <row r="129" s="183" customFormat="true" ht="15" hidden="false" customHeight="false" outlineLevel="0" collapsed="false">
      <c r="A129" s="127"/>
      <c r="B129" s="127"/>
      <c r="C129" s="127"/>
      <c r="D129" s="127"/>
      <c r="E129" s="127"/>
      <c r="F129" s="127"/>
      <c r="G129" s="127"/>
      <c r="H129" s="127"/>
      <c r="I129" s="127"/>
      <c r="L129" s="233"/>
      <c r="M129" s="233"/>
      <c r="N129" s="233"/>
      <c r="O129" s="233"/>
      <c r="W129" s="185"/>
      <c r="X129" s="185"/>
      <c r="Y129" s="185"/>
      <c r="Z129" s="185"/>
    </row>
    <row r="130" s="183" customFormat="true" ht="15" hidden="false" customHeight="false" outlineLevel="0" collapsed="false">
      <c r="A130" s="127"/>
      <c r="B130" s="127"/>
      <c r="C130" s="127"/>
      <c r="D130" s="127"/>
      <c r="E130" s="127"/>
      <c r="F130" s="127"/>
      <c r="G130" s="127"/>
      <c r="H130" s="127"/>
      <c r="I130" s="127"/>
      <c r="L130" s="233"/>
      <c r="M130" s="233"/>
      <c r="N130" s="233"/>
      <c r="O130" s="233"/>
      <c r="W130" s="185"/>
      <c r="X130" s="185"/>
      <c r="Y130" s="185"/>
      <c r="Z130" s="185"/>
    </row>
    <row r="131" s="183" customFormat="true" ht="15" hidden="false" customHeight="false" outlineLevel="0" collapsed="false">
      <c r="A131" s="127"/>
      <c r="B131" s="127"/>
      <c r="C131" s="127"/>
      <c r="D131" s="127"/>
      <c r="E131" s="127"/>
      <c r="F131" s="127"/>
      <c r="G131" s="127"/>
      <c r="H131" s="127"/>
      <c r="I131" s="127"/>
      <c r="L131" s="233"/>
      <c r="M131" s="233"/>
      <c r="N131" s="233"/>
      <c r="O131" s="233"/>
      <c r="W131" s="185"/>
      <c r="X131" s="185"/>
      <c r="Y131" s="185"/>
      <c r="Z131" s="185"/>
    </row>
    <row r="132" s="183" customFormat="true" ht="15" hidden="false" customHeight="false" outlineLevel="0" collapsed="false">
      <c r="A132" s="127"/>
      <c r="B132" s="127"/>
      <c r="C132" s="127"/>
      <c r="D132" s="127"/>
      <c r="E132" s="127"/>
      <c r="F132" s="127"/>
      <c r="G132" s="127"/>
      <c r="H132" s="127"/>
      <c r="I132" s="127"/>
      <c r="L132" s="233"/>
      <c r="M132" s="233"/>
      <c r="N132" s="233"/>
      <c r="O132" s="233"/>
      <c r="W132" s="185"/>
      <c r="X132" s="185"/>
      <c r="Y132" s="185"/>
      <c r="Z132" s="185"/>
    </row>
    <row r="133" s="183" customFormat="true" ht="15" hidden="false" customHeight="false" outlineLevel="0" collapsed="false">
      <c r="A133" s="127"/>
      <c r="B133" s="127"/>
      <c r="C133" s="127"/>
      <c r="D133" s="127"/>
      <c r="E133" s="127"/>
      <c r="F133" s="127"/>
      <c r="G133" s="127"/>
      <c r="H133" s="127"/>
      <c r="I133" s="127"/>
      <c r="L133" s="233"/>
      <c r="M133" s="233"/>
      <c r="N133" s="233"/>
      <c r="O133" s="233"/>
      <c r="W133" s="185"/>
      <c r="X133" s="185"/>
      <c r="Y133" s="185"/>
      <c r="Z133" s="185"/>
    </row>
    <row r="134" s="183" customFormat="true" ht="15" hidden="false" customHeight="false" outlineLevel="0" collapsed="false">
      <c r="A134" s="127"/>
      <c r="B134" s="127"/>
      <c r="C134" s="127"/>
      <c r="D134" s="127"/>
      <c r="E134" s="127"/>
      <c r="F134" s="127"/>
      <c r="G134" s="127"/>
      <c r="H134" s="127"/>
      <c r="I134" s="127"/>
      <c r="L134" s="233"/>
      <c r="M134" s="233"/>
      <c r="N134" s="233"/>
      <c r="O134" s="233"/>
      <c r="W134" s="185"/>
      <c r="X134" s="185"/>
      <c r="Y134" s="185"/>
      <c r="Z134" s="185"/>
    </row>
    <row r="135" s="183" customFormat="true" ht="15" hidden="false" customHeight="false" outlineLevel="0" collapsed="false">
      <c r="A135" s="127"/>
      <c r="B135" s="127"/>
      <c r="C135" s="127"/>
      <c r="D135" s="127"/>
      <c r="E135" s="127"/>
      <c r="F135" s="127"/>
      <c r="G135" s="127"/>
      <c r="H135" s="127"/>
      <c r="I135" s="127"/>
      <c r="L135" s="233"/>
      <c r="M135" s="233"/>
      <c r="N135" s="233"/>
      <c r="O135" s="233"/>
      <c r="W135" s="185"/>
      <c r="X135" s="185"/>
      <c r="Y135" s="185"/>
      <c r="Z135" s="185"/>
    </row>
    <row r="136" s="183" customFormat="true" ht="15" hidden="false" customHeight="false" outlineLevel="0" collapsed="false">
      <c r="A136" s="127"/>
      <c r="B136" s="127"/>
      <c r="C136" s="127"/>
      <c r="D136" s="127"/>
      <c r="E136" s="127"/>
      <c r="F136" s="127"/>
      <c r="G136" s="127"/>
      <c r="H136" s="127"/>
      <c r="I136" s="127"/>
      <c r="L136" s="233"/>
      <c r="M136" s="233"/>
      <c r="N136" s="233"/>
      <c r="O136" s="233"/>
      <c r="W136" s="185"/>
      <c r="X136" s="185"/>
      <c r="Y136" s="185"/>
      <c r="Z136" s="185"/>
    </row>
    <row r="137" s="183" customFormat="true" ht="15" hidden="false" customHeight="false" outlineLevel="0" collapsed="false">
      <c r="A137" s="127"/>
      <c r="B137" s="127"/>
      <c r="C137" s="127"/>
      <c r="D137" s="127"/>
      <c r="E137" s="127"/>
      <c r="F137" s="127"/>
      <c r="G137" s="127"/>
      <c r="H137" s="127"/>
      <c r="I137" s="127"/>
      <c r="L137" s="233"/>
      <c r="M137" s="233"/>
      <c r="N137" s="233"/>
      <c r="O137" s="233"/>
      <c r="W137" s="185"/>
      <c r="X137" s="185"/>
      <c r="Y137" s="185"/>
      <c r="Z137" s="185"/>
    </row>
    <row r="138" s="183" customFormat="true" ht="15" hidden="false" customHeight="false" outlineLevel="0" collapsed="false">
      <c r="A138" s="127"/>
      <c r="B138" s="127"/>
      <c r="C138" s="127"/>
      <c r="D138" s="127"/>
      <c r="E138" s="127"/>
      <c r="F138" s="127"/>
      <c r="G138" s="127"/>
      <c r="H138" s="127"/>
      <c r="I138" s="127"/>
      <c r="L138" s="233"/>
      <c r="M138" s="233"/>
      <c r="N138" s="233"/>
      <c r="O138" s="233"/>
      <c r="W138" s="185"/>
      <c r="X138" s="185"/>
      <c r="Y138" s="185"/>
      <c r="Z138" s="185"/>
    </row>
    <row r="139" s="183" customFormat="true" ht="15" hidden="false" customHeight="false" outlineLevel="0" collapsed="false">
      <c r="A139" s="127"/>
      <c r="B139" s="127"/>
      <c r="C139" s="127"/>
      <c r="D139" s="127"/>
      <c r="E139" s="127"/>
      <c r="F139" s="127"/>
      <c r="G139" s="127"/>
      <c r="H139" s="127"/>
      <c r="I139" s="127"/>
      <c r="L139" s="233"/>
      <c r="M139" s="233"/>
      <c r="N139" s="233"/>
      <c r="O139" s="233"/>
      <c r="W139" s="185"/>
      <c r="X139" s="185"/>
      <c r="Y139" s="185"/>
      <c r="Z139" s="185"/>
    </row>
    <row r="140" s="183" customFormat="true" ht="15" hidden="false" customHeight="false" outlineLevel="0" collapsed="false">
      <c r="A140" s="127"/>
      <c r="B140" s="127"/>
      <c r="C140" s="127"/>
      <c r="D140" s="127"/>
      <c r="E140" s="127"/>
      <c r="F140" s="127"/>
      <c r="G140" s="127"/>
      <c r="H140" s="127"/>
      <c r="I140" s="127"/>
      <c r="L140" s="233"/>
      <c r="M140" s="233"/>
      <c r="N140" s="233"/>
      <c r="O140" s="233"/>
      <c r="W140" s="185"/>
      <c r="X140" s="185"/>
      <c r="Y140" s="185"/>
      <c r="Z140" s="185"/>
    </row>
    <row r="141" s="183" customFormat="true" ht="15" hidden="false" customHeight="false" outlineLevel="0" collapsed="false">
      <c r="A141" s="127"/>
      <c r="B141" s="127"/>
      <c r="C141" s="127"/>
      <c r="D141" s="127"/>
      <c r="E141" s="127"/>
      <c r="F141" s="127"/>
      <c r="G141" s="127"/>
      <c r="H141" s="127"/>
      <c r="I141" s="127"/>
      <c r="L141" s="233"/>
      <c r="M141" s="233"/>
      <c r="N141" s="233"/>
      <c r="O141" s="233"/>
      <c r="W141" s="185"/>
      <c r="X141" s="185"/>
      <c r="Y141" s="185"/>
      <c r="Z141" s="185"/>
    </row>
    <row r="142" s="183" customFormat="true" ht="15" hidden="false" customHeight="false" outlineLevel="0" collapsed="false">
      <c r="A142" s="127"/>
      <c r="B142" s="127"/>
      <c r="C142" s="127"/>
      <c r="D142" s="127"/>
      <c r="E142" s="127"/>
      <c r="F142" s="127"/>
      <c r="G142" s="127"/>
      <c r="H142" s="127"/>
      <c r="I142" s="127"/>
      <c r="L142" s="233"/>
      <c r="M142" s="233"/>
      <c r="N142" s="233"/>
      <c r="O142" s="233"/>
      <c r="W142" s="185"/>
      <c r="X142" s="185"/>
      <c r="Y142" s="185"/>
      <c r="Z142" s="185"/>
    </row>
    <row r="143" s="183" customFormat="true" ht="15" hidden="false" customHeight="false" outlineLevel="0" collapsed="false">
      <c r="A143" s="127"/>
      <c r="B143" s="127"/>
      <c r="C143" s="127"/>
      <c r="D143" s="127"/>
      <c r="E143" s="127"/>
      <c r="F143" s="127"/>
      <c r="G143" s="127"/>
      <c r="H143" s="127"/>
      <c r="I143" s="127"/>
      <c r="L143" s="233"/>
      <c r="M143" s="233"/>
      <c r="N143" s="233"/>
      <c r="O143" s="233"/>
      <c r="W143" s="185"/>
      <c r="X143" s="185"/>
      <c r="Y143" s="185"/>
      <c r="Z143" s="185"/>
    </row>
    <row r="144" s="183" customFormat="true" ht="15" hidden="false" customHeight="false" outlineLevel="0" collapsed="false">
      <c r="A144" s="127"/>
      <c r="B144" s="127"/>
      <c r="C144" s="127"/>
      <c r="D144" s="127"/>
      <c r="E144" s="127"/>
      <c r="F144" s="127"/>
      <c r="G144" s="127"/>
      <c r="H144" s="127"/>
      <c r="I144" s="127"/>
      <c r="L144" s="233"/>
      <c r="M144" s="233"/>
      <c r="N144" s="233"/>
      <c r="O144" s="233"/>
      <c r="W144" s="185"/>
      <c r="X144" s="185"/>
      <c r="Y144" s="185"/>
      <c r="Z144" s="185"/>
    </row>
    <row r="145" s="183" customFormat="true" ht="15" hidden="false" customHeight="false" outlineLevel="0" collapsed="false">
      <c r="A145" s="127"/>
      <c r="B145" s="127"/>
      <c r="C145" s="127"/>
      <c r="D145" s="127"/>
      <c r="E145" s="127"/>
      <c r="F145" s="127"/>
      <c r="G145" s="127"/>
      <c r="H145" s="127"/>
      <c r="I145" s="127"/>
      <c r="L145" s="233"/>
      <c r="M145" s="233"/>
      <c r="N145" s="233"/>
      <c r="O145" s="233"/>
      <c r="W145" s="185"/>
      <c r="X145" s="185"/>
      <c r="Y145" s="185"/>
      <c r="Z145" s="185"/>
    </row>
    <row r="146" s="183" customFormat="true" ht="15" hidden="false" customHeight="false" outlineLevel="0" collapsed="false">
      <c r="A146" s="127"/>
      <c r="B146" s="127"/>
      <c r="C146" s="127"/>
      <c r="D146" s="127"/>
      <c r="E146" s="127"/>
      <c r="F146" s="127"/>
      <c r="G146" s="127"/>
      <c r="H146" s="127"/>
      <c r="I146" s="127"/>
      <c r="L146" s="233"/>
      <c r="M146" s="233"/>
      <c r="N146" s="233"/>
      <c r="O146" s="233"/>
      <c r="W146" s="185"/>
      <c r="X146" s="185"/>
      <c r="Y146" s="185"/>
      <c r="Z146" s="185"/>
    </row>
    <row r="147" s="183" customFormat="true" ht="15" hidden="false" customHeight="false" outlineLevel="0" collapsed="false">
      <c r="A147" s="127"/>
      <c r="B147" s="127"/>
      <c r="C147" s="127"/>
      <c r="D147" s="127"/>
      <c r="E147" s="127"/>
      <c r="F147" s="127"/>
      <c r="G147" s="127"/>
      <c r="H147" s="127"/>
      <c r="I147" s="127"/>
      <c r="L147" s="233"/>
      <c r="M147" s="233"/>
      <c r="N147" s="233"/>
      <c r="O147" s="233"/>
      <c r="W147" s="185"/>
      <c r="X147" s="185"/>
      <c r="Y147" s="185"/>
      <c r="Z147" s="185"/>
    </row>
    <row r="148" s="183" customFormat="true" ht="15" hidden="false" customHeight="false" outlineLevel="0" collapsed="false">
      <c r="A148" s="127"/>
      <c r="B148" s="127"/>
      <c r="C148" s="127"/>
      <c r="D148" s="127"/>
      <c r="E148" s="127"/>
      <c r="F148" s="127"/>
      <c r="G148" s="127"/>
      <c r="H148" s="127"/>
      <c r="I148" s="127"/>
      <c r="L148" s="233"/>
      <c r="M148" s="233"/>
      <c r="N148" s="233"/>
      <c r="O148" s="233"/>
      <c r="W148" s="185"/>
      <c r="X148" s="185"/>
      <c r="Y148" s="185"/>
      <c r="Z148" s="185"/>
    </row>
    <row r="149" s="183" customFormat="true" ht="15" hidden="false" customHeight="false" outlineLevel="0" collapsed="false">
      <c r="A149" s="127"/>
      <c r="B149" s="127"/>
      <c r="C149" s="127"/>
      <c r="D149" s="127"/>
      <c r="E149" s="127"/>
      <c r="F149" s="127"/>
      <c r="G149" s="127"/>
      <c r="H149" s="127"/>
      <c r="I149" s="127"/>
      <c r="L149" s="233"/>
      <c r="M149" s="233"/>
      <c r="N149" s="233"/>
      <c r="O149" s="233"/>
      <c r="W149" s="185"/>
      <c r="X149" s="185"/>
      <c r="Y149" s="185"/>
      <c r="Z149" s="185"/>
    </row>
    <row r="150" s="183" customFormat="true" ht="15" hidden="false" customHeight="false" outlineLevel="0" collapsed="false">
      <c r="A150" s="127"/>
      <c r="B150" s="127"/>
      <c r="C150" s="127"/>
      <c r="D150" s="127"/>
      <c r="E150" s="127"/>
      <c r="F150" s="127"/>
      <c r="G150" s="127"/>
      <c r="H150" s="127"/>
      <c r="I150" s="127"/>
      <c r="L150" s="233"/>
      <c r="M150" s="233"/>
      <c r="N150" s="233"/>
      <c r="O150" s="233"/>
      <c r="W150" s="185"/>
      <c r="X150" s="185"/>
      <c r="Y150" s="185"/>
      <c r="Z150" s="185"/>
    </row>
    <row r="151" s="183" customFormat="true" ht="15" hidden="false" customHeight="false" outlineLevel="0" collapsed="false">
      <c r="A151" s="127"/>
      <c r="B151" s="127"/>
      <c r="C151" s="127"/>
      <c r="D151" s="127"/>
      <c r="E151" s="127"/>
      <c r="F151" s="127"/>
      <c r="G151" s="127"/>
      <c r="H151" s="127"/>
      <c r="I151" s="127"/>
      <c r="L151" s="233"/>
      <c r="M151" s="233"/>
      <c r="N151" s="233"/>
      <c r="O151" s="233"/>
      <c r="W151" s="185"/>
      <c r="X151" s="185"/>
      <c r="Y151" s="185"/>
      <c r="Z151" s="185"/>
    </row>
    <row r="152" s="183" customFormat="true" ht="15" hidden="false" customHeight="false" outlineLevel="0" collapsed="false">
      <c r="A152" s="127"/>
      <c r="B152" s="127"/>
      <c r="C152" s="127"/>
      <c r="D152" s="127"/>
      <c r="E152" s="127"/>
      <c r="F152" s="127"/>
      <c r="G152" s="127"/>
      <c r="H152" s="127"/>
      <c r="I152" s="127"/>
      <c r="L152" s="233"/>
      <c r="M152" s="233"/>
      <c r="N152" s="233"/>
      <c r="O152" s="233"/>
      <c r="W152" s="185"/>
      <c r="X152" s="185"/>
      <c r="Y152" s="185"/>
      <c r="Z152" s="185"/>
    </row>
    <row r="153" s="183" customFormat="true" ht="15" hidden="false" customHeight="false" outlineLevel="0" collapsed="false">
      <c r="A153" s="127"/>
      <c r="B153" s="127"/>
      <c r="C153" s="127"/>
      <c r="D153" s="127"/>
      <c r="E153" s="127"/>
      <c r="F153" s="127"/>
      <c r="G153" s="127"/>
      <c r="H153" s="127"/>
      <c r="I153" s="127"/>
      <c r="L153" s="233"/>
      <c r="M153" s="233"/>
      <c r="N153" s="233"/>
      <c r="O153" s="233"/>
      <c r="W153" s="185"/>
      <c r="X153" s="185"/>
      <c r="Y153" s="185"/>
      <c r="Z153" s="185"/>
    </row>
    <row r="154" s="183" customFormat="true" ht="15" hidden="false" customHeight="false" outlineLevel="0" collapsed="false">
      <c r="A154" s="127"/>
      <c r="B154" s="127"/>
      <c r="C154" s="127"/>
      <c r="D154" s="127"/>
      <c r="E154" s="127"/>
      <c r="F154" s="127"/>
      <c r="G154" s="127"/>
      <c r="H154" s="127"/>
      <c r="I154" s="127"/>
      <c r="L154" s="233"/>
      <c r="M154" s="233"/>
      <c r="N154" s="233"/>
      <c r="O154" s="233"/>
      <c r="W154" s="185"/>
      <c r="X154" s="185"/>
      <c r="Y154" s="185"/>
      <c r="Z154" s="185"/>
    </row>
    <row r="155" s="183" customFormat="true" ht="15" hidden="false" customHeight="false" outlineLevel="0" collapsed="false">
      <c r="A155" s="127"/>
      <c r="B155" s="127"/>
      <c r="C155" s="127"/>
      <c r="D155" s="127"/>
      <c r="E155" s="127"/>
      <c r="F155" s="127"/>
      <c r="G155" s="127"/>
      <c r="H155" s="127"/>
      <c r="I155" s="127"/>
      <c r="L155" s="233"/>
      <c r="M155" s="233"/>
      <c r="N155" s="233"/>
      <c r="O155" s="233"/>
      <c r="W155" s="185"/>
      <c r="X155" s="185"/>
      <c r="Y155" s="185"/>
      <c r="Z155" s="185"/>
    </row>
    <row r="156" s="183" customFormat="true" ht="15" hidden="false" customHeight="false" outlineLevel="0" collapsed="false">
      <c r="A156" s="127"/>
      <c r="B156" s="127"/>
      <c r="C156" s="127"/>
      <c r="D156" s="127"/>
      <c r="E156" s="127"/>
      <c r="F156" s="127"/>
      <c r="G156" s="127"/>
      <c r="H156" s="127"/>
      <c r="I156" s="127"/>
      <c r="L156" s="233"/>
      <c r="M156" s="233"/>
      <c r="N156" s="233"/>
      <c r="O156" s="233"/>
      <c r="W156" s="185"/>
      <c r="X156" s="185"/>
      <c r="Y156" s="185"/>
      <c r="Z156" s="185"/>
    </row>
    <row r="157" s="183" customFormat="true" ht="15" hidden="false" customHeight="false" outlineLevel="0" collapsed="false">
      <c r="A157" s="127"/>
      <c r="B157" s="127"/>
      <c r="C157" s="127"/>
      <c r="D157" s="127"/>
      <c r="E157" s="127"/>
      <c r="F157" s="127"/>
      <c r="G157" s="127"/>
      <c r="H157" s="127"/>
      <c r="I157" s="127"/>
      <c r="L157" s="233"/>
      <c r="M157" s="233"/>
      <c r="N157" s="233"/>
      <c r="O157" s="233"/>
      <c r="W157" s="185"/>
      <c r="X157" s="185"/>
      <c r="Y157" s="185"/>
      <c r="Z157" s="185"/>
    </row>
    <row r="158" s="183" customFormat="true" ht="15" hidden="false" customHeight="false" outlineLevel="0" collapsed="false">
      <c r="A158" s="127"/>
      <c r="B158" s="127"/>
      <c r="C158" s="127"/>
      <c r="D158" s="127"/>
      <c r="E158" s="127"/>
      <c r="F158" s="127"/>
      <c r="G158" s="127"/>
      <c r="H158" s="127"/>
      <c r="I158" s="127"/>
      <c r="L158" s="233"/>
      <c r="M158" s="233"/>
      <c r="N158" s="233"/>
      <c r="O158" s="233"/>
      <c r="W158" s="185"/>
      <c r="X158" s="185"/>
      <c r="Y158" s="185"/>
      <c r="Z158" s="185"/>
    </row>
    <row r="159" s="183" customFormat="true" ht="15" hidden="false" customHeight="false" outlineLevel="0" collapsed="false">
      <c r="A159" s="127"/>
      <c r="B159" s="127"/>
      <c r="C159" s="127"/>
      <c r="D159" s="127"/>
      <c r="E159" s="127"/>
      <c r="F159" s="127"/>
      <c r="G159" s="127"/>
      <c r="H159" s="127"/>
      <c r="I159" s="127"/>
      <c r="L159" s="233"/>
      <c r="M159" s="233"/>
      <c r="N159" s="233"/>
      <c r="O159" s="233"/>
      <c r="W159" s="185"/>
      <c r="X159" s="185"/>
      <c r="Y159" s="185"/>
      <c r="Z159" s="185"/>
    </row>
    <row r="160" s="183" customFormat="true" ht="15" hidden="false" customHeight="false" outlineLevel="0" collapsed="false">
      <c r="A160" s="127"/>
      <c r="B160" s="127"/>
      <c r="C160" s="127"/>
      <c r="D160" s="127"/>
      <c r="E160" s="127"/>
      <c r="F160" s="127"/>
      <c r="G160" s="127"/>
      <c r="H160" s="127"/>
      <c r="I160" s="127"/>
      <c r="L160" s="233"/>
      <c r="M160" s="233"/>
      <c r="N160" s="233"/>
      <c r="O160" s="233"/>
      <c r="W160" s="185"/>
      <c r="X160" s="185"/>
      <c r="Y160" s="185"/>
      <c r="Z160" s="185"/>
    </row>
    <row r="161" s="183" customFormat="true" ht="15" hidden="false" customHeight="false" outlineLevel="0" collapsed="false">
      <c r="A161" s="127"/>
      <c r="B161" s="127"/>
      <c r="C161" s="127"/>
      <c r="D161" s="127"/>
      <c r="E161" s="127"/>
      <c r="F161" s="127"/>
      <c r="G161" s="127"/>
      <c r="H161" s="127"/>
      <c r="I161" s="127"/>
      <c r="L161" s="233"/>
      <c r="M161" s="233"/>
      <c r="N161" s="233"/>
      <c r="O161" s="233"/>
      <c r="W161" s="185"/>
      <c r="X161" s="185"/>
      <c r="Y161" s="185"/>
      <c r="Z161" s="185"/>
    </row>
    <row r="162" s="183" customFormat="true" ht="15" hidden="false" customHeight="false" outlineLevel="0" collapsed="false">
      <c r="A162" s="127"/>
      <c r="B162" s="127"/>
      <c r="C162" s="127"/>
      <c r="D162" s="127"/>
      <c r="E162" s="127"/>
      <c r="F162" s="127"/>
      <c r="G162" s="127"/>
      <c r="H162" s="127"/>
      <c r="I162" s="127"/>
      <c r="L162" s="233"/>
      <c r="M162" s="233"/>
      <c r="N162" s="233"/>
      <c r="O162" s="233"/>
      <c r="W162" s="185"/>
      <c r="X162" s="185"/>
      <c r="Y162" s="185"/>
      <c r="Z162" s="185"/>
    </row>
    <row r="163" s="183" customFormat="true" ht="15" hidden="false" customHeight="false" outlineLevel="0" collapsed="false">
      <c r="A163" s="127"/>
      <c r="B163" s="127"/>
      <c r="C163" s="127"/>
      <c r="D163" s="127"/>
      <c r="E163" s="127"/>
      <c r="F163" s="127"/>
      <c r="G163" s="127"/>
      <c r="H163" s="127"/>
      <c r="I163" s="127"/>
      <c r="L163" s="233"/>
      <c r="M163" s="233"/>
      <c r="N163" s="233"/>
      <c r="O163" s="233"/>
      <c r="W163" s="185"/>
      <c r="X163" s="185"/>
      <c r="Y163" s="185"/>
      <c r="Z163" s="185"/>
    </row>
    <row r="164" s="183" customFormat="true" ht="15" hidden="false" customHeight="false" outlineLevel="0" collapsed="false">
      <c r="A164" s="127"/>
      <c r="B164" s="127"/>
      <c r="C164" s="127"/>
      <c r="D164" s="127"/>
      <c r="E164" s="127"/>
      <c r="F164" s="127"/>
      <c r="G164" s="127"/>
      <c r="H164" s="127"/>
      <c r="I164" s="127"/>
      <c r="L164" s="233"/>
      <c r="M164" s="233"/>
      <c r="N164" s="233"/>
      <c r="O164" s="233"/>
      <c r="W164" s="185"/>
      <c r="X164" s="185"/>
      <c r="Y164" s="185"/>
      <c r="Z164" s="185"/>
    </row>
    <row r="165" s="183" customFormat="true" ht="15" hidden="false" customHeight="false" outlineLevel="0" collapsed="false">
      <c r="A165" s="127"/>
      <c r="B165" s="127"/>
      <c r="C165" s="127"/>
      <c r="D165" s="127"/>
      <c r="E165" s="127"/>
      <c r="F165" s="127"/>
      <c r="G165" s="127"/>
      <c r="H165" s="127"/>
      <c r="I165" s="127"/>
      <c r="L165" s="233"/>
      <c r="M165" s="233"/>
      <c r="N165" s="233"/>
      <c r="O165" s="233"/>
      <c r="W165" s="185"/>
      <c r="X165" s="185"/>
      <c r="Y165" s="185"/>
      <c r="Z165" s="185"/>
    </row>
    <row r="166" s="183" customFormat="true" ht="15" hidden="false" customHeight="false" outlineLevel="0" collapsed="false">
      <c r="A166" s="127"/>
      <c r="B166" s="127"/>
      <c r="C166" s="127"/>
      <c r="D166" s="127"/>
      <c r="E166" s="127"/>
      <c r="F166" s="127"/>
      <c r="G166" s="127"/>
      <c r="H166" s="127"/>
      <c r="I166" s="127"/>
      <c r="L166" s="233"/>
      <c r="M166" s="233"/>
      <c r="N166" s="233"/>
      <c r="O166" s="233"/>
      <c r="W166" s="185"/>
      <c r="X166" s="185"/>
      <c r="Y166" s="185"/>
      <c r="Z166" s="185"/>
    </row>
    <row r="167" s="183" customFormat="true" ht="15" hidden="false" customHeight="false" outlineLevel="0" collapsed="false">
      <c r="A167" s="127"/>
      <c r="B167" s="127"/>
      <c r="C167" s="127"/>
      <c r="D167" s="127"/>
      <c r="E167" s="127"/>
      <c r="F167" s="127"/>
      <c r="G167" s="127"/>
      <c r="H167" s="127"/>
      <c r="I167" s="127"/>
      <c r="L167" s="233"/>
      <c r="M167" s="233"/>
      <c r="N167" s="233"/>
      <c r="O167" s="233"/>
      <c r="W167" s="185"/>
      <c r="X167" s="185"/>
      <c r="Y167" s="185"/>
      <c r="Z167" s="185"/>
    </row>
    <row r="168" s="183" customFormat="true" ht="15" hidden="false" customHeight="false" outlineLevel="0" collapsed="false">
      <c r="A168" s="127"/>
      <c r="B168" s="127"/>
      <c r="C168" s="127"/>
      <c r="D168" s="127"/>
      <c r="E168" s="127"/>
      <c r="F168" s="127"/>
      <c r="G168" s="127"/>
      <c r="H168" s="127"/>
      <c r="I168" s="127"/>
      <c r="L168" s="233"/>
      <c r="M168" s="233"/>
      <c r="N168" s="233"/>
      <c r="O168" s="233"/>
      <c r="W168" s="185"/>
      <c r="X168" s="185"/>
      <c r="Y168" s="185"/>
      <c r="Z168" s="185"/>
    </row>
    <row r="169" s="183" customFormat="true" ht="15" hidden="false" customHeight="false" outlineLevel="0" collapsed="false">
      <c r="A169" s="127"/>
      <c r="B169" s="127"/>
      <c r="C169" s="127"/>
      <c r="D169" s="127"/>
      <c r="E169" s="127"/>
      <c r="F169" s="127"/>
      <c r="G169" s="127"/>
      <c r="H169" s="127"/>
      <c r="I169" s="127"/>
      <c r="L169" s="233"/>
      <c r="M169" s="233"/>
      <c r="N169" s="233"/>
      <c r="O169" s="233"/>
      <c r="W169" s="185"/>
      <c r="X169" s="185"/>
      <c r="Y169" s="185"/>
      <c r="Z169" s="185"/>
    </row>
    <row r="170" s="183" customFormat="true" ht="15" hidden="false" customHeight="false" outlineLevel="0" collapsed="false">
      <c r="A170" s="127"/>
      <c r="B170" s="127"/>
      <c r="C170" s="127"/>
      <c r="D170" s="127"/>
      <c r="E170" s="127"/>
      <c r="F170" s="127"/>
      <c r="G170" s="127"/>
      <c r="H170" s="127"/>
      <c r="I170" s="127"/>
      <c r="L170" s="233"/>
      <c r="M170" s="233"/>
      <c r="N170" s="233"/>
      <c r="O170" s="233"/>
      <c r="W170" s="185"/>
      <c r="X170" s="185"/>
      <c r="Y170" s="185"/>
      <c r="Z170" s="185"/>
    </row>
    <row r="171" s="183" customFormat="true" ht="15" hidden="false" customHeight="false" outlineLevel="0" collapsed="false">
      <c r="A171" s="127"/>
      <c r="B171" s="127"/>
      <c r="C171" s="127"/>
      <c r="D171" s="127"/>
      <c r="E171" s="127"/>
      <c r="F171" s="127"/>
      <c r="G171" s="127"/>
      <c r="H171" s="127"/>
      <c r="I171" s="127"/>
      <c r="L171" s="233"/>
      <c r="M171" s="233"/>
      <c r="N171" s="233"/>
      <c r="O171" s="233"/>
      <c r="W171" s="185"/>
      <c r="X171" s="185"/>
      <c r="Y171" s="185"/>
      <c r="Z171" s="185"/>
    </row>
    <row r="172" s="183" customFormat="true" ht="15" hidden="false" customHeight="false" outlineLevel="0" collapsed="false">
      <c r="A172" s="127"/>
      <c r="B172" s="127"/>
      <c r="C172" s="127"/>
      <c r="D172" s="127"/>
      <c r="E172" s="127"/>
      <c r="F172" s="127"/>
      <c r="G172" s="127"/>
      <c r="H172" s="127"/>
      <c r="I172" s="127"/>
      <c r="L172" s="233"/>
      <c r="M172" s="233"/>
      <c r="N172" s="233"/>
      <c r="O172" s="233"/>
      <c r="W172" s="185"/>
      <c r="X172" s="185"/>
      <c r="Y172" s="185"/>
      <c r="Z172" s="185"/>
    </row>
    <row r="173" s="183" customFormat="true" ht="15" hidden="false" customHeight="false" outlineLevel="0" collapsed="false">
      <c r="A173" s="127"/>
      <c r="B173" s="127"/>
      <c r="C173" s="127"/>
      <c r="D173" s="127"/>
      <c r="E173" s="127"/>
      <c r="F173" s="127"/>
      <c r="G173" s="127"/>
      <c r="H173" s="127"/>
      <c r="I173" s="127"/>
      <c r="L173" s="233"/>
      <c r="M173" s="233"/>
      <c r="N173" s="233"/>
      <c r="O173" s="233"/>
      <c r="W173" s="185"/>
      <c r="X173" s="185"/>
      <c r="Y173" s="185"/>
      <c r="Z173" s="185"/>
    </row>
    <row r="174" s="183" customFormat="true" ht="15" hidden="false" customHeight="false" outlineLevel="0" collapsed="false">
      <c r="A174" s="127"/>
      <c r="B174" s="127"/>
      <c r="C174" s="127"/>
      <c r="D174" s="127"/>
      <c r="E174" s="127"/>
      <c r="F174" s="127"/>
      <c r="G174" s="127"/>
      <c r="H174" s="127"/>
      <c r="I174" s="127"/>
      <c r="L174" s="233"/>
      <c r="M174" s="233"/>
      <c r="N174" s="233"/>
      <c r="O174" s="233"/>
      <c r="W174" s="185"/>
      <c r="X174" s="185"/>
      <c r="Y174" s="185"/>
      <c r="Z174" s="185"/>
    </row>
    <row r="175" s="183" customFormat="true" ht="15" hidden="false" customHeight="false" outlineLevel="0" collapsed="false">
      <c r="A175" s="127"/>
      <c r="B175" s="127"/>
      <c r="C175" s="127"/>
      <c r="D175" s="127"/>
      <c r="E175" s="127"/>
      <c r="F175" s="127"/>
      <c r="G175" s="127"/>
      <c r="H175" s="127"/>
      <c r="I175" s="127"/>
      <c r="L175" s="233"/>
      <c r="M175" s="233"/>
      <c r="N175" s="233"/>
      <c r="O175" s="233"/>
      <c r="W175" s="185"/>
      <c r="X175" s="185"/>
      <c r="Y175" s="185"/>
      <c r="Z175" s="185"/>
    </row>
    <row r="176" s="183" customFormat="true" ht="15" hidden="false" customHeight="false" outlineLevel="0" collapsed="false">
      <c r="A176" s="127"/>
      <c r="B176" s="127"/>
      <c r="C176" s="127"/>
      <c r="D176" s="127"/>
      <c r="E176" s="127"/>
      <c r="F176" s="127"/>
      <c r="G176" s="127"/>
      <c r="H176" s="127"/>
      <c r="I176" s="127"/>
      <c r="L176" s="233"/>
      <c r="M176" s="233"/>
      <c r="N176" s="233"/>
      <c r="O176" s="233"/>
      <c r="W176" s="185"/>
      <c r="X176" s="185"/>
      <c r="Y176" s="185"/>
      <c r="Z176" s="185"/>
    </row>
    <row r="177" s="183" customFormat="true" ht="15" hidden="false" customHeight="false" outlineLevel="0" collapsed="false">
      <c r="A177" s="127"/>
      <c r="B177" s="127"/>
      <c r="C177" s="127"/>
      <c r="D177" s="127"/>
      <c r="E177" s="127"/>
      <c r="F177" s="127"/>
      <c r="G177" s="127"/>
      <c r="H177" s="127"/>
      <c r="I177" s="127"/>
      <c r="L177" s="233"/>
      <c r="M177" s="233"/>
      <c r="N177" s="233"/>
      <c r="O177" s="233"/>
      <c r="W177" s="185"/>
      <c r="X177" s="185"/>
      <c r="Y177" s="185"/>
      <c r="Z177" s="185"/>
    </row>
    <row r="178" s="183" customFormat="true" ht="15" hidden="false" customHeight="false" outlineLevel="0" collapsed="false">
      <c r="A178" s="127"/>
      <c r="B178" s="127"/>
      <c r="C178" s="127"/>
      <c r="D178" s="127"/>
      <c r="E178" s="127"/>
      <c r="F178" s="127"/>
      <c r="G178" s="127"/>
      <c r="H178" s="127"/>
      <c r="I178" s="127"/>
      <c r="L178" s="233"/>
      <c r="M178" s="233"/>
      <c r="N178" s="233"/>
      <c r="O178" s="233"/>
      <c r="W178" s="185"/>
      <c r="X178" s="185"/>
      <c r="Y178" s="185"/>
      <c r="Z178" s="185"/>
    </row>
    <row r="179" s="183" customFormat="true" ht="15" hidden="false" customHeight="false" outlineLevel="0" collapsed="false">
      <c r="A179" s="127"/>
      <c r="B179" s="127"/>
      <c r="C179" s="127"/>
      <c r="D179" s="127"/>
      <c r="E179" s="127"/>
      <c r="F179" s="127"/>
      <c r="G179" s="127"/>
      <c r="H179" s="127"/>
      <c r="I179" s="127"/>
      <c r="L179" s="233"/>
      <c r="M179" s="233"/>
      <c r="N179" s="233"/>
      <c r="O179" s="233"/>
      <c r="W179" s="185"/>
      <c r="X179" s="185"/>
      <c r="Y179" s="185"/>
      <c r="Z179" s="185"/>
    </row>
    <row r="180" s="183" customFormat="true" ht="15" hidden="false" customHeight="false" outlineLevel="0" collapsed="false">
      <c r="A180" s="127"/>
      <c r="B180" s="127"/>
      <c r="C180" s="127"/>
      <c r="D180" s="127"/>
      <c r="E180" s="127"/>
      <c r="F180" s="127"/>
      <c r="G180" s="127"/>
      <c r="H180" s="127"/>
      <c r="I180" s="127"/>
      <c r="L180" s="233"/>
      <c r="M180" s="233"/>
      <c r="N180" s="233"/>
      <c r="O180" s="233"/>
      <c r="W180" s="185"/>
      <c r="X180" s="185"/>
      <c r="Y180" s="185"/>
      <c r="Z180" s="185"/>
    </row>
    <row r="181" s="183" customFormat="true" ht="15" hidden="false" customHeight="false" outlineLevel="0" collapsed="false">
      <c r="A181" s="127"/>
      <c r="B181" s="127"/>
      <c r="C181" s="127"/>
      <c r="D181" s="127"/>
      <c r="E181" s="127"/>
      <c r="F181" s="127"/>
      <c r="G181" s="127"/>
      <c r="H181" s="127"/>
      <c r="I181" s="127"/>
      <c r="L181" s="233"/>
      <c r="M181" s="233"/>
      <c r="N181" s="233"/>
      <c r="O181" s="233"/>
      <c r="W181" s="185"/>
      <c r="X181" s="185"/>
      <c r="Y181" s="185"/>
      <c r="Z181" s="185"/>
    </row>
    <row r="182" s="183" customFormat="true" ht="15" hidden="false" customHeight="false" outlineLevel="0" collapsed="false">
      <c r="A182" s="127"/>
      <c r="B182" s="127"/>
      <c r="C182" s="127"/>
      <c r="D182" s="127"/>
      <c r="E182" s="127"/>
      <c r="F182" s="127"/>
      <c r="G182" s="127"/>
      <c r="H182" s="127"/>
      <c r="I182" s="127"/>
      <c r="L182" s="233"/>
      <c r="M182" s="233"/>
      <c r="N182" s="233"/>
      <c r="O182" s="233"/>
      <c r="W182" s="185"/>
      <c r="X182" s="185"/>
      <c r="Y182" s="185"/>
      <c r="Z182" s="185"/>
    </row>
    <row r="183" s="183" customFormat="true" ht="15" hidden="false" customHeight="false" outlineLevel="0" collapsed="false">
      <c r="A183" s="127"/>
      <c r="B183" s="127"/>
      <c r="C183" s="127"/>
      <c r="D183" s="127"/>
      <c r="E183" s="127"/>
      <c r="F183" s="127"/>
      <c r="G183" s="127"/>
      <c r="H183" s="127"/>
      <c r="I183" s="127"/>
      <c r="L183" s="233"/>
      <c r="M183" s="233"/>
      <c r="N183" s="233"/>
      <c r="O183" s="233"/>
      <c r="W183" s="185"/>
      <c r="X183" s="185"/>
      <c r="Y183" s="185"/>
      <c r="Z183" s="185"/>
    </row>
    <row r="184" s="183" customFormat="true" ht="15" hidden="false" customHeight="false" outlineLevel="0" collapsed="false">
      <c r="A184" s="127"/>
      <c r="B184" s="127"/>
      <c r="C184" s="127"/>
      <c r="D184" s="127"/>
      <c r="E184" s="127"/>
      <c r="F184" s="127"/>
      <c r="G184" s="127"/>
      <c r="H184" s="127"/>
      <c r="I184" s="127"/>
      <c r="L184" s="233"/>
      <c r="M184" s="233"/>
      <c r="N184" s="233"/>
      <c r="O184" s="233"/>
      <c r="W184" s="185"/>
      <c r="X184" s="185"/>
      <c r="Y184" s="185"/>
      <c r="Z184" s="185"/>
    </row>
    <row r="185" s="183" customFormat="true" ht="15" hidden="false" customHeight="false" outlineLevel="0" collapsed="false">
      <c r="A185" s="127"/>
      <c r="B185" s="127"/>
      <c r="C185" s="127"/>
      <c r="D185" s="127"/>
      <c r="E185" s="127"/>
      <c r="F185" s="127"/>
      <c r="G185" s="127"/>
      <c r="H185" s="127"/>
      <c r="I185" s="127"/>
      <c r="L185" s="233"/>
      <c r="M185" s="233"/>
      <c r="N185" s="233"/>
      <c r="O185" s="233"/>
      <c r="W185" s="185"/>
      <c r="X185" s="185"/>
      <c r="Y185" s="185"/>
      <c r="Z185" s="185"/>
    </row>
    <row r="186" s="183" customFormat="true" ht="15" hidden="false" customHeight="false" outlineLevel="0" collapsed="false">
      <c r="A186" s="127"/>
      <c r="B186" s="127"/>
      <c r="C186" s="127"/>
      <c r="D186" s="127"/>
      <c r="E186" s="127"/>
      <c r="F186" s="127"/>
      <c r="G186" s="127"/>
      <c r="H186" s="127"/>
      <c r="I186" s="127"/>
      <c r="L186" s="233"/>
      <c r="M186" s="233"/>
      <c r="N186" s="233"/>
      <c r="O186" s="233"/>
      <c r="W186" s="185"/>
      <c r="X186" s="185"/>
      <c r="Y186" s="185"/>
      <c r="Z186" s="185"/>
    </row>
    <row r="187" s="183" customFormat="true" ht="15" hidden="false" customHeight="false" outlineLevel="0" collapsed="false">
      <c r="A187" s="127"/>
      <c r="B187" s="127"/>
      <c r="C187" s="127"/>
      <c r="D187" s="127"/>
      <c r="E187" s="127"/>
      <c r="F187" s="127"/>
      <c r="G187" s="127"/>
      <c r="H187" s="127"/>
      <c r="I187" s="127"/>
      <c r="L187" s="233"/>
      <c r="M187" s="233"/>
      <c r="N187" s="233"/>
      <c r="O187" s="233"/>
      <c r="W187" s="185"/>
      <c r="X187" s="185"/>
      <c r="Y187" s="185"/>
      <c r="Z187" s="185"/>
    </row>
    <row r="188" s="183" customFormat="true" ht="15" hidden="false" customHeight="false" outlineLevel="0" collapsed="false">
      <c r="A188" s="127"/>
      <c r="B188" s="127"/>
      <c r="C188" s="127"/>
      <c r="D188" s="127"/>
      <c r="E188" s="127"/>
      <c r="F188" s="127"/>
      <c r="G188" s="127"/>
      <c r="H188" s="127"/>
      <c r="I188" s="127"/>
      <c r="L188" s="233"/>
      <c r="M188" s="233"/>
      <c r="N188" s="233"/>
      <c r="O188" s="233"/>
      <c r="W188" s="185"/>
      <c r="X188" s="185"/>
      <c r="Y188" s="185"/>
      <c r="Z188" s="185"/>
    </row>
    <row r="189" s="183" customFormat="true" ht="15" hidden="false" customHeight="false" outlineLevel="0" collapsed="false">
      <c r="A189" s="127"/>
      <c r="B189" s="127"/>
      <c r="C189" s="127"/>
      <c r="D189" s="127"/>
      <c r="E189" s="127"/>
      <c r="F189" s="127"/>
      <c r="G189" s="127"/>
      <c r="H189" s="127"/>
      <c r="I189" s="127"/>
      <c r="L189" s="233"/>
      <c r="M189" s="233"/>
      <c r="N189" s="233"/>
      <c r="O189" s="233"/>
      <c r="W189" s="185"/>
      <c r="X189" s="185"/>
      <c r="Y189" s="185"/>
      <c r="Z189" s="185"/>
    </row>
    <row r="190" s="183" customFormat="true" ht="15" hidden="false" customHeight="false" outlineLevel="0" collapsed="false">
      <c r="A190" s="127"/>
      <c r="B190" s="127"/>
      <c r="C190" s="127"/>
      <c r="D190" s="127"/>
      <c r="E190" s="127"/>
      <c r="F190" s="127"/>
      <c r="G190" s="127"/>
      <c r="H190" s="127"/>
      <c r="I190" s="127"/>
      <c r="L190" s="233"/>
      <c r="M190" s="233"/>
      <c r="N190" s="233"/>
      <c r="O190" s="233"/>
      <c r="W190" s="185"/>
      <c r="X190" s="185"/>
      <c r="Y190" s="185"/>
      <c r="Z190" s="185"/>
    </row>
    <row r="191" s="183" customFormat="true" ht="15" hidden="false" customHeight="false" outlineLevel="0" collapsed="false">
      <c r="A191" s="127"/>
      <c r="B191" s="127"/>
      <c r="C191" s="127"/>
      <c r="D191" s="127"/>
      <c r="E191" s="127"/>
      <c r="F191" s="127"/>
      <c r="G191" s="127"/>
      <c r="H191" s="127"/>
      <c r="I191" s="127"/>
      <c r="L191" s="233"/>
      <c r="M191" s="233"/>
      <c r="N191" s="233"/>
      <c r="O191" s="233"/>
      <c r="W191" s="185"/>
      <c r="X191" s="185"/>
      <c r="Y191" s="185"/>
      <c r="Z191" s="185"/>
    </row>
    <row r="192" s="183" customFormat="true" ht="15" hidden="false" customHeight="false" outlineLevel="0" collapsed="false">
      <c r="A192" s="127"/>
      <c r="B192" s="127"/>
      <c r="C192" s="127"/>
      <c r="D192" s="127"/>
      <c r="E192" s="127"/>
      <c r="F192" s="127"/>
      <c r="G192" s="127"/>
      <c r="H192" s="127"/>
      <c r="I192" s="127"/>
      <c r="L192" s="233"/>
      <c r="M192" s="233"/>
      <c r="N192" s="233"/>
      <c r="O192" s="233"/>
      <c r="W192" s="185"/>
      <c r="X192" s="185"/>
      <c r="Y192" s="185"/>
      <c r="Z192" s="185"/>
    </row>
    <row r="193" s="183" customFormat="true" ht="15" hidden="false" customHeight="false" outlineLevel="0" collapsed="false">
      <c r="A193" s="127"/>
      <c r="B193" s="127"/>
      <c r="C193" s="127"/>
      <c r="D193" s="127"/>
      <c r="E193" s="127"/>
      <c r="F193" s="127"/>
      <c r="G193" s="127"/>
      <c r="H193" s="127"/>
      <c r="I193" s="127"/>
      <c r="L193" s="233"/>
      <c r="M193" s="233"/>
      <c r="N193" s="233"/>
      <c r="O193" s="233"/>
      <c r="W193" s="185"/>
      <c r="X193" s="185"/>
      <c r="Y193" s="185"/>
      <c r="Z193" s="185"/>
    </row>
    <row r="194" s="183" customFormat="true" ht="15" hidden="false" customHeight="false" outlineLevel="0" collapsed="false">
      <c r="A194" s="127"/>
      <c r="B194" s="127"/>
      <c r="C194" s="127"/>
      <c r="D194" s="127"/>
      <c r="E194" s="127"/>
      <c r="F194" s="127"/>
      <c r="G194" s="127"/>
      <c r="H194" s="127"/>
      <c r="I194" s="127"/>
      <c r="L194" s="233"/>
      <c r="M194" s="233"/>
      <c r="N194" s="233"/>
      <c r="O194" s="233"/>
      <c r="W194" s="185"/>
      <c r="X194" s="185"/>
      <c r="Y194" s="185"/>
      <c r="Z194" s="185"/>
    </row>
    <row r="195" s="183" customFormat="true" ht="15" hidden="false" customHeight="false" outlineLevel="0" collapsed="false">
      <c r="A195" s="127"/>
      <c r="B195" s="127"/>
      <c r="C195" s="127"/>
      <c r="D195" s="127"/>
      <c r="E195" s="127"/>
      <c r="F195" s="127"/>
      <c r="G195" s="127"/>
      <c r="H195" s="127"/>
      <c r="I195" s="127"/>
      <c r="L195" s="233"/>
      <c r="M195" s="233"/>
      <c r="N195" s="233"/>
      <c r="O195" s="233"/>
      <c r="W195" s="185"/>
      <c r="X195" s="185"/>
      <c r="Y195" s="185"/>
      <c r="Z195" s="185"/>
    </row>
    <row r="196" s="183" customFormat="true" ht="15" hidden="false" customHeight="false" outlineLevel="0" collapsed="false">
      <c r="A196" s="127"/>
      <c r="B196" s="127"/>
      <c r="C196" s="127"/>
      <c r="D196" s="127"/>
      <c r="E196" s="127"/>
      <c r="F196" s="127"/>
      <c r="G196" s="127"/>
      <c r="H196" s="127"/>
      <c r="I196" s="127"/>
      <c r="L196" s="233"/>
      <c r="M196" s="233"/>
      <c r="N196" s="233"/>
      <c r="O196" s="233"/>
      <c r="W196" s="185"/>
      <c r="X196" s="185"/>
      <c r="Y196" s="185"/>
      <c r="Z196" s="185"/>
    </row>
    <row r="197" s="183" customFormat="true" ht="15" hidden="false" customHeight="false" outlineLevel="0" collapsed="false">
      <c r="A197" s="127"/>
      <c r="B197" s="127"/>
      <c r="C197" s="127"/>
      <c r="D197" s="127"/>
      <c r="E197" s="127"/>
      <c r="F197" s="127"/>
      <c r="G197" s="127"/>
      <c r="H197" s="127"/>
      <c r="I197" s="127"/>
      <c r="L197" s="233"/>
      <c r="M197" s="233"/>
      <c r="N197" s="233"/>
      <c r="O197" s="233"/>
      <c r="W197" s="185"/>
      <c r="X197" s="185"/>
      <c r="Y197" s="185"/>
      <c r="Z197" s="185"/>
    </row>
    <row r="198" s="183" customFormat="true" ht="15" hidden="false" customHeight="false" outlineLevel="0" collapsed="false">
      <c r="A198" s="127"/>
      <c r="B198" s="127"/>
      <c r="C198" s="127"/>
      <c r="D198" s="127"/>
      <c r="E198" s="127"/>
      <c r="F198" s="127"/>
      <c r="G198" s="127"/>
      <c r="H198" s="127"/>
      <c r="I198" s="127"/>
      <c r="L198" s="233"/>
      <c r="M198" s="233"/>
      <c r="N198" s="233"/>
      <c r="O198" s="233"/>
      <c r="W198" s="185"/>
      <c r="X198" s="185"/>
      <c r="Y198" s="185"/>
      <c r="Z198" s="185"/>
    </row>
    <row r="199" s="183" customFormat="true" ht="15" hidden="false" customHeight="false" outlineLevel="0" collapsed="false">
      <c r="A199" s="127"/>
      <c r="B199" s="127"/>
      <c r="C199" s="127"/>
      <c r="D199" s="127"/>
      <c r="E199" s="127"/>
      <c r="F199" s="127"/>
      <c r="G199" s="127"/>
      <c r="H199" s="127"/>
      <c r="I199" s="127"/>
      <c r="L199" s="233"/>
      <c r="M199" s="233"/>
      <c r="N199" s="233"/>
      <c r="O199" s="233"/>
      <c r="W199" s="185"/>
      <c r="X199" s="185"/>
      <c r="Y199" s="185"/>
      <c r="Z199" s="185"/>
    </row>
    <row r="200" s="183" customFormat="true" ht="15" hidden="false" customHeight="false" outlineLevel="0" collapsed="false">
      <c r="A200" s="127"/>
      <c r="B200" s="127"/>
      <c r="C200" s="127"/>
      <c r="D200" s="127"/>
      <c r="E200" s="127"/>
      <c r="F200" s="127"/>
      <c r="G200" s="127"/>
      <c r="H200" s="127"/>
      <c r="I200" s="127"/>
      <c r="L200" s="233"/>
      <c r="M200" s="233"/>
      <c r="N200" s="233"/>
      <c r="O200" s="233"/>
      <c r="W200" s="185"/>
      <c r="X200" s="185"/>
      <c r="Y200" s="185"/>
      <c r="Z200" s="185"/>
    </row>
    <row r="201" s="183" customFormat="true" ht="15" hidden="false" customHeight="false" outlineLevel="0" collapsed="false">
      <c r="A201" s="127"/>
      <c r="B201" s="127"/>
      <c r="C201" s="127"/>
      <c r="D201" s="127"/>
      <c r="E201" s="127"/>
      <c r="F201" s="127"/>
      <c r="G201" s="127"/>
      <c r="H201" s="127"/>
      <c r="I201" s="127"/>
      <c r="L201" s="233"/>
      <c r="M201" s="233"/>
      <c r="N201" s="233"/>
      <c r="O201" s="233"/>
      <c r="W201" s="185"/>
      <c r="X201" s="185"/>
      <c r="Y201" s="185"/>
      <c r="Z201" s="185"/>
    </row>
    <row r="202" s="183" customFormat="true" ht="15" hidden="false" customHeight="false" outlineLevel="0" collapsed="false">
      <c r="A202" s="127"/>
      <c r="B202" s="127"/>
      <c r="C202" s="127"/>
      <c r="D202" s="127"/>
      <c r="E202" s="127"/>
      <c r="F202" s="127"/>
      <c r="G202" s="127"/>
      <c r="H202" s="127"/>
      <c r="I202" s="127"/>
      <c r="L202" s="233"/>
      <c r="M202" s="233"/>
      <c r="N202" s="233"/>
      <c r="O202" s="233"/>
      <c r="W202" s="185"/>
      <c r="X202" s="185"/>
      <c r="Y202" s="185"/>
      <c r="Z202" s="185"/>
    </row>
    <row r="203" s="183" customFormat="true" ht="15" hidden="false" customHeight="false" outlineLevel="0" collapsed="false">
      <c r="A203" s="127"/>
      <c r="B203" s="127"/>
      <c r="C203" s="127"/>
      <c r="D203" s="127"/>
      <c r="E203" s="127"/>
      <c r="F203" s="127"/>
      <c r="G203" s="127"/>
      <c r="H203" s="127"/>
      <c r="I203" s="127"/>
      <c r="L203" s="233"/>
      <c r="M203" s="233"/>
      <c r="N203" s="233"/>
      <c r="O203" s="233"/>
      <c r="W203" s="185"/>
      <c r="X203" s="185"/>
      <c r="Y203" s="185"/>
      <c r="Z203" s="185"/>
    </row>
    <row r="204" s="183" customFormat="true" ht="15" hidden="false" customHeight="false" outlineLevel="0" collapsed="false">
      <c r="A204" s="127"/>
      <c r="B204" s="127"/>
      <c r="C204" s="127"/>
      <c r="D204" s="127"/>
      <c r="E204" s="127"/>
      <c r="F204" s="127"/>
      <c r="G204" s="127"/>
      <c r="H204" s="127"/>
      <c r="I204" s="127"/>
      <c r="L204" s="233"/>
      <c r="M204" s="233"/>
      <c r="N204" s="233"/>
      <c r="O204" s="233"/>
      <c r="W204" s="185"/>
      <c r="X204" s="185"/>
      <c r="Y204" s="185"/>
      <c r="Z204" s="185"/>
    </row>
    <row r="205" s="183" customFormat="true" ht="15" hidden="false" customHeight="false" outlineLevel="0" collapsed="false">
      <c r="A205" s="127"/>
      <c r="B205" s="127"/>
      <c r="C205" s="127"/>
      <c r="D205" s="127"/>
      <c r="E205" s="127"/>
      <c r="F205" s="127"/>
      <c r="G205" s="127"/>
      <c r="H205" s="127"/>
      <c r="I205" s="127"/>
      <c r="L205" s="233"/>
      <c r="M205" s="233"/>
      <c r="N205" s="233"/>
      <c r="O205" s="233"/>
      <c r="W205" s="185"/>
      <c r="X205" s="185"/>
      <c r="Y205" s="185"/>
      <c r="Z205" s="185"/>
    </row>
    <row r="206" s="183" customFormat="true" ht="15" hidden="false" customHeight="false" outlineLevel="0" collapsed="false">
      <c r="A206" s="127"/>
      <c r="B206" s="127"/>
      <c r="C206" s="127"/>
      <c r="D206" s="127"/>
      <c r="E206" s="127"/>
      <c r="F206" s="127"/>
      <c r="G206" s="127"/>
      <c r="H206" s="127"/>
      <c r="I206" s="127"/>
      <c r="L206" s="233"/>
      <c r="M206" s="233"/>
      <c r="N206" s="233"/>
      <c r="O206" s="233"/>
      <c r="W206" s="185"/>
      <c r="X206" s="185"/>
      <c r="Y206" s="185"/>
      <c r="Z206" s="185"/>
    </row>
    <row r="207" s="183" customFormat="true" ht="15" hidden="false" customHeight="false" outlineLevel="0" collapsed="false">
      <c r="A207" s="127"/>
      <c r="B207" s="127"/>
      <c r="C207" s="127"/>
      <c r="D207" s="127"/>
      <c r="E207" s="127"/>
      <c r="F207" s="127"/>
      <c r="G207" s="127"/>
      <c r="H207" s="127"/>
      <c r="I207" s="127"/>
      <c r="L207" s="233"/>
      <c r="M207" s="233"/>
      <c r="N207" s="233"/>
      <c r="O207" s="233"/>
      <c r="W207" s="185"/>
      <c r="X207" s="185"/>
      <c r="Y207" s="185"/>
      <c r="Z207" s="185"/>
    </row>
    <row r="208" s="183" customFormat="true" ht="15" hidden="false" customHeight="false" outlineLevel="0" collapsed="false">
      <c r="A208" s="127"/>
      <c r="B208" s="127"/>
      <c r="C208" s="127"/>
      <c r="D208" s="127"/>
      <c r="E208" s="127"/>
      <c r="F208" s="127"/>
      <c r="G208" s="127"/>
      <c r="H208" s="127"/>
      <c r="I208" s="127"/>
      <c r="L208" s="233"/>
      <c r="M208" s="233"/>
      <c r="N208" s="233"/>
      <c r="O208" s="233"/>
      <c r="W208" s="185"/>
      <c r="X208" s="185"/>
      <c r="Y208" s="185"/>
      <c r="Z208" s="185"/>
    </row>
    <row r="209" s="183" customFormat="true" ht="15" hidden="false" customHeight="false" outlineLevel="0" collapsed="false">
      <c r="A209" s="127"/>
      <c r="B209" s="127"/>
      <c r="C209" s="127"/>
      <c r="D209" s="127"/>
      <c r="E209" s="127"/>
      <c r="F209" s="127"/>
      <c r="G209" s="127"/>
      <c r="H209" s="127"/>
      <c r="I209" s="127"/>
      <c r="L209" s="233"/>
      <c r="M209" s="233"/>
      <c r="N209" s="233"/>
      <c r="O209" s="233"/>
      <c r="W209" s="185"/>
      <c r="X209" s="185"/>
      <c r="Y209" s="185"/>
      <c r="Z209" s="185"/>
    </row>
    <row r="210" s="183" customFormat="true" ht="15" hidden="false" customHeight="false" outlineLevel="0" collapsed="false">
      <c r="A210" s="127"/>
      <c r="B210" s="127"/>
      <c r="C210" s="127"/>
      <c r="D210" s="127"/>
      <c r="E210" s="127"/>
      <c r="F210" s="127"/>
      <c r="G210" s="127"/>
      <c r="H210" s="127"/>
      <c r="I210" s="127"/>
      <c r="L210" s="233"/>
      <c r="M210" s="233"/>
      <c r="N210" s="233"/>
      <c r="O210" s="233"/>
      <c r="W210" s="185"/>
      <c r="X210" s="185"/>
      <c r="Y210" s="185"/>
      <c r="Z210" s="185"/>
    </row>
    <row r="211" s="183" customFormat="true" ht="15" hidden="false" customHeight="false" outlineLevel="0" collapsed="false">
      <c r="A211" s="127"/>
      <c r="B211" s="127"/>
      <c r="C211" s="127"/>
      <c r="D211" s="127"/>
      <c r="E211" s="127"/>
      <c r="F211" s="127"/>
      <c r="G211" s="127"/>
      <c r="H211" s="127"/>
      <c r="I211" s="127"/>
      <c r="L211" s="233"/>
      <c r="M211" s="233"/>
      <c r="N211" s="233"/>
      <c r="O211" s="233"/>
      <c r="W211" s="185"/>
      <c r="X211" s="185"/>
      <c r="Y211" s="185"/>
      <c r="Z211" s="185"/>
    </row>
    <row r="212" s="183" customFormat="true" ht="15" hidden="false" customHeight="false" outlineLevel="0" collapsed="false">
      <c r="A212" s="127"/>
      <c r="B212" s="127"/>
      <c r="C212" s="127"/>
      <c r="D212" s="127"/>
      <c r="E212" s="127"/>
      <c r="F212" s="127"/>
      <c r="G212" s="127"/>
      <c r="H212" s="127"/>
      <c r="I212" s="127"/>
      <c r="L212" s="233"/>
      <c r="M212" s="233"/>
      <c r="N212" s="233"/>
      <c r="O212" s="233"/>
      <c r="W212" s="185"/>
      <c r="X212" s="185"/>
      <c r="Y212" s="185"/>
      <c r="Z212" s="185"/>
    </row>
    <row r="213" s="183" customFormat="true" ht="15" hidden="false" customHeight="false" outlineLevel="0" collapsed="false">
      <c r="A213" s="127"/>
      <c r="B213" s="127"/>
      <c r="C213" s="127"/>
      <c r="D213" s="127"/>
      <c r="E213" s="127"/>
      <c r="F213" s="127"/>
      <c r="G213" s="127"/>
      <c r="H213" s="127"/>
      <c r="I213" s="127"/>
      <c r="L213" s="233"/>
      <c r="M213" s="233"/>
      <c r="N213" s="233"/>
      <c r="O213" s="233"/>
      <c r="W213" s="185"/>
      <c r="X213" s="185"/>
      <c r="Y213" s="185"/>
      <c r="Z213" s="185"/>
    </row>
    <row r="214" s="183" customFormat="true" ht="15" hidden="false" customHeight="false" outlineLevel="0" collapsed="false">
      <c r="A214" s="127"/>
      <c r="B214" s="127"/>
      <c r="C214" s="127"/>
      <c r="D214" s="127"/>
      <c r="E214" s="127"/>
      <c r="F214" s="127"/>
      <c r="G214" s="127"/>
      <c r="H214" s="127"/>
      <c r="I214" s="127"/>
      <c r="L214" s="233"/>
      <c r="M214" s="233"/>
      <c r="N214" s="233"/>
      <c r="O214" s="233"/>
      <c r="W214" s="185"/>
      <c r="X214" s="185"/>
      <c r="Y214" s="185"/>
      <c r="Z214" s="185"/>
    </row>
    <row r="215" s="183" customFormat="true" ht="15" hidden="false" customHeight="false" outlineLevel="0" collapsed="false">
      <c r="A215" s="127"/>
      <c r="B215" s="127"/>
      <c r="C215" s="127"/>
      <c r="D215" s="127"/>
      <c r="E215" s="127"/>
      <c r="F215" s="127"/>
      <c r="G215" s="127"/>
      <c r="H215" s="127"/>
      <c r="I215" s="127"/>
      <c r="L215" s="233"/>
      <c r="M215" s="233"/>
      <c r="N215" s="233"/>
      <c r="O215" s="233"/>
      <c r="W215" s="185"/>
      <c r="X215" s="185"/>
      <c r="Y215" s="185"/>
      <c r="Z215" s="185"/>
    </row>
    <row r="216" s="183" customFormat="true" ht="15" hidden="false" customHeight="false" outlineLevel="0" collapsed="false">
      <c r="A216" s="127"/>
      <c r="B216" s="127"/>
      <c r="C216" s="127"/>
      <c r="D216" s="127"/>
      <c r="E216" s="127"/>
      <c r="F216" s="127"/>
      <c r="G216" s="127"/>
      <c r="H216" s="127"/>
      <c r="I216" s="127"/>
      <c r="L216" s="233"/>
      <c r="M216" s="233"/>
      <c r="N216" s="233"/>
      <c r="O216" s="233"/>
      <c r="W216" s="185"/>
      <c r="X216" s="185"/>
      <c r="Y216" s="185"/>
      <c r="Z216" s="185"/>
    </row>
    <row r="217" s="183" customFormat="true" ht="15" hidden="false" customHeight="false" outlineLevel="0" collapsed="false">
      <c r="A217" s="127"/>
      <c r="B217" s="127"/>
      <c r="C217" s="127"/>
      <c r="D217" s="127"/>
      <c r="E217" s="127"/>
      <c r="F217" s="127"/>
      <c r="G217" s="127"/>
      <c r="H217" s="127"/>
      <c r="I217" s="127"/>
      <c r="L217" s="233"/>
      <c r="M217" s="233"/>
      <c r="N217" s="233"/>
      <c r="O217" s="233"/>
      <c r="W217" s="185"/>
      <c r="X217" s="185"/>
      <c r="Y217" s="185"/>
      <c r="Z217" s="185"/>
    </row>
    <row r="218" s="183" customFormat="true" ht="15" hidden="false" customHeight="false" outlineLevel="0" collapsed="false">
      <c r="A218" s="127"/>
      <c r="B218" s="127"/>
      <c r="C218" s="127"/>
      <c r="D218" s="127"/>
      <c r="E218" s="127"/>
      <c r="F218" s="127"/>
      <c r="G218" s="127"/>
      <c r="H218" s="127"/>
      <c r="I218" s="127"/>
      <c r="L218" s="233"/>
      <c r="M218" s="233"/>
      <c r="N218" s="233"/>
      <c r="O218" s="233"/>
      <c r="W218" s="185"/>
      <c r="X218" s="185"/>
      <c r="Y218" s="185"/>
      <c r="Z218" s="185"/>
    </row>
    <row r="219" s="183" customFormat="true" ht="15" hidden="false" customHeight="false" outlineLevel="0" collapsed="false">
      <c r="A219" s="127"/>
      <c r="B219" s="127"/>
      <c r="C219" s="127"/>
      <c r="D219" s="127"/>
      <c r="E219" s="127"/>
      <c r="F219" s="127"/>
      <c r="G219" s="127"/>
      <c r="H219" s="127"/>
      <c r="I219" s="127"/>
      <c r="L219" s="233"/>
      <c r="M219" s="233"/>
      <c r="N219" s="233"/>
      <c r="O219" s="233"/>
      <c r="W219" s="185"/>
      <c r="X219" s="185"/>
      <c r="Y219" s="185"/>
      <c r="Z219" s="185"/>
    </row>
    <row r="220" s="183" customFormat="true" ht="15" hidden="false" customHeight="false" outlineLevel="0" collapsed="false">
      <c r="A220" s="127"/>
      <c r="B220" s="127"/>
      <c r="C220" s="127"/>
      <c r="D220" s="127"/>
      <c r="E220" s="127"/>
      <c r="F220" s="127"/>
      <c r="G220" s="127"/>
      <c r="H220" s="127"/>
      <c r="I220" s="127"/>
      <c r="L220" s="233"/>
      <c r="M220" s="233"/>
      <c r="N220" s="233"/>
      <c r="O220" s="233"/>
      <c r="W220" s="185"/>
      <c r="X220" s="185"/>
      <c r="Y220" s="185"/>
      <c r="Z220" s="185"/>
    </row>
    <row r="221" s="183" customFormat="true" ht="15" hidden="false" customHeight="false" outlineLevel="0" collapsed="false">
      <c r="A221" s="127"/>
      <c r="B221" s="127"/>
      <c r="C221" s="127"/>
      <c r="D221" s="127"/>
      <c r="E221" s="127"/>
      <c r="F221" s="127"/>
      <c r="G221" s="127"/>
      <c r="H221" s="127"/>
      <c r="I221" s="127"/>
      <c r="L221" s="233"/>
      <c r="M221" s="233"/>
      <c r="N221" s="233"/>
      <c r="O221" s="233"/>
      <c r="W221" s="185"/>
      <c r="X221" s="185"/>
      <c r="Y221" s="185"/>
      <c r="Z221" s="185"/>
    </row>
    <row r="222" s="183" customFormat="true" ht="15" hidden="false" customHeight="false" outlineLevel="0" collapsed="false">
      <c r="A222" s="127"/>
      <c r="B222" s="127"/>
      <c r="C222" s="127"/>
      <c r="D222" s="127"/>
      <c r="E222" s="127"/>
      <c r="F222" s="127"/>
      <c r="G222" s="127"/>
      <c r="H222" s="127"/>
      <c r="I222" s="127"/>
      <c r="L222" s="233"/>
      <c r="M222" s="233"/>
      <c r="N222" s="233"/>
      <c r="O222" s="233"/>
      <c r="W222" s="185"/>
      <c r="X222" s="185"/>
      <c r="Y222" s="185"/>
      <c r="Z222" s="185"/>
    </row>
    <row r="223" s="183" customFormat="true" ht="15" hidden="false" customHeight="false" outlineLevel="0" collapsed="false">
      <c r="A223" s="127"/>
      <c r="B223" s="127"/>
      <c r="C223" s="127"/>
      <c r="D223" s="127"/>
      <c r="E223" s="127"/>
      <c r="F223" s="127"/>
      <c r="G223" s="127"/>
      <c r="H223" s="127"/>
      <c r="I223" s="127"/>
      <c r="L223" s="233"/>
      <c r="M223" s="233"/>
      <c r="N223" s="233"/>
      <c r="O223" s="233"/>
      <c r="W223" s="185"/>
      <c r="X223" s="185"/>
      <c r="Y223" s="185"/>
      <c r="Z223" s="185"/>
    </row>
    <row r="224" s="183" customFormat="true" ht="15" hidden="false" customHeight="false" outlineLevel="0" collapsed="false">
      <c r="A224" s="127"/>
      <c r="B224" s="127"/>
      <c r="C224" s="127"/>
      <c r="D224" s="127"/>
      <c r="E224" s="127"/>
      <c r="F224" s="127"/>
      <c r="G224" s="127"/>
      <c r="H224" s="127"/>
      <c r="I224" s="127"/>
      <c r="L224" s="233"/>
      <c r="M224" s="233"/>
      <c r="N224" s="233"/>
      <c r="O224" s="233"/>
      <c r="W224" s="185"/>
      <c r="X224" s="185"/>
      <c r="Y224" s="185"/>
      <c r="Z224" s="185"/>
    </row>
    <row r="225" s="183" customFormat="true" ht="15" hidden="false" customHeight="false" outlineLevel="0" collapsed="false">
      <c r="A225" s="127"/>
      <c r="B225" s="127"/>
      <c r="C225" s="127"/>
      <c r="D225" s="127"/>
      <c r="E225" s="127"/>
      <c r="F225" s="127"/>
      <c r="G225" s="127"/>
      <c r="H225" s="127"/>
      <c r="I225" s="127"/>
      <c r="L225" s="233"/>
      <c r="M225" s="233"/>
      <c r="N225" s="233"/>
      <c r="O225" s="233"/>
      <c r="W225" s="185"/>
      <c r="X225" s="185"/>
      <c r="Y225" s="185"/>
      <c r="Z225" s="185"/>
    </row>
    <row r="226" s="183" customFormat="true" ht="15" hidden="false" customHeight="false" outlineLevel="0" collapsed="false">
      <c r="A226" s="127"/>
      <c r="B226" s="127"/>
      <c r="C226" s="127"/>
      <c r="D226" s="127"/>
      <c r="E226" s="127"/>
      <c r="F226" s="127"/>
      <c r="G226" s="127"/>
      <c r="H226" s="127"/>
      <c r="I226" s="127"/>
      <c r="L226" s="233"/>
      <c r="M226" s="233"/>
      <c r="N226" s="233"/>
      <c r="O226" s="233"/>
      <c r="W226" s="185"/>
      <c r="X226" s="185"/>
      <c r="Y226" s="185"/>
      <c r="Z226" s="185"/>
    </row>
    <row r="227" s="183" customFormat="true" ht="15" hidden="false" customHeight="false" outlineLevel="0" collapsed="false">
      <c r="A227" s="127"/>
      <c r="B227" s="127"/>
      <c r="C227" s="127"/>
      <c r="D227" s="127"/>
      <c r="E227" s="127"/>
      <c r="F227" s="127"/>
      <c r="G227" s="127"/>
      <c r="H227" s="127"/>
      <c r="I227" s="127"/>
      <c r="L227" s="233"/>
      <c r="M227" s="233"/>
      <c r="N227" s="233"/>
      <c r="O227" s="233"/>
      <c r="W227" s="185"/>
      <c r="X227" s="185"/>
      <c r="Y227" s="185"/>
      <c r="Z227" s="185"/>
    </row>
    <row r="228" s="183" customFormat="true" ht="15" hidden="false" customHeight="false" outlineLevel="0" collapsed="false">
      <c r="A228" s="127"/>
      <c r="B228" s="127"/>
      <c r="C228" s="127"/>
      <c r="D228" s="127"/>
      <c r="E228" s="127"/>
      <c r="F228" s="127"/>
      <c r="G228" s="127"/>
      <c r="H228" s="127"/>
      <c r="I228" s="127"/>
      <c r="L228" s="233"/>
      <c r="M228" s="233"/>
      <c r="N228" s="233"/>
      <c r="O228" s="233"/>
      <c r="W228" s="185"/>
      <c r="X228" s="185"/>
      <c r="Y228" s="185"/>
      <c r="Z228" s="185"/>
    </row>
    <row r="229" s="183" customFormat="true" ht="15" hidden="false" customHeight="false" outlineLevel="0" collapsed="false">
      <c r="A229" s="127"/>
      <c r="B229" s="127"/>
      <c r="C229" s="127"/>
      <c r="D229" s="127"/>
      <c r="E229" s="127"/>
      <c r="F229" s="127"/>
      <c r="G229" s="127"/>
      <c r="H229" s="127"/>
      <c r="I229" s="127"/>
      <c r="L229" s="233"/>
      <c r="M229" s="233"/>
      <c r="N229" s="233"/>
      <c r="O229" s="233"/>
      <c r="W229" s="185"/>
      <c r="X229" s="185"/>
      <c r="Y229" s="185"/>
      <c r="Z229" s="185"/>
    </row>
    <row r="230" s="183" customFormat="true" ht="15" hidden="false" customHeight="false" outlineLevel="0" collapsed="false">
      <c r="A230" s="127"/>
      <c r="B230" s="127"/>
      <c r="C230" s="127"/>
      <c r="D230" s="127"/>
      <c r="E230" s="127"/>
      <c r="F230" s="127"/>
      <c r="G230" s="127"/>
      <c r="H230" s="127"/>
      <c r="I230" s="127"/>
      <c r="L230" s="233"/>
      <c r="M230" s="233"/>
      <c r="N230" s="233"/>
      <c r="O230" s="233"/>
      <c r="W230" s="185"/>
      <c r="X230" s="185"/>
      <c r="Y230" s="185"/>
      <c r="Z230" s="185"/>
    </row>
    <row r="231" s="183" customFormat="true" ht="15" hidden="false" customHeight="false" outlineLevel="0" collapsed="false">
      <c r="A231" s="127"/>
      <c r="B231" s="127"/>
      <c r="C231" s="127"/>
      <c r="D231" s="127"/>
      <c r="E231" s="127"/>
      <c r="F231" s="127"/>
      <c r="G231" s="127"/>
      <c r="H231" s="127"/>
      <c r="I231" s="127"/>
      <c r="L231" s="233"/>
      <c r="M231" s="233"/>
      <c r="N231" s="233"/>
      <c r="O231" s="233"/>
      <c r="W231" s="185"/>
      <c r="X231" s="185"/>
      <c r="Y231" s="185"/>
      <c r="Z231" s="185"/>
    </row>
    <row r="232" s="183" customFormat="true" ht="15" hidden="false" customHeight="false" outlineLevel="0" collapsed="false">
      <c r="A232" s="127"/>
      <c r="B232" s="127"/>
      <c r="C232" s="127"/>
      <c r="D232" s="127"/>
      <c r="E232" s="127"/>
      <c r="F232" s="127"/>
      <c r="G232" s="127"/>
      <c r="H232" s="127"/>
      <c r="I232" s="127"/>
      <c r="L232" s="233"/>
      <c r="M232" s="233"/>
      <c r="N232" s="233"/>
      <c r="O232" s="233"/>
      <c r="W232" s="185"/>
      <c r="X232" s="185"/>
      <c r="Y232" s="185"/>
      <c r="Z232" s="185"/>
    </row>
    <row r="233" s="183" customFormat="true" ht="15" hidden="false" customHeight="false" outlineLevel="0" collapsed="false">
      <c r="A233" s="127"/>
      <c r="B233" s="127"/>
      <c r="C233" s="127"/>
      <c r="D233" s="127"/>
      <c r="E233" s="127"/>
      <c r="F233" s="127"/>
      <c r="G233" s="127"/>
      <c r="H233" s="127"/>
      <c r="I233" s="127"/>
      <c r="L233" s="233"/>
      <c r="M233" s="233"/>
      <c r="N233" s="233"/>
      <c r="O233" s="233"/>
      <c r="W233" s="185"/>
      <c r="X233" s="185"/>
      <c r="Y233" s="185"/>
      <c r="Z233" s="185"/>
    </row>
    <row r="234" s="183" customFormat="true" ht="15" hidden="false" customHeight="false" outlineLevel="0" collapsed="false">
      <c r="A234" s="127"/>
      <c r="B234" s="127"/>
      <c r="C234" s="127"/>
      <c r="D234" s="127"/>
      <c r="E234" s="127"/>
      <c r="F234" s="127"/>
      <c r="G234" s="127"/>
      <c r="H234" s="127"/>
      <c r="I234" s="127"/>
      <c r="L234" s="233"/>
      <c r="M234" s="233"/>
      <c r="N234" s="233"/>
      <c r="O234" s="233"/>
      <c r="W234" s="185"/>
      <c r="X234" s="185"/>
      <c r="Y234" s="185"/>
      <c r="Z234" s="185"/>
    </row>
    <row r="235" s="183" customFormat="true" ht="15" hidden="false" customHeight="false" outlineLevel="0" collapsed="false">
      <c r="A235" s="127"/>
      <c r="B235" s="127"/>
      <c r="C235" s="127"/>
      <c r="D235" s="127"/>
      <c r="E235" s="127"/>
      <c r="F235" s="127"/>
      <c r="G235" s="127"/>
      <c r="H235" s="127"/>
      <c r="I235" s="127"/>
      <c r="L235" s="233"/>
      <c r="M235" s="233"/>
      <c r="N235" s="233"/>
      <c r="O235" s="233"/>
      <c r="W235" s="185"/>
      <c r="X235" s="185"/>
      <c r="Y235" s="185"/>
      <c r="Z235" s="185"/>
    </row>
    <row r="236" s="183" customFormat="true" ht="15" hidden="false" customHeight="false" outlineLevel="0" collapsed="false">
      <c r="A236" s="127"/>
      <c r="B236" s="127"/>
      <c r="C236" s="127"/>
      <c r="D236" s="127"/>
      <c r="E236" s="127"/>
      <c r="F236" s="127"/>
      <c r="G236" s="127"/>
      <c r="H236" s="127"/>
      <c r="I236" s="127"/>
      <c r="L236" s="233"/>
      <c r="M236" s="233"/>
      <c r="N236" s="233"/>
      <c r="O236" s="233"/>
      <c r="W236" s="185"/>
      <c r="X236" s="185"/>
      <c r="Y236" s="185"/>
      <c r="Z236" s="185"/>
    </row>
    <row r="237" s="183" customFormat="true" ht="15" hidden="false" customHeight="false" outlineLevel="0" collapsed="false">
      <c r="A237" s="127"/>
      <c r="B237" s="127"/>
      <c r="C237" s="127"/>
      <c r="D237" s="127"/>
      <c r="E237" s="127"/>
      <c r="F237" s="127"/>
      <c r="G237" s="127"/>
      <c r="H237" s="127"/>
      <c r="I237" s="127"/>
      <c r="L237" s="233"/>
      <c r="M237" s="233"/>
      <c r="N237" s="233"/>
      <c r="O237" s="233"/>
      <c r="W237" s="185"/>
      <c r="X237" s="185"/>
      <c r="Y237" s="185"/>
      <c r="Z237" s="185"/>
    </row>
    <row r="238" s="183" customFormat="true" ht="15" hidden="false" customHeight="false" outlineLevel="0" collapsed="false">
      <c r="A238" s="127"/>
      <c r="B238" s="127"/>
      <c r="C238" s="127"/>
      <c r="D238" s="127"/>
      <c r="E238" s="127"/>
      <c r="F238" s="127"/>
      <c r="G238" s="127"/>
      <c r="H238" s="127"/>
      <c r="I238" s="127"/>
      <c r="L238" s="233"/>
      <c r="M238" s="233"/>
      <c r="N238" s="233"/>
      <c r="O238" s="233"/>
      <c r="W238" s="185"/>
      <c r="X238" s="185"/>
      <c r="Y238" s="185"/>
      <c r="Z238" s="185"/>
    </row>
    <row r="239" s="183" customFormat="true" ht="15" hidden="false" customHeight="false" outlineLevel="0" collapsed="false">
      <c r="A239" s="127"/>
      <c r="B239" s="127"/>
      <c r="C239" s="127"/>
      <c r="D239" s="127"/>
      <c r="E239" s="127"/>
      <c r="F239" s="127"/>
      <c r="G239" s="127"/>
      <c r="H239" s="127"/>
      <c r="I239" s="127"/>
      <c r="L239" s="233"/>
      <c r="M239" s="233"/>
      <c r="N239" s="233"/>
      <c r="O239" s="233"/>
      <c r="W239" s="185"/>
      <c r="X239" s="185"/>
      <c r="Y239" s="185"/>
      <c r="Z239" s="185"/>
    </row>
    <row r="240" s="183" customFormat="true" ht="15" hidden="false" customHeight="false" outlineLevel="0" collapsed="false">
      <c r="A240" s="127"/>
      <c r="B240" s="127"/>
      <c r="C240" s="127"/>
      <c r="D240" s="127"/>
      <c r="E240" s="127"/>
      <c r="F240" s="127"/>
      <c r="G240" s="127"/>
      <c r="H240" s="127"/>
      <c r="I240" s="127"/>
      <c r="L240" s="233"/>
      <c r="M240" s="233"/>
      <c r="N240" s="233"/>
      <c r="O240" s="233"/>
      <c r="W240" s="185"/>
      <c r="X240" s="185"/>
      <c r="Y240" s="185"/>
      <c r="Z240" s="185"/>
    </row>
    <row r="241" s="183" customFormat="true" ht="15" hidden="false" customHeight="false" outlineLevel="0" collapsed="false">
      <c r="A241" s="127"/>
      <c r="B241" s="127"/>
      <c r="C241" s="127"/>
      <c r="D241" s="127"/>
      <c r="E241" s="127"/>
      <c r="F241" s="127"/>
      <c r="G241" s="127"/>
      <c r="H241" s="127"/>
      <c r="I241" s="127"/>
      <c r="L241" s="233"/>
      <c r="M241" s="233"/>
      <c r="N241" s="233"/>
      <c r="O241" s="233"/>
      <c r="W241" s="185"/>
      <c r="X241" s="185"/>
      <c r="Y241" s="185"/>
      <c r="Z241" s="185"/>
    </row>
    <row r="242" s="183" customFormat="true" ht="15" hidden="false" customHeight="false" outlineLevel="0" collapsed="false">
      <c r="A242" s="127"/>
      <c r="B242" s="127"/>
      <c r="C242" s="127"/>
      <c r="D242" s="127"/>
      <c r="E242" s="127"/>
      <c r="F242" s="127"/>
      <c r="G242" s="127"/>
      <c r="H242" s="127"/>
      <c r="I242" s="127"/>
      <c r="L242" s="233"/>
      <c r="M242" s="233"/>
      <c r="N242" s="233"/>
      <c r="O242" s="233"/>
      <c r="W242" s="185"/>
      <c r="X242" s="185"/>
      <c r="Y242" s="185"/>
      <c r="Z242" s="185"/>
    </row>
    <row r="243" s="183" customFormat="true" ht="15" hidden="false" customHeight="false" outlineLevel="0" collapsed="false">
      <c r="A243" s="127"/>
      <c r="B243" s="127"/>
      <c r="C243" s="127"/>
      <c r="D243" s="127"/>
      <c r="E243" s="127"/>
      <c r="F243" s="127"/>
      <c r="G243" s="127"/>
      <c r="H243" s="127"/>
      <c r="I243" s="127"/>
      <c r="L243" s="233"/>
      <c r="M243" s="233"/>
      <c r="N243" s="233"/>
      <c r="O243" s="233"/>
      <c r="W243" s="185"/>
      <c r="X243" s="185"/>
      <c r="Y243" s="185"/>
      <c r="Z243" s="185"/>
    </row>
    <row r="244" s="183" customFormat="true" ht="15" hidden="false" customHeight="false" outlineLevel="0" collapsed="false">
      <c r="A244" s="127"/>
      <c r="B244" s="127"/>
      <c r="C244" s="127"/>
      <c r="D244" s="127"/>
      <c r="E244" s="127"/>
      <c r="F244" s="127"/>
      <c r="G244" s="127"/>
      <c r="H244" s="127"/>
      <c r="I244" s="127"/>
      <c r="L244" s="233"/>
      <c r="M244" s="233"/>
      <c r="N244" s="233"/>
      <c r="O244" s="233"/>
      <c r="W244" s="185"/>
      <c r="X244" s="185"/>
      <c r="Y244" s="185"/>
      <c r="Z244" s="185"/>
    </row>
    <row r="245" s="183" customFormat="true" ht="15" hidden="false" customHeight="false" outlineLevel="0" collapsed="false">
      <c r="A245" s="127"/>
      <c r="B245" s="127"/>
      <c r="C245" s="127"/>
      <c r="D245" s="127"/>
      <c r="E245" s="127"/>
      <c r="F245" s="127"/>
      <c r="G245" s="127"/>
      <c r="H245" s="127"/>
      <c r="I245" s="127"/>
      <c r="L245" s="233"/>
      <c r="M245" s="233"/>
      <c r="N245" s="233"/>
      <c r="O245" s="233"/>
      <c r="W245" s="185"/>
      <c r="X245" s="185"/>
      <c r="Y245" s="185"/>
      <c r="Z245" s="185"/>
    </row>
    <row r="246" s="183" customFormat="true" ht="15" hidden="false" customHeight="false" outlineLevel="0" collapsed="false">
      <c r="A246" s="127"/>
      <c r="B246" s="127"/>
      <c r="C246" s="127"/>
      <c r="D246" s="127"/>
      <c r="E246" s="127"/>
      <c r="F246" s="127"/>
      <c r="G246" s="127"/>
      <c r="H246" s="127"/>
      <c r="I246" s="127"/>
      <c r="L246" s="233"/>
      <c r="M246" s="233"/>
      <c r="N246" s="233"/>
      <c r="O246" s="233"/>
      <c r="W246" s="185"/>
      <c r="X246" s="185"/>
      <c r="Y246" s="185"/>
      <c r="Z246" s="185"/>
    </row>
    <row r="247" s="183" customFormat="true" ht="15" hidden="false" customHeight="false" outlineLevel="0" collapsed="false">
      <c r="A247" s="127"/>
      <c r="B247" s="127"/>
      <c r="C247" s="127"/>
      <c r="D247" s="127"/>
      <c r="E247" s="127"/>
      <c r="F247" s="127"/>
      <c r="G247" s="127"/>
      <c r="H247" s="127"/>
      <c r="I247" s="127"/>
      <c r="L247" s="233"/>
      <c r="M247" s="233"/>
      <c r="N247" s="233"/>
      <c r="O247" s="233"/>
      <c r="W247" s="185"/>
      <c r="X247" s="185"/>
      <c r="Y247" s="185"/>
      <c r="Z247" s="185"/>
    </row>
    <row r="248" s="183" customFormat="true" ht="15" hidden="false" customHeight="false" outlineLevel="0" collapsed="false">
      <c r="A248" s="127"/>
      <c r="B248" s="127"/>
      <c r="C248" s="127"/>
      <c r="D248" s="127"/>
      <c r="E248" s="127"/>
      <c r="F248" s="127"/>
      <c r="G248" s="127"/>
      <c r="H248" s="127"/>
      <c r="I248" s="127"/>
      <c r="L248" s="233"/>
      <c r="M248" s="233"/>
      <c r="N248" s="233"/>
      <c r="O248" s="233"/>
      <c r="W248" s="185"/>
      <c r="X248" s="185"/>
      <c r="Y248" s="185"/>
      <c r="Z248" s="185"/>
    </row>
    <row r="249" s="183" customFormat="true" ht="15" hidden="false" customHeight="false" outlineLevel="0" collapsed="false">
      <c r="A249" s="127"/>
      <c r="B249" s="127"/>
      <c r="C249" s="127"/>
      <c r="D249" s="127"/>
      <c r="E249" s="127"/>
      <c r="F249" s="127"/>
      <c r="G249" s="127"/>
      <c r="H249" s="127"/>
      <c r="I249" s="127"/>
      <c r="L249" s="233"/>
      <c r="M249" s="233"/>
      <c r="N249" s="233"/>
      <c r="O249" s="233"/>
      <c r="W249" s="185"/>
      <c r="X249" s="185"/>
      <c r="Y249" s="185"/>
      <c r="Z249" s="185"/>
    </row>
    <row r="250" s="183" customFormat="true" ht="15" hidden="false" customHeight="false" outlineLevel="0" collapsed="false">
      <c r="A250" s="127"/>
      <c r="B250" s="127"/>
      <c r="C250" s="127"/>
      <c r="D250" s="127"/>
      <c r="E250" s="127"/>
      <c r="F250" s="127"/>
      <c r="G250" s="127"/>
      <c r="H250" s="127"/>
      <c r="I250" s="127"/>
      <c r="L250" s="233"/>
      <c r="M250" s="233"/>
      <c r="N250" s="233"/>
      <c r="O250" s="233"/>
      <c r="W250" s="185"/>
      <c r="X250" s="185"/>
      <c r="Y250" s="185"/>
      <c r="Z250" s="185"/>
    </row>
    <row r="251" s="183" customFormat="true" ht="15" hidden="false" customHeight="false" outlineLevel="0" collapsed="false">
      <c r="A251" s="127"/>
      <c r="B251" s="127"/>
      <c r="C251" s="127"/>
      <c r="D251" s="127"/>
      <c r="E251" s="127"/>
      <c r="F251" s="127"/>
      <c r="G251" s="127"/>
      <c r="H251" s="127"/>
      <c r="I251" s="127"/>
      <c r="L251" s="233"/>
      <c r="M251" s="233"/>
      <c r="N251" s="233"/>
      <c r="O251" s="233"/>
      <c r="W251" s="185"/>
      <c r="X251" s="185"/>
      <c r="Y251" s="185"/>
      <c r="Z251" s="185"/>
    </row>
    <row r="252" s="183" customFormat="true" ht="15" hidden="false" customHeight="false" outlineLevel="0" collapsed="false">
      <c r="A252" s="127"/>
      <c r="B252" s="127"/>
      <c r="C252" s="127"/>
      <c r="D252" s="127"/>
      <c r="E252" s="127"/>
      <c r="F252" s="127"/>
      <c r="G252" s="127"/>
      <c r="H252" s="127"/>
      <c r="I252" s="127"/>
      <c r="L252" s="233"/>
      <c r="M252" s="233"/>
      <c r="N252" s="233"/>
      <c r="O252" s="233"/>
      <c r="W252" s="185"/>
      <c r="X252" s="185"/>
      <c r="Y252" s="185"/>
      <c r="Z252" s="185"/>
    </row>
    <row r="253" s="183" customFormat="true" ht="15" hidden="false" customHeight="false" outlineLevel="0" collapsed="false">
      <c r="A253" s="127"/>
      <c r="B253" s="127"/>
      <c r="C253" s="127"/>
      <c r="D253" s="127"/>
      <c r="E253" s="127"/>
      <c r="F253" s="127"/>
      <c r="G253" s="127"/>
      <c r="H253" s="127"/>
      <c r="I253" s="127"/>
      <c r="L253" s="233"/>
      <c r="M253" s="233"/>
      <c r="N253" s="233"/>
      <c r="O253" s="233"/>
      <c r="W253" s="185"/>
      <c r="X253" s="185"/>
      <c r="Y253" s="185"/>
      <c r="Z253" s="185"/>
    </row>
    <row r="254" s="183" customFormat="true" ht="15" hidden="false" customHeight="false" outlineLevel="0" collapsed="false">
      <c r="A254" s="127"/>
      <c r="B254" s="127"/>
      <c r="C254" s="127"/>
      <c r="D254" s="127"/>
      <c r="E254" s="127"/>
      <c r="F254" s="127"/>
      <c r="G254" s="127"/>
      <c r="H254" s="127"/>
      <c r="I254" s="127"/>
      <c r="L254" s="233"/>
      <c r="M254" s="233"/>
      <c r="N254" s="233"/>
      <c r="O254" s="233"/>
      <c r="W254" s="185"/>
      <c r="X254" s="185"/>
      <c r="Y254" s="185"/>
      <c r="Z254" s="185"/>
    </row>
    <row r="255" s="183" customFormat="true" ht="15" hidden="false" customHeight="false" outlineLevel="0" collapsed="false">
      <c r="A255" s="127"/>
      <c r="B255" s="127"/>
      <c r="C255" s="127"/>
      <c r="D255" s="127"/>
      <c r="E255" s="127"/>
      <c r="F255" s="127"/>
      <c r="G255" s="127"/>
      <c r="H255" s="127"/>
      <c r="I255" s="127"/>
      <c r="L255" s="233"/>
      <c r="M255" s="233"/>
      <c r="N255" s="233"/>
      <c r="O255" s="233"/>
      <c r="W255" s="185"/>
      <c r="X255" s="185"/>
      <c r="Y255" s="185"/>
      <c r="Z255" s="185"/>
    </row>
    <row r="256" s="183" customFormat="true" ht="15" hidden="false" customHeight="false" outlineLevel="0" collapsed="false">
      <c r="A256" s="127"/>
      <c r="B256" s="127"/>
      <c r="C256" s="127"/>
      <c r="D256" s="127"/>
      <c r="E256" s="127"/>
      <c r="F256" s="127"/>
      <c r="G256" s="127"/>
      <c r="H256" s="127"/>
      <c r="I256" s="127"/>
      <c r="L256" s="233"/>
      <c r="M256" s="233"/>
      <c r="N256" s="233"/>
      <c r="O256" s="233"/>
      <c r="W256" s="185"/>
      <c r="X256" s="185"/>
      <c r="Y256" s="185"/>
      <c r="Z256" s="185"/>
    </row>
    <row r="257" s="183" customFormat="true" ht="15" hidden="false" customHeight="false" outlineLevel="0" collapsed="false">
      <c r="A257" s="127"/>
      <c r="B257" s="127"/>
      <c r="C257" s="127"/>
      <c r="D257" s="127"/>
      <c r="E257" s="127"/>
      <c r="F257" s="127"/>
      <c r="G257" s="127"/>
      <c r="H257" s="127"/>
      <c r="I257" s="127"/>
      <c r="L257" s="233"/>
      <c r="M257" s="233"/>
      <c r="N257" s="233"/>
      <c r="O257" s="233"/>
      <c r="W257" s="185"/>
      <c r="X257" s="185"/>
      <c r="Y257" s="185"/>
      <c r="Z257" s="185"/>
    </row>
    <row r="258" s="183" customFormat="true" ht="15" hidden="false" customHeight="false" outlineLevel="0" collapsed="false">
      <c r="A258" s="127"/>
      <c r="B258" s="127"/>
      <c r="C258" s="127"/>
      <c r="D258" s="127"/>
      <c r="E258" s="127"/>
      <c r="F258" s="127"/>
      <c r="G258" s="127"/>
      <c r="H258" s="127"/>
      <c r="I258" s="127"/>
      <c r="L258" s="233"/>
      <c r="M258" s="233"/>
      <c r="N258" s="233"/>
      <c r="O258" s="233"/>
      <c r="W258" s="185"/>
      <c r="X258" s="185"/>
      <c r="Y258" s="185"/>
      <c r="Z258" s="185"/>
    </row>
    <row r="259" s="183" customFormat="true" ht="15" hidden="false" customHeight="false" outlineLevel="0" collapsed="false">
      <c r="A259" s="127"/>
      <c r="B259" s="127"/>
      <c r="C259" s="127"/>
      <c r="D259" s="127"/>
      <c r="E259" s="127"/>
      <c r="F259" s="127"/>
      <c r="G259" s="127"/>
      <c r="H259" s="127"/>
      <c r="I259" s="127"/>
      <c r="L259" s="233"/>
      <c r="M259" s="233"/>
      <c r="N259" s="233"/>
      <c r="O259" s="233"/>
      <c r="W259" s="185"/>
      <c r="X259" s="185"/>
      <c r="Y259" s="185"/>
      <c r="Z259" s="185"/>
    </row>
    <row r="260" s="183" customFormat="true" ht="15" hidden="false" customHeight="false" outlineLevel="0" collapsed="false">
      <c r="A260" s="127"/>
      <c r="B260" s="127"/>
      <c r="C260" s="127"/>
      <c r="D260" s="127"/>
      <c r="E260" s="127"/>
      <c r="F260" s="127"/>
      <c r="G260" s="127"/>
      <c r="H260" s="127"/>
      <c r="I260" s="127"/>
      <c r="L260" s="233"/>
      <c r="M260" s="233"/>
      <c r="N260" s="233"/>
      <c r="O260" s="233"/>
      <c r="W260" s="185"/>
      <c r="X260" s="185"/>
      <c r="Y260" s="185"/>
      <c r="Z260" s="185"/>
    </row>
    <row r="261" s="183" customFormat="true" ht="15" hidden="false" customHeight="false" outlineLevel="0" collapsed="false">
      <c r="A261" s="127"/>
      <c r="B261" s="127"/>
      <c r="C261" s="127"/>
      <c r="D261" s="127"/>
      <c r="E261" s="127"/>
      <c r="F261" s="127"/>
      <c r="G261" s="127"/>
      <c r="H261" s="127"/>
      <c r="I261" s="127"/>
      <c r="L261" s="233"/>
      <c r="M261" s="233"/>
      <c r="N261" s="233"/>
      <c r="O261" s="233"/>
      <c r="W261" s="185"/>
      <c r="X261" s="185"/>
      <c r="Y261" s="185"/>
      <c r="Z261" s="185"/>
    </row>
    <row r="262" s="183" customFormat="true" ht="15" hidden="false" customHeight="false" outlineLevel="0" collapsed="false">
      <c r="A262" s="127"/>
      <c r="B262" s="127"/>
      <c r="C262" s="127"/>
      <c r="D262" s="127"/>
      <c r="E262" s="127"/>
      <c r="F262" s="127"/>
      <c r="G262" s="127"/>
      <c r="H262" s="127"/>
      <c r="I262" s="127"/>
      <c r="L262" s="233"/>
      <c r="M262" s="233"/>
      <c r="N262" s="233"/>
      <c r="O262" s="233"/>
      <c r="W262" s="185"/>
      <c r="X262" s="185"/>
      <c r="Y262" s="185"/>
      <c r="Z262" s="185"/>
    </row>
    <row r="263" s="183" customFormat="true" ht="15" hidden="false" customHeight="false" outlineLevel="0" collapsed="false">
      <c r="A263" s="127"/>
      <c r="B263" s="127"/>
      <c r="C263" s="127"/>
      <c r="D263" s="127"/>
      <c r="E263" s="127"/>
      <c r="F263" s="127"/>
      <c r="G263" s="127"/>
      <c r="H263" s="127"/>
      <c r="I263" s="127"/>
      <c r="L263" s="233"/>
      <c r="M263" s="233"/>
      <c r="N263" s="233"/>
      <c r="O263" s="233"/>
      <c r="W263" s="185"/>
      <c r="X263" s="185"/>
      <c r="Y263" s="185"/>
      <c r="Z263" s="185"/>
    </row>
    <row r="264" s="183" customFormat="true" ht="15" hidden="false" customHeight="false" outlineLevel="0" collapsed="false">
      <c r="A264" s="127"/>
      <c r="B264" s="127"/>
      <c r="C264" s="127"/>
      <c r="D264" s="127"/>
      <c r="E264" s="127"/>
      <c r="F264" s="127"/>
      <c r="G264" s="127"/>
      <c r="H264" s="127"/>
      <c r="I264" s="127"/>
      <c r="L264" s="233"/>
      <c r="M264" s="233"/>
      <c r="N264" s="233"/>
      <c r="O264" s="233"/>
      <c r="W264" s="185"/>
      <c r="X264" s="185"/>
      <c r="Y264" s="185"/>
      <c r="Z264" s="185"/>
    </row>
    <row r="265" s="183" customFormat="true" ht="15" hidden="false" customHeight="false" outlineLevel="0" collapsed="false">
      <c r="A265" s="127"/>
      <c r="B265" s="127"/>
      <c r="C265" s="127"/>
      <c r="D265" s="127"/>
      <c r="E265" s="127"/>
      <c r="F265" s="127"/>
      <c r="G265" s="127"/>
      <c r="H265" s="127"/>
      <c r="I265" s="127"/>
      <c r="L265" s="233"/>
      <c r="M265" s="233"/>
      <c r="N265" s="233"/>
      <c r="O265" s="233"/>
      <c r="W265" s="185"/>
      <c r="X265" s="185"/>
      <c r="Y265" s="185"/>
      <c r="Z265" s="185"/>
    </row>
    <row r="266" s="183" customFormat="true" ht="15" hidden="false" customHeight="false" outlineLevel="0" collapsed="false">
      <c r="A266" s="127"/>
      <c r="B266" s="127"/>
      <c r="C266" s="127"/>
      <c r="D266" s="127"/>
      <c r="E266" s="127"/>
      <c r="F266" s="127"/>
      <c r="G266" s="127"/>
      <c r="H266" s="127"/>
      <c r="I266" s="127"/>
      <c r="L266" s="233"/>
      <c r="M266" s="233"/>
      <c r="N266" s="233"/>
      <c r="O266" s="233"/>
      <c r="W266" s="185"/>
      <c r="X266" s="185"/>
      <c r="Y266" s="185"/>
      <c r="Z266" s="185"/>
    </row>
    <row r="267" s="183" customFormat="true" ht="15" hidden="false" customHeight="false" outlineLevel="0" collapsed="false">
      <c r="A267" s="127"/>
      <c r="B267" s="127"/>
      <c r="C267" s="127"/>
      <c r="D267" s="127"/>
      <c r="E267" s="127"/>
      <c r="F267" s="127"/>
      <c r="G267" s="127"/>
      <c r="H267" s="127"/>
      <c r="I267" s="127"/>
      <c r="L267" s="233"/>
      <c r="M267" s="233"/>
      <c r="N267" s="233"/>
      <c r="O267" s="233"/>
      <c r="W267" s="185"/>
      <c r="X267" s="185"/>
      <c r="Y267" s="185"/>
      <c r="Z267" s="185"/>
    </row>
    <row r="268" s="183" customFormat="true" ht="15" hidden="false" customHeight="false" outlineLevel="0" collapsed="false">
      <c r="A268" s="127"/>
      <c r="B268" s="127"/>
      <c r="C268" s="127"/>
      <c r="D268" s="127"/>
      <c r="E268" s="127"/>
      <c r="F268" s="127"/>
      <c r="G268" s="127"/>
      <c r="H268" s="127"/>
      <c r="I268" s="127"/>
      <c r="L268" s="233"/>
      <c r="M268" s="233"/>
      <c r="N268" s="233"/>
      <c r="O268" s="233"/>
      <c r="W268" s="185"/>
      <c r="X268" s="185"/>
      <c r="Y268" s="185"/>
      <c r="Z268" s="185"/>
    </row>
    <row r="269" s="183" customFormat="true" ht="15" hidden="false" customHeight="false" outlineLevel="0" collapsed="false">
      <c r="A269" s="127"/>
      <c r="B269" s="127"/>
      <c r="C269" s="127"/>
      <c r="D269" s="127"/>
      <c r="E269" s="127"/>
      <c r="F269" s="127"/>
      <c r="G269" s="127"/>
      <c r="H269" s="127"/>
      <c r="I269" s="127"/>
      <c r="L269" s="233"/>
      <c r="M269" s="233"/>
      <c r="N269" s="233"/>
      <c r="O269" s="233"/>
      <c r="W269" s="185"/>
      <c r="X269" s="185"/>
      <c r="Y269" s="185"/>
      <c r="Z269" s="185"/>
    </row>
    <row r="270" s="183" customFormat="true" ht="15" hidden="false" customHeight="false" outlineLevel="0" collapsed="false">
      <c r="A270" s="127"/>
      <c r="B270" s="127"/>
      <c r="C270" s="127"/>
      <c r="D270" s="127"/>
      <c r="E270" s="127"/>
      <c r="F270" s="127"/>
      <c r="G270" s="127"/>
      <c r="H270" s="127"/>
      <c r="I270" s="127"/>
      <c r="L270" s="233"/>
      <c r="M270" s="233"/>
      <c r="N270" s="233"/>
      <c r="O270" s="233"/>
      <c r="W270" s="185"/>
      <c r="X270" s="185"/>
      <c r="Y270" s="185"/>
      <c r="Z270" s="185"/>
    </row>
    <row r="271" s="183" customFormat="true" ht="15" hidden="false" customHeight="false" outlineLevel="0" collapsed="false">
      <c r="A271" s="127"/>
      <c r="B271" s="127"/>
      <c r="C271" s="127"/>
      <c r="D271" s="127"/>
      <c r="E271" s="127"/>
      <c r="F271" s="127"/>
      <c r="G271" s="127"/>
      <c r="H271" s="127"/>
      <c r="I271" s="127"/>
      <c r="L271" s="233"/>
      <c r="M271" s="233"/>
      <c r="N271" s="233"/>
      <c r="O271" s="233"/>
      <c r="W271" s="185"/>
      <c r="X271" s="185"/>
      <c r="Y271" s="185"/>
      <c r="Z271" s="185"/>
    </row>
    <row r="272" s="183" customFormat="true" ht="15" hidden="false" customHeight="false" outlineLevel="0" collapsed="false">
      <c r="A272" s="127"/>
      <c r="B272" s="127"/>
      <c r="C272" s="127"/>
      <c r="D272" s="127"/>
      <c r="E272" s="127"/>
      <c r="F272" s="127"/>
      <c r="G272" s="127"/>
      <c r="H272" s="127"/>
      <c r="I272" s="127"/>
      <c r="L272" s="233"/>
      <c r="M272" s="233"/>
      <c r="N272" s="233"/>
      <c r="O272" s="233"/>
      <c r="W272" s="185"/>
      <c r="X272" s="185"/>
      <c r="Y272" s="185"/>
      <c r="Z272" s="185"/>
    </row>
    <row r="273" s="183" customFormat="true" ht="15" hidden="false" customHeight="false" outlineLevel="0" collapsed="false">
      <c r="A273" s="127"/>
      <c r="B273" s="127"/>
      <c r="C273" s="127"/>
      <c r="D273" s="127"/>
      <c r="E273" s="127"/>
      <c r="F273" s="127"/>
      <c r="G273" s="127"/>
      <c r="H273" s="127"/>
      <c r="I273" s="127"/>
      <c r="L273" s="233"/>
      <c r="M273" s="233"/>
      <c r="N273" s="233"/>
      <c r="O273" s="233"/>
      <c r="W273" s="185"/>
      <c r="X273" s="185"/>
      <c r="Y273" s="185"/>
      <c r="Z273" s="185"/>
    </row>
  </sheetData>
  <mergeCells count="24">
    <mergeCell ref="A1:W1"/>
    <mergeCell ref="A2:W2"/>
    <mergeCell ref="A3:W3"/>
    <mergeCell ref="A4:A5"/>
    <mergeCell ref="B4:B5"/>
    <mergeCell ref="C4:C5"/>
    <mergeCell ref="D4:D5"/>
    <mergeCell ref="E4:E5"/>
    <mergeCell ref="F4:F5"/>
    <mergeCell ref="G4:G5"/>
    <mergeCell ref="H4:H5"/>
    <mergeCell ref="I4:I5"/>
    <mergeCell ref="J4:J5"/>
    <mergeCell ref="K4:K5"/>
    <mergeCell ref="L4:L5"/>
    <mergeCell ref="M4:P4"/>
    <mergeCell ref="Q4:U4"/>
    <mergeCell ref="V4:V5"/>
    <mergeCell ref="W4:W5"/>
    <mergeCell ref="A26:F26"/>
    <mergeCell ref="A39:F39"/>
    <mergeCell ref="A40:F40"/>
    <mergeCell ref="A45:W45"/>
    <mergeCell ref="J51:P51"/>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4" activeCellId="0" sqref="H14"/>
    </sheetView>
  </sheetViews>
  <sheetFormatPr defaultColWidth="9.15625" defaultRowHeight="12.75" zeroHeight="false" outlineLevelRow="0" outlineLevelCol="0"/>
  <cols>
    <col collapsed="false" customWidth="true" hidden="false" outlineLevel="0" max="1" min="1" style="238" width="5.43"/>
    <col collapsed="false" customWidth="true" hidden="false" outlineLevel="0" max="2" min="2" style="238" width="32.57"/>
    <col collapsed="false" customWidth="true" hidden="false" outlineLevel="0" max="3" min="3" style="238" width="14.28"/>
    <col collapsed="false" customWidth="true" hidden="false" outlineLevel="0" max="4" min="4" style="238" width="29.42"/>
    <col collapsed="false" customWidth="true" hidden="false" outlineLevel="0" max="5" min="5" style="238" width="12.29"/>
    <col collapsed="false" customWidth="true" hidden="false" outlineLevel="0" max="6" min="6" style="238" width="16"/>
    <col collapsed="false" customWidth="false" hidden="false" outlineLevel="0" max="7" min="7" style="238" width="9.14"/>
    <col collapsed="false" customWidth="true" hidden="false" outlineLevel="0" max="8" min="8" style="238" width="29.29"/>
    <col collapsed="false" customWidth="false" hidden="false" outlineLevel="0" max="255" min="9" style="238" width="9.14"/>
    <col collapsed="false" customWidth="true" hidden="false" outlineLevel="0" max="256" min="256" style="238" width="5.43"/>
    <col collapsed="false" customWidth="true" hidden="false" outlineLevel="0" max="257" min="257" style="238" width="8.29"/>
    <col collapsed="false" customWidth="true" hidden="false" outlineLevel="0" max="258" min="258" style="238" width="12.57"/>
    <col collapsed="false" customWidth="true" hidden="false" outlineLevel="0" max="259" min="259" style="238" width="14.28"/>
    <col collapsed="false" customWidth="true" hidden="false" outlineLevel="0" max="260" min="260" style="238" width="32"/>
    <col collapsed="false" customWidth="true" hidden="false" outlineLevel="0" max="261" min="261" style="238" width="21.14"/>
    <col collapsed="false" customWidth="true" hidden="false" outlineLevel="0" max="262" min="262" style="238" width="16"/>
    <col collapsed="false" customWidth="false" hidden="false" outlineLevel="0" max="511" min="263" style="238" width="9.14"/>
    <col collapsed="false" customWidth="true" hidden="false" outlineLevel="0" max="512" min="512" style="238" width="5.43"/>
    <col collapsed="false" customWidth="true" hidden="false" outlineLevel="0" max="513" min="513" style="238" width="8.29"/>
    <col collapsed="false" customWidth="true" hidden="false" outlineLevel="0" max="514" min="514" style="238" width="12.57"/>
    <col collapsed="false" customWidth="true" hidden="false" outlineLevel="0" max="515" min="515" style="238" width="14.28"/>
    <col collapsed="false" customWidth="true" hidden="false" outlineLevel="0" max="516" min="516" style="238" width="32"/>
    <col collapsed="false" customWidth="true" hidden="false" outlineLevel="0" max="517" min="517" style="238" width="21.14"/>
    <col collapsed="false" customWidth="true" hidden="false" outlineLevel="0" max="518" min="518" style="238" width="16"/>
    <col collapsed="false" customWidth="false" hidden="false" outlineLevel="0" max="767" min="519" style="238" width="9.14"/>
    <col collapsed="false" customWidth="true" hidden="false" outlineLevel="0" max="768" min="768" style="238" width="5.43"/>
    <col collapsed="false" customWidth="true" hidden="false" outlineLevel="0" max="769" min="769" style="238" width="8.29"/>
    <col collapsed="false" customWidth="true" hidden="false" outlineLevel="0" max="770" min="770" style="238" width="12.57"/>
    <col collapsed="false" customWidth="true" hidden="false" outlineLevel="0" max="771" min="771" style="238" width="14.28"/>
    <col collapsed="false" customWidth="true" hidden="false" outlineLevel="0" max="772" min="772" style="238" width="32"/>
    <col collapsed="false" customWidth="true" hidden="false" outlineLevel="0" max="773" min="773" style="238" width="21.14"/>
    <col collapsed="false" customWidth="true" hidden="false" outlineLevel="0" max="774" min="774" style="238" width="16"/>
    <col collapsed="false" customWidth="false" hidden="false" outlineLevel="0" max="1023" min="775" style="238" width="9.14"/>
    <col collapsed="false" customWidth="true" hidden="false" outlineLevel="0" max="1024" min="1024" style="238" width="5.43"/>
  </cols>
  <sheetData>
    <row r="1" customFormat="false" ht="12.75" hidden="false" customHeight="false" outlineLevel="0" collapsed="false">
      <c r="A1" s="239" t="s">
        <v>69</v>
      </c>
      <c r="B1" s="239"/>
      <c r="C1" s="239"/>
      <c r="D1" s="239"/>
      <c r="E1" s="239"/>
    </row>
    <row r="2" customFormat="false" ht="12.75" hidden="false" customHeight="false" outlineLevel="0" collapsed="false">
      <c r="A2" s="239" t="s">
        <v>253</v>
      </c>
      <c r="B2" s="239"/>
      <c r="C2" s="239"/>
      <c r="D2" s="239"/>
      <c r="E2" s="239"/>
    </row>
    <row r="3" s="243" customFormat="true" ht="12.75" hidden="false" customHeight="false" outlineLevel="0" collapsed="false">
      <c r="A3" s="240" t="s">
        <v>254</v>
      </c>
      <c r="B3" s="240"/>
      <c r="C3" s="241"/>
      <c r="D3" s="241"/>
      <c r="E3" s="242" t="s">
        <v>255</v>
      </c>
    </row>
    <row r="4" customFormat="false" ht="15" hidden="false" customHeight="true" outlineLevel="0" collapsed="false">
      <c r="A4" s="244" t="n">
        <v>1</v>
      </c>
      <c r="B4" s="245" t="s">
        <v>256</v>
      </c>
      <c r="C4" s="246" t="s">
        <v>257</v>
      </c>
      <c r="D4" s="246"/>
      <c r="E4" s="246"/>
    </row>
    <row r="5" customFormat="false" ht="90.75" hidden="false" customHeight="true" outlineLevel="0" collapsed="false">
      <c r="A5" s="244" t="n">
        <v>2</v>
      </c>
      <c r="B5" s="245" t="s">
        <v>258</v>
      </c>
      <c r="C5" s="247" t="s">
        <v>14</v>
      </c>
      <c r="D5" s="247"/>
      <c r="E5" s="247"/>
    </row>
    <row r="6" customFormat="false" ht="24.75" hidden="false" customHeight="true" outlineLevel="0" collapsed="false">
      <c r="A6" s="244" t="n">
        <v>3</v>
      </c>
      <c r="B6" s="245" t="s">
        <v>259</v>
      </c>
      <c r="C6" s="246" t="s">
        <v>260</v>
      </c>
      <c r="D6" s="246"/>
      <c r="E6" s="246"/>
    </row>
    <row r="7" customFormat="false" ht="12.75" hidden="false" customHeight="false" outlineLevel="0" collapsed="false">
      <c r="A7" s="244" t="n">
        <v>4</v>
      </c>
      <c r="B7" s="248" t="s">
        <v>261</v>
      </c>
      <c r="C7" s="248" t="s">
        <v>262</v>
      </c>
      <c r="D7" s="248"/>
      <c r="E7" s="248"/>
    </row>
    <row r="8" customFormat="false" ht="12.75" hidden="false" customHeight="false" outlineLevel="0" collapsed="false">
      <c r="A8" s="244" t="n">
        <v>5</v>
      </c>
      <c r="B8" s="247" t="s">
        <v>263</v>
      </c>
      <c r="C8" s="248" t="s">
        <v>264</v>
      </c>
      <c r="D8" s="248"/>
      <c r="E8" s="248"/>
    </row>
    <row r="9" customFormat="false" ht="12.75" hidden="false" customHeight="false" outlineLevel="0" collapsed="false">
      <c r="A9" s="244" t="n">
        <v>6</v>
      </c>
      <c r="B9" s="248" t="s">
        <v>265</v>
      </c>
      <c r="C9" s="248" t="s">
        <v>266</v>
      </c>
      <c r="D9" s="248"/>
      <c r="E9" s="248"/>
    </row>
    <row r="10" customFormat="false" ht="14.25" hidden="false" customHeight="true" outlineLevel="0" collapsed="false">
      <c r="A10" s="244" t="n">
        <v>7</v>
      </c>
      <c r="B10" s="247" t="s">
        <v>267</v>
      </c>
      <c r="C10" s="249" t="s">
        <v>268</v>
      </c>
      <c r="D10" s="249"/>
      <c r="E10" s="249"/>
    </row>
    <row r="11" customFormat="false" ht="12.75" hidden="false" customHeight="true" outlineLevel="0" collapsed="false">
      <c r="A11" s="250" t="n">
        <v>8</v>
      </c>
      <c r="B11" s="251" t="s">
        <v>269</v>
      </c>
      <c r="C11" s="247" t="s">
        <v>41</v>
      </c>
      <c r="D11" s="247"/>
      <c r="E11" s="252" t="n">
        <f aca="false">'RAR FEB 24 '!N34</f>
        <v>469980.11</v>
      </c>
    </row>
    <row r="12" customFormat="false" ht="12.75" hidden="false" customHeight="true" outlineLevel="0" collapsed="false">
      <c r="A12" s="250"/>
      <c r="B12" s="251"/>
      <c r="C12" s="247" t="s">
        <v>270</v>
      </c>
      <c r="D12" s="247"/>
      <c r="E12" s="252" t="n">
        <f aca="false">'RAR FEB 24 '!O34</f>
        <v>84596.43</v>
      </c>
    </row>
    <row r="13" customFormat="false" ht="12.75" hidden="false" customHeight="true" outlineLevel="0" collapsed="false">
      <c r="A13" s="250"/>
      <c r="B13" s="251"/>
      <c r="C13" s="247" t="s">
        <v>271</v>
      </c>
      <c r="D13" s="247"/>
      <c r="E13" s="252" t="n">
        <f aca="false">SUM(E11:E12)</f>
        <v>554576.54</v>
      </c>
    </row>
    <row r="14" customFormat="false" ht="24" hidden="false" customHeight="true" outlineLevel="0" collapsed="false">
      <c r="A14" s="244" t="n">
        <v>9</v>
      </c>
      <c r="B14" s="247" t="s">
        <v>272</v>
      </c>
      <c r="C14" s="248" t="s">
        <v>273</v>
      </c>
      <c r="D14" s="248"/>
      <c r="E14" s="248"/>
    </row>
    <row r="15" customFormat="false" ht="25.5" hidden="false" customHeight="false" outlineLevel="0" collapsed="false">
      <c r="A15" s="244" t="n">
        <v>10</v>
      </c>
      <c r="B15" s="247" t="s">
        <v>274</v>
      </c>
      <c r="C15" s="248" t="s">
        <v>275</v>
      </c>
      <c r="D15" s="248"/>
      <c r="E15" s="248"/>
    </row>
    <row r="16" customFormat="false" ht="25.5" hidden="false" customHeight="false" outlineLevel="0" collapsed="false">
      <c r="A16" s="244" t="n">
        <v>11</v>
      </c>
      <c r="B16" s="247" t="s">
        <v>276</v>
      </c>
      <c r="C16" s="248" t="s">
        <v>268</v>
      </c>
      <c r="D16" s="248"/>
      <c r="E16" s="248"/>
    </row>
    <row r="17" customFormat="false" ht="12.75" hidden="false" customHeight="true" outlineLevel="0" collapsed="false">
      <c r="A17" s="250" t="n">
        <v>12</v>
      </c>
      <c r="B17" s="253" t="s">
        <v>277</v>
      </c>
      <c r="C17" s="248" t="s">
        <v>278</v>
      </c>
      <c r="D17" s="248"/>
      <c r="E17" s="254" t="n">
        <v>0</v>
      </c>
      <c r="F17" s="255"/>
    </row>
    <row r="18" customFormat="false" ht="12.75" hidden="false" customHeight="false" outlineLevel="0" collapsed="false">
      <c r="A18" s="250"/>
      <c r="B18" s="253"/>
      <c r="C18" s="248" t="s">
        <v>279</v>
      </c>
      <c r="D18" s="248"/>
      <c r="E18" s="254" t="n">
        <v>0</v>
      </c>
    </row>
    <row r="19" customFormat="false" ht="12.75" hidden="false" customHeight="false" outlineLevel="0" collapsed="false">
      <c r="A19" s="250"/>
      <c r="B19" s="253"/>
      <c r="C19" s="248" t="s">
        <v>280</v>
      </c>
      <c r="D19" s="248"/>
      <c r="E19" s="254" t="n">
        <v>0</v>
      </c>
    </row>
    <row r="20" customFormat="false" ht="12.75" hidden="false" customHeight="false" outlineLevel="0" collapsed="false">
      <c r="A20" s="250"/>
      <c r="B20" s="253"/>
      <c r="C20" s="248" t="s">
        <v>281</v>
      </c>
      <c r="D20" s="248"/>
      <c r="E20" s="254" t="n">
        <v>0</v>
      </c>
      <c r="F20" s="255"/>
      <c r="H20" s="256"/>
    </row>
    <row r="21" customFormat="false" ht="12.75" hidden="false" customHeight="false" outlineLevel="0" collapsed="false">
      <c r="A21" s="250"/>
      <c r="B21" s="253"/>
      <c r="C21" s="248" t="s">
        <v>282</v>
      </c>
      <c r="D21" s="248"/>
      <c r="E21" s="254" t="n">
        <v>0</v>
      </c>
      <c r="F21" s="255"/>
      <c r="H21" s="256"/>
    </row>
    <row r="22" customFormat="false" ht="12.75" hidden="false" customHeight="false" outlineLevel="0" collapsed="false">
      <c r="A22" s="250"/>
      <c r="B22" s="253"/>
      <c r="C22" s="248" t="s">
        <v>283</v>
      </c>
      <c r="D22" s="248"/>
      <c r="E22" s="254" t="n">
        <f aca="false">SUM(E17:E20)</f>
        <v>0</v>
      </c>
      <c r="F22" s="256"/>
    </row>
    <row r="23" customFormat="false" ht="26.25" hidden="false" customHeight="true" outlineLevel="0" collapsed="false">
      <c r="A23" s="250" t="n">
        <v>13</v>
      </c>
      <c r="B23" s="247" t="s">
        <v>284</v>
      </c>
      <c r="C23" s="257" t="str">
        <f aca="false">C15</f>
        <v>Rs 5,54,576.52/-</v>
      </c>
      <c r="D23" s="257"/>
      <c r="E23" s="257"/>
      <c r="F23" s="256"/>
    </row>
    <row r="24" customFormat="false" ht="30.75" hidden="false" customHeight="true" outlineLevel="0" collapsed="false">
      <c r="A24" s="244" t="n">
        <v>14</v>
      </c>
      <c r="B24" s="247" t="s">
        <v>285</v>
      </c>
      <c r="C24" s="249" t="s">
        <v>268</v>
      </c>
      <c r="D24" s="249"/>
      <c r="E24" s="249"/>
    </row>
    <row r="25" customFormat="false" ht="40.5" hidden="false" customHeight="true" outlineLevel="0" collapsed="false">
      <c r="A25" s="244" t="n">
        <v>15</v>
      </c>
      <c r="B25" s="247" t="s">
        <v>286</v>
      </c>
      <c r="C25" s="248" t="s">
        <v>268</v>
      </c>
      <c r="D25" s="248"/>
      <c r="E25" s="248"/>
    </row>
    <row r="26" customFormat="false" ht="54" hidden="false" customHeight="true" outlineLevel="0" collapsed="false">
      <c r="A26" s="244" t="n">
        <v>16</v>
      </c>
      <c r="B26" s="247" t="s">
        <v>287</v>
      </c>
      <c r="C26" s="248" t="s">
        <v>268</v>
      </c>
      <c r="D26" s="248"/>
      <c r="E26" s="248"/>
    </row>
    <row r="27" customFormat="false" ht="12.75" hidden="false" customHeight="true" outlineLevel="0" collapsed="false">
      <c r="A27" s="258" t="n">
        <v>17</v>
      </c>
      <c r="B27" s="259" t="s">
        <v>288</v>
      </c>
      <c r="C27" s="259"/>
      <c r="D27" s="259"/>
      <c r="E27" s="259"/>
    </row>
    <row r="28" customFormat="false" ht="12.75" hidden="false" customHeight="true" outlineLevel="0" collapsed="false">
      <c r="A28" s="244" t="n">
        <v>17.1</v>
      </c>
      <c r="B28" s="260" t="s">
        <v>289</v>
      </c>
      <c r="C28" s="260"/>
      <c r="D28" s="260"/>
      <c r="E28" s="261" t="s">
        <v>268</v>
      </c>
    </row>
    <row r="29" customFormat="false" ht="12.75" hidden="false" customHeight="true" outlineLevel="0" collapsed="false">
      <c r="A29" s="244" t="n">
        <v>17.2</v>
      </c>
      <c r="B29" s="260" t="s">
        <v>290</v>
      </c>
      <c r="C29" s="260" t="s">
        <v>291</v>
      </c>
      <c r="D29" s="260" t="s">
        <v>291</v>
      </c>
      <c r="E29" s="261" t="s">
        <v>268</v>
      </c>
    </row>
    <row r="30" customFormat="false" ht="15.75" hidden="false" customHeight="true" outlineLevel="0" collapsed="false">
      <c r="A30" s="244" t="n">
        <v>17.3</v>
      </c>
      <c r="B30" s="260" t="s">
        <v>292</v>
      </c>
      <c r="C30" s="260" t="s">
        <v>293</v>
      </c>
      <c r="D30" s="260" t="s">
        <v>293</v>
      </c>
      <c r="E30" s="261" t="s">
        <v>268</v>
      </c>
    </row>
    <row r="31" customFormat="false" ht="12.75" hidden="false" customHeight="true" outlineLevel="0" collapsed="false">
      <c r="A31" s="244" t="n">
        <v>17.4</v>
      </c>
      <c r="B31" s="260" t="s">
        <v>294</v>
      </c>
      <c r="C31" s="260" t="s">
        <v>295</v>
      </c>
      <c r="D31" s="260" t="s">
        <v>295</v>
      </c>
      <c r="E31" s="261" t="s">
        <v>268</v>
      </c>
    </row>
    <row r="32" customFormat="false" ht="16.5" hidden="false" customHeight="true" outlineLevel="0" collapsed="false">
      <c r="A32" s="244" t="n">
        <v>17.5</v>
      </c>
      <c r="B32" s="260" t="s">
        <v>296</v>
      </c>
      <c r="C32" s="260" t="s">
        <v>297</v>
      </c>
      <c r="D32" s="260" t="s">
        <v>297</v>
      </c>
      <c r="E32" s="261" t="s">
        <v>268</v>
      </c>
    </row>
    <row r="33" customFormat="false" ht="12.75" hidden="false" customHeight="true" outlineLevel="0" collapsed="false">
      <c r="A33" s="244" t="n">
        <v>17.6</v>
      </c>
      <c r="B33" s="260" t="s">
        <v>298</v>
      </c>
      <c r="C33" s="260" t="s">
        <v>299</v>
      </c>
      <c r="D33" s="260" t="s">
        <v>299</v>
      </c>
      <c r="E33" s="261" t="s">
        <v>268</v>
      </c>
    </row>
    <row r="34" customFormat="false" ht="28.5" hidden="false" customHeight="true" outlineLevel="0" collapsed="false">
      <c r="A34" s="244" t="n">
        <v>18</v>
      </c>
      <c r="B34" s="260" t="s">
        <v>300</v>
      </c>
      <c r="C34" s="260" t="s">
        <v>301</v>
      </c>
      <c r="D34" s="260" t="s">
        <v>301</v>
      </c>
      <c r="E34" s="262" t="s">
        <v>302</v>
      </c>
    </row>
    <row r="35" customFormat="false" ht="45.75" hidden="false" customHeight="true" outlineLevel="0" collapsed="false">
      <c r="A35" s="250" t="n">
        <v>19</v>
      </c>
      <c r="B35" s="263" t="s">
        <v>303</v>
      </c>
      <c r="C35" s="263"/>
      <c r="D35" s="263"/>
      <c r="E35" s="263"/>
    </row>
    <row r="37" customFormat="false" ht="25.5" hidden="false" customHeight="true" outlineLevel="0" collapsed="false"/>
    <row r="38" customFormat="false" ht="12.75" hidden="false" customHeight="false" outlineLevel="0" collapsed="false">
      <c r="B38" s="258" t="s">
        <v>304</v>
      </c>
      <c r="D38" s="258" t="s">
        <v>305</v>
      </c>
    </row>
    <row r="39" customFormat="false" ht="12.75" hidden="false" customHeight="false" outlineLevel="0" collapsed="false">
      <c r="B39" s="258" t="s">
        <v>306</v>
      </c>
      <c r="D39" s="258" t="s">
        <v>307</v>
      </c>
    </row>
  </sheetData>
  <mergeCells count="39">
    <mergeCell ref="A1:E1"/>
    <mergeCell ref="A2:E2"/>
    <mergeCell ref="A3:B3"/>
    <mergeCell ref="C4:E4"/>
    <mergeCell ref="C5:E5"/>
    <mergeCell ref="C6:E6"/>
    <mergeCell ref="C7:E7"/>
    <mergeCell ref="C8:E8"/>
    <mergeCell ref="C9:E9"/>
    <mergeCell ref="C10:E10"/>
    <mergeCell ref="A11:A13"/>
    <mergeCell ref="B11:B13"/>
    <mergeCell ref="C11:D11"/>
    <mergeCell ref="C12:D12"/>
    <mergeCell ref="C13:D13"/>
    <mergeCell ref="C14:E14"/>
    <mergeCell ref="C15:E15"/>
    <mergeCell ref="C16:E16"/>
    <mergeCell ref="A17:A22"/>
    <mergeCell ref="B17:B22"/>
    <mergeCell ref="C17:D17"/>
    <mergeCell ref="C18:D18"/>
    <mergeCell ref="C19:D19"/>
    <mergeCell ref="C20:D20"/>
    <mergeCell ref="C21:D21"/>
    <mergeCell ref="C22:D22"/>
    <mergeCell ref="C23:E23"/>
    <mergeCell ref="C24:E24"/>
    <mergeCell ref="C25:E25"/>
    <mergeCell ref="C26:E26"/>
    <mergeCell ref="C27:E27"/>
    <mergeCell ref="B28:D28"/>
    <mergeCell ref="B29:D29"/>
    <mergeCell ref="B30:D30"/>
    <mergeCell ref="B31:D31"/>
    <mergeCell ref="B32:D32"/>
    <mergeCell ref="B33:D33"/>
    <mergeCell ref="B34:D34"/>
    <mergeCell ref="B35:E35"/>
  </mergeCells>
  <printOptions headings="false" gridLines="false" gridLinesSet="true" horizontalCentered="false" verticalCentered="false"/>
  <pageMargins left="0.640277777777778" right="0.157638888888889" top="0.747916666666667" bottom="0.747916666666667" header="0.511805555555555" footer="0.511805555555555"/>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9.15625" defaultRowHeight="15" zeroHeight="false" outlineLevelRow="0" outlineLevelCol="0"/>
  <cols>
    <col collapsed="false" customWidth="true" hidden="false" outlineLevel="0" max="1" min="1" style="0" width="17.29"/>
    <col collapsed="false" customWidth="true" hidden="false" outlineLevel="0" max="2" min="2" style="0" width="55.57"/>
    <col collapsed="false" customWidth="true" hidden="false" outlineLevel="0" max="3" min="3" style="0" width="54.99"/>
  </cols>
  <sheetData>
    <row r="1" customFormat="false" ht="22.5" hidden="false" customHeight="true" outlineLevel="0" collapsed="false">
      <c r="A1" s="264" t="s">
        <v>308</v>
      </c>
      <c r="B1" s="264"/>
      <c r="C1" s="264"/>
    </row>
    <row r="2" customFormat="false" ht="41.25" hidden="false" customHeight="true" outlineLevel="0" collapsed="false">
      <c r="A2" s="265" t="s">
        <v>309</v>
      </c>
      <c r="B2" s="265"/>
      <c r="C2" s="265"/>
    </row>
    <row r="3" customFormat="false" ht="18" hidden="false" customHeight="true" outlineLevel="0" collapsed="false">
      <c r="A3" s="266" t="s">
        <v>310</v>
      </c>
      <c r="B3" s="266"/>
      <c r="C3" s="266"/>
    </row>
    <row r="4" customFormat="false" ht="15" hidden="false" customHeight="false" outlineLevel="0" collapsed="false">
      <c r="A4" s="266" t="s">
        <v>311</v>
      </c>
      <c r="B4" s="266"/>
      <c r="C4" s="266"/>
    </row>
    <row r="5" customFormat="false" ht="15" hidden="false" customHeight="false" outlineLevel="0" collapsed="false">
      <c r="A5" s="267" t="s">
        <v>312</v>
      </c>
      <c r="B5" s="267"/>
      <c r="C5" s="267"/>
    </row>
    <row r="6" customFormat="false" ht="16.5" hidden="false" customHeight="false" outlineLevel="0" collapsed="false">
      <c r="A6" s="268"/>
      <c r="B6" s="268"/>
      <c r="C6" s="269"/>
    </row>
    <row r="7" customFormat="false" ht="16.5" hidden="false" customHeight="false" outlineLevel="0" collapsed="false">
      <c r="A7" s="270" t="s">
        <v>313</v>
      </c>
      <c r="B7" s="270" t="s">
        <v>314</v>
      </c>
      <c r="C7" s="270" t="s">
        <v>315</v>
      </c>
    </row>
    <row r="8" customFormat="false" ht="15" hidden="false" customHeight="false" outlineLevel="0" collapsed="false">
      <c r="A8" s="271" t="n">
        <v>1</v>
      </c>
      <c r="B8" s="272" t="s">
        <v>316</v>
      </c>
      <c r="C8" s="271" t="s">
        <v>317</v>
      </c>
    </row>
    <row r="9" customFormat="false" ht="15" hidden="false" customHeight="false" outlineLevel="0" collapsed="false">
      <c r="A9" s="271" t="n">
        <v>2</v>
      </c>
      <c r="B9" s="272" t="s">
        <v>318</v>
      </c>
      <c r="C9" s="271" t="s">
        <v>319</v>
      </c>
    </row>
    <row r="10" customFormat="false" ht="33" hidden="false" customHeight="true" outlineLevel="0" collapsed="false">
      <c r="A10" s="273" t="n">
        <v>3</v>
      </c>
      <c r="B10" s="274" t="s">
        <v>320</v>
      </c>
      <c r="C10" s="275" t="s">
        <v>321</v>
      </c>
    </row>
    <row r="11" customFormat="false" ht="15" hidden="false" customHeight="false" outlineLevel="0" collapsed="false">
      <c r="A11" s="271" t="n">
        <v>4</v>
      </c>
      <c r="B11" s="272" t="s">
        <v>322</v>
      </c>
      <c r="C11" s="276" t="n">
        <v>45152</v>
      </c>
    </row>
    <row r="12" customFormat="false" ht="15" hidden="false" customHeight="false" outlineLevel="0" collapsed="false">
      <c r="A12" s="271" t="n">
        <v>5</v>
      </c>
      <c r="B12" s="272" t="s">
        <v>323</v>
      </c>
      <c r="C12" s="276" t="n">
        <v>45882</v>
      </c>
    </row>
    <row r="13" customFormat="false" ht="15" hidden="false" customHeight="false" outlineLevel="0" collapsed="false">
      <c r="A13" s="271" t="n">
        <v>6</v>
      </c>
      <c r="B13" s="272" t="s">
        <v>324</v>
      </c>
      <c r="C13" s="277" t="s">
        <v>325</v>
      </c>
    </row>
    <row r="14" customFormat="false" ht="15" hidden="false" customHeight="false" outlineLevel="0" collapsed="false">
      <c r="A14" s="271" t="n">
        <v>7</v>
      </c>
      <c r="B14" s="272" t="s">
        <v>326</v>
      </c>
      <c r="C14" s="273" t="s">
        <v>327</v>
      </c>
    </row>
    <row r="15" customFormat="false" ht="15" hidden="false" customHeight="false" outlineLevel="0" collapsed="false">
      <c r="A15" s="271" t="n">
        <v>8</v>
      </c>
      <c r="B15" s="272" t="s">
        <v>328</v>
      </c>
      <c r="C15" s="273" t="s">
        <v>327</v>
      </c>
    </row>
    <row r="16" customFormat="false" ht="15" hidden="false" customHeight="false" outlineLevel="0" collapsed="false">
      <c r="A16" s="271" t="n">
        <v>9</v>
      </c>
      <c r="B16" s="278" t="s">
        <v>329</v>
      </c>
      <c r="C16" s="273" t="s">
        <v>327</v>
      </c>
    </row>
    <row r="17" customFormat="false" ht="28.5" hidden="false" customHeight="false" outlineLevel="0" collapsed="false">
      <c r="A17" s="271" t="n">
        <v>10</v>
      </c>
      <c r="B17" s="278" t="s">
        <v>330</v>
      </c>
      <c r="C17" s="271" t="s">
        <v>327</v>
      </c>
    </row>
    <row r="18" customFormat="false" ht="28.5" hidden="false" customHeight="false" outlineLevel="0" collapsed="false">
      <c r="A18" s="271" t="n">
        <v>11</v>
      </c>
      <c r="B18" s="278" t="s">
        <v>331</v>
      </c>
      <c r="C18" s="279" t="s">
        <v>332</v>
      </c>
    </row>
    <row r="19" customFormat="false" ht="15" hidden="false" customHeight="false" outlineLevel="0" collapsed="false">
      <c r="A19" s="280" t="n">
        <v>12</v>
      </c>
      <c r="B19" s="272" t="s">
        <v>333</v>
      </c>
      <c r="C19" s="273" t="s">
        <v>332</v>
      </c>
    </row>
    <row r="20" customFormat="false" ht="15" hidden="false" customHeight="false" outlineLevel="0" collapsed="false">
      <c r="A20" s="271" t="n">
        <v>13</v>
      </c>
      <c r="B20" s="278" t="s">
        <v>334</v>
      </c>
      <c r="C20" s="271" t="s">
        <v>327</v>
      </c>
    </row>
    <row r="21" customFormat="false" ht="15" hidden="false" customHeight="false" outlineLevel="0" collapsed="false">
      <c r="A21" s="271" t="n">
        <v>14</v>
      </c>
      <c r="B21" s="272" t="s">
        <v>335</v>
      </c>
      <c r="C21" s="271" t="s">
        <v>332</v>
      </c>
    </row>
    <row r="22" customFormat="false" ht="15" hidden="false" customHeight="false" outlineLevel="0" collapsed="false">
      <c r="A22" s="271" t="n">
        <v>15</v>
      </c>
      <c r="B22" s="272" t="s">
        <v>336</v>
      </c>
      <c r="C22" s="271" t="s">
        <v>332</v>
      </c>
    </row>
    <row r="23" customFormat="false" ht="15" hidden="false" customHeight="false" outlineLevel="0" collapsed="false">
      <c r="A23" s="280" t="n">
        <v>16</v>
      </c>
      <c r="B23" s="272" t="s">
        <v>337</v>
      </c>
      <c r="C23" s="271" t="s">
        <v>332</v>
      </c>
    </row>
    <row r="24" customFormat="false" ht="15" hidden="false" customHeight="false" outlineLevel="0" collapsed="false">
      <c r="A24" s="271" t="n">
        <v>17</v>
      </c>
      <c r="B24" s="272" t="s">
        <v>338</v>
      </c>
      <c r="C24" s="281" t="s">
        <v>332</v>
      </c>
    </row>
    <row r="25" customFormat="false" ht="15" hidden="false" customHeight="false" outlineLevel="0" collapsed="false">
      <c r="A25" s="271" t="n">
        <v>18</v>
      </c>
      <c r="B25" s="272" t="s">
        <v>339</v>
      </c>
      <c r="C25" s="281" t="s">
        <v>332</v>
      </c>
    </row>
    <row r="26" customFormat="false" ht="28.5" hidden="false" customHeight="false" outlineLevel="0" collapsed="false">
      <c r="A26" s="271" t="n">
        <v>19</v>
      </c>
      <c r="B26" s="278" t="s">
        <v>340</v>
      </c>
      <c r="C26" s="271" t="s">
        <v>332</v>
      </c>
    </row>
    <row r="27" customFormat="false" ht="30.75" hidden="false" customHeight="true" outlineLevel="0" collapsed="false">
      <c r="A27" s="280" t="n">
        <v>20</v>
      </c>
      <c r="B27" s="278" t="s">
        <v>341</v>
      </c>
      <c r="C27" s="271" t="s">
        <v>332</v>
      </c>
    </row>
    <row r="28" customFormat="false" ht="15" hidden="false" customHeight="false" outlineLevel="0" collapsed="false">
      <c r="A28" s="271" t="n">
        <v>21</v>
      </c>
      <c r="B28" s="272" t="s">
        <v>342</v>
      </c>
      <c r="C28" s="271" t="s">
        <v>343</v>
      </c>
    </row>
    <row r="29" customFormat="false" ht="15" hidden="false" customHeight="false" outlineLevel="0" collapsed="false">
      <c r="A29" s="271" t="n">
        <v>22</v>
      </c>
      <c r="B29" s="272" t="s">
        <v>344</v>
      </c>
      <c r="C29" s="271" t="s">
        <v>332</v>
      </c>
    </row>
    <row r="30" customFormat="false" ht="15" hidden="false" customHeight="false" outlineLevel="0" collapsed="false">
      <c r="A30" s="271" t="n">
        <v>23</v>
      </c>
      <c r="B30" s="272" t="s">
        <v>345</v>
      </c>
      <c r="C30" s="271" t="s">
        <v>346</v>
      </c>
    </row>
    <row r="31" customFormat="false" ht="15" hidden="false" customHeight="false" outlineLevel="0" collapsed="false">
      <c r="A31" s="280" t="n">
        <v>24</v>
      </c>
      <c r="B31" s="272" t="s">
        <v>347</v>
      </c>
      <c r="C31" s="271" t="s">
        <v>332</v>
      </c>
    </row>
    <row r="32" customFormat="false" ht="15" hidden="false" customHeight="false" outlineLevel="0" collapsed="false">
      <c r="A32" s="271" t="n">
        <v>25</v>
      </c>
      <c r="B32" s="272" t="s">
        <v>348</v>
      </c>
      <c r="C32" s="271" t="s">
        <v>332</v>
      </c>
    </row>
    <row r="33" customFormat="false" ht="28.5" hidden="false" customHeight="false" outlineLevel="0" collapsed="false">
      <c r="A33" s="271" t="n">
        <v>26</v>
      </c>
      <c r="B33" s="278" t="s">
        <v>349</v>
      </c>
      <c r="C33" s="271" t="s">
        <v>332</v>
      </c>
    </row>
    <row r="34" customFormat="false" ht="15" hidden="false" customHeight="false" outlineLevel="0" collapsed="false">
      <c r="A34" s="271" t="n">
        <v>27</v>
      </c>
      <c r="B34" s="272" t="s">
        <v>350</v>
      </c>
      <c r="C34" s="271" t="s">
        <v>351</v>
      </c>
    </row>
    <row r="35" customFormat="false" ht="15" hidden="false" customHeight="false" outlineLevel="0" collapsed="false">
      <c r="A35" s="280" t="n">
        <v>28</v>
      </c>
      <c r="B35" s="272" t="s">
        <v>352</v>
      </c>
      <c r="C35" s="271" t="s">
        <v>351</v>
      </c>
    </row>
    <row r="36" customFormat="false" ht="15" hidden="false" customHeight="false" outlineLevel="0" collapsed="false">
      <c r="A36" s="271" t="n">
        <v>29</v>
      </c>
      <c r="B36" s="272" t="s">
        <v>353</v>
      </c>
      <c r="C36" s="271" t="s">
        <v>327</v>
      </c>
    </row>
    <row r="37" customFormat="false" ht="28.5" hidden="false" customHeight="false" outlineLevel="0" collapsed="false">
      <c r="A37" s="271" t="n">
        <v>30</v>
      </c>
      <c r="B37" s="278" t="s">
        <v>354</v>
      </c>
      <c r="C37" s="271" t="s">
        <v>332</v>
      </c>
    </row>
    <row r="38" customFormat="false" ht="15" hidden="false" customHeight="false" outlineLevel="0" collapsed="false">
      <c r="A38" s="271" t="n">
        <v>31</v>
      </c>
      <c r="B38" s="272" t="s">
        <v>355</v>
      </c>
      <c r="C38" s="271" t="s">
        <v>327</v>
      </c>
    </row>
    <row r="39" customFormat="false" ht="45" hidden="false" customHeight="true" outlineLevel="0" collapsed="false">
      <c r="A39" s="280" t="n">
        <v>32</v>
      </c>
      <c r="B39" s="278" t="s">
        <v>356</v>
      </c>
      <c r="C39" s="273" t="s">
        <v>327</v>
      </c>
    </row>
    <row r="40" customFormat="false" ht="15" hidden="false" customHeight="false" outlineLevel="0" collapsed="false">
      <c r="A40" s="271" t="n">
        <v>33</v>
      </c>
      <c r="B40" s="272" t="s">
        <v>357</v>
      </c>
      <c r="C40" s="273" t="s">
        <v>332</v>
      </c>
    </row>
    <row r="41" customFormat="false" ht="15" hidden="false" customHeight="false" outlineLevel="0" collapsed="false">
      <c r="A41" s="271" t="n">
        <v>34</v>
      </c>
      <c r="B41" s="272" t="s">
        <v>358</v>
      </c>
      <c r="C41" s="282" t="s">
        <v>327</v>
      </c>
    </row>
    <row r="42" customFormat="false" ht="15" hidden="false" customHeight="true" outlineLevel="0" collapsed="false">
      <c r="A42" s="271" t="n">
        <v>35</v>
      </c>
      <c r="B42" s="272" t="s">
        <v>359</v>
      </c>
      <c r="C42" s="282" t="s">
        <v>327</v>
      </c>
    </row>
    <row r="43" customFormat="false" ht="15" hidden="false" customHeight="false" outlineLevel="0" collapsed="false">
      <c r="A43" s="280" t="n">
        <v>36</v>
      </c>
      <c r="B43" s="272" t="s">
        <v>360</v>
      </c>
      <c r="C43" s="282" t="s">
        <v>327</v>
      </c>
    </row>
    <row r="44" customFormat="false" ht="28.5" hidden="false" customHeight="false" outlineLevel="0" collapsed="false">
      <c r="A44" s="271" t="n">
        <v>37</v>
      </c>
      <c r="B44" s="278" t="s">
        <v>361</v>
      </c>
      <c r="C44" s="273" t="s">
        <v>327</v>
      </c>
    </row>
    <row r="45" customFormat="false" ht="42.75" hidden="false" customHeight="false" outlineLevel="0" collapsed="false">
      <c r="A45" s="271" t="n">
        <v>38</v>
      </c>
      <c r="B45" s="283" t="s">
        <v>362</v>
      </c>
      <c r="C45" s="284" t="s">
        <v>363</v>
      </c>
    </row>
    <row r="46" customFormat="false" ht="15" hidden="false" customHeight="false" outlineLevel="0" collapsed="false">
      <c r="A46" s="285"/>
      <c r="B46" s="285"/>
      <c r="C46" s="286"/>
    </row>
    <row r="47" customFormat="false" ht="15" hidden="false" customHeight="false" outlineLevel="0" collapsed="false">
      <c r="A47" s="285"/>
      <c r="B47" s="285"/>
      <c r="C47" s="286"/>
    </row>
    <row r="48" customFormat="false" ht="15" hidden="false" customHeight="false" outlineLevel="0" collapsed="false">
      <c r="A48" s="285"/>
      <c r="B48" s="285"/>
      <c r="C48" s="286"/>
    </row>
    <row r="49" customFormat="false" ht="16.5" hidden="false" customHeight="false" outlineLevel="0" collapsed="false">
      <c r="A49" s="287"/>
      <c r="B49" s="287" t="s">
        <v>364</v>
      </c>
      <c r="C49" s="288" t="s">
        <v>365</v>
      </c>
    </row>
    <row r="50" customFormat="false" ht="16.5" hidden="false" customHeight="false" outlineLevel="0" collapsed="false">
      <c r="A50" s="287"/>
      <c r="B50" s="289" t="s">
        <v>366</v>
      </c>
      <c r="C50" s="290" t="s">
        <v>367</v>
      </c>
    </row>
    <row r="51" customFormat="false" ht="15" hidden="false" customHeight="false" outlineLevel="0" collapsed="false">
      <c r="C51" s="99"/>
    </row>
  </sheetData>
  <mergeCells count="5">
    <mergeCell ref="A1:C1"/>
    <mergeCell ref="A2:C2"/>
    <mergeCell ref="A3:C3"/>
    <mergeCell ref="A4:C4"/>
    <mergeCell ref="A5:C5"/>
  </mergeCells>
  <printOptions headings="false" gridLines="false" gridLinesSet="true" horizontalCentered="false" verticalCentered="false"/>
  <pageMargins left="0.7" right="0.7" top="0.75" bottom="0.75"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5" activeCellId="0" sqref="I15"/>
    </sheetView>
  </sheetViews>
  <sheetFormatPr defaultColWidth="9.15625" defaultRowHeight="15" zeroHeight="false" outlineLevelRow="0" outlineLevelCol="0"/>
  <cols>
    <col collapsed="false" customWidth="true" hidden="false" outlineLevel="0" max="2" min="2" style="0" width="24"/>
    <col collapsed="false" customWidth="true" hidden="false" outlineLevel="0" max="3" min="3" style="0" width="18.14"/>
    <col collapsed="false" customWidth="true" hidden="false" outlineLevel="0" max="4" min="4" style="0" width="14.86"/>
    <col collapsed="false" customWidth="true" hidden="false" outlineLevel="0" max="6" min="6" style="0" width="15.57"/>
    <col collapsed="false" customWidth="true" hidden="false" outlineLevel="0" max="7" min="7" style="0" width="13.01"/>
  </cols>
  <sheetData>
    <row r="1" customFormat="false" ht="15" hidden="false" customHeight="true" outlineLevel="0" collapsed="false">
      <c r="A1" s="291" t="s">
        <v>368</v>
      </c>
      <c r="B1" s="291"/>
      <c r="C1" s="291"/>
      <c r="D1" s="291"/>
      <c r="E1" s="291"/>
      <c r="F1" s="291"/>
    </row>
    <row r="2" customFormat="false" ht="15" hidden="false" customHeight="true" outlineLevel="0" collapsed="false">
      <c r="A2" s="292" t="s">
        <v>369</v>
      </c>
      <c r="B2" s="292"/>
      <c r="C2" s="292"/>
      <c r="D2" s="292"/>
      <c r="E2" s="292"/>
      <c r="F2" s="292"/>
    </row>
    <row r="3" customFormat="false" ht="15" hidden="false" customHeight="false" outlineLevel="0" collapsed="false">
      <c r="A3" s="293"/>
      <c r="B3" s="293"/>
      <c r="C3" s="293"/>
      <c r="D3" s="293"/>
      <c r="E3" s="293"/>
      <c r="F3" s="293"/>
    </row>
    <row r="4" customFormat="false" ht="15" hidden="false" customHeight="true" outlineLevel="0" collapsed="false">
      <c r="A4" s="293" t="s">
        <v>370</v>
      </c>
      <c r="B4" s="293"/>
      <c r="C4" s="293"/>
      <c r="D4" s="293"/>
      <c r="E4" s="293"/>
      <c r="F4" s="293"/>
    </row>
    <row r="5" customFormat="false" ht="15" hidden="false" customHeight="true" outlineLevel="0" collapsed="false">
      <c r="A5" s="293" t="s">
        <v>371</v>
      </c>
      <c r="B5" s="293"/>
      <c r="C5" s="293"/>
      <c r="D5" s="293"/>
      <c r="E5" s="293"/>
      <c r="F5" s="293"/>
    </row>
    <row r="6" customFormat="false" ht="15.75" hidden="false" customHeight="true" outlineLevel="0" collapsed="false">
      <c r="A6" s="294" t="s">
        <v>372</v>
      </c>
      <c r="B6" s="294"/>
      <c r="C6" s="294"/>
      <c r="D6" s="294"/>
      <c r="E6" s="294"/>
      <c r="F6" s="294"/>
    </row>
    <row r="7" customFormat="false" ht="26.25" hidden="false" customHeight="false" outlineLevel="0" collapsed="false">
      <c r="A7" s="294" t="s">
        <v>373</v>
      </c>
      <c r="B7" s="295" t="s">
        <v>374</v>
      </c>
      <c r="C7" s="296" t="s">
        <v>375</v>
      </c>
      <c r="D7" s="296" t="s">
        <v>376</v>
      </c>
      <c r="E7" s="296" t="s">
        <v>377</v>
      </c>
      <c r="F7" s="296" t="s">
        <v>378</v>
      </c>
    </row>
    <row r="8" customFormat="false" ht="15.75" hidden="false" customHeight="false" outlineLevel="0" collapsed="false">
      <c r="A8" s="297" t="n">
        <v>1</v>
      </c>
      <c r="B8" s="298" t="s">
        <v>379</v>
      </c>
      <c r="C8" s="299" t="n">
        <v>504</v>
      </c>
      <c r="D8" s="299" t="n">
        <f aca="false">PF_ESI!C39</f>
        <v>259.5</v>
      </c>
      <c r="E8" s="299" t="n">
        <f aca="false">D8</f>
        <v>259.5</v>
      </c>
      <c r="F8" s="300" t="n">
        <f aca="false">C8*D8</f>
        <v>130788</v>
      </c>
    </row>
    <row r="9" customFormat="false" ht="15.75" hidden="false" customHeight="false" outlineLevel="0" collapsed="false">
      <c r="A9" s="297" t="n">
        <v>2</v>
      </c>
      <c r="B9" s="298" t="s">
        <v>380</v>
      </c>
      <c r="C9" s="299" t="n">
        <v>589</v>
      </c>
      <c r="D9" s="299" t="n">
        <f aca="false">PF_ESI!C26</f>
        <v>193.5</v>
      </c>
      <c r="E9" s="299" t="n">
        <f aca="false">D9</f>
        <v>193.5</v>
      </c>
      <c r="F9" s="300" t="n">
        <f aca="false">C9*D9</f>
        <v>113971.5</v>
      </c>
    </row>
    <row r="10" customFormat="false" ht="15.75" hidden="false" customHeight="false" outlineLevel="0" collapsed="false">
      <c r="A10" s="297" t="n">
        <v>3</v>
      </c>
      <c r="B10" s="298" t="s">
        <v>381</v>
      </c>
      <c r="C10" s="299" t="n">
        <v>709</v>
      </c>
      <c r="D10" s="299" t="n">
        <f aca="false">PF_ESI!C16</f>
        <v>208</v>
      </c>
      <c r="E10" s="299" t="n">
        <f aca="false">D10</f>
        <v>208</v>
      </c>
      <c r="F10" s="300" t="n">
        <f aca="false">C10*D10</f>
        <v>147472</v>
      </c>
    </row>
    <row r="11" customFormat="false" ht="26.25" hidden="false" customHeight="false" outlineLevel="0" collapsed="false">
      <c r="A11" s="297" t="n">
        <v>4</v>
      </c>
      <c r="B11" s="298" t="s">
        <v>382</v>
      </c>
      <c r="C11" s="299" t="s">
        <v>383</v>
      </c>
      <c r="D11" s="299" t="s">
        <v>383</v>
      </c>
      <c r="E11" s="299" t="str">
        <f aca="false">D11</f>
        <v>NIL</v>
      </c>
      <c r="F11" s="301" t="s">
        <v>383</v>
      </c>
    </row>
    <row r="12" customFormat="false" ht="15.75" hidden="false" customHeight="false" outlineLevel="0" collapsed="false">
      <c r="A12" s="297" t="n">
        <v>5</v>
      </c>
      <c r="B12" s="298" t="s">
        <v>384</v>
      </c>
      <c r="C12" s="299" t="s">
        <v>383</v>
      </c>
      <c r="D12" s="299" t="s">
        <v>383</v>
      </c>
      <c r="E12" s="299" t="str">
        <f aca="false">D12</f>
        <v>NIL</v>
      </c>
      <c r="F12" s="301" t="s">
        <v>383</v>
      </c>
    </row>
    <row r="13" customFormat="false" ht="15.75" hidden="false" customHeight="true" outlineLevel="0" collapsed="false">
      <c r="A13" s="302" t="n">
        <v>6</v>
      </c>
      <c r="B13" s="302" t="s">
        <v>385</v>
      </c>
      <c r="C13" s="299" t="n">
        <v>504</v>
      </c>
      <c r="D13" s="299" t="n">
        <v>0</v>
      </c>
      <c r="E13" s="299" t="n">
        <f aca="false">D13</f>
        <v>0</v>
      </c>
      <c r="F13" s="301" t="n">
        <f aca="false">C13*D13</f>
        <v>0</v>
      </c>
    </row>
    <row r="14" customFormat="false" ht="15.75" hidden="false" customHeight="false" outlineLevel="0" collapsed="false">
      <c r="A14" s="302"/>
      <c r="B14" s="302"/>
      <c r="C14" s="299" t="n">
        <v>589</v>
      </c>
      <c r="D14" s="299" t="n">
        <v>0</v>
      </c>
      <c r="E14" s="299" t="n">
        <f aca="false">D14</f>
        <v>0</v>
      </c>
      <c r="F14" s="301" t="n">
        <f aca="false">C14*D14</f>
        <v>0</v>
      </c>
    </row>
    <row r="15" customFormat="false" ht="15.75" hidden="false" customHeight="false" outlineLevel="0" collapsed="false">
      <c r="A15" s="302"/>
      <c r="B15" s="302"/>
      <c r="C15" s="299" t="n">
        <v>709</v>
      </c>
      <c r="D15" s="299" t="n">
        <v>0</v>
      </c>
      <c r="E15" s="299" t="n">
        <f aca="false">D15</f>
        <v>0</v>
      </c>
      <c r="F15" s="301" t="n">
        <f aca="false">C15*D15</f>
        <v>0</v>
      </c>
    </row>
    <row r="16" customFormat="false" ht="15.75" hidden="false" customHeight="false" outlineLevel="0" collapsed="false">
      <c r="A16" s="297" t="n">
        <v>7</v>
      </c>
      <c r="B16" s="298" t="s">
        <v>386</v>
      </c>
      <c r="C16" s="303" t="n">
        <v>0.125</v>
      </c>
      <c r="D16" s="299"/>
      <c r="E16" s="299"/>
      <c r="F16" s="300" t="n">
        <f aca="false">PF_ESI!M40</f>
        <v>47810.59</v>
      </c>
    </row>
    <row r="17" customFormat="false" ht="15.75" hidden="false" customHeight="true" outlineLevel="0" collapsed="false">
      <c r="A17" s="297" t="n">
        <v>8</v>
      </c>
      <c r="B17" s="298" t="s">
        <v>55</v>
      </c>
      <c r="C17" s="303" t="n">
        <v>0.0325</v>
      </c>
      <c r="D17" s="299"/>
      <c r="E17" s="299"/>
      <c r="F17" s="300" t="n">
        <f aca="false">PF_ESI!P40</f>
        <v>12747.59</v>
      </c>
    </row>
    <row r="18" customFormat="false" ht="15.75" hidden="false" customHeight="false" outlineLevel="0" collapsed="false">
      <c r="A18" s="297" t="n">
        <v>9</v>
      </c>
      <c r="B18" s="298" t="s">
        <v>387</v>
      </c>
      <c r="C18" s="303" t="n">
        <v>0.005</v>
      </c>
      <c r="D18" s="299"/>
      <c r="E18" s="299"/>
      <c r="F18" s="300" t="n">
        <f aca="false">PF_ESI!N40</f>
        <v>1912.45</v>
      </c>
    </row>
    <row r="19" customFormat="false" ht="15.75" hidden="false" customHeight="false" outlineLevel="0" collapsed="false">
      <c r="A19" s="297" t="n">
        <v>10</v>
      </c>
      <c r="B19" s="298" t="s">
        <v>388</v>
      </c>
      <c r="C19" s="299"/>
      <c r="D19" s="299"/>
      <c r="E19" s="299"/>
      <c r="F19" s="301"/>
    </row>
    <row r="20" customFormat="false" ht="26.25" hidden="false" customHeight="false" outlineLevel="0" collapsed="false">
      <c r="A20" s="297" t="n">
        <v>11</v>
      </c>
      <c r="B20" s="298" t="s">
        <v>389</v>
      </c>
      <c r="C20" s="299"/>
      <c r="D20" s="299"/>
      <c r="E20" s="299"/>
      <c r="F20" s="300" t="n">
        <f aca="false">(19.69*Wage_Calculation!D8)+(23*Wage_Calculation!D9)+(27.49*Wage_Calculation!D10)</f>
        <v>15277.975</v>
      </c>
      <c r="G20" s="304"/>
    </row>
    <row r="21" customFormat="false" ht="15.75" hidden="false" customHeight="false" outlineLevel="0" collapsed="false">
      <c r="A21" s="297" t="n">
        <v>12</v>
      </c>
      <c r="B21" s="298" t="s">
        <v>390</v>
      </c>
      <c r="C21" s="305" t="n">
        <v>0.18</v>
      </c>
      <c r="D21" s="299"/>
      <c r="E21" s="299"/>
      <c r="F21" s="300" t="n">
        <f aca="false">18%*SUM(F8:F20)</f>
        <v>84596.4189</v>
      </c>
    </row>
    <row r="22" customFormat="false" ht="15.75" hidden="false" customHeight="false" outlineLevel="0" collapsed="false">
      <c r="A22" s="306" t="s">
        <v>391</v>
      </c>
      <c r="B22" s="295" t="s">
        <v>392</v>
      </c>
      <c r="C22" s="299"/>
      <c r="D22" s="299"/>
      <c r="E22" s="299"/>
      <c r="F22" s="300" t="n">
        <f aca="false">F8+F9+F10+F16+F17+F18+F20+F21+F13+F14+F15</f>
        <v>554576.5239</v>
      </c>
    </row>
    <row r="23" customFormat="false" ht="15.75" hidden="false" customHeight="false" outlineLevel="0" collapsed="false">
      <c r="A23" s="297"/>
      <c r="B23" s="298" t="s">
        <v>393</v>
      </c>
      <c r="C23" s="299" t="s">
        <v>383</v>
      </c>
      <c r="D23" s="299" t="s">
        <v>383</v>
      </c>
      <c r="E23" s="299" t="s">
        <v>383</v>
      </c>
      <c r="F23" s="301" t="s">
        <v>383</v>
      </c>
    </row>
    <row r="24" customFormat="false" ht="15.75" hidden="false" customHeight="false" outlineLevel="0" collapsed="false">
      <c r="A24" s="297"/>
      <c r="B24" s="298" t="s">
        <v>280</v>
      </c>
      <c r="C24" s="299" t="s">
        <v>383</v>
      </c>
      <c r="D24" s="299" t="s">
        <v>383</v>
      </c>
      <c r="E24" s="299" t="s">
        <v>383</v>
      </c>
      <c r="F24" s="301" t="s">
        <v>383</v>
      </c>
    </row>
    <row r="25" customFormat="false" ht="15.75" hidden="false" customHeight="false" outlineLevel="0" collapsed="false">
      <c r="A25" s="297"/>
      <c r="B25" s="298" t="s">
        <v>394</v>
      </c>
      <c r="C25" s="305"/>
      <c r="D25" s="299"/>
      <c r="E25" s="299"/>
      <c r="F25" s="300"/>
    </row>
    <row r="26" customFormat="false" ht="26.25" hidden="false" customHeight="false" outlineLevel="0" collapsed="false">
      <c r="A26" s="297"/>
      <c r="B26" s="298" t="s">
        <v>395</v>
      </c>
      <c r="C26" s="299"/>
      <c r="D26" s="299"/>
      <c r="E26" s="299"/>
      <c r="F26" s="299"/>
    </row>
    <row r="27" customFormat="false" ht="15.75" hidden="false" customHeight="false" outlineLevel="0" collapsed="false">
      <c r="A27" s="306" t="s">
        <v>396</v>
      </c>
      <c r="B27" s="295" t="s">
        <v>397</v>
      </c>
      <c r="C27" s="298"/>
      <c r="D27" s="298"/>
      <c r="E27" s="298"/>
      <c r="F27" s="298"/>
    </row>
    <row r="28" customFormat="false" ht="15.75" hidden="false" customHeight="false" outlineLevel="0" collapsed="false">
      <c r="A28" s="306" t="s">
        <v>398</v>
      </c>
      <c r="B28" s="295" t="s">
        <v>399</v>
      </c>
      <c r="C28" s="298"/>
      <c r="D28" s="298"/>
      <c r="E28" s="298"/>
      <c r="F28" s="307" t="n">
        <f aca="false">F22-F27</f>
        <v>554576.5239</v>
      </c>
    </row>
    <row r="29" customFormat="false" ht="39" hidden="true" customHeight="false" outlineLevel="0" collapsed="false">
      <c r="A29" s="308"/>
      <c r="B29" s="298" t="s">
        <v>400</v>
      </c>
      <c r="C29" s="298"/>
      <c r="D29" s="298"/>
      <c r="E29" s="298"/>
      <c r="F29" s="298"/>
    </row>
    <row r="30" customFormat="false" ht="39" hidden="true" customHeight="false" outlineLevel="0" collapsed="false">
      <c r="A30" s="308"/>
      <c r="B30" s="298" t="s">
        <v>401</v>
      </c>
      <c r="C30" s="298"/>
      <c r="D30" s="298"/>
      <c r="E30" s="298"/>
      <c r="F30" s="298"/>
    </row>
    <row r="31" customFormat="false" ht="15" hidden="false" customHeight="true" outlineLevel="0" collapsed="false">
      <c r="A31" s="309" t="s">
        <v>402</v>
      </c>
      <c r="B31" s="309"/>
      <c r="C31" s="309"/>
      <c r="D31" s="309"/>
      <c r="E31" s="309"/>
      <c r="F31" s="309"/>
    </row>
    <row r="32" customFormat="false" ht="15" hidden="false" customHeight="false" outlineLevel="0" collapsed="false">
      <c r="A32" s="310"/>
      <c r="B32" s="310"/>
      <c r="C32" s="310"/>
      <c r="D32" s="310"/>
      <c r="E32" s="310"/>
      <c r="F32" s="310"/>
    </row>
    <row r="33" customFormat="false" ht="14.25" hidden="false" customHeight="true" outlineLevel="0" collapsed="false">
      <c r="A33" s="310" t="s">
        <v>403</v>
      </c>
      <c r="B33" s="310"/>
      <c r="C33" s="310"/>
      <c r="D33" s="310"/>
      <c r="E33" s="310"/>
      <c r="F33" s="310"/>
    </row>
    <row r="34" customFormat="false" ht="18" hidden="false" customHeight="true" outlineLevel="0" collapsed="false">
      <c r="A34" s="310" t="s">
        <v>404</v>
      </c>
      <c r="B34" s="310"/>
      <c r="C34" s="310"/>
      <c r="D34" s="310"/>
      <c r="E34" s="310"/>
      <c r="F34" s="310"/>
    </row>
    <row r="35" customFormat="false" ht="29.25" hidden="false" customHeight="true" outlineLevel="0" collapsed="false">
      <c r="A35" s="310" t="s">
        <v>405</v>
      </c>
      <c r="B35" s="310"/>
      <c r="C35" s="310"/>
      <c r="D35" s="310"/>
      <c r="E35" s="310"/>
      <c r="F35" s="310"/>
    </row>
    <row r="36" customFormat="false" ht="15" hidden="false" customHeight="false" outlineLevel="0" collapsed="false">
      <c r="A36" s="310"/>
      <c r="B36" s="310"/>
      <c r="C36" s="310"/>
      <c r="D36" s="310"/>
      <c r="E36" s="310"/>
      <c r="F36" s="310"/>
    </row>
    <row r="37" customFormat="false" ht="15" hidden="false" customHeight="true" outlineLevel="0" collapsed="false">
      <c r="A37" s="310" t="s">
        <v>406</v>
      </c>
      <c r="B37" s="310"/>
      <c r="C37" s="310"/>
      <c r="D37" s="310"/>
      <c r="E37" s="310"/>
      <c r="F37" s="310"/>
    </row>
    <row r="38" customFormat="false" ht="11.25" hidden="false" customHeight="true" outlineLevel="0" collapsed="false">
      <c r="A38" s="310" t="s">
        <v>407</v>
      </c>
      <c r="B38" s="310"/>
      <c r="C38" s="310"/>
      <c r="D38" s="310"/>
      <c r="E38" s="310"/>
      <c r="F38" s="310"/>
    </row>
    <row r="39" customFormat="false" ht="15" hidden="false" customHeight="false" outlineLevel="0" collapsed="false">
      <c r="A39" s="310"/>
      <c r="B39" s="310"/>
      <c r="C39" s="310"/>
      <c r="D39" s="310"/>
      <c r="E39" s="310"/>
      <c r="F39" s="310"/>
    </row>
    <row r="40" customFormat="false" ht="15" hidden="false" customHeight="false" outlineLevel="0" collapsed="false">
      <c r="A40" s="310"/>
      <c r="B40" s="310"/>
      <c r="C40" s="310"/>
      <c r="D40" s="310"/>
      <c r="E40" s="310"/>
      <c r="F40" s="310"/>
    </row>
    <row r="41" customFormat="false" ht="15" hidden="false" customHeight="false" outlineLevel="0" collapsed="false">
      <c r="A41" s="310"/>
      <c r="B41" s="310"/>
      <c r="C41" s="310"/>
      <c r="D41" s="310"/>
      <c r="E41" s="310"/>
      <c r="F41" s="310"/>
    </row>
    <row r="42" customFormat="false" ht="15" hidden="false" customHeight="true" outlineLevel="0" collapsed="false">
      <c r="A42" s="310" t="s">
        <v>408</v>
      </c>
      <c r="B42" s="310"/>
      <c r="C42" s="310"/>
      <c r="D42" s="310"/>
      <c r="E42" s="310"/>
      <c r="F42" s="310"/>
    </row>
    <row r="43" customFormat="false" ht="15" hidden="false" customHeight="false" outlineLevel="0" collapsed="false">
      <c r="A43" s="310"/>
      <c r="B43" s="310"/>
      <c r="C43" s="310"/>
      <c r="D43" s="310"/>
      <c r="E43" s="310"/>
      <c r="F43" s="310"/>
    </row>
    <row r="44" customFormat="false" ht="15" hidden="false" customHeight="false" outlineLevel="0" collapsed="false">
      <c r="A44" s="310"/>
      <c r="B44" s="310"/>
      <c r="C44" s="310"/>
      <c r="D44" s="310"/>
      <c r="E44" s="310"/>
      <c r="F44" s="310"/>
    </row>
    <row r="45" customFormat="false" ht="15" hidden="false" customHeight="false" outlineLevel="0" collapsed="false">
      <c r="A45" s="310"/>
      <c r="B45" s="310"/>
      <c r="C45" s="310"/>
      <c r="D45" s="310"/>
      <c r="E45" s="310"/>
      <c r="F45" s="310"/>
    </row>
    <row r="46" customFormat="false" ht="27.75" hidden="false" customHeight="true" outlineLevel="0" collapsed="false">
      <c r="A46" s="310" t="s">
        <v>409</v>
      </c>
      <c r="B46" s="310"/>
      <c r="C46" s="310"/>
      <c r="D46" s="310"/>
      <c r="E46" s="310"/>
      <c r="F46" s="310"/>
    </row>
    <row r="47" customFormat="false" ht="15.75" hidden="false" customHeight="false" outlineLevel="0" collapsed="false">
      <c r="A47" s="308"/>
      <c r="B47" s="308"/>
      <c r="C47" s="308"/>
      <c r="D47" s="308"/>
      <c r="E47" s="308"/>
      <c r="F47" s="308"/>
    </row>
  </sheetData>
  <mergeCells count="25">
    <mergeCell ref="A1:F1"/>
    <mergeCell ref="A2:F2"/>
    <mergeCell ref="A3:F3"/>
    <mergeCell ref="A4:F4"/>
    <mergeCell ref="A5:F5"/>
    <mergeCell ref="A6:F6"/>
    <mergeCell ref="A13:A15"/>
    <mergeCell ref="B13:B15"/>
    <mergeCell ref="A31:F31"/>
    <mergeCell ref="A32:F32"/>
    <mergeCell ref="A33:F33"/>
    <mergeCell ref="A34:F34"/>
    <mergeCell ref="A35:F35"/>
    <mergeCell ref="A36:F36"/>
    <mergeCell ref="A37:F37"/>
    <mergeCell ref="A38:F38"/>
    <mergeCell ref="A39:F39"/>
    <mergeCell ref="A40:F40"/>
    <mergeCell ref="A41:F41"/>
    <mergeCell ref="A42:F42"/>
    <mergeCell ref="A43:F43"/>
    <mergeCell ref="A44:F44"/>
    <mergeCell ref="A45:F45"/>
    <mergeCell ref="A46:F46"/>
    <mergeCell ref="A47:F47"/>
  </mergeCells>
  <printOptions headings="false" gridLines="false" gridLinesSet="true" horizontalCentered="true" verticalCentered="false"/>
  <pageMargins left="0.7" right="0.7" top="0.75" bottom="0.75" header="0.511805555555555" footer="0.511805555555555"/>
  <pageSetup paperSize="9" scale="9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9.15625" defaultRowHeight="15" zeroHeight="false" outlineLevelRow="0" outlineLevelCol="0"/>
  <cols>
    <col collapsed="false" customWidth="true" hidden="false" outlineLevel="0" max="9" min="9" style="0" width="17.14"/>
  </cols>
  <sheetData>
    <row r="1" customFormat="false" ht="44.25" hidden="false" customHeight="true" outlineLevel="0" collapsed="false">
      <c r="A1" s="311" t="s">
        <v>410</v>
      </c>
      <c r="B1" s="311"/>
      <c r="C1" s="311"/>
      <c r="D1" s="311"/>
      <c r="E1" s="311"/>
      <c r="F1" s="311"/>
      <c r="G1" s="311"/>
      <c r="H1" s="311"/>
      <c r="I1" s="311"/>
    </row>
    <row r="2" customFormat="false" ht="15" hidden="false" customHeight="false" outlineLevel="0" collapsed="false">
      <c r="A2" s="50"/>
      <c r="B2" s="50"/>
      <c r="C2" s="50"/>
      <c r="D2" s="50"/>
      <c r="E2" s="50"/>
      <c r="F2" s="50"/>
      <c r="G2" s="50"/>
      <c r="H2" s="50"/>
      <c r="I2" s="50"/>
    </row>
    <row r="3" customFormat="false" ht="72.75" hidden="false" customHeight="true" outlineLevel="0" collapsed="false">
      <c r="A3" s="260" t="s">
        <v>411</v>
      </c>
      <c r="B3" s="260"/>
      <c r="C3" s="260"/>
      <c r="D3" s="260"/>
      <c r="E3" s="260"/>
      <c r="F3" s="260"/>
      <c r="G3" s="260"/>
      <c r="H3" s="260"/>
      <c r="I3" s="260"/>
    </row>
    <row r="4" customFormat="false" ht="27" hidden="false" customHeight="true" outlineLevel="0" collapsed="false">
      <c r="A4" s="260" t="s">
        <v>412</v>
      </c>
      <c r="B4" s="260"/>
      <c r="C4" s="260"/>
      <c r="D4" s="260"/>
      <c r="E4" s="260"/>
      <c r="F4" s="260"/>
      <c r="G4" s="260"/>
      <c r="H4" s="260"/>
      <c r="I4" s="260"/>
    </row>
    <row r="5" customFormat="false" ht="21" hidden="false" customHeight="true" outlineLevel="0" collapsed="false">
      <c r="A5" s="312" t="s">
        <v>413</v>
      </c>
      <c r="B5" s="312"/>
      <c r="C5" s="312"/>
      <c r="D5" s="312"/>
      <c r="E5" s="312"/>
      <c r="F5" s="312"/>
      <c r="G5" s="312"/>
      <c r="H5" s="312"/>
      <c r="I5" s="312"/>
    </row>
    <row r="6" customFormat="false" ht="22.5" hidden="false" customHeight="true" outlineLevel="0" collapsed="false">
      <c r="A6" s="312" t="s">
        <v>414</v>
      </c>
      <c r="B6" s="312"/>
      <c r="C6" s="312"/>
      <c r="D6" s="312"/>
      <c r="E6" s="312"/>
      <c r="F6" s="312"/>
      <c r="G6" s="312"/>
      <c r="H6" s="312"/>
      <c r="I6" s="312"/>
    </row>
    <row r="7" customFormat="false" ht="24" hidden="false" customHeight="true" outlineLevel="0" collapsed="false">
      <c r="A7" s="312" t="s">
        <v>415</v>
      </c>
      <c r="B7" s="312"/>
      <c r="C7" s="312"/>
      <c r="D7" s="312"/>
      <c r="E7" s="312"/>
      <c r="F7" s="312"/>
      <c r="G7" s="312"/>
      <c r="H7" s="312"/>
      <c r="I7" s="312"/>
    </row>
    <row r="8" customFormat="false" ht="15" hidden="false" customHeight="false" outlineLevel="0" collapsed="false">
      <c r="A8" s="312"/>
      <c r="B8" s="312"/>
      <c r="C8" s="312"/>
      <c r="D8" s="312"/>
      <c r="E8" s="312"/>
      <c r="F8" s="312"/>
      <c r="G8" s="312"/>
      <c r="H8" s="312"/>
      <c r="I8" s="312"/>
    </row>
    <row r="9" customFormat="false" ht="99" hidden="false" customHeight="true" outlineLevel="0" collapsed="false">
      <c r="A9" s="260" t="s">
        <v>416</v>
      </c>
      <c r="B9" s="260"/>
      <c r="C9" s="260"/>
      <c r="D9" s="260"/>
      <c r="E9" s="260"/>
      <c r="F9" s="260"/>
      <c r="G9" s="260"/>
      <c r="H9" s="260"/>
      <c r="I9" s="260"/>
    </row>
    <row r="10" customFormat="false" ht="15" hidden="false" customHeight="false" outlineLevel="0" collapsed="false">
      <c r="A10" s="50"/>
      <c r="B10" s="50"/>
      <c r="C10" s="50"/>
      <c r="D10" s="50"/>
      <c r="E10" s="50"/>
      <c r="F10" s="50"/>
      <c r="G10" s="50"/>
      <c r="H10" s="50"/>
      <c r="I10" s="50"/>
    </row>
    <row r="11" customFormat="false" ht="15" hidden="false" customHeight="false" outlineLevel="0" collapsed="false">
      <c r="A11" s="50"/>
      <c r="B11" s="50"/>
      <c r="C11" s="50"/>
      <c r="D11" s="50"/>
      <c r="E11" s="50"/>
      <c r="F11" s="50"/>
      <c r="G11" s="50"/>
      <c r="H11" s="50"/>
      <c r="I11" s="50"/>
    </row>
  </sheetData>
  <mergeCells count="11">
    <mergeCell ref="A1:I1"/>
    <mergeCell ref="A2:I2"/>
    <mergeCell ref="A3:I3"/>
    <mergeCell ref="A4:I4"/>
    <mergeCell ref="A5:I5"/>
    <mergeCell ref="A6:I6"/>
    <mergeCell ref="A7:I7"/>
    <mergeCell ref="A8:I8"/>
    <mergeCell ref="A9:I9"/>
    <mergeCell ref="A10:I10"/>
    <mergeCell ref="A11:I1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2024-03-22T19:20:09Z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