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807\Downloads\"/>
    </mc:Choice>
  </mc:AlternateContent>
  <xr:revisionPtr revIDLastSave="0" documentId="13_ncr:1_{B724BE53-BC56-4E22-AC19-0D5E15247091}" xr6:coauthVersionLast="47" xr6:coauthVersionMax="47" xr10:uidLastSave="{00000000-0000-0000-0000-000000000000}"/>
  <bookViews>
    <workbookView xWindow="-98" yWindow="-98" windowWidth="23236" windowHeight="13875" firstSheet="1" activeTab="5" xr2:uid="{81F78559-57AC-4428-83E3-0EE8719772CF}"/>
  </bookViews>
  <sheets>
    <sheet name="2.22 (PART A -TwoWayDataTable)" sheetId="6" r:id="rId1"/>
    <sheet name="IF FUNCTION PROBLEM" sheetId="7" r:id="rId2"/>
    <sheet name="SUMPRODUCT DEMO" sheetId="8" r:id="rId3"/>
    <sheet name="3.26 (PART B)" sheetId="5" r:id="rId4"/>
    <sheet name="Solver Analysis" sheetId="9" r:id="rId5"/>
    <sheet name="Solver Analysis_2" sheetId="10" r:id="rId6"/>
    <sheet name="Sheet4" sheetId="11" r:id="rId7"/>
  </sheets>
  <externalReferences>
    <externalReference r:id="rId8"/>
  </externalReferences>
  <definedNames>
    <definedName name="_xlnm._FilterDatabase" localSheetId="5" hidden="1">'Solver Analysis_2'!$K$3:$L$22</definedName>
    <definedName name="Actual_quantity__ordered" localSheetId="5">'Solver Analysis_2'!$B$39:$D$39</definedName>
    <definedName name="Amount_Consumed" localSheetId="4">'Solver Analysis'!$F$4:$F$5</definedName>
    <definedName name="Amount_Consumed" localSheetId="5">'Solver Analysis'!$F$4:$F$5</definedName>
    <definedName name="Amount_Consumed" localSheetId="2">'Solver Analysis'!$F$4:$F$5</definedName>
    <definedName name="Calories" localSheetId="4">'Solver Analysis'!$C$4:$C$5</definedName>
    <definedName name="Calories" localSheetId="5">'Solver Analysis'!$C$4:$C$5</definedName>
    <definedName name="Calories" localSheetId="2">'Solver Analysis'!$C$4:$C$5</definedName>
    <definedName name="Constraints" localSheetId="4">'Solver Analysis'!$B$9:$D$9</definedName>
    <definedName name="Constraints" localSheetId="5">'Solver Analysis'!$B$9:$D$9</definedName>
    <definedName name="Consumed" localSheetId="4">'Solver Analysis'!$B$7:$D$7</definedName>
    <definedName name="Consumed" localSheetId="5">'Solver Analysis'!$B$7:$D$7</definedName>
    <definedName name="Copier_rent_per_year" localSheetId="0">'2.22 (PART A -TwoWayDataTable)'!$B$3</definedName>
    <definedName name="Copier_rent_per_year" localSheetId="1">'IF FUNCTION PROBLEM'!$B$3</definedName>
    <definedName name="Copy_demand_per_day" localSheetId="1">'IF FUNCTION PROBLEM'!$B$12</definedName>
    <definedName name="Copy_demand_per_day" localSheetId="4">'[1]2.22 (PART A)'!$B$12</definedName>
    <definedName name="Copy_demand_per_day" localSheetId="5">'[1]2.22 (PART A)'!$B$12</definedName>
    <definedName name="Copy_demand_per_day" localSheetId="2">'[1]2.22 (PART A)'!$B$12</definedName>
    <definedName name="Copy_demand_per_day">'2.22 (PART A -TwoWayDataTable)'!$B$12</definedName>
    <definedName name="Copy_demand_per_year" localSheetId="1">'IF FUNCTION PROBLEM'!$B$13</definedName>
    <definedName name="Copy_demand_per_year" localSheetId="4">'[1]2.22 (PART A)'!$B$13</definedName>
    <definedName name="Copy_demand_per_year" localSheetId="5">'[1]2.22 (PART A)'!$B$13</definedName>
    <definedName name="Copy_demand_per_year" localSheetId="2">'[1]2.22 (PART A)'!$B$13</definedName>
    <definedName name="Copy_demand_per_year">'2.22 (PART A -TwoWayDataTable)'!$B$13</definedName>
    <definedName name="Cost_per_copy" localSheetId="0">'2.22 (PART A -TwoWayDataTable)'!$B$4</definedName>
    <definedName name="Cost_per_copy" localSheetId="1">'IF FUNCTION PROBLEM'!$B$4</definedName>
    <definedName name="Cost_per_year" localSheetId="1">'IF FUNCTION PROBLEM'!$B$17</definedName>
    <definedName name="Cost_per_year" localSheetId="4">'[1]2.22 (PART A)'!$B$17</definedName>
    <definedName name="Cost_per_year" localSheetId="5">'[1]2.22 (PART A)'!$B$17</definedName>
    <definedName name="Cost_per_year" localSheetId="2">'[1]2.22 (PART A)'!$B$17</definedName>
    <definedName name="Cost_per_year">'2.22 (PART A -TwoWayDataTable)'!$B$17</definedName>
    <definedName name="Cost_valve" localSheetId="5">'Solver Analysis_2'!$B$5:$B$7</definedName>
    <definedName name="Fat__in_grams" localSheetId="4">'Solver Analysis'!$D$4:$D$5</definedName>
    <definedName name="Fat__in_grams" localSheetId="5">'Solver Analysis'!$D$4:$D$5</definedName>
    <definedName name="Fat__in_grams" localSheetId="2">'Solver Analysis'!$D$4:$D$5</definedName>
    <definedName name="large" localSheetId="5">'Solver Analysis_2'!$E$5:$E$7</definedName>
    <definedName name="Max_copies_per_copier" localSheetId="1">'IF FUNCTION PROBLEM'!$B$9</definedName>
    <definedName name="Max_copies_per_copier" localSheetId="4">'[1]2.22 (PART A)'!$B$9</definedName>
    <definedName name="Max_copies_per_copier" localSheetId="5">'[1]2.22 (PART A)'!$B$9</definedName>
    <definedName name="Max_copies_per_copier" localSheetId="2">'[1]2.22 (PART A)'!$B$9</definedName>
    <definedName name="Max_copies_per_copier">'2.22 (PART A -TwoWayDataTable)'!$B$9</definedName>
    <definedName name="medium" localSheetId="5">'Solver Analysis_2'!$D$5:$D$7</definedName>
    <definedName name="Min_large">'Solver Analysis_2'!$D$21</definedName>
    <definedName name="Min_medium">'Solver Analysis_2'!$C$21</definedName>
    <definedName name="Min_small">'Solver Analysis_2'!$B$21</definedName>
    <definedName name="no_of_chairs_manufactured" localSheetId="4">'SUMPRODUCT DEMO'!$D$4</definedName>
    <definedName name="no_of_chairs_manufactured" localSheetId="5">'SUMPRODUCT DEMO'!$D$4</definedName>
    <definedName name="no_of_chairs_manufactured" localSheetId="2">'SUMPRODUCT DEMO'!$D$4</definedName>
    <definedName name="No_of_days_open_per_year" localSheetId="0">'2.22 (PART A -TwoWayDataTable)'!$B$7</definedName>
    <definedName name="No_of_days_open_per_year" localSheetId="1">'IF FUNCTION PROBLEM'!$B$7</definedName>
    <definedName name="no_of_desks_manufactured" localSheetId="4">'SUMPRODUCT DEMO'!$D$3</definedName>
    <definedName name="no_of_desks_manufactured" localSheetId="5">'SUMPRODUCT DEMO'!$D$3</definedName>
    <definedName name="no_of_desks_manufactured" localSheetId="2">'SUMPRODUCT DEMO'!$D$3</definedName>
    <definedName name="No_of_months_in_a_year" localSheetId="0">'2.22 (PART A -TwoWayDataTable)'!$B$8</definedName>
    <definedName name="No_of_months_in_a_year" localSheetId="1">'IF FUNCTION PROBLEM'!$B$8</definedName>
    <definedName name="Number_of_copiers_rented" localSheetId="1">'IF FUNCTION PROBLEM'!$B$14</definedName>
    <definedName name="Number_of_copiers_rented" localSheetId="4">'[1]2.22 (PART A)'!$B$14</definedName>
    <definedName name="Number_of_copiers_rented" localSheetId="5">'[1]2.22 (PART A)'!$B$14</definedName>
    <definedName name="Number_of_copiers_rented" localSheetId="2">'[1]2.22 (PART A)'!$B$14</definedName>
    <definedName name="Number_of_copiers_rented">'2.22 (PART A -TwoWayDataTable)'!$B$14</definedName>
    <definedName name="number_of_units">'Solver Analysis_2'!$B$13:$B$15</definedName>
    <definedName name="Other_fixed_costs_per_month" localSheetId="0">'2.22 (PART A -TwoWayDataTable)'!$B$5</definedName>
    <definedName name="Other_fixed_costs_per_month" localSheetId="1">'IF FUNCTION PROBLEM'!$B$5</definedName>
    <definedName name="Profit_per_unit" localSheetId="4">'SUMPRODUCT DEMO'!$C$3:$C$4</definedName>
    <definedName name="Profit_per_unit" localSheetId="5">'SUMPRODUCT DEMO'!$C$3:$C$4</definedName>
    <definedName name="Profit_per_unit" localSheetId="2">'SUMPRODUCT DEMO'!$C$3:$C$4</definedName>
    <definedName name="Revenue_per_copy" localSheetId="0">'2.22 (PART A -TwoWayDataTable)'!$B$6</definedName>
    <definedName name="Revenue_per_copy" localSheetId="1">'IF FUNCTION PROBLEM'!$B$6</definedName>
    <definedName name="Revenue_per_year" localSheetId="1">'IF FUNCTION PROBLEM'!$B$16</definedName>
    <definedName name="Revenue_per_year" localSheetId="4">'[1]2.22 (PART A)'!$B$16</definedName>
    <definedName name="Revenue_per_year" localSheetId="5">'[1]2.22 (PART A)'!$B$16</definedName>
    <definedName name="Revenue_per_year" localSheetId="2">'[1]2.22 (PART A)'!$B$16</definedName>
    <definedName name="Revenue_per_year">'2.22 (PART A -TwoWayDataTable)'!$B$16</definedName>
    <definedName name="small" localSheetId="5">'Solver Analysis_2'!$C$5:$C$7</definedName>
    <definedName name="solver_adj" localSheetId="4" hidden="1">'Solver Analysis'!$F$4:$F$5</definedName>
    <definedName name="solver_adj" localSheetId="5" hidden="1">'Solver Analysis_2'!$B$13:$B$15</definedName>
    <definedName name="solver_adj" localSheetId="2" hidden="1">'SUMPRODUCT DEMO'!$D$3:$D$4</definedName>
    <definedName name="solver_cvg" localSheetId="4" hidden="1">0.0001</definedName>
    <definedName name="solver_cvg" localSheetId="5" hidden="1">0.0001</definedName>
    <definedName name="solver_cvg" localSheetId="2" hidden="1">0.0001</definedName>
    <definedName name="solver_drv" localSheetId="4" hidden="1">2</definedName>
    <definedName name="solver_drv" localSheetId="5" hidden="1">2</definedName>
    <definedName name="solver_drv" localSheetId="2" hidden="1">2</definedName>
    <definedName name="solver_eng" localSheetId="4" hidden="1">2</definedName>
    <definedName name="solver_eng" localSheetId="5" hidden="1">2</definedName>
    <definedName name="solver_eng" localSheetId="2" hidden="1">2</definedName>
    <definedName name="solver_est" localSheetId="4" hidden="1">1</definedName>
    <definedName name="solver_est" localSheetId="5" hidden="1">1</definedName>
    <definedName name="solver_est" localSheetId="2" hidden="1">1</definedName>
    <definedName name="solver_itr" localSheetId="4" hidden="1">2147483647</definedName>
    <definedName name="solver_itr" localSheetId="5" hidden="1">2147483647</definedName>
    <definedName name="solver_itr" localSheetId="2" hidden="1">2147483647</definedName>
    <definedName name="solver_lhs1" localSheetId="4" hidden="1">'Solver Analysis'!$B$7</definedName>
    <definedName name="solver_lhs1" localSheetId="5" hidden="1">'Solver Analysis_2'!$D$18</definedName>
    <definedName name="solver_lhs1" localSheetId="2" hidden="1">'SUMPRODUCT DEMO'!$B$7</definedName>
    <definedName name="solver_lhs2" localSheetId="4" hidden="1">'Solver Analysis'!$C$7</definedName>
    <definedName name="solver_lhs2" localSheetId="5" hidden="1">'Solver Analysis_2'!$B$18</definedName>
    <definedName name="solver_lhs2" localSheetId="2" hidden="1">'SUMPRODUCT DEMO'!$D$4</definedName>
    <definedName name="solver_lhs3" localSheetId="4" hidden="1">'Solver Analysis'!$D$7</definedName>
    <definedName name="solver_lhs3" localSheetId="5" hidden="1">'Solver Analysis_2'!$B$18</definedName>
    <definedName name="solver_lhs4" localSheetId="5" hidden="1">'Solver Analysis_2'!$C$18</definedName>
    <definedName name="solver_lhs5" localSheetId="5" hidden="1">'Solver Analysis_2'!$D$18</definedName>
    <definedName name="solver_lhs6" localSheetId="5" hidden="1">'Solver Analysis_2'!$C$18</definedName>
    <definedName name="solver_mip" localSheetId="4" hidden="1">2147483647</definedName>
    <definedName name="solver_mip" localSheetId="5" hidden="1">2147483647</definedName>
    <definedName name="solver_mip" localSheetId="2" hidden="1">2147483647</definedName>
    <definedName name="solver_mni" localSheetId="4" hidden="1">30</definedName>
    <definedName name="solver_mni" localSheetId="5" hidden="1">30</definedName>
    <definedName name="solver_mni" localSheetId="2" hidden="1">30</definedName>
    <definedName name="solver_mrt" localSheetId="4" hidden="1">0.075</definedName>
    <definedName name="solver_mrt" localSheetId="5" hidden="1">0.075</definedName>
    <definedName name="solver_mrt" localSheetId="2" hidden="1">0.075</definedName>
    <definedName name="solver_msl" localSheetId="4" hidden="1">2</definedName>
    <definedName name="solver_msl" localSheetId="5" hidden="1">2</definedName>
    <definedName name="solver_msl" localSheetId="2" hidden="1">2</definedName>
    <definedName name="solver_neg" localSheetId="4" hidden="1">1</definedName>
    <definedName name="solver_neg" localSheetId="5" hidden="1">1</definedName>
    <definedName name="solver_neg" localSheetId="2" hidden="1">1</definedName>
    <definedName name="solver_nod" localSheetId="4" hidden="1">2147483647</definedName>
    <definedName name="solver_nod" localSheetId="5" hidden="1">2147483647</definedName>
    <definedName name="solver_nod" localSheetId="2" hidden="1">2147483647</definedName>
    <definedName name="solver_num" localSheetId="4" hidden="1">3</definedName>
    <definedName name="solver_num" localSheetId="5" hidden="1">6</definedName>
    <definedName name="solver_num" localSheetId="2" hidden="1">2</definedName>
    <definedName name="solver_nwt" localSheetId="4" hidden="1">1</definedName>
    <definedName name="solver_nwt" localSheetId="5" hidden="1">1</definedName>
    <definedName name="solver_nwt" localSheetId="2" hidden="1">1</definedName>
    <definedName name="solver_opt" localSheetId="4" hidden="1">'Solver Analysis'!$B$13</definedName>
    <definedName name="solver_opt" localSheetId="5" hidden="1">'Solver Analysis_2'!$B$24</definedName>
    <definedName name="solver_opt" localSheetId="2" hidden="1">'SUMPRODUCT DEMO'!$B$13</definedName>
    <definedName name="solver_pre" localSheetId="4" hidden="1">0.000001</definedName>
    <definedName name="solver_pre" localSheetId="5" hidden="1">0.000001</definedName>
    <definedName name="solver_pre" localSheetId="2" hidden="1">0.000001</definedName>
    <definedName name="solver_rbv" localSheetId="4" hidden="1">2</definedName>
    <definedName name="solver_rbv" localSheetId="5" hidden="1">2</definedName>
    <definedName name="solver_rbv" localSheetId="2" hidden="1">2</definedName>
    <definedName name="solver_rel1" localSheetId="4" hidden="1">3</definedName>
    <definedName name="solver_rel1" localSheetId="5" hidden="1">3</definedName>
    <definedName name="solver_rel1" localSheetId="2" hidden="1">1</definedName>
    <definedName name="solver_rel2" localSheetId="4" hidden="1">1</definedName>
    <definedName name="solver_rel2" localSheetId="5" hidden="1">3</definedName>
    <definedName name="solver_rel2" localSheetId="2" hidden="1">3</definedName>
    <definedName name="solver_rel3" localSheetId="4" hidden="1">1</definedName>
    <definedName name="solver_rel3" localSheetId="5" hidden="1">3</definedName>
    <definedName name="solver_rel4" localSheetId="5" hidden="1">3</definedName>
    <definedName name="solver_rel5" localSheetId="5" hidden="1">3</definedName>
    <definedName name="solver_rel6" localSheetId="5" hidden="1">3</definedName>
    <definedName name="solver_rhs1" localSheetId="4" hidden="1">'Solver Analysis'!$B$9</definedName>
    <definedName name="solver_rhs1" localSheetId="5" hidden="1">Min_large</definedName>
    <definedName name="solver_rhs1" localSheetId="2" hidden="1">'SUMPRODUCT DEMO'!$B$9</definedName>
    <definedName name="solver_rhs2" localSheetId="4" hidden="1">'Solver Analysis'!$C$9</definedName>
    <definedName name="solver_rhs2" localSheetId="5" hidden="1">Min_small</definedName>
    <definedName name="solver_rhs2" localSheetId="2" hidden="1">4*([0]!no_of_desks_manufactured)</definedName>
    <definedName name="solver_rhs3" localSheetId="4" hidden="1">'Solver Analysis'!$D$9</definedName>
    <definedName name="solver_rhs3" localSheetId="5" hidden="1">Min_small</definedName>
    <definedName name="solver_rhs4" localSheetId="5" hidden="1">Min_medium</definedName>
    <definedName name="solver_rhs5" localSheetId="5" hidden="1">Min_large</definedName>
    <definedName name="solver_rhs6" localSheetId="5" hidden="1">Min_medium</definedName>
    <definedName name="solver_rlx" localSheetId="4" hidden="1">2</definedName>
    <definedName name="solver_rlx" localSheetId="5" hidden="1">2</definedName>
    <definedName name="solver_rlx" localSheetId="2" hidden="1">2</definedName>
    <definedName name="solver_rsd" localSheetId="4" hidden="1">0</definedName>
    <definedName name="solver_rsd" localSheetId="5" hidden="1">0</definedName>
    <definedName name="solver_rsd" localSheetId="2" hidden="1">0</definedName>
    <definedName name="solver_scl" localSheetId="4" hidden="1">1</definedName>
    <definedName name="solver_scl" localSheetId="5" hidden="1">1</definedName>
    <definedName name="solver_scl" localSheetId="2" hidden="1">2</definedName>
    <definedName name="solver_sho" localSheetId="4" hidden="1">2</definedName>
    <definedName name="solver_sho" localSheetId="5" hidden="1">2</definedName>
    <definedName name="solver_sho" localSheetId="2" hidden="1">2</definedName>
    <definedName name="solver_ssz" localSheetId="4" hidden="1">100</definedName>
    <definedName name="solver_ssz" localSheetId="5" hidden="1">100</definedName>
    <definedName name="solver_ssz" localSheetId="2" hidden="1">100</definedName>
    <definedName name="solver_tim" localSheetId="4" hidden="1">2147483647</definedName>
    <definedName name="solver_tim" localSheetId="5" hidden="1">2147483647</definedName>
    <definedName name="solver_tim" localSheetId="2" hidden="1">2147483647</definedName>
    <definedName name="solver_tol" localSheetId="4" hidden="1">0.01</definedName>
    <definedName name="solver_tol" localSheetId="5" hidden="1">0.01</definedName>
    <definedName name="solver_tol" localSheetId="2" hidden="1">0.01</definedName>
    <definedName name="solver_typ" localSheetId="4" hidden="1">1</definedName>
    <definedName name="solver_typ" localSheetId="5" hidden="1">2</definedName>
    <definedName name="solver_typ" localSheetId="2" hidden="1">1</definedName>
    <definedName name="solver_val" localSheetId="4" hidden="1">0</definedName>
    <definedName name="solver_val" localSheetId="5" hidden="1">0</definedName>
    <definedName name="solver_val" localSheetId="2" hidden="1">0</definedName>
    <definedName name="solver_ver" localSheetId="4" hidden="1">3</definedName>
    <definedName name="solver_ver" localSheetId="5" hidden="1">3</definedName>
    <definedName name="solver_ver" localSheetId="2" hidden="1">3</definedName>
    <definedName name="supplier1_ordered">'Solver Analysis_2'!$B$13</definedName>
    <definedName name="supplier2_capacity">'Solver Analysis_2'!$F$6</definedName>
    <definedName name="supplier2_ordered">'Solver Analysis_2'!$B$14</definedName>
    <definedName name="supplier3_capacity">'Solver Analysis_2'!$F$7</definedName>
    <definedName name="supplier3_ordered">'Solver Analysis_2'!$B$15</definedName>
    <definedName name="suuplier1_capacity">'Solver Analysis_2'!$F$5</definedName>
    <definedName name="Taste_Index" localSheetId="4">'Solver Analysis'!$E$4:$E$5</definedName>
    <definedName name="Taste_Index" localSheetId="5">'Solver Analysis'!$E$4:$E$5</definedName>
    <definedName name="Taste_Index" localSheetId="2">'Solver Analysis'!$E$4:$E$5</definedName>
    <definedName name="Taste_Index_per_Gram">'Solver Analysis'!$E$4:$E$5</definedName>
    <definedName name="Total_copies_in_a_year" localSheetId="1">'IF FUNCTION PROBLEM'!#REF!</definedName>
    <definedName name="Total_items_manufactured" localSheetId="4">'SUMPRODUCT DEMO'!$D$3:$D$4</definedName>
    <definedName name="Total_items_manufactured" localSheetId="5">'SUMPRODUCT DEMO'!$D$3:$D$4</definedName>
    <definedName name="Total_items_manufactured" localSheetId="2">'SUMPRODUCT DEMO'!$D$3:$D$4</definedName>
    <definedName name="Total_large">'Solver Analysis_2'!$D$18</definedName>
    <definedName name="Total_med">'Solver Analysis_2'!$C$18</definedName>
    <definedName name="Total_Ordered" localSheetId="4">'Solver Analysis_2'!$E$19:$E$21</definedName>
    <definedName name="Total_Ordered" localSheetId="5">'Solver Analysis_2'!$E$19:$E$21</definedName>
    <definedName name="Total_Ordered" localSheetId="2">'Solver Analysis_2'!$E$19:$E$21</definedName>
    <definedName name="Total_small">'Solver Analysis_2'!$B$18</definedName>
    <definedName name="Total_Taste_Index_Score" localSheetId="4">'Solver Analysis'!$B$13</definedName>
    <definedName name="Total_Taste_Index_Score" localSheetId="5">'Solver Analysis'!$B$13</definedName>
    <definedName name="Total_units__of_wood__consumed" localSheetId="4">'SUMPRODUCT DEMO'!$B$7</definedName>
    <definedName name="Total_units__of_wood__consumed" localSheetId="5">'SUMPRODUCT DEMO'!$B$7</definedName>
    <definedName name="Total_units__of_wood__consumed" localSheetId="2">'SUMPRODUCT DEMO'!$B$7</definedName>
    <definedName name="total_valves_ordered">'Solver Analysis_2'!$B$18:$D$18</definedName>
    <definedName name="Total_wood_units_available" localSheetId="4">'SUMPRODUCT DEMO'!$B$9</definedName>
    <definedName name="Total_wood_units_available" localSheetId="5">'SUMPRODUCT DEMO'!$B$9</definedName>
    <definedName name="Total_wood_units_available" localSheetId="2">'SUMPRODUCT DEMO'!$B$9</definedName>
    <definedName name="Weight__in_grams" localSheetId="4">'Solver Analysis'!$B$4:$B$5</definedName>
    <definedName name="Weight__in_grams" localSheetId="5">'Solver Analysis'!$B$4:$B$5</definedName>
    <definedName name="Weight__in_grams" localSheetId="2">'Solver Analysis'!$B$4:$B$5</definedName>
    <definedName name="Wood_units_needed_to__manufacture_one_item" localSheetId="4">'SUMPRODUCT DEMO'!$B$3:$B$4</definedName>
    <definedName name="Wood_units_needed_to__manufacture_one_item" localSheetId="5">'SUMPRODUCT DEMO'!$B$3:$B$4</definedName>
    <definedName name="Wood_units_needed_to__manufacture_one_item" localSheetId="2">'SUMPRODUCT DEMO'!$B$3:$B$4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4" i="10" l="1"/>
  <c r="D18" i="10"/>
  <c r="C18" i="10"/>
  <c r="B18" i="10"/>
  <c r="B7" i="9"/>
  <c r="C7" i="9"/>
  <c r="D7" i="9"/>
  <c r="B13" i="9"/>
  <c r="B7" i="8"/>
  <c r="B13" i="8"/>
  <c r="B13" i="7" l="1"/>
  <c r="B17" i="7" s="1"/>
  <c r="B13" i="6"/>
  <c r="B17" i="6" s="1"/>
  <c r="B16" i="7" l="1"/>
  <c r="B16" i="6"/>
  <c r="B18" i="7" l="1"/>
  <c r="B18" i="6"/>
  <c r="A21" i="6" s="1"/>
</calcChain>
</file>

<file path=xl/sharedStrings.xml><?xml version="1.0" encoding="utf-8"?>
<sst xmlns="http://schemas.openxmlformats.org/spreadsheetml/2006/main" count="225" uniqueCount="163">
  <si>
    <t>COPY SHOP PROBLEM</t>
  </si>
  <si>
    <t>Copier rent per year</t>
  </si>
  <si>
    <t>Cost per copy</t>
  </si>
  <si>
    <t>Other fixed costs per month</t>
  </si>
  <si>
    <t>Revenue per copy</t>
  </si>
  <si>
    <t>No of days open per year</t>
  </si>
  <si>
    <t xml:space="preserve">No of months in a year </t>
  </si>
  <si>
    <t>Copier_rent_per_year</t>
  </si>
  <si>
    <t>Cost_per_copy</t>
  </si>
  <si>
    <t>No_of_copier_rented</t>
  </si>
  <si>
    <t>No_of_copier_rented_part2</t>
  </si>
  <si>
    <t>No_of_days_open_per_year</t>
  </si>
  <si>
    <t>No_of_months_in_a_year</t>
  </si>
  <si>
    <t>Other_fixed_costs_per_month</t>
  </si>
  <si>
    <t>Revenue_per_copy</t>
  </si>
  <si>
    <t>Max copies per copier</t>
  </si>
  <si>
    <t>Copy demand per day</t>
  </si>
  <si>
    <t>Assumptions</t>
  </si>
  <si>
    <t>Number of copiers rented</t>
  </si>
  <si>
    <t>Copy demand per year</t>
  </si>
  <si>
    <t>Revenue per year</t>
  </si>
  <si>
    <t>Cost per year</t>
  </si>
  <si>
    <t>Profit per year</t>
  </si>
  <si>
    <t>PART A</t>
  </si>
  <si>
    <t>='2.22 (PART A)'!$B$3</t>
  </si>
  <si>
    <t>Copies_demand_per_year</t>
  </si>
  <si>
    <t>=#REF!$B$18</t>
  </si>
  <si>
    <t>Copy_demand_per_day</t>
  </si>
  <si>
    <t>='2.22 (PART A)'!$B$12</t>
  </si>
  <si>
    <t>Copy_demand_per_year</t>
  </si>
  <si>
    <t>='2.22 (PART A)'!$B$13</t>
  </si>
  <si>
    <t>='2.22 (PART A)'!$B$4</t>
  </si>
  <si>
    <t>Cost_per_year</t>
  </si>
  <si>
    <t>='2.22 (PART A)'!$B$17</t>
  </si>
  <si>
    <t>Max_copies_per_copier</t>
  </si>
  <si>
    <t>='2.22 (PART A)'!$B$9</t>
  </si>
  <si>
    <t>=#REF!$B$15</t>
  </si>
  <si>
    <t>=#REF!$B$34</t>
  </si>
  <si>
    <t>='2.22 (PART A)'!$B$7</t>
  </si>
  <si>
    <t>='2.22 (PART A)'!$B$8</t>
  </si>
  <si>
    <t>Number_of_copiers_rented</t>
  </si>
  <si>
    <t>='2.22 (PART A)'!$B$14</t>
  </si>
  <si>
    <t>='2.22 (PART A)'!$B$5</t>
  </si>
  <si>
    <t>='2.22 (PART A)'!$B$6</t>
  </si>
  <si>
    <t>Revenue_per_year</t>
  </si>
  <si>
    <t>='2.22 (PART A)'!$B$16</t>
  </si>
  <si>
    <t>Total profit</t>
  </si>
  <si>
    <t>='3.26'!$B$3:$B$4</t>
  </si>
  <si>
    <t>Wood_units_needed_to__manufacture_one_item</t>
  </si>
  <si>
    <t>='3.26'!$B$9</t>
  </si>
  <si>
    <t>Total_wood_units_available</t>
  </si>
  <si>
    <t>Total wood
units available</t>
  </si>
  <si>
    <t>='3.26'!$B$7</t>
  </si>
  <si>
    <t>Total_units__of_wood__consumed</t>
  </si>
  <si>
    <t>≤</t>
  </si>
  <si>
    <t>='3.26'!$D$3:$D$4</t>
  </si>
  <si>
    <t>Total_items_manufactured</t>
  </si>
  <si>
    <t>Total units 
of wood 
consumed</t>
  </si>
  <si>
    <t>='3.26'!$C$3:$C$4</t>
  </si>
  <si>
    <t>Profit_per_unit</t>
  </si>
  <si>
    <t>='3.26'!$D$3</t>
  </si>
  <si>
    <t>no_of_desks_manufactured</t>
  </si>
  <si>
    <t>='3.26'!$D$4</t>
  </si>
  <si>
    <t>no_of_chairs_manufactured</t>
  </si>
  <si>
    <t>Chair</t>
  </si>
  <si>
    <t>Desk</t>
  </si>
  <si>
    <t>Cell Names:</t>
  </si>
  <si>
    <t>Total items manufactured</t>
  </si>
  <si>
    <t>Profit per unit</t>
  </si>
  <si>
    <t>Wood units needed to 
manufacture one item</t>
  </si>
  <si>
    <t>Items</t>
  </si>
  <si>
    <t>Total Taste Index Score</t>
  </si>
  <si>
    <t>='3.30'!$B$4:$B$5</t>
  </si>
  <si>
    <t>Weight__in_grams</t>
  </si>
  <si>
    <t>Amount Consumed</t>
  </si>
  <si>
    <t>Dependent Variables</t>
  </si>
  <si>
    <t>='3.30'!$B$13</t>
  </si>
  <si>
    <t>Total_Taste_Index_Score</t>
  </si>
  <si>
    <t>Maximize total taste index score</t>
  </si>
  <si>
    <t>Objective</t>
  </si>
  <si>
    <t>='3.30'!$E$4:$E$5</t>
  </si>
  <si>
    <t>Taste_Index_per_Gram</t>
  </si>
  <si>
    <t>Taste_Index</t>
  </si>
  <si>
    <t>Constraints</t>
  </si>
  <si>
    <t>='3.30'!$D$4:$D$5</t>
  </si>
  <si>
    <t>Fat__in_grams</t>
  </si>
  <si>
    <t>≥</t>
  </si>
  <si>
    <t>='3.30'!$B$7:$D$7</t>
  </si>
  <si>
    <t>Consumed</t>
  </si>
  <si>
    <t>='3.30'!$B$9:$D$9</t>
  </si>
  <si>
    <t>='3.30'!$C$4:$C$5</t>
  </si>
  <si>
    <t>Calories</t>
  </si>
  <si>
    <t>Ice cream</t>
  </si>
  <si>
    <t>='3.30'!$F$4:$F$5</t>
  </si>
  <si>
    <t>Amount_Consumed</t>
  </si>
  <si>
    <t>Snack bar</t>
  </si>
  <si>
    <t>Taste Index per Gram</t>
  </si>
  <si>
    <t>Fat (in grams)</t>
  </si>
  <si>
    <t>Weight (in grams)</t>
  </si>
  <si>
    <t>DIET BALANCE PROBLEM</t>
  </si>
  <si>
    <t>&gt;=</t>
  </si>
  <si>
    <t>Supplier 3</t>
  </si>
  <si>
    <t>Total_Ordered</t>
  </si>
  <si>
    <t>Supplier 2</t>
  </si>
  <si>
    <t>Supplier 1</t>
  </si>
  <si>
    <t>Max available</t>
  </si>
  <si>
    <t>Cost/valve</t>
  </si>
  <si>
    <t>='3.36'!$C$5:$C$7</t>
  </si>
  <si>
    <t>small</t>
  </si>
  <si>
    <t>='3.36'!$B$18:$D$18</t>
  </si>
  <si>
    <t>='3.36'!$D$5:$D$7</t>
  </si>
  <si>
    <t>medium</t>
  </si>
  <si>
    <t>='3.36'!$E$5:$E$7</t>
  </si>
  <si>
    <t>large</t>
  </si>
  <si>
    <t>% large</t>
  </si>
  <si>
    <t>% medium</t>
  </si>
  <si>
    <t>% small</t>
  </si>
  <si>
    <t>Actual_quantity__ordered</t>
  </si>
  <si>
    <t>U.S. Labs Data</t>
  </si>
  <si>
    <t>number of units</t>
  </si>
  <si>
    <t>Total small</t>
  </si>
  <si>
    <t>Total med</t>
  </si>
  <si>
    <t>Total large</t>
  </si>
  <si>
    <t>Min small</t>
  </si>
  <si>
    <t>Min medium</t>
  </si>
  <si>
    <t>Min large</t>
  </si>
  <si>
    <t>supplier1_ordered</t>
  </si>
  <si>
    <t>supplier2_ordered</t>
  </si>
  <si>
    <t>supplier3_ordered</t>
  </si>
  <si>
    <t>='3.36'!$B$39:$D$39</t>
  </si>
  <si>
    <t>Min_large</t>
  </si>
  <si>
    <t>Min_medium</t>
  </si>
  <si>
    <t>Min_small</t>
  </si>
  <si>
    <t>='3.36'!$B$13</t>
  </si>
  <si>
    <t>supplier2_capacity</t>
  </si>
  <si>
    <t>='3.36'!$F$6</t>
  </si>
  <si>
    <t>='3.36'!$B$14</t>
  </si>
  <si>
    <t>supplier3_capacity</t>
  </si>
  <si>
    <t>='3.36'!$F$7</t>
  </si>
  <si>
    <t>='3.36'!$B$15</t>
  </si>
  <si>
    <t>suuplier1_capacity</t>
  </si>
  <si>
    <t>='3.36'!$F$5</t>
  </si>
  <si>
    <t>Total_large</t>
  </si>
  <si>
    <t>='3.36'!$D$18</t>
  </si>
  <si>
    <t>Total_med</t>
  </si>
  <si>
    <t>='3.36'!$C$18</t>
  </si>
  <si>
    <t>='3.36'!$E$19:$E$21</t>
  </si>
  <si>
    <t>Total_small</t>
  </si>
  <si>
    <t>='3.36'!$B$18</t>
  </si>
  <si>
    <t>total_valves_ordered</t>
  </si>
  <si>
    <t>&gt;</t>
  </si>
  <si>
    <t>Step 1</t>
  </si>
  <si>
    <t>Step 3</t>
  </si>
  <si>
    <t>Step 4</t>
  </si>
  <si>
    <t>Step 2</t>
  </si>
  <si>
    <t>total cost of valves ordered</t>
  </si>
  <si>
    <t>Cost_valve</t>
  </si>
  <si>
    <t>='3.36'!$B$5:$B$7</t>
  </si>
  <si>
    <t>='3.36'!$D$21</t>
  </si>
  <si>
    <t>='3.36'!$C$21</t>
  </si>
  <si>
    <t>='3.36'!$B$21</t>
  </si>
  <si>
    <t>number_of_units</t>
  </si>
  <si>
    <t>='3.36'!$B$13:$B$15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</si>
</sst>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 &quot;₹&quot;\ * #,##0.00_ ;_ &quot;₹&quot;\ * \-#,##0.00_ ;_ &quot;₹&quot;\ * &quot;-&quot;??_ ;_ @_ "/>
    <numFmt numFmtId="165" formatCode="_(* #,##0_);_(* \(#,##0\);_(* &quot;-&quot;??_);_(@_)"/>
    <numFmt numFmtId="166" formatCode="&quot;$&quot;#,##0"/>
    <numFmt numFmtId="167" formatCode="_([$$-409]* #,##0_);_([$$-409]* \(#,##0\);_([$$-409]* &quot;-&quot;??_);_(@_)"/>
    <numFmt numFmtId="168" formatCode="&quot;$&quot;#,##0;\-&quot;$&quot;#,##0"/>
    <numFmt numFmtId="169" formatCode="[$$-1009]#,##0.00"/>
    <numFmt numFmtId="170" formatCode="[$$-409]#,##0.00_ ;\-[$$-409]#,##0.00\ 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43" fontId="1" fillId="0" borderId="0" applyFont="0" applyFill="0" applyBorder="0" applyAlignment="0" applyProtection="0"/>
    <xf numFmtId="0" fontId="1" fillId="4" borderId="0" applyNumberFormat="0" applyBorder="0" applyAlignment="0" applyProtection="0"/>
  </cellStyleXfs>
  <cellXfs count="36">
    <xf numFmtId="0" fontId="0" fillId="0" borderId="0" xfId="0"/>
    <xf numFmtId="0" fontId="3" fillId="0" borderId="0" xfId="0" applyFont="1"/>
    <xf numFmtId="0" fontId="4" fillId="0" borderId="0" xfId="0" applyFont="1"/>
    <xf numFmtId="0" fontId="1" fillId="3" borderId="0" xfId="1" applyNumberFormat="1" applyFill="1"/>
    <xf numFmtId="0" fontId="1" fillId="3" borderId="0" xfId="3" applyNumberFormat="1"/>
    <xf numFmtId="165" fontId="1" fillId="3" borderId="0" xfId="4" applyNumberFormat="1" applyFill="1"/>
    <xf numFmtId="3" fontId="0" fillId="0" borderId="0" xfId="0" applyNumberFormat="1"/>
    <xf numFmtId="166" fontId="0" fillId="0" borderId="0" xfId="1" applyNumberFormat="1" applyFont="1"/>
    <xf numFmtId="167" fontId="0" fillId="0" borderId="0" xfId="1" applyNumberFormat="1" applyFont="1"/>
    <xf numFmtId="166" fontId="2" fillId="2" borderId="0" xfId="2" applyNumberFormat="1"/>
    <xf numFmtId="0" fontId="1" fillId="3" borderId="0" xfId="3"/>
    <xf numFmtId="0" fontId="0" fillId="0" borderId="0" xfId="0" applyAlignment="1">
      <alignment wrapText="1"/>
    </xf>
    <xf numFmtId="0" fontId="5" fillId="0" borderId="0" xfId="0" applyFont="1" applyAlignment="1">
      <alignment horizontal="center"/>
    </xf>
    <xf numFmtId="0" fontId="1" fillId="4" borderId="0" xfId="5"/>
    <xf numFmtId="0" fontId="6" fillId="0" borderId="0" xfId="0" applyFont="1"/>
    <xf numFmtId="0" fontId="6" fillId="0" borderId="0" xfId="0" applyFont="1" applyAlignment="1">
      <alignment wrapText="1"/>
    </xf>
    <xf numFmtId="165" fontId="2" fillId="2" borderId="0" xfId="4" applyNumberFormat="1" applyFont="1" applyFill="1"/>
    <xf numFmtId="0" fontId="0" fillId="0" borderId="0" xfId="0" applyAlignment="1">
      <alignment horizontal="center"/>
    </xf>
    <xf numFmtId="0" fontId="7" fillId="0" borderId="0" xfId="0" applyFont="1" applyAlignment="1">
      <alignment wrapText="1"/>
    </xf>
    <xf numFmtId="168" fontId="1" fillId="3" borderId="0" xfId="3" applyNumberFormat="1"/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9" fillId="0" borderId="0" xfId="0" applyFont="1"/>
    <xf numFmtId="169" fontId="1" fillId="3" borderId="0" xfId="3" applyNumberFormat="1"/>
    <xf numFmtId="169" fontId="0" fillId="0" borderId="0" xfId="1" applyNumberFormat="1" applyFont="1"/>
    <xf numFmtId="169" fontId="0" fillId="0" borderId="0" xfId="4" applyNumberFormat="1" applyFont="1"/>
    <xf numFmtId="170" fontId="1" fillId="3" borderId="0" xfId="3" applyNumberFormat="1"/>
    <xf numFmtId="170" fontId="2" fillId="2" borderId="0" xfId="2" applyNumberFormat="1"/>
    <xf numFmtId="166" fontId="3" fillId="0" borderId="0" xfId="0" applyNumberFormat="1" applyFont="1"/>
    <xf numFmtId="0" fontId="1" fillId="4" borderId="0" xfId="5" applyNumberFormat="1"/>
    <xf numFmtId="0" fontId="5" fillId="0" borderId="0" xfId="0" applyFont="1"/>
    <xf numFmtId="0" fontId="1" fillId="3" borderId="0" xfId="3" applyAlignment="1">
      <alignment horizontal="center"/>
    </xf>
    <xf numFmtId="2" fontId="1" fillId="4" borderId="0" xfId="5" applyNumberFormat="1"/>
    <xf numFmtId="169" fontId="2" fillId="2" borderId="0" xfId="2" applyNumberFormat="1"/>
  </cellXfs>
  <cellStyles count="6">
    <cellStyle name="40% - Accent1" xfId="3" builtinId="31"/>
    <cellStyle name="40% - Accent2" xfId="5" builtinId="35"/>
    <cellStyle name="Comma" xfId="4" builtinId="3"/>
    <cellStyle name="Currency" xfId="1" builtinId="4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1</xdr:row>
      <xdr:rowOff>139700</xdr:rowOff>
    </xdr:from>
    <xdr:to>
      <xdr:col>7</xdr:col>
      <xdr:colOff>400050</xdr:colOff>
      <xdr:row>16</xdr:row>
      <xdr:rowOff>31750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654827-82B7-4AD4-BC15-AA093A9DDC35}"/>
            </a:ext>
          </a:extLst>
        </xdr:cNvPr>
        <xdr:cNvSpPr txBox="1"/>
      </xdr:nvSpPr>
      <xdr:spPr>
        <a:xfrm>
          <a:off x="3295650" y="323850"/>
          <a:ext cx="3429000" cy="2654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COPY SHOP PROBLEM SOLUTION:</a:t>
          </a:r>
          <a:endParaRPr lang="en-IN">
            <a:effectLst/>
          </a:endParaRPr>
        </a:p>
        <a:p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a.)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See two way table for the solution in sheet 2.22 (PART A)</a:t>
          </a:r>
        </a:p>
        <a:p>
          <a:endParaRPr lang="en-IN">
            <a:effectLst/>
          </a:endParaRPr>
        </a:p>
        <a:p>
          <a:endParaRPr lang="en-IN" sz="1100"/>
        </a:p>
      </xdr:txBody>
    </xdr:sp>
    <xdr:clientData/>
  </xdr:twoCellAnchor>
  <xdr:twoCellAnchor editAs="oneCell">
    <xdr:from>
      <xdr:col>8</xdr:col>
      <xdr:colOff>6350</xdr:colOff>
      <xdr:row>17</xdr:row>
      <xdr:rowOff>114300</xdr:rowOff>
    </xdr:from>
    <xdr:to>
      <xdr:col>12</xdr:col>
      <xdr:colOff>590770</xdr:colOff>
      <xdr:row>33</xdr:row>
      <xdr:rowOff>44598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DBCE74-1BF7-414A-936F-B9899E644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0550" y="3244850"/>
          <a:ext cx="4273770" cy="2876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412750</xdr:colOff>
      <xdr:row>1</xdr:row>
      <xdr:rowOff>6350</xdr:rowOff>
    </xdr:from>
    <xdr:to>
      <xdr:col>7</xdr:col>
      <xdr:colOff>69850</xdr:colOff>
      <xdr:row>15</xdr:row>
      <xdr:rowOff>82550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148A1F8-D34B-4220-820A-E01F66D54F20}"/>
            </a:ext>
          </a:extLst>
        </xdr:cNvPr>
        <xdr:cNvSpPr txBox="1"/>
      </xdr:nvSpPr>
      <xdr:spPr>
        <a:xfrm>
          <a:off x="2965450" y="190500"/>
          <a:ext cx="3429000" cy="2654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COPY SHOP PROBLEM SOLUTION:</a:t>
          </a:r>
          <a:endParaRPr lang="en-IN">
            <a:effectLst/>
          </a:endParaRPr>
        </a:p>
        <a:p>
          <a:endParaRPr lang="en-IN">
            <a:effectLst/>
          </a:endParaRPr>
        </a:p>
        <a:p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b.) We find out after using Goal Seek solution that daily demand should be nearly 775 copy per day with 3 copiers rented to break even in a year. Refer sheet 2.22 (PART B)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12700</xdr:colOff>
      <xdr:row>11</xdr:row>
      <xdr:rowOff>31750</xdr:rowOff>
    </xdr:from>
    <xdr:ext cx="4064209" cy="2063856"/>
    <xdr:pic>
      <xdr:nvPicPr>
        <xdr:cNvPr id="2" name="Picture 1">
          <a:extLst>
            <a:ext uri="{FF2B5EF4-FFF2-40B4-BE49-F238E27FC236}">
              <a16:creationId xmlns:a16="http://schemas.microsoft.com/office/drawing/2014/main" id="{73B8AF6E-1A9B-484A-9778-D7499C17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3162300"/>
          <a:ext cx="4064209" cy="2063856"/>
        </a:xfrm>
        <a:prstGeom prst="rect">
          <a:avLst/>
        </a:prstGeom>
      </xdr:spPr>
    </xdr:pic>
    <xdr:clientData/>
  </xdr:oneCellAnchor>
  <xdr:twoCellAnchor>
    <xdr:from>
      <xdr:col>2</xdr:col>
      <xdr:colOff>857250</xdr:colOff>
      <xdr:row>6</xdr:row>
      <xdr:rowOff>6350</xdr:rowOff>
    </xdr:from>
    <xdr:to>
      <xdr:col>5</xdr:col>
      <xdr:colOff>6350</xdr:colOff>
      <xdr:row>11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702AAF9-0FC4-47BE-8F0A-D89FAB9F59AB}"/>
            </a:ext>
          </a:extLst>
        </xdr:cNvPr>
        <xdr:cNvSpPr txBox="1"/>
      </xdr:nvSpPr>
      <xdr:spPr>
        <a:xfrm>
          <a:off x="1828800" y="1111250"/>
          <a:ext cx="1225550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FURNITURE COMPANY PROBLEM:</a:t>
          </a:r>
        </a:p>
        <a:p>
          <a:endParaRPr lang="en-IN" sz="1100"/>
        </a:p>
        <a:p>
          <a:r>
            <a:rPr lang="en-IN" sz="1100"/>
            <a:t>a:) Using solver and simple LP solution, we find</a:t>
          </a:r>
          <a:r>
            <a:rPr lang="en-IN" sz="1100" baseline="0"/>
            <a:t> out that company's maximum profits is $103,750 with 125 desks and 500 chairs manufactured, given problem constraints.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588950</xdr:colOff>
      <xdr:row>27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AFE7CB-8481-4C8E-9818-7E1239CF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75350" cy="4991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20</xdr:col>
      <xdr:colOff>341585</xdr:colOff>
      <xdr:row>27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3D6FE2-424D-4055-A6E1-03F4329DB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0"/>
          <a:ext cx="5827985" cy="4972050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577850</xdr:colOff>
      <xdr:row>29</xdr:row>
      <xdr:rowOff>57150</xdr:rowOff>
    </xdr:from>
    <xdr:to>
      <xdr:col>10</xdr:col>
      <xdr:colOff>2785</xdr:colOff>
      <xdr:row>51</xdr:row>
      <xdr:rowOff>120649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0558F-1948-4270-9905-C5BF9A737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0" y="5397500"/>
          <a:ext cx="5520935" cy="41147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23</xdr:col>
      <xdr:colOff>457200</xdr:colOff>
      <xdr:row>51</xdr:row>
      <xdr:rowOff>174942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42165-B703-420A-A201-34C3D40EF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340350"/>
          <a:ext cx="7772400" cy="42262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687387</xdr:colOff>
      <xdr:row>12</xdr:row>
      <xdr:rowOff>141287</xdr:rowOff>
    </xdr:from>
    <xdr:ext cx="4007056" cy="5512083"/>
    <xdr:pic>
      <xdr:nvPicPr>
        <xdr:cNvPr id="2" name="Picture 1">
          <a:extLst>
            <a:ext uri="{FF2B5EF4-FFF2-40B4-BE49-F238E27FC236}">
              <a16:creationId xmlns:a16="http://schemas.microsoft.com/office/drawing/2014/main" id="{2630F1CC-0A58-49BB-AF61-9B8AE3FA0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2312987"/>
          <a:ext cx="4007056" cy="5512083"/>
        </a:xfrm>
        <a:prstGeom prst="rect">
          <a:avLst/>
        </a:prstGeom>
      </xdr:spPr>
    </xdr:pic>
    <xdr:clientData/>
  </xdr:oneCellAnchor>
  <xdr:twoCellAnchor>
    <xdr:from>
      <xdr:col>6</xdr:col>
      <xdr:colOff>158750</xdr:colOff>
      <xdr:row>3</xdr:row>
      <xdr:rowOff>38100</xdr:rowOff>
    </xdr:from>
    <xdr:to>
      <xdr:col>10</xdr:col>
      <xdr:colOff>495300</xdr:colOff>
      <xdr:row>12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FBFF69-2AE9-4FDE-A05C-AEE792E65E0A}"/>
            </a:ext>
          </a:extLst>
        </xdr:cNvPr>
        <xdr:cNvSpPr txBox="1"/>
      </xdr:nvSpPr>
      <xdr:spPr>
        <a:xfrm>
          <a:off x="3816350" y="590550"/>
          <a:ext cx="2774950" cy="167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1"/>
            <a:t>DIET BALANCE PROBLEM:</a:t>
          </a:r>
        </a:p>
        <a:p>
          <a:endParaRPr lang="en-IN" sz="1100"/>
        </a:p>
        <a:p>
          <a:r>
            <a:rPr lang="en-IN" sz="1100"/>
            <a:t>a:) Using solver solution, we find that Maggie</a:t>
          </a:r>
          <a:r>
            <a:rPr lang="en-IN" sz="1100" baseline="0"/>
            <a:t> should consume 1.25 units of snack bar and 1.88 units of ice cream in order to adhere to her consumption constraints while still maximizing her taste score.</a:t>
          </a:r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361950</xdr:colOff>
      <xdr:row>13</xdr:row>
      <xdr:rowOff>139700</xdr:rowOff>
    </xdr:from>
    <xdr:ext cx="4115011" cy="2863997"/>
    <xdr:pic>
      <xdr:nvPicPr>
        <xdr:cNvPr id="2" name="Picture 1">
          <a:extLst>
            <a:ext uri="{FF2B5EF4-FFF2-40B4-BE49-F238E27FC236}">
              <a16:creationId xmlns:a16="http://schemas.microsoft.com/office/drawing/2014/main" id="{14D23ADA-8542-4B8B-8EC2-7B75D90EC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6450" y="2533650"/>
          <a:ext cx="4115011" cy="2863997"/>
        </a:xfrm>
        <a:prstGeom prst="rect">
          <a:avLst/>
        </a:prstGeom>
      </xdr:spPr>
    </xdr:pic>
    <xdr:clientData/>
  </xdr:oneCellAnchor>
  <xdr:twoCellAnchor>
    <xdr:from>
      <xdr:col>6</xdr:col>
      <xdr:colOff>273050</xdr:colOff>
      <xdr:row>2</xdr:row>
      <xdr:rowOff>177800</xdr:rowOff>
    </xdr:from>
    <xdr:to>
      <xdr:col>9</xdr:col>
      <xdr:colOff>107950</xdr:colOff>
      <xdr:row>12</xdr:row>
      <xdr:rowOff>82550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C522360-85AE-447B-9EFF-09A237761499}"/>
            </a:ext>
          </a:extLst>
        </xdr:cNvPr>
        <xdr:cNvSpPr txBox="1"/>
      </xdr:nvSpPr>
      <xdr:spPr>
        <a:xfrm>
          <a:off x="6654800" y="546100"/>
          <a:ext cx="3143250" cy="174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1"/>
            <a:t>U.S</a:t>
          </a:r>
          <a:r>
            <a:rPr lang="en-IN" sz="1100" b="1" i="1" baseline="0"/>
            <a:t> Labs Data: </a:t>
          </a:r>
        </a:p>
        <a:p>
          <a:endParaRPr lang="en-IN" sz="1100" baseline="0"/>
        </a:p>
        <a:p>
          <a:r>
            <a:rPr lang="en-IN" sz="1100" baseline="0"/>
            <a:t>a.) Using solver tool, we find out that keeping the required constraints in mind, the minimum cost of acquiring valves is $180,000 with the breakup of number of valves ordered for each type of valve from each supplier displayed in the dependent variable array denoted by orange cell style.</a:t>
          </a:r>
          <a:endParaRPr lang="en-IN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%20Grad/USA/ASU/Classes/Q4/Analytical%20Decision%20Modeling/Homeworks/Assignment%201/(518)%20AZ%20Assignment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22 (PART A)"/>
      <sheetName val="2.22 (PART B)"/>
      <sheetName val="Sheet5"/>
    </sheetNames>
    <sheetDataSet>
      <sheetData sheetId="0">
        <row r="9">
          <cell r="B9">
            <v>100000</v>
          </cell>
        </row>
        <row r="12">
          <cell r="B12">
            <v>500</v>
          </cell>
        </row>
        <row r="13">
          <cell r="B13">
            <v>100000</v>
          </cell>
        </row>
        <row r="14">
          <cell r="B14">
            <v>1</v>
          </cell>
        </row>
        <row r="16">
          <cell r="B16">
            <v>10000</v>
          </cell>
        </row>
        <row r="17">
          <cell r="B17">
            <v>12800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4006-F1CB-4F1B-8328-9CAC3722A63B}">
  <dimension ref="A1:J26"/>
  <sheetViews>
    <sheetView workbookViewId="0">
      <selection activeCell="D28" sqref="D28"/>
    </sheetView>
  </sheetViews>
  <sheetFormatPr defaultRowHeight="14.25" x14ac:dyDescent="0.45"/>
  <cols>
    <col min="1" max="1" width="24.33203125" bestFit="1" customWidth="1"/>
    <col min="2" max="2" width="12.19921875" bestFit="1" customWidth="1"/>
    <col min="3" max="4" width="10.796875" bestFit="1" customWidth="1"/>
    <col min="5" max="6" width="11.796875" bestFit="1" customWidth="1"/>
    <col min="9" max="9" width="26.59765625" bestFit="1" customWidth="1"/>
  </cols>
  <sheetData>
    <row r="1" spans="1:10" x14ac:dyDescent="0.45">
      <c r="A1" s="2" t="s">
        <v>0</v>
      </c>
      <c r="I1" s="2" t="s">
        <v>66</v>
      </c>
    </row>
    <row r="2" spans="1:10" x14ac:dyDescent="0.45">
      <c r="I2" t="s">
        <v>7</v>
      </c>
      <c r="J2" t="s">
        <v>24</v>
      </c>
    </row>
    <row r="3" spans="1:10" x14ac:dyDescent="0.45">
      <c r="A3" t="s">
        <v>1</v>
      </c>
      <c r="B3" s="25">
        <v>5000</v>
      </c>
      <c r="I3" t="s">
        <v>25</v>
      </c>
      <c r="J3" t="s">
        <v>26</v>
      </c>
    </row>
    <row r="4" spans="1:10" x14ac:dyDescent="0.45">
      <c r="A4" t="s">
        <v>2</v>
      </c>
      <c r="B4" s="25">
        <v>0.03</v>
      </c>
      <c r="I4" t="s">
        <v>27</v>
      </c>
      <c r="J4" t="s">
        <v>28</v>
      </c>
    </row>
    <row r="5" spans="1:10" x14ac:dyDescent="0.45">
      <c r="A5" t="s">
        <v>3</v>
      </c>
      <c r="B5" s="25">
        <v>400</v>
      </c>
      <c r="I5" t="s">
        <v>29</v>
      </c>
      <c r="J5" t="s">
        <v>30</v>
      </c>
    </row>
    <row r="6" spans="1:10" x14ac:dyDescent="0.45">
      <c r="A6" t="s">
        <v>4</v>
      </c>
      <c r="B6" s="25">
        <v>0.1</v>
      </c>
      <c r="I6" t="s">
        <v>8</v>
      </c>
      <c r="J6" t="s">
        <v>31</v>
      </c>
    </row>
    <row r="7" spans="1:10" x14ac:dyDescent="0.45">
      <c r="A7" t="s">
        <v>5</v>
      </c>
      <c r="B7" s="3">
        <v>365</v>
      </c>
      <c r="I7" t="s">
        <v>32</v>
      </c>
      <c r="J7" t="s">
        <v>33</v>
      </c>
    </row>
    <row r="8" spans="1:10" x14ac:dyDescent="0.45">
      <c r="A8" t="s">
        <v>6</v>
      </c>
      <c r="B8" s="4">
        <v>12</v>
      </c>
      <c r="I8" t="s">
        <v>34</v>
      </c>
      <c r="J8" t="s">
        <v>35</v>
      </c>
    </row>
    <row r="9" spans="1:10" x14ac:dyDescent="0.45">
      <c r="A9" t="s">
        <v>15</v>
      </c>
      <c r="B9" s="5">
        <v>100000</v>
      </c>
      <c r="I9" t="s">
        <v>9</v>
      </c>
      <c r="J9" t="s">
        <v>36</v>
      </c>
    </row>
    <row r="10" spans="1:10" x14ac:dyDescent="0.45">
      <c r="I10" t="s">
        <v>10</v>
      </c>
      <c r="J10" t="s">
        <v>37</v>
      </c>
    </row>
    <row r="11" spans="1:10" x14ac:dyDescent="0.45">
      <c r="A11" t="s">
        <v>17</v>
      </c>
      <c r="I11" t="s">
        <v>11</v>
      </c>
      <c r="J11" t="s">
        <v>38</v>
      </c>
    </row>
    <row r="12" spans="1:10" x14ac:dyDescent="0.45">
      <c r="A12" t="s">
        <v>16</v>
      </c>
      <c r="B12">
        <v>500</v>
      </c>
      <c r="I12" t="s">
        <v>12</v>
      </c>
      <c r="J12" t="s">
        <v>39</v>
      </c>
    </row>
    <row r="13" spans="1:10" x14ac:dyDescent="0.45">
      <c r="A13" t="s">
        <v>19</v>
      </c>
      <c r="B13" s="6">
        <f>IF(Copy_demand_per_day*No_of_days_open_per_year&gt;Max_copies_per_copier*Number_of_copiers_rented,Max_copies_per_copier*Number_of_copiers_rented,Copy_demand_per_day*No_of_days_open_per_year)</f>
        <v>100000</v>
      </c>
      <c r="I13" t="s">
        <v>40</v>
      </c>
      <c r="J13" t="s">
        <v>41</v>
      </c>
    </row>
    <row r="14" spans="1:10" x14ac:dyDescent="0.45">
      <c r="A14" t="s">
        <v>18</v>
      </c>
      <c r="B14">
        <v>1</v>
      </c>
      <c r="I14" t="s">
        <v>13</v>
      </c>
      <c r="J14" t="s">
        <v>42</v>
      </c>
    </row>
    <row r="15" spans="1:10" x14ac:dyDescent="0.45">
      <c r="I15" t="s">
        <v>14</v>
      </c>
      <c r="J15" t="s">
        <v>43</v>
      </c>
    </row>
    <row r="16" spans="1:10" x14ac:dyDescent="0.45">
      <c r="A16" t="s">
        <v>20</v>
      </c>
      <c r="B16" s="7">
        <f>Copy_demand_per_year*Revenue_per_copy</f>
        <v>10000</v>
      </c>
      <c r="I16" t="s">
        <v>44</v>
      </c>
      <c r="J16" t="s">
        <v>45</v>
      </c>
    </row>
    <row r="17" spans="1:6" x14ac:dyDescent="0.45">
      <c r="A17" t="s">
        <v>21</v>
      </c>
      <c r="B17" s="7">
        <f>(Copier_rent_per_year*Number_of_copiers_rented)+(Cost_per_copy*Copy_demand_per_year)+(Other_fixed_costs_per_month*No_of_months_in_a_year)</f>
        <v>12800</v>
      </c>
    </row>
    <row r="18" spans="1:6" x14ac:dyDescent="0.45">
      <c r="A18" t="s">
        <v>22</v>
      </c>
      <c r="B18" s="9">
        <f>Revenue_per_year-Cost_per_year</f>
        <v>-2800</v>
      </c>
    </row>
    <row r="20" spans="1:6" x14ac:dyDescent="0.45">
      <c r="A20" s="1" t="s">
        <v>23</v>
      </c>
    </row>
    <row r="21" spans="1:6" x14ac:dyDescent="0.45">
      <c r="A21" s="30">
        <f>B18</f>
        <v>-2800</v>
      </c>
      <c r="B21" s="1">
        <v>500</v>
      </c>
      <c r="C21" s="1">
        <v>1000</v>
      </c>
      <c r="D21" s="1">
        <v>1500</v>
      </c>
      <c r="E21" s="1">
        <v>2000</v>
      </c>
    </row>
    <row r="22" spans="1:6" x14ac:dyDescent="0.45">
      <c r="A22" s="1">
        <v>1</v>
      </c>
      <c r="B22" s="26">
        <f t="dataTable" ref="B22:E26" dt2D="1" dtr="1" r1="B12" r2="B14"/>
        <v>-2800</v>
      </c>
      <c r="C22" s="26">
        <v>-2800</v>
      </c>
      <c r="D22" s="26">
        <v>-2800</v>
      </c>
      <c r="E22" s="26">
        <v>-2800</v>
      </c>
      <c r="F22" s="8"/>
    </row>
    <row r="23" spans="1:6" x14ac:dyDescent="0.45">
      <c r="A23" s="1">
        <v>2</v>
      </c>
      <c r="B23" s="26">
        <v>-2025</v>
      </c>
      <c r="C23" s="26">
        <v>-800</v>
      </c>
      <c r="D23" s="26">
        <v>-800</v>
      </c>
      <c r="E23" s="26">
        <v>-800</v>
      </c>
      <c r="F23" s="8"/>
    </row>
    <row r="24" spans="1:6" x14ac:dyDescent="0.45">
      <c r="A24" s="1">
        <v>3</v>
      </c>
      <c r="B24" s="26">
        <v>-7025</v>
      </c>
      <c r="C24" s="26">
        <v>1200</v>
      </c>
      <c r="D24" s="26">
        <v>1200</v>
      </c>
      <c r="E24" s="26">
        <v>1200</v>
      </c>
      <c r="F24" s="8"/>
    </row>
    <row r="25" spans="1:6" x14ac:dyDescent="0.45">
      <c r="A25" s="1">
        <v>4</v>
      </c>
      <c r="B25" s="26">
        <v>-12025</v>
      </c>
      <c r="C25" s="26">
        <v>750</v>
      </c>
      <c r="D25" s="26">
        <v>3200</v>
      </c>
      <c r="E25" s="26">
        <v>3200</v>
      </c>
      <c r="F25" s="8"/>
    </row>
    <row r="26" spans="1:6" x14ac:dyDescent="0.45">
      <c r="A26" s="1">
        <v>5</v>
      </c>
      <c r="B26" s="27">
        <v>-17025</v>
      </c>
      <c r="C26" s="27">
        <v>-4250</v>
      </c>
      <c r="D26" s="27">
        <v>5200</v>
      </c>
      <c r="E26" s="27">
        <v>5200</v>
      </c>
    </row>
  </sheetData>
  <conditionalFormatting sqref="B22:E2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2:F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221C9-703E-418A-BD68-D1E8315CB475}">
  <dimension ref="A1:K18"/>
  <sheetViews>
    <sheetView workbookViewId="0">
      <selection activeCell="D30" sqref="D30"/>
    </sheetView>
  </sheetViews>
  <sheetFormatPr defaultRowHeight="14.25" x14ac:dyDescent="0.45"/>
  <cols>
    <col min="1" max="1" width="24.33203125" bestFit="1" customWidth="1"/>
    <col min="2" max="2" width="12.19921875" bestFit="1" customWidth="1"/>
    <col min="3" max="4" width="10.796875" bestFit="1" customWidth="1"/>
    <col min="5" max="6" width="11.796875" bestFit="1" customWidth="1"/>
    <col min="10" max="10" width="26.59765625" bestFit="1" customWidth="1"/>
  </cols>
  <sheetData>
    <row r="1" spans="1:11" x14ac:dyDescent="0.45">
      <c r="A1" s="2" t="s">
        <v>0</v>
      </c>
      <c r="J1" s="2" t="s">
        <v>66</v>
      </c>
    </row>
    <row r="2" spans="1:11" x14ac:dyDescent="0.45">
      <c r="J2" t="s">
        <v>7</v>
      </c>
      <c r="K2" t="s">
        <v>24</v>
      </c>
    </row>
    <row r="3" spans="1:11" x14ac:dyDescent="0.45">
      <c r="A3" t="s">
        <v>1</v>
      </c>
      <c r="B3" s="25">
        <v>5000</v>
      </c>
      <c r="J3" t="s">
        <v>25</v>
      </c>
      <c r="K3" t="s">
        <v>26</v>
      </c>
    </row>
    <row r="4" spans="1:11" x14ac:dyDescent="0.45">
      <c r="A4" t="s">
        <v>2</v>
      </c>
      <c r="B4" s="25">
        <v>0.03</v>
      </c>
      <c r="J4" t="s">
        <v>27</v>
      </c>
      <c r="K4" t="s">
        <v>28</v>
      </c>
    </row>
    <row r="5" spans="1:11" x14ac:dyDescent="0.45">
      <c r="A5" t="s">
        <v>3</v>
      </c>
      <c r="B5" s="25">
        <v>400</v>
      </c>
      <c r="J5" t="s">
        <v>29</v>
      </c>
      <c r="K5" t="s">
        <v>30</v>
      </c>
    </row>
    <row r="6" spans="1:11" x14ac:dyDescent="0.45">
      <c r="A6" t="s">
        <v>4</v>
      </c>
      <c r="B6" s="25">
        <v>0.1</v>
      </c>
      <c r="J6" t="s">
        <v>8</v>
      </c>
      <c r="K6" t="s">
        <v>31</v>
      </c>
    </row>
    <row r="7" spans="1:11" x14ac:dyDescent="0.45">
      <c r="A7" t="s">
        <v>5</v>
      </c>
      <c r="B7" s="3">
        <v>365</v>
      </c>
      <c r="J7" t="s">
        <v>32</v>
      </c>
      <c r="K7" t="s">
        <v>33</v>
      </c>
    </row>
    <row r="8" spans="1:11" x14ac:dyDescent="0.45">
      <c r="A8" t="s">
        <v>6</v>
      </c>
      <c r="B8" s="4">
        <v>12</v>
      </c>
      <c r="J8" t="s">
        <v>34</v>
      </c>
      <c r="K8" t="s">
        <v>35</v>
      </c>
    </row>
    <row r="9" spans="1:11" x14ac:dyDescent="0.45">
      <c r="A9" t="s">
        <v>15</v>
      </c>
      <c r="B9" s="5">
        <v>100000</v>
      </c>
      <c r="J9" t="s">
        <v>9</v>
      </c>
      <c r="K9" t="s">
        <v>36</v>
      </c>
    </row>
    <row r="10" spans="1:11" x14ac:dyDescent="0.45">
      <c r="J10" t="s">
        <v>10</v>
      </c>
      <c r="K10" t="s">
        <v>37</v>
      </c>
    </row>
    <row r="11" spans="1:11" x14ac:dyDescent="0.45">
      <c r="A11" t="s">
        <v>17</v>
      </c>
      <c r="J11" t="s">
        <v>11</v>
      </c>
      <c r="K11" t="s">
        <v>38</v>
      </c>
    </row>
    <row r="12" spans="1:11" x14ac:dyDescent="0.45">
      <c r="A12" t="s">
        <v>16</v>
      </c>
      <c r="B12" s="1">
        <v>774.95107632093936</v>
      </c>
      <c r="J12" t="s">
        <v>12</v>
      </c>
      <c r="K12" t="s">
        <v>39</v>
      </c>
    </row>
    <row r="13" spans="1:11" x14ac:dyDescent="0.45">
      <c r="A13" t="s">
        <v>19</v>
      </c>
      <c r="B13" s="6">
        <f>IF(Copy_demand_per_day*No_of_days_open_per_year&gt;Max_copies_per_copier*Number_of_copiers_rented,Max_copies_per_copier*Number_of_copiers_rented,Copy_demand_per_day*No_of_days_open_per_year)</f>
        <v>282857.14285714284</v>
      </c>
      <c r="J13" t="s">
        <v>40</v>
      </c>
      <c r="K13" t="s">
        <v>41</v>
      </c>
    </row>
    <row r="14" spans="1:11" x14ac:dyDescent="0.45">
      <c r="A14" t="s">
        <v>18</v>
      </c>
      <c r="B14">
        <v>3</v>
      </c>
      <c r="J14" t="s">
        <v>13</v>
      </c>
      <c r="K14" t="s">
        <v>42</v>
      </c>
    </row>
    <row r="15" spans="1:11" x14ac:dyDescent="0.45">
      <c r="J15" t="s">
        <v>14</v>
      </c>
      <c r="K15" t="s">
        <v>43</v>
      </c>
    </row>
    <row r="16" spans="1:11" x14ac:dyDescent="0.45">
      <c r="A16" t="s">
        <v>20</v>
      </c>
      <c r="B16" s="7">
        <f>Copy_demand_per_year*Revenue_per_copy</f>
        <v>28285.714285714286</v>
      </c>
      <c r="J16" t="s">
        <v>44</v>
      </c>
      <c r="K16" t="s">
        <v>45</v>
      </c>
    </row>
    <row r="17" spans="1:2" x14ac:dyDescent="0.45">
      <c r="A17" t="s">
        <v>21</v>
      </c>
      <c r="B17" s="7">
        <f>(Copier_rent_per_year*Number_of_copiers_rented)+(Cost_per_copy*Copy_demand_per_year)+(Other_fixed_costs_per_month*No_of_months_in_a_year)</f>
        <v>28285.714285714283</v>
      </c>
    </row>
    <row r="18" spans="1:2" x14ac:dyDescent="0.45">
      <c r="A18" t="s">
        <v>22</v>
      </c>
      <c r="B18" s="9">
        <f>Revenue_per_year-Cost_per_year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0360-B0F5-4BFE-B40E-B8304BCF0B78}">
  <dimension ref="A2:H13"/>
  <sheetViews>
    <sheetView workbookViewId="0">
      <selection activeCell="E22" sqref="E22"/>
    </sheetView>
  </sheetViews>
  <sheetFormatPr defaultRowHeight="14.25" x14ac:dyDescent="0.45"/>
  <cols>
    <col min="1" max="1" width="10.06640625" bestFit="1" customWidth="1"/>
    <col min="2" max="2" width="19.53125" bestFit="1" customWidth="1"/>
    <col min="3" max="3" width="12.33203125" bestFit="1" customWidth="1"/>
    <col min="4" max="4" width="22.53125" bestFit="1" customWidth="1"/>
    <col min="7" max="7" width="43.33203125" bestFit="1" customWidth="1"/>
  </cols>
  <sheetData>
    <row r="2" spans="1:8" ht="28.5" x14ac:dyDescent="0.45">
      <c r="A2" t="s">
        <v>70</v>
      </c>
      <c r="B2" s="15" t="s">
        <v>69</v>
      </c>
      <c r="C2" s="14" t="s">
        <v>68</v>
      </c>
      <c r="D2" s="14" t="s">
        <v>67</v>
      </c>
      <c r="G2" s="2" t="s">
        <v>66</v>
      </c>
    </row>
    <row r="3" spans="1:8" x14ac:dyDescent="0.45">
      <c r="A3" s="14" t="s">
        <v>65</v>
      </c>
      <c r="B3" s="10">
        <v>4</v>
      </c>
      <c r="C3" s="28">
        <v>250</v>
      </c>
      <c r="D3" s="13">
        <v>125</v>
      </c>
    </row>
    <row r="4" spans="1:8" x14ac:dyDescent="0.45">
      <c r="A4" s="14" t="s">
        <v>64</v>
      </c>
      <c r="B4" s="10">
        <v>3</v>
      </c>
      <c r="C4" s="28">
        <v>145</v>
      </c>
      <c r="D4" s="13">
        <v>500</v>
      </c>
      <c r="G4" t="s">
        <v>63</v>
      </c>
      <c r="H4" t="s">
        <v>62</v>
      </c>
    </row>
    <row r="5" spans="1:8" x14ac:dyDescent="0.45">
      <c r="G5" t="s">
        <v>61</v>
      </c>
      <c r="H5" t="s">
        <v>60</v>
      </c>
    </row>
    <row r="6" spans="1:8" x14ac:dyDescent="0.45">
      <c r="G6" t="s">
        <v>59</v>
      </c>
      <c r="H6" t="s">
        <v>58</v>
      </c>
    </row>
    <row r="7" spans="1:8" ht="42.75" x14ac:dyDescent="0.45">
      <c r="A7" s="11" t="s">
        <v>57</v>
      </c>
      <c r="B7">
        <f>SUMPRODUCT(Wood_units_needed_to__manufacture_one_item,Total_items_manufactured)</f>
        <v>2000</v>
      </c>
      <c r="G7" t="s">
        <v>56</v>
      </c>
      <c r="H7" t="s">
        <v>55</v>
      </c>
    </row>
    <row r="8" spans="1:8" x14ac:dyDescent="0.45">
      <c r="B8" s="12" t="s">
        <v>54</v>
      </c>
      <c r="G8" t="s">
        <v>53</v>
      </c>
      <c r="H8" t="s">
        <v>52</v>
      </c>
    </row>
    <row r="9" spans="1:8" ht="42.75" x14ac:dyDescent="0.45">
      <c r="A9" s="11" t="s">
        <v>51</v>
      </c>
      <c r="B9" s="10">
        <v>2000</v>
      </c>
      <c r="G9" t="s">
        <v>50</v>
      </c>
      <c r="H9" t="s">
        <v>49</v>
      </c>
    </row>
    <row r="10" spans="1:8" x14ac:dyDescent="0.45">
      <c r="G10" t="s">
        <v>48</v>
      </c>
      <c r="H10" t="s">
        <v>47</v>
      </c>
    </row>
    <row r="13" spans="1:8" x14ac:dyDescent="0.45">
      <c r="A13" t="s">
        <v>46</v>
      </c>
      <c r="B13" s="29">
        <f>SUMPRODUCT(Profit_per_unit,Total_items_manufactured)</f>
        <v>103750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9127-E238-4B32-8084-4BA5720D52AD}">
  <dimension ref="E13:P53"/>
  <sheetViews>
    <sheetView topLeftCell="B10" workbookViewId="0">
      <selection activeCell="L30" sqref="L30"/>
    </sheetView>
  </sheetViews>
  <sheetFormatPr defaultRowHeight="14.25" x14ac:dyDescent="0.45"/>
  <sheetData>
    <row r="13" spans="11:11" x14ac:dyDescent="0.45">
      <c r="K13" s="32" t="s">
        <v>150</v>
      </c>
    </row>
    <row r="28" spans="5:16" x14ac:dyDescent="0.45">
      <c r="E28" s="2" t="s">
        <v>151</v>
      </c>
      <c r="P28" s="2" t="s">
        <v>154</v>
      </c>
    </row>
    <row r="53" spans="5:16" x14ac:dyDescent="0.45">
      <c r="E53" s="2" t="s">
        <v>152</v>
      </c>
      <c r="P53" s="2" t="s">
        <v>153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C53AE-C5FD-4BD1-8629-B6B0AAE31A9A}">
  <dimension ref="A1:M13"/>
  <sheetViews>
    <sheetView topLeftCell="A4" workbookViewId="0">
      <selection activeCell="F30" sqref="F30"/>
    </sheetView>
  </sheetViews>
  <sheetFormatPr defaultRowHeight="14.25" x14ac:dyDescent="0.45"/>
  <cols>
    <col min="1" max="1" width="22.265625" bestFit="1" customWidth="1"/>
    <col min="2" max="2" width="16.265625" bestFit="1" customWidth="1"/>
    <col min="4" max="4" width="12.796875" bestFit="1" customWidth="1"/>
    <col min="5" max="5" width="10.33203125" bestFit="1" customWidth="1"/>
    <col min="6" max="6" width="20.33203125" bestFit="1" customWidth="1"/>
    <col min="12" max="12" width="26.59765625" bestFit="1" customWidth="1"/>
  </cols>
  <sheetData>
    <row r="1" spans="1:13" x14ac:dyDescent="0.45">
      <c r="A1" s="2" t="s">
        <v>99</v>
      </c>
    </row>
    <row r="3" spans="1:13" x14ac:dyDescent="0.45">
      <c r="A3" s="2" t="s">
        <v>70</v>
      </c>
      <c r="B3" s="14" t="s">
        <v>98</v>
      </c>
      <c r="C3" s="14" t="s">
        <v>91</v>
      </c>
      <c r="D3" s="14" t="s">
        <v>97</v>
      </c>
      <c r="E3" s="14" t="s">
        <v>96</v>
      </c>
      <c r="F3" s="14" t="s">
        <v>74</v>
      </c>
      <c r="L3" s="2" t="s">
        <v>66</v>
      </c>
    </row>
    <row r="4" spans="1:13" x14ac:dyDescent="0.45">
      <c r="A4" s="2" t="s">
        <v>95</v>
      </c>
      <c r="B4" s="10">
        <v>37</v>
      </c>
      <c r="C4" s="10">
        <v>120</v>
      </c>
      <c r="D4" s="10">
        <v>5</v>
      </c>
      <c r="E4" s="10">
        <v>85</v>
      </c>
      <c r="F4" s="13">
        <v>1.2499999999999996</v>
      </c>
      <c r="L4" t="s">
        <v>94</v>
      </c>
      <c r="M4" t="s">
        <v>93</v>
      </c>
    </row>
    <row r="5" spans="1:13" x14ac:dyDescent="0.45">
      <c r="A5" s="2" t="s">
        <v>92</v>
      </c>
      <c r="B5" s="10">
        <v>65</v>
      </c>
      <c r="C5" s="10">
        <v>160</v>
      </c>
      <c r="D5" s="10">
        <v>10</v>
      </c>
      <c r="E5" s="10">
        <v>95</v>
      </c>
      <c r="F5" s="34">
        <v>1.8750000000000002</v>
      </c>
      <c r="L5" t="s">
        <v>91</v>
      </c>
      <c r="M5" t="s">
        <v>90</v>
      </c>
    </row>
    <row r="6" spans="1:13" x14ac:dyDescent="0.45">
      <c r="L6" t="s">
        <v>83</v>
      </c>
      <c r="M6" t="s">
        <v>89</v>
      </c>
    </row>
    <row r="7" spans="1:13" x14ac:dyDescent="0.45">
      <c r="A7" s="2" t="s">
        <v>88</v>
      </c>
      <c r="B7" s="17">
        <f>SUMPRODUCT(Weight__in_grams,Amount_Consumed)</f>
        <v>168.125</v>
      </c>
      <c r="C7" s="17">
        <f>SUMPRODUCT(Calories,Amount_Consumed)</f>
        <v>450</v>
      </c>
      <c r="D7" s="17">
        <f>SUMPRODUCT(Fat__in_grams,Amount_Consumed)</f>
        <v>25</v>
      </c>
      <c r="L7" t="s">
        <v>88</v>
      </c>
      <c r="M7" t="s">
        <v>87</v>
      </c>
    </row>
    <row r="8" spans="1:13" x14ac:dyDescent="0.45">
      <c r="B8" s="12" t="s">
        <v>86</v>
      </c>
      <c r="C8" s="12" t="s">
        <v>54</v>
      </c>
      <c r="D8" s="12" t="s">
        <v>54</v>
      </c>
      <c r="L8" t="s">
        <v>85</v>
      </c>
      <c r="M8" t="s">
        <v>84</v>
      </c>
    </row>
    <row r="9" spans="1:13" x14ac:dyDescent="0.45">
      <c r="A9" s="2" t="s">
        <v>83</v>
      </c>
      <c r="B9" s="33">
        <v>120</v>
      </c>
      <c r="C9" s="33">
        <v>450</v>
      </c>
      <c r="D9" s="33">
        <v>25</v>
      </c>
      <c r="L9" t="s">
        <v>82</v>
      </c>
      <c r="M9" t="s">
        <v>80</v>
      </c>
    </row>
    <row r="10" spans="1:13" x14ac:dyDescent="0.45">
      <c r="L10" t="s">
        <v>81</v>
      </c>
      <c r="M10" t="s">
        <v>80</v>
      </c>
    </row>
    <row r="11" spans="1:13" x14ac:dyDescent="0.45">
      <c r="A11" t="s">
        <v>79</v>
      </c>
      <c r="B11" t="s">
        <v>78</v>
      </c>
      <c r="L11" t="s">
        <v>77</v>
      </c>
      <c r="M11" t="s">
        <v>76</v>
      </c>
    </row>
    <row r="12" spans="1:13" x14ac:dyDescent="0.45">
      <c r="A12" t="s">
        <v>75</v>
      </c>
      <c r="B12" t="s">
        <v>74</v>
      </c>
      <c r="L12" t="s">
        <v>73</v>
      </c>
      <c r="M12" t="s">
        <v>72</v>
      </c>
    </row>
    <row r="13" spans="1:13" x14ac:dyDescent="0.45">
      <c r="A13" s="1" t="s">
        <v>71</v>
      </c>
      <c r="B13" s="16">
        <f>SUMPRODUCT(Weight__in_grams,Taste_Index,Amount_Consumed)</f>
        <v>15509.375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42D78-B7C8-4373-ABD6-7D67444191A9}">
  <dimension ref="A2:L47"/>
  <sheetViews>
    <sheetView tabSelected="1" workbookViewId="0">
      <selection activeCell="E25" sqref="E25"/>
    </sheetView>
  </sheetViews>
  <sheetFormatPr defaultRowHeight="14.25" x14ac:dyDescent="0.45"/>
  <cols>
    <col min="1" max="1" width="17.9296875" bestFit="1" customWidth="1"/>
    <col min="2" max="2" width="15.33203125" bestFit="1" customWidth="1"/>
    <col min="3" max="3" width="17.73046875" bestFit="1" customWidth="1"/>
    <col min="4" max="4" width="15.265625" bestFit="1" customWidth="1"/>
    <col min="5" max="5" width="12.796875" bestFit="1" customWidth="1"/>
    <col min="6" max="6" width="12.265625" bestFit="1" customWidth="1"/>
    <col min="7" max="7" width="15" bestFit="1" customWidth="1"/>
    <col min="8" max="8" width="17.59765625" bestFit="1" customWidth="1"/>
    <col min="9" max="9" width="14.73046875" bestFit="1" customWidth="1"/>
    <col min="10" max="10" width="12.46484375" bestFit="1" customWidth="1"/>
    <col min="11" max="11" width="26.06640625" bestFit="1" customWidth="1"/>
    <col min="12" max="12" width="32.53125" bestFit="1" customWidth="1"/>
    <col min="14" max="14" width="12.265625" bestFit="1" customWidth="1"/>
  </cols>
  <sheetData>
    <row r="2" spans="1:12" x14ac:dyDescent="0.45">
      <c r="A2" s="24" t="s">
        <v>118</v>
      </c>
      <c r="B2" s="22"/>
      <c r="C2" s="22"/>
      <c r="D2" s="22"/>
      <c r="E2" s="22"/>
      <c r="F2" s="22"/>
      <c r="K2" s="2" t="s">
        <v>66</v>
      </c>
    </row>
    <row r="3" spans="1:12" x14ac:dyDescent="0.45">
      <c r="A3" s="22"/>
      <c r="B3" s="22"/>
      <c r="C3" s="22"/>
      <c r="D3" s="22"/>
      <c r="E3" s="22"/>
      <c r="F3" s="22"/>
      <c r="K3" t="s">
        <v>117</v>
      </c>
      <c r="L3" t="s">
        <v>129</v>
      </c>
    </row>
    <row r="4" spans="1:12" x14ac:dyDescent="0.45">
      <c r="A4" s="22"/>
      <c r="B4" s="23" t="s">
        <v>106</v>
      </c>
      <c r="C4" s="23" t="s">
        <v>116</v>
      </c>
      <c r="D4" s="23" t="s">
        <v>115</v>
      </c>
      <c r="E4" s="23" t="s">
        <v>114</v>
      </c>
      <c r="F4" s="23" t="s">
        <v>105</v>
      </c>
      <c r="K4" t="s">
        <v>156</v>
      </c>
      <c r="L4" t="s">
        <v>157</v>
      </c>
    </row>
    <row r="5" spans="1:12" x14ac:dyDescent="0.45">
      <c r="A5" s="22" t="s">
        <v>104</v>
      </c>
      <c r="B5" s="19">
        <v>75</v>
      </c>
      <c r="C5" s="10">
        <v>40</v>
      </c>
      <c r="D5" s="10">
        <v>40</v>
      </c>
      <c r="E5" s="10">
        <v>20</v>
      </c>
      <c r="F5" s="10">
        <v>2400</v>
      </c>
      <c r="K5" t="s">
        <v>113</v>
      </c>
      <c r="L5" t="s">
        <v>112</v>
      </c>
    </row>
    <row r="6" spans="1:12" x14ac:dyDescent="0.45">
      <c r="A6" s="22" t="s">
        <v>103</v>
      </c>
      <c r="B6" s="19">
        <v>65</v>
      </c>
      <c r="C6" s="10">
        <v>30</v>
      </c>
      <c r="D6" s="10">
        <v>35</v>
      </c>
      <c r="E6" s="10">
        <v>35</v>
      </c>
      <c r="F6" s="10">
        <v>2000</v>
      </c>
      <c r="K6" t="s">
        <v>111</v>
      </c>
      <c r="L6" t="s">
        <v>110</v>
      </c>
    </row>
    <row r="7" spans="1:12" x14ac:dyDescent="0.45">
      <c r="A7" s="22" t="s">
        <v>101</v>
      </c>
      <c r="B7" s="19">
        <v>50</v>
      </c>
      <c r="C7" s="10">
        <v>20</v>
      </c>
      <c r="D7" s="10">
        <v>20</v>
      </c>
      <c r="E7" s="10">
        <v>60</v>
      </c>
      <c r="F7" s="10">
        <v>1000</v>
      </c>
      <c r="K7" t="s">
        <v>130</v>
      </c>
      <c r="L7" t="s">
        <v>158</v>
      </c>
    </row>
    <row r="8" spans="1:12" x14ac:dyDescent="0.45">
      <c r="K8" t="s">
        <v>131</v>
      </c>
      <c r="L8" t="s">
        <v>159</v>
      </c>
    </row>
    <row r="9" spans="1:12" x14ac:dyDescent="0.45">
      <c r="K9" t="s">
        <v>132</v>
      </c>
      <c r="L9" t="s">
        <v>160</v>
      </c>
    </row>
    <row r="10" spans="1:12" x14ac:dyDescent="0.45">
      <c r="K10" t="s">
        <v>161</v>
      </c>
      <c r="L10" t="s">
        <v>162</v>
      </c>
    </row>
    <row r="11" spans="1:12" x14ac:dyDescent="0.45">
      <c r="K11" t="s">
        <v>108</v>
      </c>
      <c r="L11" t="s">
        <v>107</v>
      </c>
    </row>
    <row r="12" spans="1:12" x14ac:dyDescent="0.45">
      <c r="A12" s="20"/>
      <c r="B12" t="s">
        <v>119</v>
      </c>
      <c r="K12" t="s">
        <v>126</v>
      </c>
      <c r="L12" t="s">
        <v>133</v>
      </c>
    </row>
    <row r="13" spans="1:12" x14ac:dyDescent="0.45">
      <c r="A13" s="20" t="s">
        <v>126</v>
      </c>
      <c r="B13" s="31">
        <v>0</v>
      </c>
      <c r="K13" t="s">
        <v>134</v>
      </c>
      <c r="L13" t="s">
        <v>135</v>
      </c>
    </row>
    <row r="14" spans="1:12" x14ac:dyDescent="0.45">
      <c r="A14" s="20" t="s">
        <v>127</v>
      </c>
      <c r="B14" s="13">
        <v>2000</v>
      </c>
      <c r="K14" t="s">
        <v>127</v>
      </c>
      <c r="L14" t="s">
        <v>136</v>
      </c>
    </row>
    <row r="15" spans="1:12" x14ac:dyDescent="0.45">
      <c r="A15" s="14" t="s">
        <v>128</v>
      </c>
      <c r="B15" s="13">
        <v>1000</v>
      </c>
      <c r="K15" t="s">
        <v>137</v>
      </c>
      <c r="L15" t="s">
        <v>138</v>
      </c>
    </row>
    <row r="16" spans="1:12" x14ac:dyDescent="0.45">
      <c r="E16" s="21"/>
      <c r="F16" s="21"/>
      <c r="K16" t="s">
        <v>128</v>
      </c>
      <c r="L16" t="s">
        <v>139</v>
      </c>
    </row>
    <row r="17" spans="1:12" x14ac:dyDescent="0.45">
      <c r="B17" t="s">
        <v>120</v>
      </c>
      <c r="C17" t="s">
        <v>121</v>
      </c>
      <c r="D17" t="s">
        <v>122</v>
      </c>
      <c r="K17" t="s">
        <v>140</v>
      </c>
      <c r="L17" t="s">
        <v>141</v>
      </c>
    </row>
    <row r="18" spans="1:12" x14ac:dyDescent="0.45">
      <c r="B18">
        <f>SUMPRODUCT(number_of_units,small)/100</f>
        <v>800</v>
      </c>
      <c r="C18">
        <f>SUMPRODUCT(number_of_units,medium)/100</f>
        <v>900</v>
      </c>
      <c r="D18">
        <f>SUMPRODUCT(number_of_units,large)/100</f>
        <v>1300</v>
      </c>
      <c r="E18" s="21"/>
      <c r="K18" t="s">
        <v>142</v>
      </c>
      <c r="L18" t="s">
        <v>143</v>
      </c>
    </row>
    <row r="19" spans="1:12" x14ac:dyDescent="0.45">
      <c r="A19" s="20"/>
      <c r="B19" s="17" t="s">
        <v>100</v>
      </c>
      <c r="C19" s="17" t="s">
        <v>100</v>
      </c>
      <c r="D19" s="17" t="s">
        <v>100</v>
      </c>
      <c r="K19" t="s">
        <v>144</v>
      </c>
      <c r="L19" t="s">
        <v>145</v>
      </c>
    </row>
    <row r="20" spans="1:12" x14ac:dyDescent="0.45">
      <c r="A20" s="20"/>
      <c r="B20" t="s">
        <v>123</v>
      </c>
      <c r="C20" t="s">
        <v>124</v>
      </c>
      <c r="D20" t="s">
        <v>125</v>
      </c>
      <c r="K20" t="s">
        <v>102</v>
      </c>
      <c r="L20" t="s">
        <v>146</v>
      </c>
    </row>
    <row r="21" spans="1:12" x14ac:dyDescent="0.45">
      <c r="A21" s="20"/>
      <c r="B21" s="10">
        <v>400</v>
      </c>
      <c r="C21" s="10">
        <v>900</v>
      </c>
      <c r="D21" s="10">
        <v>1300</v>
      </c>
      <c r="K21" t="s">
        <v>147</v>
      </c>
      <c r="L21" t="s">
        <v>148</v>
      </c>
    </row>
    <row r="22" spans="1:12" x14ac:dyDescent="0.45">
      <c r="K22" t="s">
        <v>149</v>
      </c>
      <c r="L22" t="s">
        <v>109</v>
      </c>
    </row>
    <row r="24" spans="1:12" x14ac:dyDescent="0.45">
      <c r="A24" s="20" t="s">
        <v>155</v>
      </c>
      <c r="B24" s="35">
        <f>SUMPRODUCT(number_of_units,Cost_valve)</f>
        <v>180000</v>
      </c>
    </row>
    <row r="38" spans="1:4" x14ac:dyDescent="0.45">
      <c r="B38" s="17"/>
      <c r="C38" s="17"/>
      <c r="D38" s="17"/>
    </row>
    <row r="40" spans="1:4" x14ac:dyDescent="0.45">
      <c r="B40" s="12"/>
      <c r="C40" s="12"/>
      <c r="D40" s="12"/>
    </row>
    <row r="45" spans="1:4" x14ac:dyDescent="0.45">
      <c r="A45" s="18"/>
    </row>
    <row r="47" spans="1:4" x14ac:dyDescent="0.45">
      <c r="A47" s="11"/>
    </row>
  </sheetData>
  <autoFilter ref="K3:L22" xr:uid="{3D742D78-B7C8-4373-ABD6-7D67444191A9}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B5BE-0151-4477-B486-3B09CB087FCF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89</vt:i4>
      </vt:variant>
    </vt:vector>
  </HeadingPairs>
  <TitlesOfParts>
    <vt:vector size="96" baseType="lpstr">
      <vt:lpstr>2.22 (PART A -TwoWayDataTable)</vt:lpstr>
      <vt:lpstr>IF FUNCTION PROBLEM</vt:lpstr>
      <vt:lpstr>SUMPRODUCT DEMO</vt:lpstr>
      <vt:lpstr>3.26 (PART B)</vt:lpstr>
      <vt:lpstr>Solver Analysis</vt:lpstr>
      <vt:lpstr>Solver Analysis_2</vt:lpstr>
      <vt:lpstr>Sheet4</vt:lpstr>
      <vt:lpstr>'Solver Analysis_2'!Actual_quantity__ordered</vt:lpstr>
      <vt:lpstr>'Solver Analysis'!Amount_Consumed</vt:lpstr>
      <vt:lpstr>'Solver Analysis_2'!Amount_Consumed</vt:lpstr>
      <vt:lpstr>'SUMPRODUCT DEMO'!Amount_Consumed</vt:lpstr>
      <vt:lpstr>'Solver Analysis'!Calories</vt:lpstr>
      <vt:lpstr>'Solver Analysis_2'!Calories</vt:lpstr>
      <vt:lpstr>'SUMPRODUCT DEMO'!Calories</vt:lpstr>
      <vt:lpstr>'Solver Analysis'!Constraints</vt:lpstr>
      <vt:lpstr>'Solver Analysis_2'!Constraints</vt:lpstr>
      <vt:lpstr>'Solver Analysis'!Consumed</vt:lpstr>
      <vt:lpstr>'Solver Analysis_2'!Consumed</vt:lpstr>
      <vt:lpstr>'2.22 (PART A -TwoWayDataTable)'!Copier_rent_per_year</vt:lpstr>
      <vt:lpstr>'IF FUNCTION PROBLEM'!Copier_rent_per_year</vt:lpstr>
      <vt:lpstr>'IF FUNCTION PROBLEM'!Copy_demand_per_day</vt:lpstr>
      <vt:lpstr>Copy_demand_per_day</vt:lpstr>
      <vt:lpstr>'IF FUNCTION PROBLEM'!Copy_demand_per_year</vt:lpstr>
      <vt:lpstr>Copy_demand_per_year</vt:lpstr>
      <vt:lpstr>'2.22 (PART A -TwoWayDataTable)'!Cost_per_copy</vt:lpstr>
      <vt:lpstr>'IF FUNCTION PROBLEM'!Cost_per_copy</vt:lpstr>
      <vt:lpstr>'IF FUNCTION PROBLEM'!Cost_per_year</vt:lpstr>
      <vt:lpstr>Cost_per_year</vt:lpstr>
      <vt:lpstr>'Solver Analysis_2'!Cost_valve</vt:lpstr>
      <vt:lpstr>'Solver Analysis'!Fat__in_grams</vt:lpstr>
      <vt:lpstr>'Solver Analysis_2'!Fat__in_grams</vt:lpstr>
      <vt:lpstr>'SUMPRODUCT DEMO'!Fat__in_grams</vt:lpstr>
      <vt:lpstr>'Solver Analysis_2'!large</vt:lpstr>
      <vt:lpstr>'IF FUNCTION PROBLEM'!Max_copies_per_copier</vt:lpstr>
      <vt:lpstr>Max_copies_per_copier</vt:lpstr>
      <vt:lpstr>'Solver Analysis_2'!medium</vt:lpstr>
      <vt:lpstr>Min_large</vt:lpstr>
      <vt:lpstr>Min_medium</vt:lpstr>
      <vt:lpstr>Min_small</vt:lpstr>
      <vt:lpstr>'Solver Analysis'!no_of_chairs_manufactured</vt:lpstr>
      <vt:lpstr>'Solver Analysis_2'!no_of_chairs_manufactured</vt:lpstr>
      <vt:lpstr>'SUMPRODUCT DEMO'!no_of_chairs_manufactured</vt:lpstr>
      <vt:lpstr>'2.22 (PART A -TwoWayDataTable)'!No_of_days_open_per_year</vt:lpstr>
      <vt:lpstr>'IF FUNCTION PROBLEM'!No_of_days_open_per_year</vt:lpstr>
      <vt:lpstr>'Solver Analysis'!no_of_desks_manufactured</vt:lpstr>
      <vt:lpstr>'Solver Analysis_2'!no_of_desks_manufactured</vt:lpstr>
      <vt:lpstr>'SUMPRODUCT DEMO'!no_of_desks_manufactured</vt:lpstr>
      <vt:lpstr>'2.22 (PART A -TwoWayDataTable)'!No_of_months_in_a_year</vt:lpstr>
      <vt:lpstr>'IF FUNCTION PROBLEM'!No_of_months_in_a_year</vt:lpstr>
      <vt:lpstr>'IF FUNCTION PROBLEM'!Number_of_copiers_rented</vt:lpstr>
      <vt:lpstr>Number_of_copiers_rented</vt:lpstr>
      <vt:lpstr>number_of_units</vt:lpstr>
      <vt:lpstr>'2.22 (PART A -TwoWayDataTable)'!Other_fixed_costs_per_month</vt:lpstr>
      <vt:lpstr>'IF FUNCTION PROBLEM'!Other_fixed_costs_per_month</vt:lpstr>
      <vt:lpstr>'Solver Analysis'!Profit_per_unit</vt:lpstr>
      <vt:lpstr>'Solver Analysis_2'!Profit_per_unit</vt:lpstr>
      <vt:lpstr>'SUMPRODUCT DEMO'!Profit_per_unit</vt:lpstr>
      <vt:lpstr>'2.22 (PART A -TwoWayDataTable)'!Revenue_per_copy</vt:lpstr>
      <vt:lpstr>'IF FUNCTION PROBLEM'!Revenue_per_copy</vt:lpstr>
      <vt:lpstr>'IF FUNCTION PROBLEM'!Revenue_per_year</vt:lpstr>
      <vt:lpstr>Revenue_per_year</vt:lpstr>
      <vt:lpstr>'Solver Analysis_2'!small</vt:lpstr>
      <vt:lpstr>supplier1_ordered</vt:lpstr>
      <vt:lpstr>supplier2_capacity</vt:lpstr>
      <vt:lpstr>supplier2_ordered</vt:lpstr>
      <vt:lpstr>supplier3_capacity</vt:lpstr>
      <vt:lpstr>supplier3_ordered</vt:lpstr>
      <vt:lpstr>suuplier1_capacity</vt:lpstr>
      <vt:lpstr>'Solver Analysis'!Taste_Index</vt:lpstr>
      <vt:lpstr>'Solver Analysis_2'!Taste_Index</vt:lpstr>
      <vt:lpstr>'SUMPRODUCT DEMO'!Taste_Index</vt:lpstr>
      <vt:lpstr>Taste_Index_per_Gram</vt:lpstr>
      <vt:lpstr>'Solver Analysis'!Total_items_manufactured</vt:lpstr>
      <vt:lpstr>'Solver Analysis_2'!Total_items_manufactured</vt:lpstr>
      <vt:lpstr>'SUMPRODUCT DEMO'!Total_items_manufactured</vt:lpstr>
      <vt:lpstr>Total_large</vt:lpstr>
      <vt:lpstr>Total_med</vt:lpstr>
      <vt:lpstr>'Solver Analysis'!Total_Ordered</vt:lpstr>
      <vt:lpstr>'Solver Analysis_2'!Total_Ordered</vt:lpstr>
      <vt:lpstr>'SUMPRODUCT DEMO'!Total_Ordered</vt:lpstr>
      <vt:lpstr>Total_small</vt:lpstr>
      <vt:lpstr>'Solver Analysis'!Total_Taste_Index_Score</vt:lpstr>
      <vt:lpstr>'Solver Analysis_2'!Total_Taste_Index_Score</vt:lpstr>
      <vt:lpstr>'Solver Analysis'!Total_units__of_wood__consumed</vt:lpstr>
      <vt:lpstr>'Solver Analysis_2'!Total_units__of_wood__consumed</vt:lpstr>
      <vt:lpstr>'SUMPRODUCT DEMO'!Total_units__of_wood__consumed</vt:lpstr>
      <vt:lpstr>total_valves_ordered</vt:lpstr>
      <vt:lpstr>'Solver Analysis'!Total_wood_units_available</vt:lpstr>
      <vt:lpstr>'Solver Analysis_2'!Total_wood_units_available</vt:lpstr>
      <vt:lpstr>'SUMPRODUCT DEMO'!Total_wood_units_available</vt:lpstr>
      <vt:lpstr>'Solver Analysis'!Weight__in_grams</vt:lpstr>
      <vt:lpstr>'Solver Analysis_2'!Weight__in_grams</vt:lpstr>
      <vt:lpstr>'SUMPRODUCT DEMO'!Weight__in_grams</vt:lpstr>
      <vt:lpstr>'Solver Analysis'!Wood_units_needed_to__manufacture_one_item</vt:lpstr>
      <vt:lpstr>'Solver Analysis_2'!Wood_units_needed_to__manufacture_one_item</vt:lpstr>
      <vt:lpstr>'SUMPRODUCT DEMO'!Wood_units_needed_to__manufacture_one_item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Mishra</dc:creator>
  <cp:lastModifiedBy>Asutosh Mishra</cp:lastModifiedBy>
  <dcterms:created xsi:type="dcterms:W3CDTF">2022-03-20T01:01:04Z</dcterms:created>
  <dcterms:modified xsi:type="dcterms:W3CDTF">2024-05-27T01:45:35Z</dcterms:modified>
</cp:coreProperties>
</file>