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C:\Users\littl\Desktop\"/>
    </mc:Choice>
  </mc:AlternateContent>
  <xr:revisionPtr revIDLastSave="0" documentId="13_ncr:1_{E1C32C43-DA39-485D-B8F0-AA7E3D6C7133}" xr6:coauthVersionLast="47" xr6:coauthVersionMax="47" xr10:uidLastSave="{00000000-0000-0000-0000-000000000000}"/>
  <bookViews>
    <workbookView xWindow="-110" yWindow="-110" windowWidth="22780" windowHeight="14540" xr2:uid="{B193E2CF-6EB3-214A-B9A1-E1402F168272}"/>
  </bookViews>
  <sheets>
    <sheet name="Sheet1" sheetId="1" r:id="rId1"/>
    <sheet name="Linear regression(Verification)" sheetId="3" r:id="rId2"/>
    <sheet name="XLSTAT_20220426_152422_1_HID" sheetId="4" state="hidden" r:id="rId3"/>
  </sheets>
  <definedNames>
    <definedName name="_xlnm._FilterDatabase" localSheetId="0" hidden="1">Sheet1!$A$1:$C$70</definedName>
    <definedName name="Coefficient_of_linear_regression">Sheet1!$I$10</definedName>
    <definedName name="Coefficient_of_linear_regression__a">Sheet1!$I$10</definedName>
    <definedName name="Correation__R__betwwen_investment_and_ROI">Sheet1!$I$16</definedName>
    <definedName name="Error">Sheet1!$E$2:$E$70</definedName>
    <definedName name="Error_2">Sheet1!$F$2:$F$70</definedName>
    <definedName name="Intercept_of_linear_regression">Sheet1!$I$11</definedName>
    <definedName name="Intercept_of_linear_regression__b">Sheet1!$I$11</definedName>
    <definedName name="Investment">Sheet1!$B$2:$B$70</definedName>
    <definedName name="Observation">Sheet1!$A$2:$A$70</definedName>
    <definedName name="R_2">Sheet1!$I$17</definedName>
    <definedName name="Root_mean_square_of_errors">Sheet1!$I$14</definedName>
    <definedName name="solver_adj" localSheetId="0" hidden="1">Sheet1!$I$10,Sheet1!$I$11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0</definedName>
    <definedName name="solver_nwt" localSheetId="0" hidden="1">1</definedName>
    <definedName name="solver_opt" localSheetId="0" hidden="1">Sheet1!$I$14</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 name="tab20220426_152422_RunProcREG_69_1" localSheetId="1" hidden="1">'Linear regression(Verification)'!$B$91:$C$160</definedName>
    <definedName name="tab20220426_152422_RunProcREG_69_2" localSheetId="1" hidden="1">'Linear regression(Verification)'!$D$91:$D$160</definedName>
    <definedName name="tab20220426_152422_RunProcREG_69_3" localSheetId="1" hidden="1">'Linear regression(Verification)'!$E$91:$E$160</definedName>
    <definedName name="tab20220426_152422_RunProcREG_69_4" localSheetId="1" hidden="1">'Linear regression(Verification)'!$F$91:$F$160</definedName>
    <definedName name="tab20220426_152422_RunProcREG_69_5" localSheetId="1" hidden="1">'Linear regression(Verification)'!$G$91:$H$160</definedName>
    <definedName name="tab20220426_152422_RunProcREG_69_6" localSheetId="1" hidden="1">'Linear regression(Verification)'!$I$91:$N$160</definedName>
    <definedName name="tab20220426_152422_RunProcREG_78_1" localSheetId="1" hidden="1">'Linear regression(Verification)'!$B$45:$G$48</definedName>
    <definedName name="tab20220426_152422_RunProcREG_85_1" localSheetId="1" hidden="1">'Linear regression(Verification)'!$B$19:$D$21</definedName>
    <definedName name="tab20220426_152422_RunProcREG_89_1" localSheetId="1" hidden="1">'Linear regression(Verification)'!$B$54:$H$56</definedName>
    <definedName name="tab20220426_152422_RunProcREG_91_1" localSheetId="1" hidden="1">'Linear regression(Verification)'!$B$28:$C$40</definedName>
    <definedName name="Three_year_ROI">Sheet1!$C$2:$C$70</definedName>
    <definedName name="xdata1" localSheetId="2" hidden="1">XLSTAT_20220426_152422_1_HID!$C$1:$C$70</definedName>
    <definedName name="xdata2" localSheetId="2" hidden="1">XLSTAT_20220426_152422_1_HID!$G$1:$G$70</definedName>
    <definedName name="xdata3" localSheetId="2" hidden="1">XLSTAT_20220426_152422_1_HID!$K$1:$K$100</definedName>
    <definedName name="xdata4" localSheetId="2" hidden="1">XLSTAT_20220426_152422_1_HID!$O$1:$O$100</definedName>
    <definedName name="xdata5" localSheetId="2" hidden="1">XLSTAT_20220426_152422_1_HID!$S$1:$S$70</definedName>
    <definedName name="xdata6" localSheetId="2" hidden="1">XLSTAT_20220426_152422_1_HID!$W$1:$W$70</definedName>
    <definedName name="y_calculated">Sheet1!$D$2:$D$70</definedName>
    <definedName name="ydata1" localSheetId="2" hidden="1">XLSTAT_20220426_152422_1_HID!$D$1:$D$70</definedName>
    <definedName name="ydata2" localSheetId="2" hidden="1">XLSTAT_20220426_152422_1_HID!$H$1:$H$70</definedName>
    <definedName name="ydata3" localSheetId="2" hidden="1">XLSTAT_20220426_152422_1_HID!$L$1:$L$100</definedName>
    <definedName name="ydata4" localSheetId="2" hidden="1">XLSTAT_20220426_152422_1_HID!$P$1:$P$100</definedName>
    <definedName name="ydata5" localSheetId="2" hidden="1">XLSTAT_20220426_152422_1_HID!$T$1:$T$70</definedName>
    <definedName name="ydata6" localSheetId="2" hidden="1">XLSTAT_20220426_152422_1_HID!$X$1:$X$70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 i="1" l="1"/>
  <c r="I16" i="1"/>
  <c r="D2" i="1"/>
  <c r="E2" i="1" s="1"/>
  <c r="F2" i="1" s="1"/>
  <c r="X1" i="4"/>
  <c r="X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W1" i="4"/>
  <c r="W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T1" i="4"/>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S1" i="4"/>
  <c r="S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P1"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O1"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L1"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K1" i="4"/>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H1"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G1"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D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C1"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I17" i="1"/>
  <c r="D3" i="1"/>
  <c r="E3" i="1" s="1"/>
  <c r="F3" i="1" s="1"/>
  <c r="D4" i="1"/>
  <c r="E4" i="1" s="1"/>
  <c r="F4" i="1" s="1"/>
  <c r="D5" i="1"/>
  <c r="E5" i="1" s="1"/>
  <c r="F5" i="1" s="1"/>
  <c r="D6" i="1"/>
  <c r="E6" i="1" s="1"/>
  <c r="F6" i="1" s="1"/>
  <c r="D7" i="1"/>
  <c r="E7" i="1" s="1"/>
  <c r="F7" i="1" s="1"/>
  <c r="D8" i="1"/>
  <c r="E8" i="1" s="1"/>
  <c r="F8" i="1" s="1"/>
  <c r="D9" i="1"/>
  <c r="E9" i="1" s="1"/>
  <c r="F9" i="1" s="1"/>
  <c r="D10" i="1"/>
  <c r="E10" i="1" s="1"/>
  <c r="F10" i="1" s="1"/>
  <c r="D11" i="1"/>
  <c r="E11" i="1" s="1"/>
  <c r="F11" i="1" s="1"/>
  <c r="D12" i="1"/>
  <c r="E12" i="1" s="1"/>
  <c r="F12" i="1" s="1"/>
  <c r="D13" i="1"/>
  <c r="E13" i="1" s="1"/>
  <c r="F13" i="1" s="1"/>
  <c r="D14" i="1"/>
  <c r="E14" i="1" s="1"/>
  <c r="F14" i="1" s="1"/>
  <c r="D15" i="1"/>
  <c r="E15" i="1" s="1"/>
  <c r="F15" i="1" s="1"/>
  <c r="D16" i="1"/>
  <c r="E16" i="1" s="1"/>
  <c r="F16" i="1" s="1"/>
  <c r="D17" i="1"/>
  <c r="E17" i="1" s="1"/>
  <c r="F17" i="1" s="1"/>
  <c r="D18" i="1"/>
  <c r="E18" i="1" s="1"/>
  <c r="F18" i="1" s="1"/>
  <c r="D19" i="1"/>
  <c r="E19" i="1" s="1"/>
  <c r="F19" i="1" s="1"/>
  <c r="D20" i="1"/>
  <c r="E20" i="1" s="1"/>
  <c r="F20" i="1" s="1"/>
  <c r="D21" i="1"/>
  <c r="E21" i="1" s="1"/>
  <c r="F21" i="1" s="1"/>
  <c r="D22" i="1"/>
  <c r="E22" i="1" s="1"/>
  <c r="F22" i="1" s="1"/>
  <c r="D23" i="1"/>
  <c r="E23" i="1" s="1"/>
  <c r="F23" i="1" s="1"/>
  <c r="D24" i="1"/>
  <c r="E24" i="1" s="1"/>
  <c r="F24" i="1" s="1"/>
  <c r="D25" i="1"/>
  <c r="E25" i="1" s="1"/>
  <c r="F25" i="1" s="1"/>
  <c r="D26" i="1"/>
  <c r="E26" i="1" s="1"/>
  <c r="F26" i="1" s="1"/>
  <c r="D27" i="1"/>
  <c r="E27" i="1" s="1"/>
  <c r="F27" i="1" s="1"/>
  <c r="D28" i="1"/>
  <c r="E28" i="1" s="1"/>
  <c r="F28" i="1" s="1"/>
  <c r="D29" i="1"/>
  <c r="E29" i="1" s="1"/>
  <c r="F29" i="1" s="1"/>
  <c r="D30" i="1"/>
  <c r="E30" i="1" s="1"/>
  <c r="F30" i="1" s="1"/>
  <c r="D31" i="1"/>
  <c r="E31" i="1" s="1"/>
  <c r="F31" i="1" s="1"/>
  <c r="D32" i="1"/>
  <c r="E32" i="1" s="1"/>
  <c r="F32" i="1" s="1"/>
  <c r="D33" i="1"/>
  <c r="E33" i="1" s="1"/>
  <c r="F33" i="1" s="1"/>
  <c r="D34" i="1"/>
  <c r="E34" i="1" s="1"/>
  <c r="F34" i="1" s="1"/>
  <c r="D35" i="1"/>
  <c r="E35" i="1" s="1"/>
  <c r="F35" i="1" s="1"/>
  <c r="D36" i="1"/>
  <c r="E36" i="1" s="1"/>
  <c r="F36" i="1" s="1"/>
  <c r="D37" i="1"/>
  <c r="E37" i="1" s="1"/>
  <c r="F37" i="1" s="1"/>
  <c r="D38" i="1"/>
  <c r="E38" i="1" s="1"/>
  <c r="F38" i="1" s="1"/>
  <c r="D39" i="1"/>
  <c r="E39" i="1" s="1"/>
  <c r="F39" i="1" s="1"/>
  <c r="D40" i="1"/>
  <c r="E40" i="1" s="1"/>
  <c r="F40" i="1" s="1"/>
  <c r="D41" i="1"/>
  <c r="E41" i="1" s="1"/>
  <c r="F41" i="1" s="1"/>
  <c r="D42" i="1"/>
  <c r="E42" i="1" s="1"/>
  <c r="F42" i="1" s="1"/>
  <c r="D43" i="1"/>
  <c r="E43" i="1" s="1"/>
  <c r="F43" i="1" s="1"/>
  <c r="D44" i="1"/>
  <c r="E44" i="1" s="1"/>
  <c r="F44" i="1" s="1"/>
  <c r="D45" i="1"/>
  <c r="E45" i="1" s="1"/>
  <c r="F45" i="1" s="1"/>
  <c r="D46" i="1"/>
  <c r="E46" i="1" s="1"/>
  <c r="F46" i="1" s="1"/>
  <c r="D47" i="1"/>
  <c r="E47" i="1" s="1"/>
  <c r="F47" i="1" s="1"/>
  <c r="D48" i="1"/>
  <c r="E48" i="1" s="1"/>
  <c r="F48" i="1" s="1"/>
  <c r="D49" i="1"/>
  <c r="E49" i="1" s="1"/>
  <c r="F49" i="1" s="1"/>
  <c r="D50" i="1"/>
  <c r="E50" i="1" s="1"/>
  <c r="F50" i="1" s="1"/>
  <c r="D51" i="1"/>
  <c r="E51" i="1" s="1"/>
  <c r="F51" i="1" s="1"/>
  <c r="D52" i="1"/>
  <c r="E52" i="1" s="1"/>
  <c r="F52" i="1" s="1"/>
  <c r="D53" i="1"/>
  <c r="E53" i="1" s="1"/>
  <c r="F53" i="1" s="1"/>
  <c r="D54" i="1"/>
  <c r="E54" i="1" s="1"/>
  <c r="F54" i="1" s="1"/>
  <c r="D55" i="1"/>
  <c r="E55" i="1" s="1"/>
  <c r="F55" i="1" s="1"/>
  <c r="D56" i="1"/>
  <c r="E56" i="1" s="1"/>
  <c r="F56" i="1" s="1"/>
  <c r="D57" i="1"/>
  <c r="E57" i="1" s="1"/>
  <c r="F57" i="1" s="1"/>
  <c r="D58" i="1"/>
  <c r="E58" i="1" s="1"/>
  <c r="F58" i="1" s="1"/>
  <c r="D59" i="1"/>
  <c r="E59" i="1" s="1"/>
  <c r="F59" i="1" s="1"/>
  <c r="D60" i="1"/>
  <c r="E60" i="1" s="1"/>
  <c r="F60" i="1" s="1"/>
  <c r="D61" i="1"/>
  <c r="E61" i="1" s="1"/>
  <c r="F61" i="1" s="1"/>
  <c r="D62" i="1"/>
  <c r="E62" i="1" s="1"/>
  <c r="F62" i="1" s="1"/>
  <c r="D63" i="1"/>
  <c r="E63" i="1" s="1"/>
  <c r="F63" i="1" s="1"/>
  <c r="D64" i="1"/>
  <c r="E64" i="1" s="1"/>
  <c r="F64" i="1" s="1"/>
  <c r="D65" i="1"/>
  <c r="E65" i="1" s="1"/>
  <c r="F65" i="1" s="1"/>
  <c r="D66" i="1"/>
  <c r="E66" i="1" s="1"/>
  <c r="F66" i="1" s="1"/>
  <c r="D67" i="1"/>
  <c r="E67" i="1" s="1"/>
  <c r="F67" i="1" s="1"/>
  <c r="D68" i="1"/>
  <c r="E68" i="1" s="1"/>
  <c r="F68" i="1" s="1"/>
  <c r="D69" i="1"/>
  <c r="E69" i="1" s="1"/>
  <c r="F69" i="1" s="1"/>
  <c r="D70" i="1"/>
  <c r="E70" i="1" s="1"/>
  <c r="F70" i="1" s="1"/>
</calcChain>
</file>

<file path=xl/sharedStrings.xml><?xml version="1.0" encoding="utf-8"?>
<sst xmlns="http://schemas.openxmlformats.org/spreadsheetml/2006/main" count="211" uniqueCount="181">
  <si>
    <t>Observation</t>
  </si>
  <si>
    <t>Investment</t>
  </si>
  <si>
    <t>Three year ROI</t>
  </si>
  <si>
    <t>y-calculated</t>
  </si>
  <si>
    <t>Error</t>
  </si>
  <si>
    <t>Error^2</t>
  </si>
  <si>
    <t>Correation (R) betwwen investment
and ROI</t>
  </si>
  <si>
    <t>R^2</t>
  </si>
  <si>
    <r>
      <t xml:space="preserve">*Here we consider </t>
    </r>
    <r>
      <rPr>
        <b/>
        <sz val="12"/>
        <color rgb="FFFF0000"/>
        <rFont val="Calibri"/>
        <family val="2"/>
        <scheme val="minor"/>
      </rPr>
      <t>Investment</t>
    </r>
    <r>
      <rPr>
        <sz val="12"/>
        <color rgb="FFFF0000"/>
        <rFont val="Calibri"/>
        <family val="2"/>
        <scheme val="minor"/>
      </rPr>
      <t xml:space="preserve"> as our independent variable (</t>
    </r>
    <r>
      <rPr>
        <b/>
        <sz val="12"/>
        <color rgb="FFFF0000"/>
        <rFont val="Calibri"/>
        <family val="2"/>
        <scheme val="minor"/>
      </rPr>
      <t>x</t>
    </r>
    <r>
      <rPr>
        <sz val="12"/>
        <color rgb="FFFF0000"/>
        <rFont val="Calibri"/>
        <family val="2"/>
        <scheme val="minor"/>
      </rPr>
      <t xml:space="preserve">) and  </t>
    </r>
    <r>
      <rPr>
        <b/>
        <sz val="12"/>
        <color rgb="FFFF0000"/>
        <rFont val="Calibri"/>
        <family val="2"/>
        <scheme val="minor"/>
      </rPr>
      <t>Three year ROI</t>
    </r>
    <r>
      <rPr>
        <sz val="12"/>
        <color rgb="FFFF0000"/>
        <rFont val="Calibri"/>
        <family val="2"/>
        <scheme val="minor"/>
      </rPr>
      <t xml:space="preserve"> as dependent variable (</t>
    </r>
    <r>
      <rPr>
        <b/>
        <sz val="12"/>
        <color rgb="FFFF0000"/>
        <rFont val="Calibri"/>
        <family val="2"/>
        <scheme val="minor"/>
      </rPr>
      <t>y</t>
    </r>
    <r>
      <rPr>
        <sz val="12"/>
        <color rgb="FFFF0000"/>
        <rFont val="Calibri"/>
        <family val="2"/>
        <scheme val="minor"/>
      </rPr>
      <t>).</t>
    </r>
  </si>
  <si>
    <t>Cell Names:</t>
  </si>
  <si>
    <t>Coefficient_of_linear_regression</t>
  </si>
  <si>
    <t>Correation__R__betwwen_investment_and_ROI</t>
  </si>
  <si>
    <t>Intercept_of_linear_regression</t>
  </si>
  <si>
    <t>=Sheet1!$B$2:$B$70</t>
  </si>
  <si>
    <t>=Sheet1!$A$2:$A$70</t>
  </si>
  <si>
    <t>R_2</t>
  </si>
  <si>
    <t>Three_year_ROI</t>
  </si>
  <si>
    <t>=Sheet1!$C$2:$C$70</t>
  </si>
  <si>
    <t>Reference</t>
  </si>
  <si>
    <t>Y / Dependent variables: Workbook = Angel Data_AshuZubair_CQ3.xlsx / Sheet = Sheet1 / Range = 'Sheet1'!$C:$C / 69 rows and 1 column</t>
  </si>
  <si>
    <t>X / Quantitative: Workbook = Angel Data_AshuZubair_CQ3.xlsx / Sheet = Sheet1 / Range = 'Sheet1'!$B:$B / 69 rows and 1 column</t>
  </si>
  <si>
    <t>Confidence interval (%): 99</t>
  </si>
  <si>
    <t>Tolerance: 0.0001</t>
  </si>
  <si>
    <t>Summary statistics:</t>
  </si>
  <si>
    <t>Variable</t>
  </si>
  <si>
    <t>Observations</t>
  </si>
  <si>
    <t>Obs. with missing data</t>
  </si>
  <si>
    <t>Obs. without missing data</t>
  </si>
  <si>
    <t>Minimum</t>
  </si>
  <si>
    <t>Maximum</t>
  </si>
  <si>
    <t>Mean</t>
  </si>
  <si>
    <t>Std. deviation</t>
  </si>
  <si>
    <t>Correlation matrix:</t>
  </si>
  <si>
    <t>Regression of variable Three year ROI:</t>
  </si>
  <si>
    <t>Goodness of fit statistics (Three year ROI):</t>
  </si>
  <si>
    <t>Sum of weights</t>
  </si>
  <si>
    <t>DF</t>
  </si>
  <si>
    <t>R²</t>
  </si>
  <si>
    <t>Adjusted R²</t>
  </si>
  <si>
    <t>MSE</t>
  </si>
  <si>
    <t>RMSE</t>
  </si>
  <si>
    <t>MAPE</t>
  </si>
  <si>
    <t>DW</t>
  </si>
  <si>
    <t>Cp</t>
  </si>
  <si>
    <t>AIC</t>
  </si>
  <si>
    <t>SBC</t>
  </si>
  <si>
    <t>PC</t>
  </si>
  <si>
    <t>Analysis of variance  (Three year ROI):</t>
  </si>
  <si>
    <t>Source</t>
  </si>
  <si>
    <t>Sum of squares</t>
  </si>
  <si>
    <t>Mean squares</t>
  </si>
  <si>
    <t>F</t>
  </si>
  <si>
    <t>Pr &gt; F</t>
  </si>
  <si>
    <t>Model</t>
  </si>
  <si>
    <t>Corrected Total</t>
  </si>
  <si>
    <t>Computed against model Y=Mean(Y)</t>
  </si>
  <si>
    <t>Model parameters (Three year ROI):</t>
  </si>
  <si>
    <t>Value</t>
  </si>
  <si>
    <t>Standard error</t>
  </si>
  <si>
    <t>t</t>
  </si>
  <si>
    <t>Pr &gt; |t|</t>
  </si>
  <si>
    <t>Lower bound (99%)</t>
  </si>
  <si>
    <t>Upper bound (99%)</t>
  </si>
  <si>
    <t>Intercept</t>
  </si>
  <si>
    <t>Equation of the model (Three year ROI):</t>
  </si>
  <si>
    <t>Three year ROI = -0.329620267920471+1.17360603109439*Investment</t>
  </si>
  <si>
    <t>Standardized coefficients (Three year ROI):</t>
  </si>
  <si>
    <t xml:space="preserve"> </t>
  </si>
  <si>
    <t>Predictions and residuals (Three year ROI):</t>
  </si>
  <si>
    <t>Weight</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</si>
  <si>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</si>
  <si>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</si>
  <si>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</si>
  <si>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</si>
  <si>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</si>
  <si>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</si>
  <si>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</si>
  <si>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</si>
  <si>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</si>
  <si>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</si>
  <si>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</si>
  <si>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</si>
  <si>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</si>
  <si>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</si>
  <si>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</si>
  <si>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</si>
  <si>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</si>
  <si>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</si>
  <si>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</si>
  <si>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</si>
  <si>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</si>
  <si>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</si>
  <si>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</si>
  <si>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</si>
  <si>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</si>
  <si>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</si>
  <si>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</si>
  <si>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</si>
  <si>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</si>
  <si>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</si>
  <si>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</si>
  <si>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</si>
  <si>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</si>
  <si>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</si>
  <si>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</si>
  <si>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</si>
  <si>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</si>
  <si>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</si>
  <si>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</si>
  <si>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</si>
  <si>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</si>
  <si>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</si>
  <si>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</si>
  <si>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</si>
  <si>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</si>
  <si>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</si>
  <si>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</si>
  <si>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</si>
  <si>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</si>
  <si>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</si>
  <si>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</si>
  <si>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</si>
  <si>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</si>
  <si>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</si>
  <si>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</si>
  <si>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</si>
  <si>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</si>
  <si>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</si>
  <si>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</si>
  <si>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</si>
  <si>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</si>
  <si>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</si>
  <si>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</si>
  <si>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</si>
  <si>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</si>
  <si>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</si>
  <si>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</si>
  <si>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</si>
  <si>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</si>
  <si>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Pred(Three year ROI)</t>
  </si>
  <si>
    <t>Residual</t>
  </si>
  <si>
    <t>Std. residual</t>
  </si>
  <si>
    <t>Std. dev. on pred. (Mean)</t>
  </si>
  <si>
    <t>Lower bound 99% (Mean)</t>
  </si>
  <si>
    <t>Upper bound 99% (Mean)</t>
  </si>
  <si>
    <t>Std. dev. on pred. (Observation)</t>
  </si>
  <si>
    <t>Lower bound 99% (Observation)</t>
  </si>
  <si>
    <t>Upper bound 99% (Observation)</t>
  </si>
  <si>
    <t>Test assumptions:</t>
  </si>
  <si>
    <t>Test on the normality of the residuals (Shapiro-Wilk) (Three year ROI):</t>
  </si>
  <si>
    <t>W</t>
  </si>
  <si>
    <t>p-value (Two-tailed)</t>
  </si>
  <si>
    <t>alpha</t>
  </si>
  <si>
    <t>Test interpretation:</t>
  </si>
  <si>
    <t>H0: The residuals follow a Normal distribution.</t>
  </si>
  <si>
    <t>Ha: The residuals do not follow a Normal distribution.</t>
  </si>
  <si>
    <t>As the computed p-value is greater than the significance level alpha=0.01, one cannot reject the null hypothesis H0.</t>
  </si>
  <si>
    <r>
      <t>XLSTAT-Student 2021.3.1.1191 - Linear regression - Start time: 04/26/2022 at 15:24:43 / End time: 04/26/2022 at 15:24:44</t>
    </r>
    <r>
      <rPr>
        <sz val="12"/>
        <color rgb="FFFFFFFF"/>
        <rFont val="Calibri"/>
        <family val="2"/>
        <scheme val="minor"/>
      </rPr>
      <t xml:space="preserve"> / Microsoft Excel 16.015028</t>
    </r>
  </si>
  <si>
    <t>Coefficient of linear regression (a)</t>
  </si>
  <si>
    <t>Intercept of linear regression (b)</t>
  </si>
  <si>
    <t>Root mean square of errors</t>
  </si>
  <si>
    <t>Coefficient_of_linear_regression__a</t>
  </si>
  <si>
    <t>=Sheet1!$E$2:$E$70</t>
  </si>
  <si>
    <t>Error_2</t>
  </si>
  <si>
    <t>=Sheet1!$F$2:$F$70</t>
  </si>
  <si>
    <t>Intercept_of_linear_regression__b</t>
  </si>
  <si>
    <t>Root_mean_square_of_errors</t>
  </si>
  <si>
    <t>y_calculated</t>
  </si>
  <si>
    <t>=Sheet1!$D$2:$D$70</t>
  </si>
  <si>
    <t>Cell Name</t>
  </si>
  <si>
    <t>Objective:</t>
  </si>
  <si>
    <t>To minimize root mean square of errors</t>
  </si>
  <si>
    <t xml:space="preserve">Constraints: </t>
  </si>
  <si>
    <t>No constraints</t>
  </si>
  <si>
    <t>DV:</t>
  </si>
  <si>
    <t>Slope and intercept value of the linear model.</t>
  </si>
  <si>
    <t>=Sheet1!$I$10</t>
  </si>
  <si>
    <t>=Sheet1!$I$16</t>
  </si>
  <si>
    <t>=Sheet1!$I$11</t>
  </si>
  <si>
    <t>=Sheet1!$I$17</t>
  </si>
  <si>
    <t>=Sheet1!$I$14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</si>
</sst>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lt;0.0001]&quot;&lt;0.0001&quot;;0.000"/>
  </numFmts>
  <fonts count="14" x14ac:knownFonts="1">
    <font>
      <sz val="12"/>
      <color theme="1"/>
      <name val="Calibri"/>
      <family val="2"/>
      <scheme val="minor"/>
    </font>
    <font>
      <sz val="11"/>
      <color theme="1"/>
      <name val="Calibri"/>
      <family val="2"/>
      <scheme val="minor"/>
    </font>
    <font>
      <b/>
      <sz val="16"/>
      <color theme="1"/>
      <name val="Calibri"/>
      <family val="2"/>
      <scheme val="minor"/>
    </font>
    <font>
      <sz val="11"/>
      <color rgb="FF006100"/>
      <name val="Calibri"/>
      <family val="2"/>
      <scheme val="minor"/>
    </font>
    <font>
      <b/>
      <sz val="12"/>
      <color theme="1"/>
      <name val="Calibri"/>
      <family val="2"/>
      <scheme val="minor"/>
    </font>
    <font>
      <sz val="12"/>
      <color rgb="FFFF0000"/>
      <name val="Calibri"/>
      <family val="2"/>
      <scheme val="minor"/>
    </font>
    <font>
      <b/>
      <sz val="12"/>
      <color rgb="FFFF0000"/>
      <name val="Calibri"/>
      <family val="2"/>
      <scheme val="minor"/>
    </font>
    <font>
      <b/>
      <i/>
      <sz val="12"/>
      <color theme="1"/>
      <name val="Calibri"/>
      <family val="2"/>
      <scheme val="minor"/>
    </font>
    <font>
      <sz val="12"/>
      <color rgb="FF008941"/>
      <name val="Calibri"/>
      <family val="2"/>
      <scheme val="minor"/>
    </font>
    <font>
      <sz val="12"/>
      <color rgb="FF007800"/>
      <name val="Calibri"/>
      <family val="2"/>
      <scheme val="minor"/>
    </font>
    <font>
      <b/>
      <sz val="12"/>
      <color rgb="FF007800"/>
      <name val="Calibri"/>
      <family val="2"/>
      <scheme val="minor"/>
    </font>
    <font>
      <i/>
      <sz val="12"/>
      <color theme="1"/>
      <name val="Calibri"/>
      <family val="2"/>
      <scheme val="minor"/>
    </font>
    <font>
      <sz val="12"/>
      <name val="Calibri"/>
      <family val="2"/>
      <scheme val="minor"/>
    </font>
    <font>
      <sz val="12"/>
      <color rgb="FFFFFFFF"/>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tint="0.59999389629810485"/>
        <bgColor indexed="65"/>
      </patternFill>
    </fill>
    <fill>
      <patternFill patternType="solid">
        <fgColor theme="5" tint="0.59999389629810485"/>
        <bgColor indexed="65"/>
      </patternFill>
    </fill>
  </fills>
  <borders count="5">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s>
  <cellStyleXfs count="4">
    <xf numFmtId="0" fontId="0" fillId="0" borderId="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47">
    <xf numFmtId="0" fontId="0" fillId="0" borderId="0" xfId="0"/>
    <xf numFmtId="0" fontId="2" fillId="2" borderId="0" xfId="0" applyFont="1" applyFill="1"/>
    <xf numFmtId="0" fontId="1" fillId="4" borderId="0" xfId="2"/>
    <xf numFmtId="0" fontId="4" fillId="0" borderId="0" xfId="0" applyFont="1"/>
    <xf numFmtId="0" fontId="4" fillId="0" borderId="0" xfId="0" applyFont="1" applyAlignment="1">
      <alignment wrapText="1"/>
    </xf>
    <xf numFmtId="0" fontId="5" fillId="0" borderId="0" xfId="0" applyFont="1"/>
    <xf numFmtId="164" fontId="1" fillId="5" borderId="0" xfId="3" applyNumberFormat="1"/>
    <xf numFmtId="164" fontId="3" fillId="3" borderId="0" xfId="1" applyNumberFormat="1"/>
    <xf numFmtId="164" fontId="0" fillId="0" borderId="0" xfId="0" applyNumberFormat="1"/>
    <xf numFmtId="0" fontId="7" fillId="0" borderId="0" xfId="0" applyFont="1"/>
    <xf numFmtId="0" fontId="0" fillId="0" borderId="0" xfId="0" applyFont="1"/>
    <xf numFmtId="49" fontId="0" fillId="0" borderId="0" xfId="0" applyNumberFormat="1" applyAlignment="1"/>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49" fontId="8" fillId="0" borderId="2" xfId="0" applyNumberFormat="1" applyFont="1" applyBorder="1" applyAlignment="1"/>
    <xf numFmtId="49" fontId="0" fillId="0" borderId="3" xfId="0" applyNumberFormat="1" applyBorder="1" applyAlignment="1"/>
    <xf numFmtId="0" fontId="8" fillId="0" borderId="2" xfId="0" applyNumberFormat="1" applyFont="1" applyBorder="1" applyAlignment="1"/>
    <xf numFmtId="0" fontId="0" fillId="0" borderId="3" xfId="0" applyNumberFormat="1" applyBorder="1" applyAlignment="1"/>
    <xf numFmtId="164" fontId="8" fillId="0" borderId="2" xfId="0" applyNumberFormat="1" applyFont="1" applyBorder="1" applyAlignment="1"/>
    <xf numFmtId="164" fontId="0" fillId="0" borderId="3" xfId="0" applyNumberFormat="1" applyBorder="1" applyAlignment="1"/>
    <xf numFmtId="49" fontId="9" fillId="0" borderId="1" xfId="0" applyNumberFormat="1" applyFont="1" applyBorder="1" applyAlignment="1">
      <alignment horizontal="center" vertical="center" wrapText="1"/>
    </xf>
    <xf numFmtId="49" fontId="0" fillId="0" borderId="2" xfId="0" applyNumberFormat="1" applyBorder="1" applyAlignment="1"/>
    <xf numFmtId="49" fontId="9" fillId="0" borderId="3" xfId="0" applyNumberFormat="1" applyFont="1" applyBorder="1" applyAlignment="1"/>
    <xf numFmtId="164" fontId="0" fillId="0" borderId="2" xfId="0" applyNumberFormat="1" applyBorder="1" applyAlignment="1"/>
    <xf numFmtId="164" fontId="9" fillId="0" borderId="2" xfId="0" applyNumberFormat="1" applyFont="1" applyBorder="1" applyAlignment="1"/>
    <xf numFmtId="164" fontId="9" fillId="0" borderId="3" xfId="0" applyNumberFormat="1" applyFont="1" applyBorder="1" applyAlignment="1"/>
    <xf numFmtId="0" fontId="4" fillId="0" borderId="2" xfId="0" applyNumberFormat="1" applyFont="1" applyBorder="1" applyAlignment="1"/>
    <xf numFmtId="0" fontId="10" fillId="0" borderId="3" xfId="0" applyNumberFormat="1" applyFont="1" applyBorder="1" applyAlignment="1"/>
    <xf numFmtId="49" fontId="0" fillId="0" borderId="1" xfId="0" applyNumberFormat="1" applyBorder="1" applyAlignment="1"/>
    <xf numFmtId="0" fontId="0" fillId="0" borderId="1" xfId="0" applyNumberFormat="1" applyBorder="1" applyAlignment="1"/>
    <xf numFmtId="0" fontId="0" fillId="0" borderId="0" xfId="0" applyNumberFormat="1" applyAlignment="1"/>
    <xf numFmtId="164" fontId="0" fillId="0" borderId="0" xfId="0" applyNumberFormat="1" applyAlignment="1"/>
    <xf numFmtId="0" fontId="0" fillId="0" borderId="2" xfId="0" applyNumberFormat="1" applyBorder="1" applyAlignment="1"/>
    <xf numFmtId="165" fontId="0" fillId="0" borderId="2" xfId="0" applyNumberFormat="1" applyBorder="1" applyAlignment="1"/>
    <xf numFmtId="165" fontId="4" fillId="0" borderId="2" xfId="0" applyNumberFormat="1" applyFont="1" applyBorder="1" applyAlignment="1"/>
    <xf numFmtId="165" fontId="4" fillId="0" borderId="0" xfId="0" applyNumberFormat="1" applyFont="1" applyAlignment="1"/>
    <xf numFmtId="165" fontId="4" fillId="0" borderId="3" xfId="0" applyNumberFormat="1" applyFont="1" applyBorder="1" applyAlignment="1"/>
    <xf numFmtId="0" fontId="11" fillId="0" borderId="0" xfId="0" applyFont="1"/>
    <xf numFmtId="49" fontId="0" fillId="0" borderId="4" xfId="0" applyNumberFormat="1" applyBorder="1" applyAlignment="1"/>
    <xf numFmtId="164" fontId="0" fillId="0" borderId="4" xfId="0" applyNumberFormat="1" applyBorder="1" applyAlignment="1"/>
    <xf numFmtId="165" fontId="4" fillId="0" borderId="4" xfId="0" applyNumberFormat="1" applyFont="1" applyBorder="1" applyAlignment="1"/>
    <xf numFmtId="164" fontId="0" fillId="0" borderId="1" xfId="0" applyNumberFormat="1" applyBorder="1" applyAlignment="1">
      <alignment horizontal="right"/>
    </xf>
    <xf numFmtId="165" fontId="0" fillId="0" borderId="0" xfId="0" applyNumberFormat="1" applyAlignment="1">
      <alignment horizontal="right"/>
    </xf>
    <xf numFmtId="164" fontId="0" fillId="0" borderId="3" xfId="0" applyNumberFormat="1" applyBorder="1" applyAlignment="1">
      <alignment horizontal="right"/>
    </xf>
    <xf numFmtId="0" fontId="12" fillId="0" borderId="0" xfId="0" applyFont="1"/>
    <xf numFmtId="164" fontId="4" fillId="0" borderId="0" xfId="0" applyNumberFormat="1" applyFont="1"/>
    <xf numFmtId="0" fontId="0" fillId="0" borderId="0" xfId="0" applyFont="1" applyAlignment="1">
      <alignment vertical="center" wrapText="1"/>
    </xf>
  </cellXfs>
  <cellStyles count="4">
    <cellStyle name="40% - Accent1" xfId="2" builtinId="31"/>
    <cellStyle name="40% - Accent2" xfId="3" builtinId="35"/>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Three year ROI / Standardized coefficients
(99%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8F71-4E89-96C2-09E48EDD7D38}"/>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1"/>
                <c:pt idx="0">
                  <c:v>0.27896662142813411</c:v>
                </c:pt>
              </c:numLit>
            </c:plus>
            <c:minus>
              <c:numLit>
                <c:formatCode>General</c:formatCode>
                <c:ptCount val="1"/>
                <c:pt idx="0">
                  <c:v>0.27896662142813411</c:v>
                </c:pt>
              </c:numLit>
            </c:minus>
          </c:errBars>
          <c:cat>
            <c:strRef>
              <c:f>'Linear regression(Verification)'!$B$67</c:f>
              <c:strCache>
                <c:ptCount val="1"/>
                <c:pt idx="0">
                  <c:v>Investment</c:v>
                </c:pt>
              </c:strCache>
            </c:strRef>
          </c:cat>
          <c:val>
            <c:numRef>
              <c:f>'Linear regression(Verification)'!$C$67</c:f>
              <c:numCache>
                <c:formatCode>0.000</c:formatCode>
                <c:ptCount val="1"/>
                <c:pt idx="0">
                  <c:v>0.50813211331708241</c:v>
                </c:pt>
              </c:numCache>
            </c:numRef>
          </c:val>
          <c:extLst>
            <c:ext xmlns:c16="http://schemas.microsoft.com/office/drawing/2014/chart" uri="{C3380CC4-5D6E-409C-BE32-E72D297353CC}">
              <c16:uniqueId val="{00000000-8F71-4E89-96C2-09E48EDD7D38}"/>
            </c:ext>
          </c:extLst>
        </c:ser>
        <c:dLbls>
          <c:showLegendKey val="0"/>
          <c:showVal val="0"/>
          <c:showCatName val="0"/>
          <c:showSerName val="0"/>
          <c:showPercent val="0"/>
          <c:showBubbleSize val="0"/>
        </c:dLbls>
        <c:gapWidth val="60"/>
        <c:overlap val="-30"/>
        <c:axId val="781760928"/>
        <c:axId val="781741376"/>
      </c:barChart>
      <c:catAx>
        <c:axId val="781760928"/>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781741376"/>
        <c:crosses val="autoZero"/>
        <c:auto val="1"/>
        <c:lblAlgn val="ctr"/>
        <c:lblOffset val="100"/>
        <c:noMultiLvlLbl val="0"/>
      </c:catAx>
      <c:valAx>
        <c:axId val="781741376"/>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78176092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Regression of Three year ROI by Investment (R²=0.258)</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regression(Verification)'!$D$92:$D$160</c:f>
              <c:numCache>
                <c:formatCode>0.000</c:formatCode>
                <c:ptCount val="69"/>
                <c:pt idx="0">
                  <c:v>0.45600000000000002</c:v>
                </c:pt>
                <c:pt idx="1">
                  <c:v>0.11700000000000001</c:v>
                </c:pt>
                <c:pt idx="2">
                  <c:v>0.14499999999999999</c:v>
                </c:pt>
                <c:pt idx="3">
                  <c:v>1.26</c:v>
                </c:pt>
                <c:pt idx="4">
                  <c:v>0.19500000000000001</c:v>
                </c:pt>
                <c:pt idx="5">
                  <c:v>4.9000000000000002E-2</c:v>
                </c:pt>
                <c:pt idx="6">
                  <c:v>0.14099999999999999</c:v>
                </c:pt>
                <c:pt idx="7">
                  <c:v>0.153</c:v>
                </c:pt>
                <c:pt idx="8">
                  <c:v>0.121</c:v>
                </c:pt>
                <c:pt idx="9">
                  <c:v>0.27900000000000003</c:v>
                </c:pt>
                <c:pt idx="10">
                  <c:v>0.106</c:v>
                </c:pt>
                <c:pt idx="11">
                  <c:v>0.20499999999999999</c:v>
                </c:pt>
                <c:pt idx="12">
                  <c:v>0.56000000000000005</c:v>
                </c:pt>
                <c:pt idx="13">
                  <c:v>0.34200000000000003</c:v>
                </c:pt>
                <c:pt idx="14">
                  <c:v>0.33400000000000002</c:v>
                </c:pt>
                <c:pt idx="15">
                  <c:v>6.0999999999999999E-2</c:v>
                </c:pt>
                <c:pt idx="16">
                  <c:v>9.9000000000000005E-2</c:v>
                </c:pt>
                <c:pt idx="17">
                  <c:v>0.10299999999999999</c:v>
                </c:pt>
                <c:pt idx="18">
                  <c:v>0.27500000000000002</c:v>
                </c:pt>
                <c:pt idx="19">
                  <c:v>0.221</c:v>
                </c:pt>
                <c:pt idx="20">
                  <c:v>2.548</c:v>
                </c:pt>
                <c:pt idx="21">
                  <c:v>0.308</c:v>
                </c:pt>
                <c:pt idx="22">
                  <c:v>1.1559999999999999</c:v>
                </c:pt>
                <c:pt idx="23">
                  <c:v>1.776</c:v>
                </c:pt>
                <c:pt idx="24">
                  <c:v>0.63200000000000001</c:v>
                </c:pt>
                <c:pt idx="25">
                  <c:v>0.70499999999999996</c:v>
                </c:pt>
                <c:pt idx="26">
                  <c:v>0.35799999999999998</c:v>
                </c:pt>
                <c:pt idx="27">
                  <c:v>0.46400000000000002</c:v>
                </c:pt>
                <c:pt idx="28">
                  <c:v>0.495</c:v>
                </c:pt>
                <c:pt idx="29">
                  <c:v>2.9000000000000001E-2</c:v>
                </c:pt>
                <c:pt idx="30">
                  <c:v>0.56899999999999995</c:v>
                </c:pt>
                <c:pt idx="31">
                  <c:v>7.2999999999999995E-2</c:v>
                </c:pt>
                <c:pt idx="32">
                  <c:v>0.39900000000000002</c:v>
                </c:pt>
                <c:pt idx="33">
                  <c:v>1.6419999999999999</c:v>
                </c:pt>
                <c:pt idx="34">
                  <c:v>0.52700000000000002</c:v>
                </c:pt>
                <c:pt idx="35">
                  <c:v>0.42899999999999999</c:v>
                </c:pt>
                <c:pt idx="36">
                  <c:v>0.14299999999999999</c:v>
                </c:pt>
                <c:pt idx="37">
                  <c:v>0.32400000000000001</c:v>
                </c:pt>
                <c:pt idx="38">
                  <c:v>7.5999999999999998E-2</c:v>
                </c:pt>
                <c:pt idx="39">
                  <c:v>0.20799999999999999</c:v>
                </c:pt>
                <c:pt idx="40">
                  <c:v>0.154</c:v>
                </c:pt>
                <c:pt idx="41">
                  <c:v>3.7469999999999999</c:v>
                </c:pt>
                <c:pt idx="42">
                  <c:v>0.875</c:v>
                </c:pt>
                <c:pt idx="43">
                  <c:v>0.55200000000000005</c:v>
                </c:pt>
                <c:pt idx="44">
                  <c:v>0.35</c:v>
                </c:pt>
                <c:pt idx="45">
                  <c:v>2.363</c:v>
                </c:pt>
                <c:pt idx="46">
                  <c:v>2.944</c:v>
                </c:pt>
                <c:pt idx="47">
                  <c:v>0.68100000000000005</c:v>
                </c:pt>
                <c:pt idx="48">
                  <c:v>5.6000000000000001E-2</c:v>
                </c:pt>
                <c:pt idx="49">
                  <c:v>0.18</c:v>
                </c:pt>
                <c:pt idx="50">
                  <c:v>0.35899999999999999</c:v>
                </c:pt>
                <c:pt idx="51">
                  <c:v>0.10100000000000001</c:v>
                </c:pt>
                <c:pt idx="52">
                  <c:v>0.34200000000000003</c:v>
                </c:pt>
                <c:pt idx="53">
                  <c:v>1.46</c:v>
                </c:pt>
                <c:pt idx="54">
                  <c:v>7.8E-2</c:v>
                </c:pt>
                <c:pt idx="55">
                  <c:v>0.217</c:v>
                </c:pt>
                <c:pt idx="56">
                  <c:v>0.10199999999999999</c:v>
                </c:pt>
                <c:pt idx="57">
                  <c:v>0.28299999999999997</c:v>
                </c:pt>
                <c:pt idx="58">
                  <c:v>0.02</c:v>
                </c:pt>
                <c:pt idx="59">
                  <c:v>1.252</c:v>
                </c:pt>
                <c:pt idx="60">
                  <c:v>0.63600000000000001</c:v>
                </c:pt>
                <c:pt idx="61">
                  <c:v>3.6779999999999999</c:v>
                </c:pt>
                <c:pt idx="62">
                  <c:v>6.4000000000000001E-2</c:v>
                </c:pt>
                <c:pt idx="63">
                  <c:v>0.29799999999999999</c:v>
                </c:pt>
                <c:pt idx="64">
                  <c:v>1.4059999999999999</c:v>
                </c:pt>
                <c:pt idx="65">
                  <c:v>3.847</c:v>
                </c:pt>
                <c:pt idx="66">
                  <c:v>1.639</c:v>
                </c:pt>
                <c:pt idx="67">
                  <c:v>3.5659999999999998</c:v>
                </c:pt>
                <c:pt idx="68">
                  <c:v>4.0049999999999999</c:v>
                </c:pt>
              </c:numCache>
            </c:numRef>
          </c:xVal>
          <c:yVal>
            <c:numRef>
              <c:f>'Linear regression(Verification)'!$E$92:$E$160</c:f>
              <c:numCache>
                <c:formatCode>0.000</c:formatCode>
                <c:ptCount val="69"/>
                <c:pt idx="0">
                  <c:v>-4.1980000000000004</c:v>
                </c:pt>
                <c:pt idx="1">
                  <c:v>-3.9870000000000001</c:v>
                </c:pt>
                <c:pt idx="2">
                  <c:v>-3.286</c:v>
                </c:pt>
                <c:pt idx="3">
                  <c:v>-2.964</c:v>
                </c:pt>
                <c:pt idx="4">
                  <c:v>-2.7839999999999998</c:v>
                </c:pt>
                <c:pt idx="5">
                  <c:v>-2.7519999999999998</c:v>
                </c:pt>
                <c:pt idx="6">
                  <c:v>-2.6019999999999999</c:v>
                </c:pt>
                <c:pt idx="7">
                  <c:v>-2.4430000000000001</c:v>
                </c:pt>
                <c:pt idx="8">
                  <c:v>-2.1219999999999999</c:v>
                </c:pt>
                <c:pt idx="9">
                  <c:v>-2.093</c:v>
                </c:pt>
                <c:pt idx="10">
                  <c:v>-1.8520000000000001</c:v>
                </c:pt>
                <c:pt idx="11">
                  <c:v>-1.7929999999999999</c:v>
                </c:pt>
                <c:pt idx="12">
                  <c:v>-1.7669999999999999</c:v>
                </c:pt>
                <c:pt idx="13">
                  <c:v>-1.766</c:v>
                </c:pt>
                <c:pt idx="14">
                  <c:v>-1.7050000000000001</c:v>
                </c:pt>
                <c:pt idx="15">
                  <c:v>-1.595</c:v>
                </c:pt>
                <c:pt idx="16">
                  <c:v>-1.591</c:v>
                </c:pt>
                <c:pt idx="17">
                  <c:v>-1.1559999999999999</c:v>
                </c:pt>
                <c:pt idx="18">
                  <c:v>-0.94899999999999995</c:v>
                </c:pt>
                <c:pt idx="19">
                  <c:v>-0.77</c:v>
                </c:pt>
                <c:pt idx="20">
                  <c:v>-0.748</c:v>
                </c:pt>
                <c:pt idx="21">
                  <c:v>-0.64900000000000002</c:v>
                </c:pt>
                <c:pt idx="22">
                  <c:v>-0.61</c:v>
                </c:pt>
                <c:pt idx="23">
                  <c:v>-0.23100000000000001</c:v>
                </c:pt>
                <c:pt idx="24">
                  <c:v>-0.122</c:v>
                </c:pt>
                <c:pt idx="25">
                  <c:v>-0.06</c:v>
                </c:pt>
                <c:pt idx="26">
                  <c:v>9.0999999999999998E-2</c:v>
                </c:pt>
                <c:pt idx="27">
                  <c:v>0.105</c:v>
                </c:pt>
                <c:pt idx="28">
                  <c:v>0.26200000000000001</c:v>
                </c:pt>
                <c:pt idx="29">
                  <c:v>0.32200000000000001</c:v>
                </c:pt>
                <c:pt idx="30">
                  <c:v>0.34599999999999997</c:v>
                </c:pt>
                <c:pt idx="31">
                  <c:v>0.42699999999999999</c:v>
                </c:pt>
                <c:pt idx="32">
                  <c:v>0.45200000000000001</c:v>
                </c:pt>
                <c:pt idx="33">
                  <c:v>0.46899999999999997</c:v>
                </c:pt>
                <c:pt idx="34">
                  <c:v>0.55000000000000004</c:v>
                </c:pt>
                <c:pt idx="35">
                  <c:v>0.77500000000000002</c:v>
                </c:pt>
                <c:pt idx="36">
                  <c:v>0.79500000000000004</c:v>
                </c:pt>
                <c:pt idx="37">
                  <c:v>0.95699999999999996</c:v>
                </c:pt>
                <c:pt idx="38">
                  <c:v>0.96299999999999997</c:v>
                </c:pt>
                <c:pt idx="39">
                  <c:v>0.98499999999999999</c:v>
                </c:pt>
                <c:pt idx="40">
                  <c:v>1.05</c:v>
                </c:pt>
                <c:pt idx="41">
                  <c:v>1.1200000000000001</c:v>
                </c:pt>
                <c:pt idx="42">
                  <c:v>1.18</c:v>
                </c:pt>
                <c:pt idx="43">
                  <c:v>1.31</c:v>
                </c:pt>
                <c:pt idx="44">
                  <c:v>1.327</c:v>
                </c:pt>
                <c:pt idx="45">
                  <c:v>1.3340000000000001</c:v>
                </c:pt>
                <c:pt idx="46">
                  <c:v>1.4430000000000001</c:v>
                </c:pt>
                <c:pt idx="47">
                  <c:v>1.456</c:v>
                </c:pt>
                <c:pt idx="48">
                  <c:v>1.5449999999999999</c:v>
                </c:pt>
                <c:pt idx="49">
                  <c:v>1.669</c:v>
                </c:pt>
                <c:pt idx="50">
                  <c:v>1.7</c:v>
                </c:pt>
                <c:pt idx="51">
                  <c:v>1.7050000000000001</c:v>
                </c:pt>
                <c:pt idx="52">
                  <c:v>1.8560000000000001</c:v>
                </c:pt>
                <c:pt idx="53">
                  <c:v>1.869</c:v>
                </c:pt>
                <c:pt idx="54">
                  <c:v>2.0070000000000001</c:v>
                </c:pt>
                <c:pt idx="55">
                  <c:v>2.1150000000000002</c:v>
                </c:pt>
                <c:pt idx="56">
                  <c:v>2.4359999999999999</c:v>
                </c:pt>
                <c:pt idx="57">
                  <c:v>2.6150000000000002</c:v>
                </c:pt>
                <c:pt idx="58">
                  <c:v>2.7429999999999999</c:v>
                </c:pt>
                <c:pt idx="59">
                  <c:v>2.875</c:v>
                </c:pt>
                <c:pt idx="60">
                  <c:v>3.109</c:v>
                </c:pt>
                <c:pt idx="61">
                  <c:v>3.798</c:v>
                </c:pt>
                <c:pt idx="62">
                  <c:v>3.883</c:v>
                </c:pt>
                <c:pt idx="63">
                  <c:v>3.8879999999999999</c:v>
                </c:pt>
                <c:pt idx="64">
                  <c:v>4.0650000000000004</c:v>
                </c:pt>
                <c:pt idx="65">
                  <c:v>4.9770000000000003</c:v>
                </c:pt>
                <c:pt idx="66">
                  <c:v>5.3879999999999999</c:v>
                </c:pt>
                <c:pt idx="67">
                  <c:v>6.5510000000000002</c:v>
                </c:pt>
                <c:pt idx="68">
                  <c:v>7.9359999999999999</c:v>
                </c:pt>
              </c:numCache>
            </c:numRef>
          </c:yVal>
          <c:smooth val="0"/>
          <c:extLst>
            <c:ext xmlns:c16="http://schemas.microsoft.com/office/drawing/2014/chart" uri="{C3380CC4-5D6E-409C-BE32-E72D297353CC}">
              <c16:uniqueId val="{00000000-106D-441C-A6D8-69343BED64CB}"/>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0.11700000000000001</c:v>
              </c:pt>
            </c:numLit>
          </c:xVal>
          <c:yVal>
            <c:numLit>
              <c:formatCode>General</c:formatCode>
              <c:ptCount val="1"/>
              <c:pt idx="0">
                <c:v>-3.9870000000000001</c:v>
              </c:pt>
            </c:numLit>
          </c:yVal>
          <c:smooth val="0"/>
          <c:extLst>
            <c:ext xmlns:c16="http://schemas.microsoft.com/office/drawing/2014/chart" uri="{C3380CC4-5D6E-409C-BE32-E72D297353CC}">
              <c16:uniqueId val="{00000001-106D-441C-A6D8-69343BED64CB}"/>
            </c:ext>
          </c:extLst>
        </c:ser>
        <c:ser>
          <c:idx val="2"/>
          <c:order val="2"/>
          <c:tx>
            <c:v>Model</c:v>
          </c:tx>
          <c:spPr>
            <a:ln w="6350">
              <a:solidFill>
                <a:srgbClr val="000000"/>
              </a:solidFill>
              <a:prstDash val="solid"/>
            </a:ln>
            <a:effectLst/>
          </c:spPr>
          <c:marker>
            <c:symbol val="none"/>
          </c:marker>
          <c:xVal>
            <c:numLit>
              <c:formatCode>General</c:formatCode>
              <c:ptCount val="2"/>
              <c:pt idx="0">
                <c:v>-0.3785</c:v>
              </c:pt>
              <c:pt idx="1">
                <c:v>4.4035000000000002</c:v>
              </c:pt>
            </c:numLit>
          </c:xVal>
          <c:yVal>
            <c:numLit>
              <c:formatCode>General</c:formatCode>
              <c:ptCount val="2"/>
              <c:pt idx="0">
                <c:v>-0.77383015068969674</c:v>
              </c:pt>
              <c:pt idx="1">
                <c:v>4.8383538900036687</c:v>
              </c:pt>
            </c:numLit>
          </c:yVal>
          <c:smooth val="0"/>
          <c:extLst>
            <c:ext xmlns:c16="http://schemas.microsoft.com/office/drawing/2014/chart" uri="{C3380CC4-5D6E-409C-BE32-E72D297353CC}">
              <c16:uniqueId val="{00000002-106D-441C-A6D8-69343BED64CB}"/>
            </c:ext>
          </c:extLst>
        </c:ser>
        <c:ser>
          <c:idx val="3"/>
          <c:order val="3"/>
          <c:tx>
            <c:v>Conf. interval (Mean 99%)</c:v>
          </c:tx>
          <c:spPr>
            <a:ln w="6350">
              <a:solidFill>
                <a:srgbClr val="C0C0C0"/>
              </a:solidFill>
              <a:prstDash val="sysDash"/>
            </a:ln>
            <a:effectLst/>
          </c:spPr>
          <c:marker>
            <c:symbol val="none"/>
          </c:marker>
          <c:xVal>
            <c:numRef>
              <c:f>XLSTAT_20220426_152422_1_HID!xdata1</c:f>
              <c:numCache>
                <c:formatCode>General</c:formatCode>
                <c:ptCount val="70"/>
                <c:pt idx="0">
                  <c:v>-0.3785</c:v>
                </c:pt>
                <c:pt idx="1">
                  <c:v>-0.30919565217391298</c:v>
                </c:pt>
                <c:pt idx="2">
                  <c:v>-0.23989130434782599</c:v>
                </c:pt>
                <c:pt idx="3">
                  <c:v>-0.170586956521739</c:v>
                </c:pt>
                <c:pt idx="4">
                  <c:v>-0.10128260869565198</c:v>
                </c:pt>
                <c:pt idx="5">
                  <c:v>-3.1978260869564956E-2</c:v>
                </c:pt>
                <c:pt idx="6">
                  <c:v>3.7326086956522009E-2</c:v>
                </c:pt>
                <c:pt idx="7">
                  <c:v>0.10663043478260903</c:v>
                </c:pt>
                <c:pt idx="8">
                  <c:v>0.17593478260869605</c:v>
                </c:pt>
                <c:pt idx="9">
                  <c:v>0.24523913043478301</c:v>
                </c:pt>
                <c:pt idx="10">
                  <c:v>0.31454347826087009</c:v>
                </c:pt>
                <c:pt idx="11">
                  <c:v>0.38384782608695706</c:v>
                </c:pt>
                <c:pt idx="12">
                  <c:v>0.45315217391304402</c:v>
                </c:pt>
                <c:pt idx="13">
                  <c:v>0.52245652173913104</c:v>
                </c:pt>
                <c:pt idx="14">
                  <c:v>0.59176086956521812</c:v>
                </c:pt>
                <c:pt idx="15">
                  <c:v>0.66106521739130497</c:v>
                </c:pt>
                <c:pt idx="16">
                  <c:v>0.73036956521739205</c:v>
                </c:pt>
                <c:pt idx="17">
                  <c:v>0.79967391304347912</c:v>
                </c:pt>
                <c:pt idx="18">
                  <c:v>0.86897826086956598</c:v>
                </c:pt>
                <c:pt idx="19">
                  <c:v>0.93828260869565305</c:v>
                </c:pt>
                <c:pt idx="20">
                  <c:v>1.0075869565217401</c:v>
                </c:pt>
                <c:pt idx="21">
                  <c:v>1.076891304347827</c:v>
                </c:pt>
                <c:pt idx="22">
                  <c:v>1.1461956521739141</c:v>
                </c:pt>
                <c:pt idx="23">
                  <c:v>1.2155000000000011</c:v>
                </c:pt>
                <c:pt idx="24">
                  <c:v>1.284804347826088</c:v>
                </c:pt>
                <c:pt idx="25">
                  <c:v>1.3541086956521751</c:v>
                </c:pt>
                <c:pt idx="26">
                  <c:v>1.4234130434782621</c:v>
                </c:pt>
                <c:pt idx="27">
                  <c:v>1.4927173913043492</c:v>
                </c:pt>
                <c:pt idx="28">
                  <c:v>1.5620217391304361</c:v>
                </c:pt>
                <c:pt idx="29">
                  <c:v>1.6313260869565231</c:v>
                </c:pt>
                <c:pt idx="30">
                  <c:v>1.70063043478261</c:v>
                </c:pt>
                <c:pt idx="31">
                  <c:v>1.7699347826086973</c:v>
                </c:pt>
                <c:pt idx="32">
                  <c:v>1.8392391304347842</c:v>
                </c:pt>
                <c:pt idx="33">
                  <c:v>1.908543478260871</c:v>
                </c:pt>
                <c:pt idx="34">
                  <c:v>1.9778478260869583</c:v>
                </c:pt>
                <c:pt idx="35">
                  <c:v>2.0471521739130454</c:v>
                </c:pt>
                <c:pt idx="36">
                  <c:v>2.1164565217391322</c:v>
                </c:pt>
                <c:pt idx="37">
                  <c:v>2.1857608695652195</c:v>
                </c:pt>
                <c:pt idx="38">
                  <c:v>2.2550652173913064</c:v>
                </c:pt>
                <c:pt idx="39">
                  <c:v>2.3243695652173932</c:v>
                </c:pt>
                <c:pt idx="40">
                  <c:v>2.3936739130434805</c:v>
                </c:pt>
                <c:pt idx="41">
                  <c:v>2.4629782608695674</c:v>
                </c:pt>
                <c:pt idx="42">
                  <c:v>2.5322826086956542</c:v>
                </c:pt>
                <c:pt idx="43">
                  <c:v>2.6015869565217415</c:v>
                </c:pt>
                <c:pt idx="44">
                  <c:v>2.6708913043478284</c:v>
                </c:pt>
                <c:pt idx="45">
                  <c:v>2.7401956521739153</c:v>
                </c:pt>
                <c:pt idx="46">
                  <c:v>2.8095000000000026</c:v>
                </c:pt>
                <c:pt idx="47">
                  <c:v>2.8788043478260894</c:v>
                </c:pt>
                <c:pt idx="48">
                  <c:v>2.9481086956521763</c:v>
                </c:pt>
                <c:pt idx="49">
                  <c:v>3.0174130434782636</c:v>
                </c:pt>
                <c:pt idx="50">
                  <c:v>3.0867173913043504</c:v>
                </c:pt>
                <c:pt idx="51">
                  <c:v>3.1560217391304377</c:v>
                </c:pt>
                <c:pt idx="52">
                  <c:v>3.2253260869565246</c:v>
                </c:pt>
                <c:pt idx="53">
                  <c:v>3.2946304347826114</c:v>
                </c:pt>
                <c:pt idx="54">
                  <c:v>3.3639347826086987</c:v>
                </c:pt>
                <c:pt idx="55">
                  <c:v>3.4332391304347856</c:v>
                </c:pt>
                <c:pt idx="56">
                  <c:v>3.5025434782608724</c:v>
                </c:pt>
                <c:pt idx="57">
                  <c:v>3.5718478260869597</c:v>
                </c:pt>
                <c:pt idx="58">
                  <c:v>3.6411521739130466</c:v>
                </c:pt>
                <c:pt idx="59">
                  <c:v>3.7104565217391334</c:v>
                </c:pt>
                <c:pt idx="60">
                  <c:v>3.7797608695652203</c:v>
                </c:pt>
                <c:pt idx="61">
                  <c:v>3.8490652173913071</c:v>
                </c:pt>
                <c:pt idx="62">
                  <c:v>3.9183695652173949</c:v>
                </c:pt>
                <c:pt idx="63">
                  <c:v>3.9876739130434817</c:v>
                </c:pt>
                <c:pt idx="64">
                  <c:v>4.0569782608695686</c:v>
                </c:pt>
                <c:pt idx="65">
                  <c:v>4.1262826086956554</c:v>
                </c:pt>
                <c:pt idx="66">
                  <c:v>4.1955869565217423</c:v>
                </c:pt>
                <c:pt idx="67">
                  <c:v>4.26489130434783</c:v>
                </c:pt>
                <c:pt idx="68">
                  <c:v>4.3341956521739169</c:v>
                </c:pt>
                <c:pt idx="69">
                  <c:v>4.4035000000000037</c:v>
                </c:pt>
              </c:numCache>
            </c:numRef>
          </c:xVal>
          <c:yVal>
            <c:numRef>
              <c:f>XLSTAT_20220426_152422_1_HID!ydata1</c:f>
              <c:numCache>
                <c:formatCode>General</c:formatCode>
                <c:ptCount val="70"/>
                <c:pt idx="0">
                  <c:v>-1.7724394625745457</c:v>
                </c:pt>
                <c:pt idx="1">
                  <c:v>-1.6583895174256793</c:v>
                </c:pt>
                <c:pt idx="2">
                  <c:v>-1.5453289513450801</c:v>
                </c:pt>
                <c:pt idx="3">
                  <c:v>-1.4333619858516595</c:v>
                </c:pt>
                <c:pt idx="4">
                  <c:v>-1.3226035948925838</c:v>
                </c:pt>
                <c:pt idx="5">
                  <c:v>-1.213179879716958</c:v>
                </c:pt>
                <c:pt idx="6">
                  <c:v>-1.1052281011038165</c:v>
                </c:pt>
                <c:pt idx="7">
                  <c:v>-0.9988962178680274</c:v>
                </c:pt>
                <c:pt idx="8">
                  <c:v>-0.89434175673794014</c:v>
                </c:pt>
                <c:pt idx="9">
                  <c:v>-0.79172982870904329</c:v>
                </c:pt>
                <c:pt idx="10">
                  <c:v>-0.691230122845928</c:v>
                </c:pt>
                <c:pt idx="11">
                  <c:v>-0.59301276398079295</c:v>
                </c:pt>
                <c:pt idx="12">
                  <c:v>-0.4972430274809822</c:v>
                </c:pt>
                <c:pt idx="13">
                  <c:v>-0.40407506531552401</c:v>
                </c:pt>
                <c:pt idx="14">
                  <c:v>-0.31364499978300669</c:v>
                </c:pt>
                <c:pt idx="15">
                  <c:v>-0.22606394930301282</c:v>
                </c:pt>
                <c:pt idx="16">
                  <c:v>-0.14141170953019544</c:v>
                </c:pt>
                <c:pt idx="17">
                  <c:v>-5.9731861472880232E-2</c:v>
                </c:pt>
                <c:pt idx="18">
                  <c:v>1.8971027013452324E-2</c:v>
                </c:pt>
                <c:pt idx="19">
                  <c:v>9.4731699769400435E-2</c:v>
                </c:pt>
                <c:pt idx="20">
                  <c:v>0.1676219664825831</c:v>
                </c:pt>
                <c:pt idx="21">
                  <c:v>0.23774624170208136</c:v>
                </c:pt>
                <c:pt idx="22">
                  <c:v>0.30523548781192211</c:v>
                </c:pt>
                <c:pt idx="23">
                  <c:v>0.37024032385128325</c:v>
                </c:pt>
                <c:pt idx="24">
                  <c:v>0.43292404646988203</c:v>
                </c:pt>
                <c:pt idx="25">
                  <c:v>0.49345617070397751</c:v>
                </c:pt>
                <c:pt idx="26">
                  <c:v>0.5520068961376553</c:v>
                </c:pt>
                <c:pt idx="27">
                  <c:v>0.60874269656589641</c:v>
                </c:pt>
                <c:pt idx="28">
                  <c:v>0.66382305882473203</c:v>
                </c:pt>
                <c:pt idx="29">
                  <c:v>0.71739827700109293</c:v>
                </c:pt>
                <c:pt idx="30">
                  <c:v>0.76960814178046666</c:v>
                </c:pt>
                <c:pt idx="31">
                  <c:v>0.82058134091108714</c:v>
                </c:pt>
                <c:pt idx="32">
                  <c:v>0.87043539195663144</c:v>
                </c:pt>
                <c:pt idx="33">
                  <c:v>0.91927695005140786</c:v>
                </c:pt>
                <c:pt idx="34">
                  <c:v>0.96720236169949447</c:v>
                </c:pt>
                <c:pt idx="35">
                  <c:v>1.0142983645568595</c:v>
                </c:pt>
                <c:pt idx="36">
                  <c:v>1.0606428591707726</c:v>
                </c:pt>
                <c:pt idx="37">
                  <c:v>1.1063057003567991</c:v>
                </c:pt>
                <c:pt idx="38">
                  <c:v>1.1513494730169662</c:v>
                </c:pt>
                <c:pt idx="39">
                  <c:v>1.1958302301377115</c:v>
                </c:pt>
                <c:pt idx="40">
                  <c:v>1.2397981801210578</c:v>
                </c:pt>
                <c:pt idx="41">
                  <c:v>1.283298317219655</c:v>
                </c:pt>
                <c:pt idx="42">
                  <c:v>1.3263709933296524</c:v>
                </c:pt>
                <c:pt idx="43">
                  <c:v>1.3690524323040363</c:v>
                </c:pt>
                <c:pt idx="44">
                  <c:v>1.4113751897282443</c:v>
                </c:pt>
                <c:pt idx="45">
                  <c:v>1.4533685620905501</c:v>
                </c:pt>
                <c:pt idx="46">
                  <c:v>1.4950589497350801</c:v>
                </c:pt>
                <c:pt idx="47">
                  <c:v>1.5364701780889403</c:v>
                </c:pt>
                <c:pt idx="48">
                  <c:v>1.5776237815369136</c:v>
                </c:pt>
                <c:pt idx="49">
                  <c:v>1.6185392540678498</c:v>
                </c:pt>
                <c:pt idx="50">
                  <c:v>1.6592342704976082</c:v>
                </c:pt>
                <c:pt idx="51">
                  <c:v>1.6997248817248747</c:v>
                </c:pt>
                <c:pt idx="52">
                  <c:v>1.7400256871243704</c:v>
                </c:pt>
                <c:pt idx="53">
                  <c:v>1.7801499868430308</c:v>
                </c:pt>
                <c:pt idx="54">
                  <c:v>1.8201099164476515</c:v>
                </c:pt>
                <c:pt idx="55">
                  <c:v>1.8599165660820318</c:v>
                </c:pt>
                <c:pt idx="56">
                  <c:v>1.8995800860293046</c:v>
                </c:pt>
                <c:pt idx="57">
                  <c:v>1.9391097803407713</c:v>
                </c:pt>
                <c:pt idx="58">
                  <c:v>1.9785141899847762</c:v>
                </c:pt>
                <c:pt idx="59">
                  <c:v>2.0178011667860711</c:v>
                </c:pt>
                <c:pt idx="60">
                  <c:v>2.0569779392654066</c:v>
                </c:pt>
                <c:pt idx="61">
                  <c:v>2.0960511713485763</c:v>
                </c:pt>
                <c:pt idx="62">
                  <c:v>2.135027014791461</c:v>
                </c:pt>
                <c:pt idx="63">
                  <c:v>2.1739111560607691</c:v>
                </c:pt>
                <c:pt idx="64">
                  <c:v>2.2127088583171726</c:v>
                </c:pt>
                <c:pt idx="65">
                  <c:v>2.2514249990665798</c:v>
                </c:pt>
                <c:pt idx="66">
                  <c:v>2.2900641039750029</c:v>
                </c:pt>
                <c:pt idx="67">
                  <c:v>2.328630377281212</c:v>
                </c:pt>
                <c:pt idx="68">
                  <c:v>2.3671277291881938</c:v>
                </c:pt>
                <c:pt idx="69">
                  <c:v>2.4055598005680796</c:v>
                </c:pt>
              </c:numCache>
            </c:numRef>
          </c:yVal>
          <c:smooth val="1"/>
          <c:extLst>
            <c:ext xmlns:c16="http://schemas.microsoft.com/office/drawing/2014/chart" uri="{C3380CC4-5D6E-409C-BE32-E72D297353CC}">
              <c16:uniqueId val="{00000003-106D-441C-A6D8-69343BED64CB}"/>
            </c:ext>
          </c:extLst>
        </c:ser>
        <c:ser>
          <c:idx val="4"/>
          <c:order val="4"/>
          <c:tx>
            <c:v/>
          </c:tx>
          <c:spPr>
            <a:ln w="6350">
              <a:solidFill>
                <a:srgbClr val="C0C0C0"/>
              </a:solidFill>
              <a:prstDash val="sysDash"/>
            </a:ln>
            <a:effectLst/>
          </c:spPr>
          <c:marker>
            <c:symbol val="none"/>
          </c:marker>
          <c:xVal>
            <c:numRef>
              <c:f>XLSTAT_20220426_152422_1_HID!xdata2</c:f>
              <c:numCache>
                <c:formatCode>General</c:formatCode>
                <c:ptCount val="70"/>
                <c:pt idx="0">
                  <c:v>-0.3785</c:v>
                </c:pt>
                <c:pt idx="1">
                  <c:v>-0.30919565217391298</c:v>
                </c:pt>
                <c:pt idx="2">
                  <c:v>-0.23989130434782599</c:v>
                </c:pt>
                <c:pt idx="3">
                  <c:v>-0.170586956521739</c:v>
                </c:pt>
                <c:pt idx="4">
                  <c:v>-0.10128260869565198</c:v>
                </c:pt>
                <c:pt idx="5">
                  <c:v>-3.1978260869564956E-2</c:v>
                </c:pt>
                <c:pt idx="6">
                  <c:v>3.7326086956522009E-2</c:v>
                </c:pt>
                <c:pt idx="7">
                  <c:v>0.10663043478260903</c:v>
                </c:pt>
                <c:pt idx="8">
                  <c:v>0.17593478260869605</c:v>
                </c:pt>
                <c:pt idx="9">
                  <c:v>0.24523913043478301</c:v>
                </c:pt>
                <c:pt idx="10">
                  <c:v>0.31454347826087009</c:v>
                </c:pt>
                <c:pt idx="11">
                  <c:v>0.38384782608695706</c:v>
                </c:pt>
                <c:pt idx="12">
                  <c:v>0.45315217391304402</c:v>
                </c:pt>
                <c:pt idx="13">
                  <c:v>0.52245652173913104</c:v>
                </c:pt>
                <c:pt idx="14">
                  <c:v>0.59176086956521812</c:v>
                </c:pt>
                <c:pt idx="15">
                  <c:v>0.66106521739130497</c:v>
                </c:pt>
                <c:pt idx="16">
                  <c:v>0.73036956521739205</c:v>
                </c:pt>
                <c:pt idx="17">
                  <c:v>0.79967391304347912</c:v>
                </c:pt>
                <c:pt idx="18">
                  <c:v>0.86897826086956598</c:v>
                </c:pt>
                <c:pt idx="19">
                  <c:v>0.93828260869565305</c:v>
                </c:pt>
                <c:pt idx="20">
                  <c:v>1.0075869565217401</c:v>
                </c:pt>
                <c:pt idx="21">
                  <c:v>1.076891304347827</c:v>
                </c:pt>
                <c:pt idx="22">
                  <c:v>1.1461956521739141</c:v>
                </c:pt>
                <c:pt idx="23">
                  <c:v>1.2155000000000011</c:v>
                </c:pt>
                <c:pt idx="24">
                  <c:v>1.284804347826088</c:v>
                </c:pt>
                <c:pt idx="25">
                  <c:v>1.3541086956521751</c:v>
                </c:pt>
                <c:pt idx="26">
                  <c:v>1.4234130434782621</c:v>
                </c:pt>
                <c:pt idx="27">
                  <c:v>1.4927173913043492</c:v>
                </c:pt>
                <c:pt idx="28">
                  <c:v>1.5620217391304361</c:v>
                </c:pt>
                <c:pt idx="29">
                  <c:v>1.6313260869565231</c:v>
                </c:pt>
                <c:pt idx="30">
                  <c:v>1.70063043478261</c:v>
                </c:pt>
                <c:pt idx="31">
                  <c:v>1.7699347826086973</c:v>
                </c:pt>
                <c:pt idx="32">
                  <c:v>1.8392391304347842</c:v>
                </c:pt>
                <c:pt idx="33">
                  <c:v>1.908543478260871</c:v>
                </c:pt>
                <c:pt idx="34">
                  <c:v>1.9778478260869583</c:v>
                </c:pt>
                <c:pt idx="35">
                  <c:v>2.0471521739130454</c:v>
                </c:pt>
                <c:pt idx="36">
                  <c:v>2.1164565217391322</c:v>
                </c:pt>
                <c:pt idx="37">
                  <c:v>2.1857608695652195</c:v>
                </c:pt>
                <c:pt idx="38">
                  <c:v>2.2550652173913064</c:v>
                </c:pt>
                <c:pt idx="39">
                  <c:v>2.3243695652173932</c:v>
                </c:pt>
                <c:pt idx="40">
                  <c:v>2.3936739130434805</c:v>
                </c:pt>
                <c:pt idx="41">
                  <c:v>2.4629782608695674</c:v>
                </c:pt>
                <c:pt idx="42">
                  <c:v>2.5322826086956542</c:v>
                </c:pt>
                <c:pt idx="43">
                  <c:v>2.6015869565217415</c:v>
                </c:pt>
                <c:pt idx="44">
                  <c:v>2.6708913043478284</c:v>
                </c:pt>
                <c:pt idx="45">
                  <c:v>2.7401956521739153</c:v>
                </c:pt>
                <c:pt idx="46">
                  <c:v>2.8095000000000026</c:v>
                </c:pt>
                <c:pt idx="47">
                  <c:v>2.8788043478260894</c:v>
                </c:pt>
                <c:pt idx="48">
                  <c:v>2.9481086956521763</c:v>
                </c:pt>
                <c:pt idx="49">
                  <c:v>3.0174130434782636</c:v>
                </c:pt>
                <c:pt idx="50">
                  <c:v>3.0867173913043504</c:v>
                </c:pt>
                <c:pt idx="51">
                  <c:v>3.1560217391304377</c:v>
                </c:pt>
                <c:pt idx="52">
                  <c:v>3.2253260869565246</c:v>
                </c:pt>
                <c:pt idx="53">
                  <c:v>3.2946304347826114</c:v>
                </c:pt>
                <c:pt idx="54">
                  <c:v>3.3639347826086987</c:v>
                </c:pt>
                <c:pt idx="55">
                  <c:v>3.4332391304347856</c:v>
                </c:pt>
                <c:pt idx="56">
                  <c:v>3.5025434782608724</c:v>
                </c:pt>
                <c:pt idx="57">
                  <c:v>3.5718478260869597</c:v>
                </c:pt>
                <c:pt idx="58">
                  <c:v>3.6411521739130466</c:v>
                </c:pt>
                <c:pt idx="59">
                  <c:v>3.7104565217391334</c:v>
                </c:pt>
                <c:pt idx="60">
                  <c:v>3.7797608695652203</c:v>
                </c:pt>
                <c:pt idx="61">
                  <c:v>3.8490652173913071</c:v>
                </c:pt>
                <c:pt idx="62">
                  <c:v>3.9183695652173949</c:v>
                </c:pt>
                <c:pt idx="63">
                  <c:v>3.9876739130434817</c:v>
                </c:pt>
                <c:pt idx="64">
                  <c:v>4.0569782608695686</c:v>
                </c:pt>
                <c:pt idx="65">
                  <c:v>4.1262826086956554</c:v>
                </c:pt>
                <c:pt idx="66">
                  <c:v>4.1955869565217423</c:v>
                </c:pt>
                <c:pt idx="67">
                  <c:v>4.26489130434783</c:v>
                </c:pt>
                <c:pt idx="68">
                  <c:v>4.3341956521739169</c:v>
                </c:pt>
                <c:pt idx="69">
                  <c:v>4.4035000000000037</c:v>
                </c:pt>
              </c:numCache>
            </c:numRef>
          </c:xVal>
          <c:yVal>
            <c:numRef>
              <c:f>XLSTAT_20220426_152422_1_HID!ydata2</c:f>
              <c:numCache>
                <c:formatCode>General</c:formatCode>
                <c:ptCount val="70"/>
                <c:pt idx="0">
                  <c:v>0.22477916119515051</c:v>
                </c:pt>
                <c:pt idx="1">
                  <c:v>0.27340121722580213</c:v>
                </c:pt>
                <c:pt idx="2">
                  <c:v>0.32301265232472109</c:v>
                </c:pt>
                <c:pt idx="3">
                  <c:v>0.37371768801081873</c:v>
                </c:pt>
                <c:pt idx="4">
                  <c:v>0.42563129823126133</c:v>
                </c:pt>
                <c:pt idx="5">
                  <c:v>0.47887958423515364</c:v>
                </c:pt>
                <c:pt idx="6">
                  <c:v>0.53359980680153041</c:v>
                </c:pt>
                <c:pt idx="7">
                  <c:v>0.58993992474525925</c:v>
                </c:pt>
                <c:pt idx="8">
                  <c:v>0.6480574647946904</c:v>
                </c:pt>
                <c:pt idx="9">
                  <c:v>0.70811753794531151</c:v>
                </c:pt>
                <c:pt idx="10">
                  <c:v>0.77028983326171463</c:v>
                </c:pt>
                <c:pt idx="11">
                  <c:v>0.83474447557609777</c:v>
                </c:pt>
                <c:pt idx="12">
                  <c:v>0.90164674025580505</c:v>
                </c:pt>
                <c:pt idx="13">
                  <c:v>0.97115077926986504</c:v>
                </c:pt>
                <c:pt idx="14">
                  <c:v>1.0433927149168662</c:v>
                </c:pt>
                <c:pt idx="15">
                  <c:v>1.1184836656163901</c:v>
                </c:pt>
                <c:pt idx="16">
                  <c:v>1.1965034270230912</c:v>
                </c:pt>
                <c:pt idx="17">
                  <c:v>1.2774955801452941</c:v>
                </c:pt>
                <c:pt idx="18">
                  <c:v>1.3614646928384793</c:v>
                </c:pt>
                <c:pt idx="19">
                  <c:v>1.4483760212620496</c:v>
                </c:pt>
                <c:pt idx="20">
                  <c:v>1.5381577557283854</c:v>
                </c:pt>
                <c:pt idx="21">
                  <c:v>1.630705481688405</c:v>
                </c:pt>
                <c:pt idx="22">
                  <c:v>1.7258882367580828</c:v>
                </c:pt>
                <c:pt idx="23">
                  <c:v>1.8235554018982401</c:v>
                </c:pt>
                <c:pt idx="24">
                  <c:v>1.9235436804591588</c:v>
                </c:pt>
                <c:pt idx="25">
                  <c:v>2.0256835574045819</c:v>
                </c:pt>
                <c:pt idx="26">
                  <c:v>2.1298048331504225</c:v>
                </c:pt>
                <c:pt idx="27">
                  <c:v>2.2357410339016996</c:v>
                </c:pt>
                <c:pt idx="28">
                  <c:v>2.343332672822382</c:v>
                </c:pt>
                <c:pt idx="29">
                  <c:v>2.4524294558255391</c:v>
                </c:pt>
                <c:pt idx="30">
                  <c:v>2.5628915922256832</c:v>
                </c:pt>
                <c:pt idx="31">
                  <c:v>2.6745903942745817</c:v>
                </c:pt>
                <c:pt idx="32">
                  <c:v>2.7874083444085551</c:v>
                </c:pt>
                <c:pt idx="33">
                  <c:v>2.901238787493297</c:v>
                </c:pt>
                <c:pt idx="34">
                  <c:v>3.0159853770247285</c:v>
                </c:pt>
                <c:pt idx="35">
                  <c:v>3.1315613753468821</c:v>
                </c:pt>
                <c:pt idx="36">
                  <c:v>3.2478888819124876</c:v>
                </c:pt>
                <c:pt idx="37">
                  <c:v>3.3648980419059793</c:v>
                </c:pt>
                <c:pt idx="38">
                  <c:v>3.4825262704253297</c:v>
                </c:pt>
                <c:pt idx="39">
                  <c:v>3.6007175144841028</c:v>
                </c:pt>
                <c:pt idx="40">
                  <c:v>3.7194215656802747</c:v>
                </c:pt>
                <c:pt idx="41">
                  <c:v>3.8385934297611959</c:v>
                </c:pt>
                <c:pt idx="42">
                  <c:v>3.9581927548307165</c:v>
                </c:pt>
                <c:pt idx="43">
                  <c:v>4.0781833170358519</c:v>
                </c:pt>
                <c:pt idx="44">
                  <c:v>4.1985325607911612</c:v>
                </c:pt>
                <c:pt idx="45">
                  <c:v>4.3192111896083727</c:v>
                </c:pt>
                <c:pt idx="46">
                  <c:v>4.4401928031433622</c:v>
                </c:pt>
                <c:pt idx="47">
                  <c:v>4.5614535759690193</c:v>
                </c:pt>
                <c:pt idx="48">
                  <c:v>4.682971973700564</c:v>
                </c:pt>
                <c:pt idx="49">
                  <c:v>4.8047285023491471</c:v>
                </c:pt>
                <c:pt idx="50">
                  <c:v>4.9267054870989062</c:v>
                </c:pt>
                <c:pt idx="51">
                  <c:v>5.0488868770511584</c:v>
                </c:pt>
                <c:pt idx="52">
                  <c:v>5.171258072831181</c:v>
                </c:pt>
                <c:pt idx="53">
                  <c:v>5.2938057742920384</c:v>
                </c:pt>
                <c:pt idx="54">
                  <c:v>5.4165178458669363</c:v>
                </c:pt>
                <c:pt idx="55">
                  <c:v>5.5393831974120742</c:v>
                </c:pt>
                <c:pt idx="56">
                  <c:v>5.6623916786443189</c:v>
                </c:pt>
                <c:pt idx="57">
                  <c:v>5.7855339855123713</c:v>
                </c:pt>
                <c:pt idx="58">
                  <c:v>5.9088015770478846</c:v>
                </c:pt>
                <c:pt idx="59">
                  <c:v>6.0321866014261065</c:v>
                </c:pt>
                <c:pt idx="60">
                  <c:v>6.155681830126289</c:v>
                </c:pt>
                <c:pt idx="61">
                  <c:v>6.2792805992226368</c:v>
                </c:pt>
                <c:pt idx="62">
                  <c:v>6.4029767569592728</c:v>
                </c:pt>
                <c:pt idx="63">
                  <c:v>6.5267646168694826</c:v>
                </c:pt>
                <c:pt idx="64">
                  <c:v>6.6506389157925963</c:v>
                </c:pt>
                <c:pt idx="65">
                  <c:v>6.774594776222707</c:v>
                </c:pt>
                <c:pt idx="66">
                  <c:v>6.8986276724938014</c:v>
                </c:pt>
                <c:pt idx="67">
                  <c:v>7.0227334003671134</c:v>
                </c:pt>
                <c:pt idx="68">
                  <c:v>7.1469080496396487</c:v>
                </c:pt>
                <c:pt idx="69">
                  <c:v>7.2711479794392808</c:v>
                </c:pt>
              </c:numCache>
            </c:numRef>
          </c:yVal>
          <c:smooth val="1"/>
          <c:extLst>
            <c:ext xmlns:c16="http://schemas.microsoft.com/office/drawing/2014/chart" uri="{C3380CC4-5D6E-409C-BE32-E72D297353CC}">
              <c16:uniqueId val="{00000004-106D-441C-A6D8-69343BED64CB}"/>
            </c:ext>
          </c:extLst>
        </c:ser>
        <c:ser>
          <c:idx val="5"/>
          <c:order val="5"/>
          <c:tx>
            <c:v>Conf. interval (Obs 99%)</c:v>
          </c:tx>
          <c:spPr>
            <a:ln w="6350">
              <a:solidFill>
                <a:srgbClr val="989898"/>
              </a:solidFill>
              <a:prstDash val="solid"/>
            </a:ln>
            <a:effectLst/>
          </c:spPr>
          <c:marker>
            <c:symbol val="none"/>
          </c:marker>
          <c:xVal>
            <c:numRef>
              <c:f>XLSTAT_20220426_152422_1_HID!xdata3</c:f>
              <c:numCache>
                <c:formatCode>General</c:formatCode>
                <c:ptCount val="100"/>
                <c:pt idx="0">
                  <c:v>-0.3785</c:v>
                </c:pt>
                <c:pt idx="1">
                  <c:v>-0.33019696969696971</c:v>
                </c:pt>
                <c:pt idx="2">
                  <c:v>-0.28189393939393942</c:v>
                </c:pt>
                <c:pt idx="3">
                  <c:v>-0.2335909090909091</c:v>
                </c:pt>
                <c:pt idx="4">
                  <c:v>-0.18528787878787881</c:v>
                </c:pt>
                <c:pt idx="5">
                  <c:v>-0.13698484848484851</c:v>
                </c:pt>
                <c:pt idx="6">
                  <c:v>-8.8681818181818195E-2</c:v>
                </c:pt>
                <c:pt idx="7">
                  <c:v>-4.0378787878787903E-2</c:v>
                </c:pt>
                <c:pt idx="8">
                  <c:v>7.9242424242423892E-3</c:v>
                </c:pt>
                <c:pt idx="9">
                  <c:v>5.6227272727272681E-2</c:v>
                </c:pt>
                <c:pt idx="10">
                  <c:v>0.10453030303030297</c:v>
                </c:pt>
                <c:pt idx="11">
                  <c:v>0.15283333333333332</c:v>
                </c:pt>
                <c:pt idx="12">
                  <c:v>0.20113636363636361</c:v>
                </c:pt>
                <c:pt idx="13">
                  <c:v>0.24943939393939391</c:v>
                </c:pt>
                <c:pt idx="14">
                  <c:v>0.2977424242424242</c:v>
                </c:pt>
                <c:pt idx="15">
                  <c:v>0.34604545454545449</c:v>
                </c:pt>
                <c:pt idx="16">
                  <c:v>0.39434848484848478</c:v>
                </c:pt>
                <c:pt idx="17">
                  <c:v>0.44265151515151507</c:v>
                </c:pt>
                <c:pt idx="18">
                  <c:v>0.49095454545454537</c:v>
                </c:pt>
                <c:pt idx="19">
                  <c:v>0.53925757575757571</c:v>
                </c:pt>
                <c:pt idx="20">
                  <c:v>0.58756060606060601</c:v>
                </c:pt>
                <c:pt idx="21">
                  <c:v>0.6358636363636363</c:v>
                </c:pt>
                <c:pt idx="22">
                  <c:v>0.68416666666666659</c:v>
                </c:pt>
                <c:pt idx="23">
                  <c:v>0.73246969696969688</c:v>
                </c:pt>
                <c:pt idx="24">
                  <c:v>0.78077272727272717</c:v>
                </c:pt>
                <c:pt idx="25">
                  <c:v>0.82907575757575747</c:v>
                </c:pt>
                <c:pt idx="26">
                  <c:v>0.87737878787878776</c:v>
                </c:pt>
                <c:pt idx="27">
                  <c:v>0.92568181818181805</c:v>
                </c:pt>
                <c:pt idx="28">
                  <c:v>0.97398484848484834</c:v>
                </c:pt>
                <c:pt idx="29">
                  <c:v>1.0222878787878786</c:v>
                </c:pt>
                <c:pt idx="30">
                  <c:v>1.0705909090909089</c:v>
                </c:pt>
                <c:pt idx="31">
                  <c:v>1.1188939393939392</c:v>
                </c:pt>
                <c:pt idx="32">
                  <c:v>1.1671969696969695</c:v>
                </c:pt>
                <c:pt idx="33">
                  <c:v>1.2154999999999998</c:v>
                </c:pt>
                <c:pt idx="34">
                  <c:v>1.2638030303030301</c:v>
                </c:pt>
                <c:pt idx="35">
                  <c:v>1.3121060606060604</c:v>
                </c:pt>
                <c:pt idx="36">
                  <c:v>1.3604090909090907</c:v>
                </c:pt>
                <c:pt idx="37">
                  <c:v>1.408712121212121</c:v>
                </c:pt>
                <c:pt idx="38">
                  <c:v>1.4570151515151513</c:v>
                </c:pt>
                <c:pt idx="39">
                  <c:v>1.5053181818181816</c:v>
                </c:pt>
                <c:pt idx="40">
                  <c:v>1.5536212121212118</c:v>
                </c:pt>
                <c:pt idx="41">
                  <c:v>1.6019242424242421</c:v>
                </c:pt>
                <c:pt idx="42">
                  <c:v>1.6502272727272727</c:v>
                </c:pt>
                <c:pt idx="43">
                  <c:v>1.6985303030303027</c:v>
                </c:pt>
                <c:pt idx="44">
                  <c:v>1.7468333333333332</c:v>
                </c:pt>
                <c:pt idx="45">
                  <c:v>1.7951363636363633</c:v>
                </c:pt>
                <c:pt idx="46">
                  <c:v>1.8434393939393938</c:v>
                </c:pt>
                <c:pt idx="47">
                  <c:v>1.8917424242424239</c:v>
                </c:pt>
                <c:pt idx="48">
                  <c:v>1.9400454545454544</c:v>
                </c:pt>
                <c:pt idx="49">
                  <c:v>1.9883484848484845</c:v>
                </c:pt>
                <c:pt idx="50">
                  <c:v>2.0366515151515152</c:v>
                </c:pt>
                <c:pt idx="51">
                  <c:v>2.0849545454545453</c:v>
                </c:pt>
                <c:pt idx="52">
                  <c:v>2.1332575757575758</c:v>
                </c:pt>
                <c:pt idx="53">
                  <c:v>2.1815606060606059</c:v>
                </c:pt>
                <c:pt idx="54">
                  <c:v>2.2298636363636364</c:v>
                </c:pt>
                <c:pt idx="55">
                  <c:v>2.2781666666666665</c:v>
                </c:pt>
                <c:pt idx="56">
                  <c:v>2.326469696969697</c:v>
                </c:pt>
                <c:pt idx="57">
                  <c:v>2.374772727272727</c:v>
                </c:pt>
                <c:pt idx="58">
                  <c:v>2.4230757575757575</c:v>
                </c:pt>
                <c:pt idx="59">
                  <c:v>2.4713787878787876</c:v>
                </c:pt>
                <c:pt idx="60">
                  <c:v>2.5196818181818181</c:v>
                </c:pt>
                <c:pt idx="61">
                  <c:v>2.5679848484848482</c:v>
                </c:pt>
                <c:pt idx="62">
                  <c:v>2.6162878787878787</c:v>
                </c:pt>
                <c:pt idx="63">
                  <c:v>2.6645909090909088</c:v>
                </c:pt>
                <c:pt idx="64">
                  <c:v>2.7128939393939393</c:v>
                </c:pt>
                <c:pt idx="65">
                  <c:v>2.7611969696969698</c:v>
                </c:pt>
                <c:pt idx="66">
                  <c:v>2.8094999999999999</c:v>
                </c:pt>
                <c:pt idx="67">
                  <c:v>2.8578030303030304</c:v>
                </c:pt>
                <c:pt idx="68">
                  <c:v>2.9061060606060605</c:v>
                </c:pt>
                <c:pt idx="69">
                  <c:v>2.954409090909091</c:v>
                </c:pt>
                <c:pt idx="70">
                  <c:v>3.0027121212121211</c:v>
                </c:pt>
                <c:pt idx="71">
                  <c:v>3.0510151515151516</c:v>
                </c:pt>
                <c:pt idx="72">
                  <c:v>3.0993181818181816</c:v>
                </c:pt>
                <c:pt idx="73">
                  <c:v>3.1476212121212122</c:v>
                </c:pt>
                <c:pt idx="74">
                  <c:v>3.1959242424242422</c:v>
                </c:pt>
                <c:pt idx="75">
                  <c:v>3.2442272727272727</c:v>
                </c:pt>
                <c:pt idx="76">
                  <c:v>3.2925303030303028</c:v>
                </c:pt>
                <c:pt idx="77">
                  <c:v>3.3408333333333333</c:v>
                </c:pt>
                <c:pt idx="78">
                  <c:v>3.3891363636363634</c:v>
                </c:pt>
                <c:pt idx="79">
                  <c:v>3.4374393939393939</c:v>
                </c:pt>
                <c:pt idx="80">
                  <c:v>3.485742424242424</c:v>
                </c:pt>
                <c:pt idx="81">
                  <c:v>3.5340454545454545</c:v>
                </c:pt>
                <c:pt idx="82">
                  <c:v>3.5823484848484846</c:v>
                </c:pt>
                <c:pt idx="83">
                  <c:v>3.6306515151515146</c:v>
                </c:pt>
                <c:pt idx="84">
                  <c:v>3.6789545454545456</c:v>
                </c:pt>
                <c:pt idx="85">
                  <c:v>3.7272575757575757</c:v>
                </c:pt>
                <c:pt idx="86">
                  <c:v>3.7755606060606057</c:v>
                </c:pt>
                <c:pt idx="87">
                  <c:v>3.8238636363636358</c:v>
                </c:pt>
                <c:pt idx="88">
                  <c:v>3.8721666666666668</c:v>
                </c:pt>
                <c:pt idx="89">
                  <c:v>3.9204696969696968</c:v>
                </c:pt>
                <c:pt idx="90">
                  <c:v>3.9687727272727269</c:v>
                </c:pt>
                <c:pt idx="91">
                  <c:v>4.017075757575757</c:v>
                </c:pt>
                <c:pt idx="92">
                  <c:v>4.0653787878787879</c:v>
                </c:pt>
                <c:pt idx="93">
                  <c:v>4.113681818181818</c:v>
                </c:pt>
                <c:pt idx="94">
                  <c:v>4.1619848484848481</c:v>
                </c:pt>
                <c:pt idx="95">
                  <c:v>4.2102878787878781</c:v>
                </c:pt>
                <c:pt idx="96">
                  <c:v>4.2585909090909091</c:v>
                </c:pt>
                <c:pt idx="97">
                  <c:v>4.3068939393939392</c:v>
                </c:pt>
                <c:pt idx="98">
                  <c:v>4.3551969696969692</c:v>
                </c:pt>
                <c:pt idx="99">
                  <c:v>4.4035000000000002</c:v>
                </c:pt>
              </c:numCache>
            </c:numRef>
          </c:xVal>
          <c:yVal>
            <c:numRef>
              <c:f>XLSTAT_20220426_152422_1_HID!ydata3</c:f>
              <c:numCache>
                <c:formatCode>General</c:formatCode>
                <c:ptCount val="100"/>
                <c:pt idx="0">
                  <c:v>-6.4150108124488572</c:v>
                </c:pt>
                <c:pt idx="1">
                  <c:v>-6.354313248272053</c:v>
                </c:pt>
                <c:pt idx="2">
                  <c:v>-6.2937847747609963</c:v>
                </c:pt>
                <c:pt idx="3">
                  <c:v>-6.2334257379037217</c:v>
                </c:pt>
                <c:pt idx="4">
                  <c:v>-6.1732364693037312</c:v>
                </c:pt>
                <c:pt idx="5">
                  <c:v>-6.1132172860330289</c:v>
                </c:pt>
                <c:pt idx="6">
                  <c:v>-6.0533684904910006</c:v>
                </c:pt>
                <c:pt idx="7">
                  <c:v>-5.9936903702692508</c:v>
                </c:pt>
                <c:pt idx="8">
                  <c:v>-5.9341831980225752</c:v>
                </c:pt>
                <c:pt idx="9">
                  <c:v>-5.8748472313461697</c:v>
                </c:pt>
                <c:pt idx="10">
                  <c:v>-5.8156827126592345</c:v>
                </c:pt>
                <c:pt idx="11">
                  <c:v>-5.7566898690950596</c:v>
                </c:pt>
                <c:pt idx="12">
                  <c:v>-5.6978689123977349</c:v>
                </c:pt>
                <c:pt idx="13">
                  <c:v>-5.6392200388255871</c:v>
                </c:pt>
                <c:pt idx="14">
                  <c:v>-5.5807434290614255</c:v>
                </c:pt>
                <c:pt idx="15">
                  <c:v>-5.522439248129726</c:v>
                </c:pt>
                <c:pt idx="16">
                  <c:v>-5.4643076453208135</c:v>
                </c:pt>
                <c:pt idx="17">
                  <c:v>-5.4063487541221349</c:v>
                </c:pt>
                <c:pt idx="18">
                  <c:v>-5.3485626921566949</c:v>
                </c:pt>
                <c:pt idx="19">
                  <c:v>-5.2909495611287234</c:v>
                </c:pt>
                <c:pt idx="20">
                  <c:v>-5.2335094467766261</c:v>
                </c:pt>
                <c:pt idx="21">
                  <c:v>-5.1762424188332758</c:v>
                </c:pt>
                <c:pt idx="22">
                  <c:v>-5.1191485309936784</c:v>
                </c:pt>
                <c:pt idx="23">
                  <c:v>-5.0622278208900688</c:v>
                </c:pt>
                <c:pt idx="24">
                  <c:v>-5.0054803100744305</c:v>
                </c:pt>
                <c:pt idx="25">
                  <c:v>-4.9489060040084922</c:v>
                </c:pt>
                <c:pt idx="26">
                  <c:v>-4.8925048920611882</c:v>
                </c:pt>
                <c:pt idx="27">
                  <c:v>-4.8362769475135972</c:v>
                </c:pt>
                <c:pt idx="28">
                  <c:v>-4.7802221275713492</c:v>
                </c:pt>
                <c:pt idx="29">
                  <c:v>-4.7243403733844929</c:v>
                </c:pt>
                <c:pt idx="30">
                  <c:v>-4.6686316100747893</c:v>
                </c:pt>
                <c:pt idx="31">
                  <c:v>-4.6130957467704192</c:v>
                </c:pt>
                <c:pt idx="32">
                  <c:v>-4.5577326766480581</c:v>
                </c:pt>
                <c:pt idx="33">
                  <c:v>-4.5025422769822629</c:v>
                </c:pt>
                <c:pt idx="34">
                  <c:v>-4.4475244092021446</c:v>
                </c:pt>
                <c:pt idx="35">
                  <c:v>-4.3926789189552373</c:v>
                </c:pt>
                <c:pt idx="36">
                  <c:v>-4.3380056361785018</c:v>
                </c:pt>
                <c:pt idx="37">
                  <c:v>-4.2835043751764168</c:v>
                </c:pt>
                <c:pt idx="38">
                  <c:v>-4.2291749347060215</c:v>
                </c:pt>
                <c:pt idx="39">
                  <c:v>-4.1750170980688726</c:v>
                </c:pt>
                <c:pt idx="40">
                  <c:v>-4.1210306332097808</c:v>
                </c:pt>
                <c:pt idx="41">
                  <c:v>-4.0672152928222323</c:v>
                </c:pt>
                <c:pt idx="42">
                  <c:v>-4.0135708144604143</c:v>
                </c:pt>
                <c:pt idx="43">
                  <c:v>-3.9600969206576622</c:v>
                </c:pt>
                <c:pt idx="44">
                  <c:v>-3.9067933190512778</c:v>
                </c:pt>
                <c:pt idx="45">
                  <c:v>-3.8536597025135415</c:v>
                </c:pt>
                <c:pt idx="46">
                  <c:v>-3.8006957492887996</c:v>
                </c:pt>
                <c:pt idx="47">
                  <c:v>-3.7479011231364798</c:v>
                </c:pt>
                <c:pt idx="48">
                  <c:v>-3.6952754734799091</c:v>
                </c:pt>
                <c:pt idx="49">
                  <c:v>-3.6428184355607547</c:v>
                </c:pt>
                <c:pt idx="50">
                  <c:v>-3.5905296305989505</c:v>
                </c:pt>
                <c:pt idx="51">
                  <c:v>-3.5384086659579439</c:v>
                </c:pt>
                <c:pt idx="52">
                  <c:v>-3.4864551353151123</c:v>
                </c:pt>
                <c:pt idx="53">
                  <c:v>-3.4346686188371556</c:v>
                </c:pt>
                <c:pt idx="54">
                  <c:v>-3.3830486833603111</c:v>
                </c:pt>
                <c:pt idx="55">
                  <c:v>-3.3315948825752271</c:v>
                </c:pt>
                <c:pt idx="56">
                  <c:v>-3.2803067572162878</c:v>
                </c:pt>
                <c:pt idx="57">
                  <c:v>-3.2291838352552351</c:v>
                </c:pt>
                <c:pt idx="58">
                  <c:v>-3.1782256320988913</c:v>
                </c:pt>
                <c:pt idx="59">
                  <c:v>-3.1274316507908133</c:v>
                </c:pt>
                <c:pt idx="60">
                  <c:v>-3.0768013822166642</c:v>
                </c:pt>
                <c:pt idx="61">
                  <c:v>-3.0263343053131466</c:v>
                </c:pt>
                <c:pt idx="62">
                  <c:v>-2.9760298872802866</c:v>
                </c:pt>
                <c:pt idx="63">
                  <c:v>-2.9258875837968965</c:v>
                </c:pt>
                <c:pt idx="64">
                  <c:v>-2.875906839238993</c:v>
                </c:pt>
                <c:pt idx="65">
                  <c:v>-2.8260870869010271</c:v>
                </c:pt>
                <c:pt idx="66">
                  <c:v>-2.7764277492196898</c:v>
                </c:pt>
                <c:pt idx="67">
                  <c:v>-2.7269282380001427</c:v>
                </c:pt>
                <c:pt idx="68">
                  <c:v>-2.6775879546444381</c:v>
                </c:pt>
                <c:pt idx="69">
                  <c:v>-2.6284062903819856</c:v>
                </c:pt>
                <c:pt idx="70">
                  <c:v>-2.5793826265018471</c:v>
                </c:pt>
                <c:pt idx="71">
                  <c:v>-2.5305163345866735</c:v>
                </c:pt>
                <c:pt idx="72">
                  <c:v>-2.4818067767481238</c:v>
                </c:pt>
                <c:pt idx="73">
                  <c:v>-2.4332533058635271</c:v>
                </c:pt>
                <c:pt idx="74">
                  <c:v>-2.3848552658136892</c:v>
                </c:pt>
                <c:pt idx="75">
                  <c:v>-2.3366119917215671</c:v>
                </c:pt>
                <c:pt idx="76">
                  <c:v>-2.2885228101917119</c:v>
                </c:pt>
                <c:pt idx="77">
                  <c:v>-2.2405870395502636</c:v>
                </c:pt>
                <c:pt idx="78">
                  <c:v>-2.1928039900853329</c:v>
                </c:pt>
                <c:pt idx="79">
                  <c:v>-2.1451729642876032</c:v>
                </c:pt>
                <c:pt idx="80">
                  <c:v>-2.097693257090989</c:v>
                </c:pt>
                <c:pt idx="81">
                  <c:v>-2.0503641561131793</c:v>
                </c:pt>
                <c:pt idx="82">
                  <c:v>-2.0031849418959107</c:v>
                </c:pt>
                <c:pt idx="83">
                  <c:v>-1.9561548881448054</c:v>
                </c:pt>
                <c:pt idx="84">
                  <c:v>-1.9092732619686448</c:v>
                </c:pt>
                <c:pt idx="85">
                  <c:v>-1.8625393241178854</c:v>
                </c:pt>
                <c:pt idx="86">
                  <c:v>-1.8159523292223207</c:v>
                </c:pt>
                <c:pt idx="87">
                  <c:v>-1.7695115260277179</c:v>
                </c:pt>
                <c:pt idx="88">
                  <c:v>-1.7232161576312848</c:v>
                </c:pt>
                <c:pt idx="89">
                  <c:v>-1.6770654617158716</c:v>
                </c:pt>
                <c:pt idx="90">
                  <c:v>-1.6310586707827239</c:v>
                </c:pt>
                <c:pt idx="91">
                  <c:v>-1.5851950123827194</c:v>
                </c:pt>
                <c:pt idx="92">
                  <c:v>-1.539473709345919</c:v>
                </c:pt>
                <c:pt idx="93">
                  <c:v>-1.4938939800093438</c:v>
                </c:pt>
                <c:pt idx="94">
                  <c:v>-1.4484550384428587</c:v>
                </c:pt>
                <c:pt idx="95">
                  <c:v>-1.4031560946730508</c:v>
                </c:pt>
                <c:pt idx="96">
                  <c:v>-1.3579963549050049</c:v>
                </c:pt>
                <c:pt idx="97">
                  <c:v>-1.3129750217418792</c:v>
                </c:pt>
                <c:pt idx="98">
                  <c:v>-1.2680912944021641</c:v>
                </c:pt>
                <c:pt idx="99">
                  <c:v>-1.2233443689345869</c:v>
                </c:pt>
              </c:numCache>
            </c:numRef>
          </c:yVal>
          <c:smooth val="1"/>
          <c:extLst>
            <c:ext xmlns:c16="http://schemas.microsoft.com/office/drawing/2014/chart" uri="{C3380CC4-5D6E-409C-BE32-E72D297353CC}">
              <c16:uniqueId val="{00000005-106D-441C-A6D8-69343BED64CB}"/>
            </c:ext>
          </c:extLst>
        </c:ser>
        <c:ser>
          <c:idx val="6"/>
          <c:order val="6"/>
          <c:tx>
            <c:v/>
          </c:tx>
          <c:spPr>
            <a:ln w="6350">
              <a:solidFill>
                <a:srgbClr val="989898"/>
              </a:solidFill>
              <a:prstDash val="solid"/>
            </a:ln>
            <a:effectLst/>
          </c:spPr>
          <c:marker>
            <c:symbol val="none"/>
          </c:marker>
          <c:xVal>
            <c:numRef>
              <c:f>XLSTAT_20220426_152422_1_HID!xdata4</c:f>
              <c:numCache>
                <c:formatCode>General</c:formatCode>
                <c:ptCount val="100"/>
                <c:pt idx="0">
                  <c:v>-0.3785</c:v>
                </c:pt>
                <c:pt idx="1">
                  <c:v>-0.33019696969696971</c:v>
                </c:pt>
                <c:pt idx="2">
                  <c:v>-0.28189393939393942</c:v>
                </c:pt>
                <c:pt idx="3">
                  <c:v>-0.2335909090909091</c:v>
                </c:pt>
                <c:pt idx="4">
                  <c:v>-0.18528787878787881</c:v>
                </c:pt>
                <c:pt idx="5">
                  <c:v>-0.13698484848484851</c:v>
                </c:pt>
                <c:pt idx="6">
                  <c:v>-8.8681818181818195E-2</c:v>
                </c:pt>
                <c:pt idx="7">
                  <c:v>-4.0378787878787903E-2</c:v>
                </c:pt>
                <c:pt idx="8">
                  <c:v>7.9242424242423892E-3</c:v>
                </c:pt>
                <c:pt idx="9">
                  <c:v>5.6227272727272681E-2</c:v>
                </c:pt>
                <c:pt idx="10">
                  <c:v>0.10453030303030297</c:v>
                </c:pt>
                <c:pt idx="11">
                  <c:v>0.15283333333333332</c:v>
                </c:pt>
                <c:pt idx="12">
                  <c:v>0.20113636363636361</c:v>
                </c:pt>
                <c:pt idx="13">
                  <c:v>0.24943939393939391</c:v>
                </c:pt>
                <c:pt idx="14">
                  <c:v>0.2977424242424242</c:v>
                </c:pt>
                <c:pt idx="15">
                  <c:v>0.34604545454545449</c:v>
                </c:pt>
                <c:pt idx="16">
                  <c:v>0.39434848484848478</c:v>
                </c:pt>
                <c:pt idx="17">
                  <c:v>0.44265151515151507</c:v>
                </c:pt>
                <c:pt idx="18">
                  <c:v>0.49095454545454537</c:v>
                </c:pt>
                <c:pt idx="19">
                  <c:v>0.53925757575757571</c:v>
                </c:pt>
                <c:pt idx="20">
                  <c:v>0.58756060606060601</c:v>
                </c:pt>
                <c:pt idx="21">
                  <c:v>0.6358636363636363</c:v>
                </c:pt>
                <c:pt idx="22">
                  <c:v>0.68416666666666659</c:v>
                </c:pt>
                <c:pt idx="23">
                  <c:v>0.73246969696969688</c:v>
                </c:pt>
                <c:pt idx="24">
                  <c:v>0.78077272727272717</c:v>
                </c:pt>
                <c:pt idx="25">
                  <c:v>0.82907575757575747</c:v>
                </c:pt>
                <c:pt idx="26">
                  <c:v>0.87737878787878776</c:v>
                </c:pt>
                <c:pt idx="27">
                  <c:v>0.92568181818181805</c:v>
                </c:pt>
                <c:pt idx="28">
                  <c:v>0.97398484848484834</c:v>
                </c:pt>
                <c:pt idx="29">
                  <c:v>1.0222878787878786</c:v>
                </c:pt>
                <c:pt idx="30">
                  <c:v>1.0705909090909089</c:v>
                </c:pt>
                <c:pt idx="31">
                  <c:v>1.1188939393939392</c:v>
                </c:pt>
                <c:pt idx="32">
                  <c:v>1.1671969696969695</c:v>
                </c:pt>
                <c:pt idx="33">
                  <c:v>1.2154999999999998</c:v>
                </c:pt>
                <c:pt idx="34">
                  <c:v>1.2638030303030301</c:v>
                </c:pt>
                <c:pt idx="35">
                  <c:v>1.3121060606060604</c:v>
                </c:pt>
                <c:pt idx="36">
                  <c:v>1.3604090909090907</c:v>
                </c:pt>
                <c:pt idx="37">
                  <c:v>1.408712121212121</c:v>
                </c:pt>
                <c:pt idx="38">
                  <c:v>1.4570151515151513</c:v>
                </c:pt>
                <c:pt idx="39">
                  <c:v>1.5053181818181816</c:v>
                </c:pt>
                <c:pt idx="40">
                  <c:v>1.5536212121212118</c:v>
                </c:pt>
                <c:pt idx="41">
                  <c:v>1.6019242424242421</c:v>
                </c:pt>
                <c:pt idx="42">
                  <c:v>1.6502272727272727</c:v>
                </c:pt>
                <c:pt idx="43">
                  <c:v>1.6985303030303027</c:v>
                </c:pt>
                <c:pt idx="44">
                  <c:v>1.7468333333333332</c:v>
                </c:pt>
                <c:pt idx="45">
                  <c:v>1.7951363636363633</c:v>
                </c:pt>
                <c:pt idx="46">
                  <c:v>1.8434393939393938</c:v>
                </c:pt>
                <c:pt idx="47">
                  <c:v>1.8917424242424239</c:v>
                </c:pt>
                <c:pt idx="48">
                  <c:v>1.9400454545454544</c:v>
                </c:pt>
                <c:pt idx="49">
                  <c:v>1.9883484848484845</c:v>
                </c:pt>
                <c:pt idx="50">
                  <c:v>2.0366515151515152</c:v>
                </c:pt>
                <c:pt idx="51">
                  <c:v>2.0849545454545453</c:v>
                </c:pt>
                <c:pt idx="52">
                  <c:v>2.1332575757575758</c:v>
                </c:pt>
                <c:pt idx="53">
                  <c:v>2.1815606060606059</c:v>
                </c:pt>
                <c:pt idx="54">
                  <c:v>2.2298636363636364</c:v>
                </c:pt>
                <c:pt idx="55">
                  <c:v>2.2781666666666665</c:v>
                </c:pt>
                <c:pt idx="56">
                  <c:v>2.326469696969697</c:v>
                </c:pt>
                <c:pt idx="57">
                  <c:v>2.374772727272727</c:v>
                </c:pt>
                <c:pt idx="58">
                  <c:v>2.4230757575757575</c:v>
                </c:pt>
                <c:pt idx="59">
                  <c:v>2.4713787878787876</c:v>
                </c:pt>
                <c:pt idx="60">
                  <c:v>2.5196818181818181</c:v>
                </c:pt>
                <c:pt idx="61">
                  <c:v>2.5679848484848482</c:v>
                </c:pt>
                <c:pt idx="62">
                  <c:v>2.6162878787878787</c:v>
                </c:pt>
                <c:pt idx="63">
                  <c:v>2.6645909090909088</c:v>
                </c:pt>
                <c:pt idx="64">
                  <c:v>2.7128939393939393</c:v>
                </c:pt>
                <c:pt idx="65">
                  <c:v>2.7611969696969698</c:v>
                </c:pt>
                <c:pt idx="66">
                  <c:v>2.8094999999999999</c:v>
                </c:pt>
                <c:pt idx="67">
                  <c:v>2.8578030303030304</c:v>
                </c:pt>
                <c:pt idx="68">
                  <c:v>2.9061060606060605</c:v>
                </c:pt>
                <c:pt idx="69">
                  <c:v>2.954409090909091</c:v>
                </c:pt>
                <c:pt idx="70">
                  <c:v>3.0027121212121211</c:v>
                </c:pt>
                <c:pt idx="71">
                  <c:v>3.0510151515151516</c:v>
                </c:pt>
                <c:pt idx="72">
                  <c:v>3.0993181818181816</c:v>
                </c:pt>
                <c:pt idx="73">
                  <c:v>3.1476212121212122</c:v>
                </c:pt>
                <c:pt idx="74">
                  <c:v>3.1959242424242422</c:v>
                </c:pt>
                <c:pt idx="75">
                  <c:v>3.2442272727272727</c:v>
                </c:pt>
                <c:pt idx="76">
                  <c:v>3.2925303030303028</c:v>
                </c:pt>
                <c:pt idx="77">
                  <c:v>3.3408333333333333</c:v>
                </c:pt>
                <c:pt idx="78">
                  <c:v>3.3891363636363634</c:v>
                </c:pt>
                <c:pt idx="79">
                  <c:v>3.4374393939393939</c:v>
                </c:pt>
                <c:pt idx="80">
                  <c:v>3.485742424242424</c:v>
                </c:pt>
                <c:pt idx="81">
                  <c:v>3.5340454545454545</c:v>
                </c:pt>
                <c:pt idx="82">
                  <c:v>3.5823484848484846</c:v>
                </c:pt>
                <c:pt idx="83">
                  <c:v>3.6306515151515146</c:v>
                </c:pt>
                <c:pt idx="84">
                  <c:v>3.6789545454545456</c:v>
                </c:pt>
                <c:pt idx="85">
                  <c:v>3.7272575757575757</c:v>
                </c:pt>
                <c:pt idx="86">
                  <c:v>3.7755606060606057</c:v>
                </c:pt>
                <c:pt idx="87">
                  <c:v>3.8238636363636358</c:v>
                </c:pt>
                <c:pt idx="88">
                  <c:v>3.8721666666666668</c:v>
                </c:pt>
                <c:pt idx="89">
                  <c:v>3.9204696969696968</c:v>
                </c:pt>
                <c:pt idx="90">
                  <c:v>3.9687727272727269</c:v>
                </c:pt>
                <c:pt idx="91">
                  <c:v>4.017075757575757</c:v>
                </c:pt>
                <c:pt idx="92">
                  <c:v>4.0653787878787879</c:v>
                </c:pt>
                <c:pt idx="93">
                  <c:v>4.113681818181818</c:v>
                </c:pt>
                <c:pt idx="94">
                  <c:v>4.1619848484848481</c:v>
                </c:pt>
                <c:pt idx="95">
                  <c:v>4.2102878787878781</c:v>
                </c:pt>
                <c:pt idx="96">
                  <c:v>4.2585909090909091</c:v>
                </c:pt>
                <c:pt idx="97">
                  <c:v>4.3068939393939392</c:v>
                </c:pt>
                <c:pt idx="98">
                  <c:v>4.3551969696969692</c:v>
                </c:pt>
                <c:pt idx="99">
                  <c:v>4.4035000000000002</c:v>
                </c:pt>
              </c:numCache>
            </c:numRef>
          </c:xVal>
          <c:yVal>
            <c:numRef>
              <c:f>XLSTAT_20220426_152422_1_HID!ydata4</c:f>
              <c:numCache>
                <c:formatCode>General</c:formatCode>
                <c:ptCount val="100"/>
                <c:pt idx="0">
                  <c:v>4.8673505110694624</c:v>
                </c:pt>
                <c:pt idx="1">
                  <c:v>4.9200304022602008</c:v>
                </c:pt>
                <c:pt idx="2">
                  <c:v>4.9728793841166867</c:v>
                </c:pt>
                <c:pt idx="3">
                  <c:v>5.0258978026269547</c:v>
                </c:pt>
                <c:pt idx="4">
                  <c:v>5.0790859893945068</c:v>
                </c:pt>
                <c:pt idx="5">
                  <c:v>5.1324442614913472</c:v>
                </c:pt>
                <c:pt idx="6">
                  <c:v>5.1859729213168633</c:v>
                </c:pt>
                <c:pt idx="7">
                  <c:v>5.2396722564626561</c:v>
                </c:pt>
                <c:pt idx="8">
                  <c:v>5.2935425395835232</c:v>
                </c:pt>
                <c:pt idx="9">
                  <c:v>5.3475840282746603</c:v>
                </c:pt>
                <c:pt idx="10">
                  <c:v>5.4017969649552677</c:v>
                </c:pt>
                <c:pt idx="11">
                  <c:v>5.4561815767586355</c:v>
                </c:pt>
                <c:pt idx="12">
                  <c:v>5.5107380754288551</c:v>
                </c:pt>
                <c:pt idx="13">
                  <c:v>5.5654666572242499</c:v>
                </c:pt>
                <c:pt idx="14">
                  <c:v>5.620367502827631</c:v>
                </c:pt>
                <c:pt idx="15">
                  <c:v>5.6754407772634741</c:v>
                </c:pt>
                <c:pt idx="16">
                  <c:v>5.7306866298221042</c:v>
                </c:pt>
                <c:pt idx="17">
                  <c:v>5.7861051939909682</c:v>
                </c:pt>
                <c:pt idx="18">
                  <c:v>5.8416965873930708</c:v>
                </c:pt>
                <c:pt idx="19">
                  <c:v>5.8974609117326438</c:v>
                </c:pt>
                <c:pt idx="20">
                  <c:v>5.9533982527480891</c:v>
                </c:pt>
                <c:pt idx="21">
                  <c:v>6.0095086801722815</c:v>
                </c:pt>
                <c:pt idx="22">
                  <c:v>6.0657922477002266</c:v>
                </c:pt>
                <c:pt idx="23">
                  <c:v>6.1222489929641597</c:v>
                </c:pt>
                <c:pt idx="24">
                  <c:v>6.178878937516064</c:v>
                </c:pt>
                <c:pt idx="25">
                  <c:v>6.2356820868176683</c:v>
                </c:pt>
                <c:pt idx="26">
                  <c:v>6.2926584302379087</c:v>
                </c:pt>
                <c:pt idx="27">
                  <c:v>6.3498079410578603</c:v>
                </c:pt>
                <c:pt idx="28">
                  <c:v>6.407130576483155</c:v>
                </c:pt>
                <c:pt idx="29">
                  <c:v>6.4646262776638412</c:v>
                </c:pt>
                <c:pt idx="30">
                  <c:v>6.5222949697216803</c:v>
                </c:pt>
                <c:pt idx="31">
                  <c:v>6.5801365617848528</c:v>
                </c:pt>
                <c:pt idx="32">
                  <c:v>6.6381509470300344</c:v>
                </c:pt>
                <c:pt idx="33">
                  <c:v>6.6963380027317836</c:v>
                </c:pt>
                <c:pt idx="34">
                  <c:v>6.7546975903192079</c:v>
                </c:pt>
                <c:pt idx="35">
                  <c:v>6.8132295554398432</c:v>
                </c:pt>
                <c:pt idx="36">
                  <c:v>6.8719337280306503</c:v>
                </c:pt>
                <c:pt idx="37">
                  <c:v>6.9308099223961079</c:v>
                </c:pt>
                <c:pt idx="38">
                  <c:v>6.9898579372932552</c:v>
                </c:pt>
                <c:pt idx="39">
                  <c:v>7.0490775560236507</c:v>
                </c:pt>
                <c:pt idx="40">
                  <c:v>7.1084685465320998</c:v>
                </c:pt>
                <c:pt idx="41">
                  <c:v>7.1680306615120957</c:v>
                </c:pt>
                <c:pt idx="42">
                  <c:v>7.2277636385178203</c:v>
                </c:pt>
                <c:pt idx="43">
                  <c:v>7.2876672000826108</c:v>
                </c:pt>
                <c:pt idx="44">
                  <c:v>7.3477410538437695</c:v>
                </c:pt>
                <c:pt idx="45">
                  <c:v>7.4079848926735767</c:v>
                </c:pt>
                <c:pt idx="46">
                  <c:v>7.4683983948163775</c:v>
                </c:pt>
                <c:pt idx="47">
                  <c:v>7.5289812240316003</c:v>
                </c:pt>
                <c:pt idx="48">
                  <c:v>7.5897330297425727</c:v>
                </c:pt>
                <c:pt idx="49">
                  <c:v>7.6506534471909609</c:v>
                </c:pt>
                <c:pt idx="50">
                  <c:v>7.7117420975966997</c:v>
                </c:pt>
                <c:pt idx="51">
                  <c:v>7.7729985883232366</c:v>
                </c:pt>
                <c:pt idx="52">
                  <c:v>7.8344225130479481</c:v>
                </c:pt>
                <c:pt idx="53">
                  <c:v>7.8960134519375327</c:v>
                </c:pt>
                <c:pt idx="54">
                  <c:v>7.9577709718282321</c:v>
                </c:pt>
                <c:pt idx="55">
                  <c:v>8.0196946264106899</c:v>
                </c:pt>
                <c:pt idx="56">
                  <c:v>8.0817839564192955</c:v>
                </c:pt>
                <c:pt idx="57">
                  <c:v>8.1440384898257854</c:v>
                </c:pt>
                <c:pt idx="58">
                  <c:v>8.2064577420369833</c:v>
                </c:pt>
                <c:pt idx="59">
                  <c:v>8.2690412160964488</c:v>
                </c:pt>
                <c:pt idx="60">
                  <c:v>8.3317884028898419</c:v>
                </c:pt>
                <c:pt idx="61">
                  <c:v>8.3946987813538669</c:v>
                </c:pt>
                <c:pt idx="62">
                  <c:v>8.4577718186885509</c:v>
                </c:pt>
                <c:pt idx="63">
                  <c:v>8.521006970572703</c:v>
                </c:pt>
                <c:pt idx="64">
                  <c:v>8.5844036813823426</c:v>
                </c:pt>
                <c:pt idx="65">
                  <c:v>8.6479613844119214</c:v>
                </c:pt>
                <c:pt idx="66">
                  <c:v>8.711679502098125</c:v>
                </c:pt>
                <c:pt idx="67">
                  <c:v>8.7755574462461219</c:v>
                </c:pt>
                <c:pt idx="68">
                  <c:v>8.8395946182579586</c:v>
                </c:pt>
                <c:pt idx="69">
                  <c:v>8.9037904093630509</c:v>
                </c:pt>
                <c:pt idx="70">
                  <c:v>8.9681442008504551</c:v>
                </c:pt>
                <c:pt idx="71">
                  <c:v>9.0326553643028245</c:v>
                </c:pt>
                <c:pt idx="72">
                  <c:v>9.0973232618318161</c:v>
                </c:pt>
                <c:pt idx="73">
                  <c:v>9.1621472463147633</c:v>
                </c:pt>
                <c:pt idx="74">
                  <c:v>9.2271266616324681</c:v>
                </c:pt>
                <c:pt idx="75">
                  <c:v>9.2922608429078899</c:v>
                </c:pt>
                <c:pt idx="76">
                  <c:v>9.3575491167455773</c:v>
                </c:pt>
                <c:pt idx="77">
                  <c:v>9.4229908014716717</c:v>
                </c:pt>
                <c:pt idx="78">
                  <c:v>9.4885852073742836</c:v>
                </c:pt>
                <c:pt idx="79">
                  <c:v>9.5543316369440969</c:v>
                </c:pt>
                <c:pt idx="80">
                  <c:v>9.6202293851150245</c:v>
                </c:pt>
                <c:pt idx="81">
                  <c:v>9.6862777395047583</c:v>
                </c:pt>
                <c:pt idx="82">
                  <c:v>9.7524759806550314</c:v>
                </c:pt>
                <c:pt idx="83">
                  <c:v>9.8188233822714697</c:v>
                </c:pt>
                <c:pt idx="84">
                  <c:v>9.8853192114628534</c:v>
                </c:pt>
                <c:pt idx="85">
                  <c:v>9.9519627289796375</c:v>
                </c:pt>
                <c:pt idx="86">
                  <c:v>10.018753189451616</c:v>
                </c:pt>
                <c:pt idx="87">
                  <c:v>10.085689841624554</c:v>
                </c:pt>
                <c:pt idx="88">
                  <c:v>10.152771928595666</c:v>
                </c:pt>
                <c:pt idx="89">
                  <c:v>10.219998688047793</c:v>
                </c:pt>
                <c:pt idx="90">
                  <c:v>10.287369352482187</c:v>
                </c:pt>
                <c:pt idx="91">
                  <c:v>10.354883149449726</c:v>
                </c:pt>
                <c:pt idx="92">
                  <c:v>10.422539301780471</c:v>
                </c:pt>
                <c:pt idx="93">
                  <c:v>10.490337027811439</c:v>
                </c:pt>
                <c:pt idx="94">
                  <c:v>10.558275541612495</c:v>
                </c:pt>
                <c:pt idx="95">
                  <c:v>10.62635405321023</c:v>
                </c:pt>
                <c:pt idx="96">
                  <c:v>10.694571768809729</c:v>
                </c:pt>
                <c:pt idx="97">
                  <c:v>10.762927891014144</c:v>
                </c:pt>
                <c:pt idx="98">
                  <c:v>10.831421619041972</c:v>
                </c:pt>
                <c:pt idx="99">
                  <c:v>10.900052148941938</c:v>
                </c:pt>
              </c:numCache>
            </c:numRef>
          </c:yVal>
          <c:smooth val="1"/>
          <c:extLst>
            <c:ext xmlns:c16="http://schemas.microsoft.com/office/drawing/2014/chart" uri="{C3380CC4-5D6E-409C-BE32-E72D297353CC}">
              <c16:uniqueId val="{00000006-106D-441C-A6D8-69343BED64CB}"/>
            </c:ext>
          </c:extLst>
        </c:ser>
        <c:dLbls>
          <c:showLegendKey val="0"/>
          <c:showVal val="0"/>
          <c:showCatName val="0"/>
          <c:showSerName val="0"/>
          <c:showPercent val="0"/>
          <c:showBubbleSize val="0"/>
        </c:dLbls>
        <c:axId val="781751360"/>
        <c:axId val="781751776"/>
      </c:scatterChart>
      <c:valAx>
        <c:axId val="781751360"/>
        <c:scaling>
          <c:orientation val="minMax"/>
          <c:max val="5"/>
          <c:min val="-1"/>
        </c:scaling>
        <c:delete val="0"/>
        <c:axPos val="b"/>
        <c:title>
          <c:tx>
            <c:rich>
              <a:bodyPr/>
              <a:lstStyle/>
              <a:p>
                <a:pPr>
                  <a:defRPr sz="800" b="0">
                    <a:latin typeface="Arial"/>
                    <a:ea typeface="Arial"/>
                    <a:cs typeface="Arial"/>
                  </a:defRPr>
                </a:pPr>
                <a:r>
                  <a:rPr lang="en-IN"/>
                  <a:t>Investment</a:t>
                </a:r>
              </a:p>
            </c:rich>
          </c:tx>
          <c:overlay val="0"/>
        </c:title>
        <c:numFmt formatCode="General" sourceLinked="0"/>
        <c:majorTickMark val="cross"/>
        <c:minorTickMark val="none"/>
        <c:tickLblPos val="nextTo"/>
        <c:txPr>
          <a:bodyPr rot="0" vert="horz"/>
          <a:lstStyle/>
          <a:p>
            <a:pPr>
              <a:defRPr sz="700"/>
            </a:pPr>
            <a:endParaRPr lang="en-US"/>
          </a:p>
        </c:txPr>
        <c:crossAx val="781751776"/>
        <c:crosses val="autoZero"/>
        <c:crossBetween val="midCat"/>
      </c:valAx>
      <c:valAx>
        <c:axId val="781751776"/>
        <c:scaling>
          <c:orientation val="minMax"/>
          <c:max val="12"/>
          <c:min val="-8"/>
        </c:scaling>
        <c:delete val="0"/>
        <c:axPos val="l"/>
        <c:title>
          <c:tx>
            <c:rich>
              <a:bodyPr/>
              <a:lstStyle/>
              <a:p>
                <a:pPr>
                  <a:defRPr sz="800" b="0">
                    <a:latin typeface="Arial"/>
                    <a:ea typeface="Arial"/>
                    <a:cs typeface="Arial"/>
                  </a:defRPr>
                </a:pPr>
                <a:r>
                  <a:rPr lang="en-IN"/>
                  <a:t>Three year ROI</a:t>
                </a:r>
              </a:p>
            </c:rich>
          </c:tx>
          <c:overlay val="0"/>
        </c:title>
        <c:numFmt formatCode="General" sourceLinked="0"/>
        <c:majorTickMark val="cross"/>
        <c:minorTickMark val="none"/>
        <c:tickLblPos val="nextTo"/>
        <c:txPr>
          <a:bodyPr/>
          <a:lstStyle/>
          <a:p>
            <a:pPr>
              <a:defRPr sz="700"/>
            </a:pPr>
            <a:endParaRPr lang="en-US"/>
          </a:p>
        </c:txPr>
        <c:crossAx val="781751360"/>
        <c:crosses val="autoZero"/>
        <c:crossBetween val="midCat"/>
      </c:valAx>
      <c:spPr>
        <a:ln>
          <a:solidFill>
            <a:srgbClr val="C0C0C0"/>
          </a:solidFill>
          <a:prstDash val="solid"/>
        </a:ln>
      </c:spPr>
    </c:plotArea>
    <c:legend>
      <c:legendPos val="b"/>
      <c:legendEntry>
        <c:idx val="0"/>
        <c:delete val="1"/>
      </c:legendEntry>
      <c:legendEntry>
        <c:idx val="1"/>
        <c:delete val="1"/>
      </c:legendEntry>
      <c:legendEntry>
        <c:idx val="4"/>
        <c:delete val="1"/>
      </c:legendEntry>
      <c:legendEntry>
        <c:idx val="6"/>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Investment</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regression(Verification)'!$D$92:$D$160</c:f>
              <c:numCache>
                <c:formatCode>0.000</c:formatCode>
                <c:ptCount val="69"/>
                <c:pt idx="0">
                  <c:v>0.45600000000000002</c:v>
                </c:pt>
                <c:pt idx="1">
                  <c:v>0.11700000000000001</c:v>
                </c:pt>
                <c:pt idx="2">
                  <c:v>0.14499999999999999</c:v>
                </c:pt>
                <c:pt idx="3">
                  <c:v>1.26</c:v>
                </c:pt>
                <c:pt idx="4">
                  <c:v>0.19500000000000001</c:v>
                </c:pt>
                <c:pt idx="5">
                  <c:v>4.9000000000000002E-2</c:v>
                </c:pt>
                <c:pt idx="6">
                  <c:v>0.14099999999999999</c:v>
                </c:pt>
                <c:pt idx="7">
                  <c:v>0.153</c:v>
                </c:pt>
                <c:pt idx="8">
                  <c:v>0.121</c:v>
                </c:pt>
                <c:pt idx="9">
                  <c:v>0.27900000000000003</c:v>
                </c:pt>
                <c:pt idx="10">
                  <c:v>0.106</c:v>
                </c:pt>
                <c:pt idx="11">
                  <c:v>0.20499999999999999</c:v>
                </c:pt>
                <c:pt idx="12">
                  <c:v>0.56000000000000005</c:v>
                </c:pt>
                <c:pt idx="13">
                  <c:v>0.34200000000000003</c:v>
                </c:pt>
                <c:pt idx="14">
                  <c:v>0.33400000000000002</c:v>
                </c:pt>
                <c:pt idx="15">
                  <c:v>6.0999999999999999E-2</c:v>
                </c:pt>
                <c:pt idx="16">
                  <c:v>9.9000000000000005E-2</c:v>
                </c:pt>
                <c:pt idx="17">
                  <c:v>0.10299999999999999</c:v>
                </c:pt>
                <c:pt idx="18">
                  <c:v>0.27500000000000002</c:v>
                </c:pt>
                <c:pt idx="19">
                  <c:v>0.221</c:v>
                </c:pt>
                <c:pt idx="20">
                  <c:v>2.548</c:v>
                </c:pt>
                <c:pt idx="21">
                  <c:v>0.308</c:v>
                </c:pt>
                <c:pt idx="22">
                  <c:v>1.1559999999999999</c:v>
                </c:pt>
                <c:pt idx="23">
                  <c:v>1.776</c:v>
                </c:pt>
                <c:pt idx="24">
                  <c:v>0.63200000000000001</c:v>
                </c:pt>
                <c:pt idx="25">
                  <c:v>0.70499999999999996</c:v>
                </c:pt>
                <c:pt idx="26">
                  <c:v>0.35799999999999998</c:v>
                </c:pt>
                <c:pt idx="27">
                  <c:v>0.46400000000000002</c:v>
                </c:pt>
                <c:pt idx="28">
                  <c:v>0.495</c:v>
                </c:pt>
                <c:pt idx="29">
                  <c:v>2.9000000000000001E-2</c:v>
                </c:pt>
                <c:pt idx="30">
                  <c:v>0.56899999999999995</c:v>
                </c:pt>
                <c:pt idx="31">
                  <c:v>7.2999999999999995E-2</c:v>
                </c:pt>
                <c:pt idx="32">
                  <c:v>0.39900000000000002</c:v>
                </c:pt>
                <c:pt idx="33">
                  <c:v>1.6419999999999999</c:v>
                </c:pt>
                <c:pt idx="34">
                  <c:v>0.52700000000000002</c:v>
                </c:pt>
                <c:pt idx="35">
                  <c:v>0.42899999999999999</c:v>
                </c:pt>
                <c:pt idx="36">
                  <c:v>0.14299999999999999</c:v>
                </c:pt>
                <c:pt idx="37">
                  <c:v>0.32400000000000001</c:v>
                </c:pt>
                <c:pt idx="38">
                  <c:v>7.5999999999999998E-2</c:v>
                </c:pt>
                <c:pt idx="39">
                  <c:v>0.20799999999999999</c:v>
                </c:pt>
                <c:pt idx="40">
                  <c:v>0.154</c:v>
                </c:pt>
                <c:pt idx="41">
                  <c:v>3.7469999999999999</c:v>
                </c:pt>
                <c:pt idx="42">
                  <c:v>0.875</c:v>
                </c:pt>
                <c:pt idx="43">
                  <c:v>0.55200000000000005</c:v>
                </c:pt>
                <c:pt idx="44">
                  <c:v>0.35</c:v>
                </c:pt>
                <c:pt idx="45">
                  <c:v>2.363</c:v>
                </c:pt>
                <c:pt idx="46">
                  <c:v>2.944</c:v>
                </c:pt>
                <c:pt idx="47">
                  <c:v>0.68100000000000005</c:v>
                </c:pt>
                <c:pt idx="48">
                  <c:v>5.6000000000000001E-2</c:v>
                </c:pt>
                <c:pt idx="49">
                  <c:v>0.18</c:v>
                </c:pt>
                <c:pt idx="50">
                  <c:v>0.35899999999999999</c:v>
                </c:pt>
                <c:pt idx="51">
                  <c:v>0.10100000000000001</c:v>
                </c:pt>
                <c:pt idx="52">
                  <c:v>0.34200000000000003</c:v>
                </c:pt>
                <c:pt idx="53">
                  <c:v>1.46</c:v>
                </c:pt>
                <c:pt idx="54">
                  <c:v>7.8E-2</c:v>
                </c:pt>
                <c:pt idx="55">
                  <c:v>0.217</c:v>
                </c:pt>
                <c:pt idx="56">
                  <c:v>0.10199999999999999</c:v>
                </c:pt>
                <c:pt idx="57">
                  <c:v>0.28299999999999997</c:v>
                </c:pt>
                <c:pt idx="58">
                  <c:v>0.02</c:v>
                </c:pt>
                <c:pt idx="59">
                  <c:v>1.252</c:v>
                </c:pt>
                <c:pt idx="60">
                  <c:v>0.63600000000000001</c:v>
                </c:pt>
                <c:pt idx="61">
                  <c:v>3.6779999999999999</c:v>
                </c:pt>
                <c:pt idx="62">
                  <c:v>6.4000000000000001E-2</c:v>
                </c:pt>
                <c:pt idx="63">
                  <c:v>0.29799999999999999</c:v>
                </c:pt>
                <c:pt idx="64">
                  <c:v>1.4059999999999999</c:v>
                </c:pt>
                <c:pt idx="65">
                  <c:v>3.847</c:v>
                </c:pt>
                <c:pt idx="66">
                  <c:v>1.639</c:v>
                </c:pt>
                <c:pt idx="67">
                  <c:v>3.5659999999999998</c:v>
                </c:pt>
                <c:pt idx="68">
                  <c:v>4.0049999999999999</c:v>
                </c:pt>
              </c:numCache>
            </c:numRef>
          </c:xVal>
          <c:yVal>
            <c:numRef>
              <c:f>'Linear regression(Verification)'!$H$92:$H$160</c:f>
              <c:numCache>
                <c:formatCode>0.000</c:formatCode>
                <c:ptCount val="69"/>
                <c:pt idx="0">
                  <c:v>-2.1027691624729794</c:v>
                </c:pt>
                <c:pt idx="1">
                  <c:v>-1.812031492777517</c:v>
                </c:pt>
                <c:pt idx="2">
                  <c:v>-1.49298344314773</c:v>
                </c:pt>
                <c:pt idx="3">
                  <c:v>-1.964088184620236</c:v>
                </c:pt>
                <c:pt idx="4">
                  <c:v>-1.2812905490619662</c:v>
                </c:pt>
                <c:pt idx="5">
                  <c:v>-1.1841890552222243</c:v>
                </c:pt>
                <c:pt idx="6">
                  <c:v>-1.164119834571552</c:v>
                </c:pt>
                <c:pt idx="7">
                  <c:v>-1.094919567630207</c:v>
                </c:pt>
                <c:pt idx="8">
                  <c:v>-0.92370310894504626</c:v>
                </c:pt>
                <c:pt idx="9">
                  <c:v>-0.99840104641858951</c:v>
                </c:pt>
                <c:pt idx="10">
                  <c:v>-0.78636713566152572</c:v>
                </c:pt>
                <c:pt idx="11">
                  <c:v>-0.81367492495680127</c:v>
                </c:pt>
                <c:pt idx="12">
                  <c:v>-1.0002076356925931</c:v>
                </c:pt>
                <c:pt idx="13">
                  <c:v>-0.8775591326758192</c:v>
                </c:pt>
                <c:pt idx="14">
                  <c:v>-0.84394722901036145</c:v>
                </c:pt>
                <c:pt idx="15">
                  <c:v>-0.63842636834214594</c:v>
                </c:pt>
                <c:pt idx="16">
                  <c:v>-0.65781215839134466</c:v>
                </c:pt>
                <c:pt idx="17">
                  <c:v>-0.45233373499212937</c:v>
                </c:pt>
                <c:pt idx="18">
                  <c:v>-0.44987940861213344</c:v>
                </c:pt>
                <c:pt idx="19">
                  <c:v>-0.33414124648626459</c:v>
                </c:pt>
                <c:pt idx="20">
                  <c:v>-1.6277270707484073</c:v>
                </c:pt>
                <c:pt idx="21">
                  <c:v>-0.3251179452013821</c:v>
                </c:pt>
                <c:pt idx="22">
                  <c:v>-0.78172868995088329</c:v>
                </c:pt>
                <c:pt idx="23">
                  <c:v>-0.94820834084036354</c:v>
                </c:pt>
                <c:pt idx="24">
                  <c:v>-0.25504147274425837</c:v>
                </c:pt>
                <c:pt idx="25">
                  <c:v>-0.26634585818595174</c:v>
                </c:pt>
                <c:pt idx="26">
                  <c:v>2.2410313830833323E-4</c:v>
                </c:pt>
                <c:pt idx="27">
                  <c:v>-5.2494893179887446E-2</c:v>
                </c:pt>
                <c:pt idx="28">
                  <c:v>5.1024089174644127E-3</c:v>
                </c:pt>
                <c:pt idx="29">
                  <c:v>0.29490794828110956</c:v>
                </c:pt>
                <c:pt idx="30">
                  <c:v>3.742990117473506E-3</c:v>
                </c:pt>
                <c:pt idx="31">
                  <c:v>0.32038891698182448</c:v>
                </c:pt>
                <c:pt idx="32">
                  <c:v>0.14963079237511029</c:v>
                </c:pt>
                <c:pt idx="33">
                  <c:v>-0.53885019554142566</c:v>
                </c:pt>
                <c:pt idx="34">
                  <c:v>0.12469408023499756</c:v>
                </c:pt>
                <c:pt idx="35">
                  <c:v>0.28705640934226451</c:v>
                </c:pt>
                <c:pt idx="36">
                  <c:v>0.45688612481863961</c:v>
                </c:pt>
                <c:pt idx="37">
                  <c:v>0.43280840944578952</c:v>
                </c:pt>
                <c:pt idx="38">
                  <c:v>0.57465702068569424</c:v>
                </c:pt>
                <c:pt idx="39">
                  <c:v>0.51118731251724892</c:v>
                </c:pt>
                <c:pt idx="40">
                  <c:v>0.57248848479039682</c:v>
                </c:pt>
                <c:pt idx="41">
                  <c:v>-1.4076648856821281</c:v>
                </c:pt>
                <c:pt idx="42">
                  <c:v>0.23050483378239855</c:v>
                </c:pt>
                <c:pt idx="43">
                  <c:v>0.47359691179573055</c:v>
                </c:pt>
                <c:pt idx="44">
                  <c:v>0.59491901625067178</c:v>
                </c:pt>
                <c:pt idx="45">
                  <c:v>-0.52985851723582744</c:v>
                </c:pt>
                <c:pt idx="46">
                  <c:v>-0.80341160370082831</c:v>
                </c:pt>
                <c:pt idx="47">
                  <c:v>0.47102062012337947</c:v>
                </c:pt>
                <c:pt idx="48">
                  <c:v>0.86378052670673988</c:v>
                </c:pt>
                <c:pt idx="49">
                  <c:v>0.85350093785253811</c:v>
                </c:pt>
                <c:pt idx="50">
                  <c:v>0.76798927062446964</c:v>
                </c:pt>
                <c:pt idx="51">
                  <c:v>0.91496453805915545</c:v>
                </c:pt>
                <c:pt idx="52">
                  <c:v>0.85200908878519499</c:v>
                </c:pt>
                <c:pt idx="53">
                  <c:v>0.23167020166963537</c:v>
                </c:pt>
                <c:pt idx="54">
                  <c:v>1.0720644088175295</c:v>
                </c:pt>
                <c:pt idx="55">
                  <c:v>1.0457382802113087</c:v>
                </c:pt>
                <c:pt idx="56">
                  <c:v>1.2634693801883949</c:v>
                </c:pt>
                <c:pt idx="57">
                  <c:v>1.2475094615479683</c:v>
                </c:pt>
                <c:pt idx="58">
                  <c:v>1.4560214627538257</c:v>
                </c:pt>
                <c:pt idx="59">
                  <c:v>0.82861957315945189</c:v>
                </c:pt>
                <c:pt idx="60">
                  <c:v>1.2855757544111679</c:v>
                </c:pt>
                <c:pt idx="61">
                  <c:v>-9.0204343415587626E-2</c:v>
                </c:pt>
                <c:pt idx="62">
                  <c:v>1.9757329972226658</c:v>
                </c:pt>
                <c:pt idx="63">
                  <c:v>1.8469829210955755</c:v>
                </c:pt>
                <c:pt idx="64">
                  <c:v>1.3105610702247881</c:v>
                </c:pt>
                <c:pt idx="65">
                  <c:v>0.37807820117197116</c:v>
                </c:pt>
                <c:pt idx="66">
                  <c:v>1.8117394169528915</c:v>
                </c:pt>
                <c:pt idx="67">
                  <c:v>1.2871679546579922</c:v>
                </c:pt>
                <c:pt idx="68">
                  <c:v>1.7025064064043287</c:v>
                </c:pt>
              </c:numCache>
            </c:numRef>
          </c:yVal>
          <c:smooth val="0"/>
          <c:extLst>
            <c:ext xmlns:c16="http://schemas.microsoft.com/office/drawing/2014/chart" uri="{C3380CC4-5D6E-409C-BE32-E72D297353CC}">
              <c16:uniqueId val="{00000000-2B22-4EE0-91C6-9A89DAAF7C4F}"/>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0.11700000000000001</c:v>
              </c:pt>
            </c:numLit>
          </c:xVal>
          <c:yVal>
            <c:numLit>
              <c:formatCode>General</c:formatCode>
              <c:ptCount val="1"/>
              <c:pt idx="0">
                <c:v>-1.812031492777517</c:v>
              </c:pt>
            </c:numLit>
          </c:yVal>
          <c:smooth val="0"/>
          <c:extLst>
            <c:ext xmlns:c16="http://schemas.microsoft.com/office/drawing/2014/chart" uri="{C3380CC4-5D6E-409C-BE32-E72D297353CC}">
              <c16:uniqueId val="{00000001-2B22-4EE0-91C6-9A89DAAF7C4F}"/>
            </c:ext>
          </c:extLst>
        </c:ser>
        <c:dLbls>
          <c:showLegendKey val="0"/>
          <c:showVal val="0"/>
          <c:showCatName val="0"/>
          <c:showSerName val="0"/>
          <c:showPercent val="0"/>
          <c:showBubbleSize val="0"/>
        </c:dLbls>
        <c:axId val="781742208"/>
        <c:axId val="781739296"/>
      </c:scatterChart>
      <c:valAx>
        <c:axId val="781742208"/>
        <c:scaling>
          <c:orientation val="minMax"/>
          <c:max val="4.5"/>
          <c:min val="0"/>
        </c:scaling>
        <c:delete val="0"/>
        <c:axPos val="b"/>
        <c:title>
          <c:tx>
            <c:rich>
              <a:bodyPr/>
              <a:lstStyle/>
              <a:p>
                <a:pPr>
                  <a:defRPr sz="800" b="0">
                    <a:latin typeface="Arial"/>
                    <a:ea typeface="Arial"/>
                    <a:cs typeface="Arial"/>
                  </a:defRPr>
                </a:pPr>
                <a:r>
                  <a:rPr lang="en-IN"/>
                  <a:t>Investment</a:t>
                </a:r>
              </a:p>
            </c:rich>
          </c:tx>
          <c:overlay val="0"/>
        </c:title>
        <c:numFmt formatCode="General" sourceLinked="0"/>
        <c:majorTickMark val="cross"/>
        <c:minorTickMark val="none"/>
        <c:tickLblPos val="nextTo"/>
        <c:txPr>
          <a:bodyPr rot="0" vert="horz"/>
          <a:lstStyle/>
          <a:p>
            <a:pPr>
              <a:defRPr sz="700"/>
            </a:pPr>
            <a:endParaRPr lang="en-US"/>
          </a:p>
        </c:txPr>
        <c:crossAx val="781739296"/>
        <c:crosses val="autoZero"/>
        <c:crossBetween val="midCat"/>
      </c:valAx>
      <c:valAx>
        <c:axId val="781739296"/>
        <c:scaling>
          <c:orientation val="minMax"/>
          <c:max val="2"/>
          <c:min val="-2.5"/>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78174220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Three year ROI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regression(Verification)'!$E$92:$E$160</c:f>
              <c:numCache>
                <c:formatCode>0.000</c:formatCode>
                <c:ptCount val="69"/>
                <c:pt idx="0">
                  <c:v>-4.1980000000000004</c:v>
                </c:pt>
                <c:pt idx="1">
                  <c:v>-3.9870000000000001</c:v>
                </c:pt>
                <c:pt idx="2">
                  <c:v>-3.286</c:v>
                </c:pt>
                <c:pt idx="3">
                  <c:v>-2.964</c:v>
                </c:pt>
                <c:pt idx="4">
                  <c:v>-2.7839999999999998</c:v>
                </c:pt>
                <c:pt idx="5">
                  <c:v>-2.7519999999999998</c:v>
                </c:pt>
                <c:pt idx="6">
                  <c:v>-2.6019999999999999</c:v>
                </c:pt>
                <c:pt idx="7">
                  <c:v>-2.4430000000000001</c:v>
                </c:pt>
                <c:pt idx="8">
                  <c:v>-2.1219999999999999</c:v>
                </c:pt>
                <c:pt idx="9">
                  <c:v>-2.093</c:v>
                </c:pt>
                <c:pt idx="10">
                  <c:v>-1.8520000000000001</c:v>
                </c:pt>
                <c:pt idx="11">
                  <c:v>-1.7929999999999999</c:v>
                </c:pt>
                <c:pt idx="12">
                  <c:v>-1.7669999999999999</c:v>
                </c:pt>
                <c:pt idx="13">
                  <c:v>-1.766</c:v>
                </c:pt>
                <c:pt idx="14">
                  <c:v>-1.7050000000000001</c:v>
                </c:pt>
                <c:pt idx="15">
                  <c:v>-1.595</c:v>
                </c:pt>
                <c:pt idx="16">
                  <c:v>-1.591</c:v>
                </c:pt>
                <c:pt idx="17">
                  <c:v>-1.1559999999999999</c:v>
                </c:pt>
                <c:pt idx="18">
                  <c:v>-0.94899999999999995</c:v>
                </c:pt>
                <c:pt idx="19">
                  <c:v>-0.77</c:v>
                </c:pt>
                <c:pt idx="20">
                  <c:v>-0.748</c:v>
                </c:pt>
                <c:pt idx="21">
                  <c:v>-0.64900000000000002</c:v>
                </c:pt>
                <c:pt idx="22">
                  <c:v>-0.61</c:v>
                </c:pt>
                <c:pt idx="23">
                  <c:v>-0.23100000000000001</c:v>
                </c:pt>
                <c:pt idx="24">
                  <c:v>-0.122</c:v>
                </c:pt>
                <c:pt idx="25">
                  <c:v>-0.06</c:v>
                </c:pt>
                <c:pt idx="26">
                  <c:v>9.0999999999999998E-2</c:v>
                </c:pt>
                <c:pt idx="27">
                  <c:v>0.105</c:v>
                </c:pt>
                <c:pt idx="28">
                  <c:v>0.26200000000000001</c:v>
                </c:pt>
                <c:pt idx="29">
                  <c:v>0.32200000000000001</c:v>
                </c:pt>
                <c:pt idx="30">
                  <c:v>0.34599999999999997</c:v>
                </c:pt>
                <c:pt idx="31">
                  <c:v>0.42699999999999999</c:v>
                </c:pt>
                <c:pt idx="32">
                  <c:v>0.45200000000000001</c:v>
                </c:pt>
                <c:pt idx="33">
                  <c:v>0.46899999999999997</c:v>
                </c:pt>
                <c:pt idx="34">
                  <c:v>0.55000000000000004</c:v>
                </c:pt>
                <c:pt idx="35">
                  <c:v>0.77500000000000002</c:v>
                </c:pt>
                <c:pt idx="36">
                  <c:v>0.79500000000000004</c:v>
                </c:pt>
                <c:pt idx="37">
                  <c:v>0.95699999999999996</c:v>
                </c:pt>
                <c:pt idx="38">
                  <c:v>0.96299999999999997</c:v>
                </c:pt>
                <c:pt idx="39">
                  <c:v>0.98499999999999999</c:v>
                </c:pt>
                <c:pt idx="40">
                  <c:v>1.05</c:v>
                </c:pt>
                <c:pt idx="41">
                  <c:v>1.1200000000000001</c:v>
                </c:pt>
                <c:pt idx="42">
                  <c:v>1.18</c:v>
                </c:pt>
                <c:pt idx="43">
                  <c:v>1.31</c:v>
                </c:pt>
                <c:pt idx="44">
                  <c:v>1.327</c:v>
                </c:pt>
                <c:pt idx="45">
                  <c:v>1.3340000000000001</c:v>
                </c:pt>
                <c:pt idx="46">
                  <c:v>1.4430000000000001</c:v>
                </c:pt>
                <c:pt idx="47">
                  <c:v>1.456</c:v>
                </c:pt>
                <c:pt idx="48">
                  <c:v>1.5449999999999999</c:v>
                </c:pt>
                <c:pt idx="49">
                  <c:v>1.669</c:v>
                </c:pt>
                <c:pt idx="50">
                  <c:v>1.7</c:v>
                </c:pt>
                <c:pt idx="51">
                  <c:v>1.7050000000000001</c:v>
                </c:pt>
                <c:pt idx="52">
                  <c:v>1.8560000000000001</c:v>
                </c:pt>
                <c:pt idx="53">
                  <c:v>1.869</c:v>
                </c:pt>
                <c:pt idx="54">
                  <c:v>2.0070000000000001</c:v>
                </c:pt>
                <c:pt idx="55">
                  <c:v>2.1150000000000002</c:v>
                </c:pt>
                <c:pt idx="56">
                  <c:v>2.4359999999999999</c:v>
                </c:pt>
                <c:pt idx="57">
                  <c:v>2.6150000000000002</c:v>
                </c:pt>
                <c:pt idx="58">
                  <c:v>2.7429999999999999</c:v>
                </c:pt>
                <c:pt idx="59">
                  <c:v>2.875</c:v>
                </c:pt>
                <c:pt idx="60">
                  <c:v>3.109</c:v>
                </c:pt>
                <c:pt idx="61">
                  <c:v>3.798</c:v>
                </c:pt>
                <c:pt idx="62">
                  <c:v>3.883</c:v>
                </c:pt>
                <c:pt idx="63">
                  <c:v>3.8879999999999999</c:v>
                </c:pt>
                <c:pt idx="64">
                  <c:v>4.0650000000000004</c:v>
                </c:pt>
                <c:pt idx="65">
                  <c:v>4.9770000000000003</c:v>
                </c:pt>
                <c:pt idx="66">
                  <c:v>5.3879999999999999</c:v>
                </c:pt>
                <c:pt idx="67">
                  <c:v>6.5510000000000002</c:v>
                </c:pt>
                <c:pt idx="68">
                  <c:v>7.9359999999999999</c:v>
                </c:pt>
              </c:numCache>
            </c:numRef>
          </c:xVal>
          <c:yVal>
            <c:numRef>
              <c:f>'Linear regression(Verification)'!$H$92:$H$160</c:f>
              <c:numCache>
                <c:formatCode>0.000</c:formatCode>
                <c:ptCount val="69"/>
                <c:pt idx="0">
                  <c:v>-2.1027691624729794</c:v>
                </c:pt>
                <c:pt idx="1">
                  <c:v>-1.812031492777517</c:v>
                </c:pt>
                <c:pt idx="2">
                  <c:v>-1.49298344314773</c:v>
                </c:pt>
                <c:pt idx="3">
                  <c:v>-1.964088184620236</c:v>
                </c:pt>
                <c:pt idx="4">
                  <c:v>-1.2812905490619662</c:v>
                </c:pt>
                <c:pt idx="5">
                  <c:v>-1.1841890552222243</c:v>
                </c:pt>
                <c:pt idx="6">
                  <c:v>-1.164119834571552</c:v>
                </c:pt>
                <c:pt idx="7">
                  <c:v>-1.094919567630207</c:v>
                </c:pt>
                <c:pt idx="8">
                  <c:v>-0.92370310894504626</c:v>
                </c:pt>
                <c:pt idx="9">
                  <c:v>-0.99840104641858951</c:v>
                </c:pt>
                <c:pt idx="10">
                  <c:v>-0.78636713566152572</c:v>
                </c:pt>
                <c:pt idx="11">
                  <c:v>-0.81367492495680127</c:v>
                </c:pt>
                <c:pt idx="12">
                  <c:v>-1.0002076356925931</c:v>
                </c:pt>
                <c:pt idx="13">
                  <c:v>-0.8775591326758192</c:v>
                </c:pt>
                <c:pt idx="14">
                  <c:v>-0.84394722901036145</c:v>
                </c:pt>
                <c:pt idx="15">
                  <c:v>-0.63842636834214594</c:v>
                </c:pt>
                <c:pt idx="16">
                  <c:v>-0.65781215839134466</c:v>
                </c:pt>
                <c:pt idx="17">
                  <c:v>-0.45233373499212937</c:v>
                </c:pt>
                <c:pt idx="18">
                  <c:v>-0.44987940861213344</c:v>
                </c:pt>
                <c:pt idx="19">
                  <c:v>-0.33414124648626459</c:v>
                </c:pt>
                <c:pt idx="20">
                  <c:v>-1.6277270707484073</c:v>
                </c:pt>
                <c:pt idx="21">
                  <c:v>-0.3251179452013821</c:v>
                </c:pt>
                <c:pt idx="22">
                  <c:v>-0.78172868995088329</c:v>
                </c:pt>
                <c:pt idx="23">
                  <c:v>-0.94820834084036354</c:v>
                </c:pt>
                <c:pt idx="24">
                  <c:v>-0.25504147274425837</c:v>
                </c:pt>
                <c:pt idx="25">
                  <c:v>-0.26634585818595174</c:v>
                </c:pt>
                <c:pt idx="26">
                  <c:v>2.2410313830833323E-4</c:v>
                </c:pt>
                <c:pt idx="27">
                  <c:v>-5.2494893179887446E-2</c:v>
                </c:pt>
                <c:pt idx="28">
                  <c:v>5.1024089174644127E-3</c:v>
                </c:pt>
                <c:pt idx="29">
                  <c:v>0.29490794828110956</c:v>
                </c:pt>
                <c:pt idx="30">
                  <c:v>3.742990117473506E-3</c:v>
                </c:pt>
                <c:pt idx="31">
                  <c:v>0.32038891698182448</c:v>
                </c:pt>
                <c:pt idx="32">
                  <c:v>0.14963079237511029</c:v>
                </c:pt>
                <c:pt idx="33">
                  <c:v>-0.53885019554142566</c:v>
                </c:pt>
                <c:pt idx="34">
                  <c:v>0.12469408023499756</c:v>
                </c:pt>
                <c:pt idx="35">
                  <c:v>0.28705640934226451</c:v>
                </c:pt>
                <c:pt idx="36">
                  <c:v>0.45688612481863961</c:v>
                </c:pt>
                <c:pt idx="37">
                  <c:v>0.43280840944578952</c:v>
                </c:pt>
                <c:pt idx="38">
                  <c:v>0.57465702068569424</c:v>
                </c:pt>
                <c:pt idx="39">
                  <c:v>0.51118731251724892</c:v>
                </c:pt>
                <c:pt idx="40">
                  <c:v>0.57248848479039682</c:v>
                </c:pt>
                <c:pt idx="41">
                  <c:v>-1.4076648856821281</c:v>
                </c:pt>
                <c:pt idx="42">
                  <c:v>0.23050483378239855</c:v>
                </c:pt>
                <c:pt idx="43">
                  <c:v>0.47359691179573055</c:v>
                </c:pt>
                <c:pt idx="44">
                  <c:v>0.59491901625067178</c:v>
                </c:pt>
                <c:pt idx="45">
                  <c:v>-0.52985851723582744</c:v>
                </c:pt>
                <c:pt idx="46">
                  <c:v>-0.80341160370082831</c:v>
                </c:pt>
                <c:pt idx="47">
                  <c:v>0.47102062012337947</c:v>
                </c:pt>
                <c:pt idx="48">
                  <c:v>0.86378052670673988</c:v>
                </c:pt>
                <c:pt idx="49">
                  <c:v>0.85350093785253811</c:v>
                </c:pt>
                <c:pt idx="50">
                  <c:v>0.76798927062446964</c:v>
                </c:pt>
                <c:pt idx="51">
                  <c:v>0.91496453805915545</c:v>
                </c:pt>
                <c:pt idx="52">
                  <c:v>0.85200908878519499</c:v>
                </c:pt>
                <c:pt idx="53">
                  <c:v>0.23167020166963537</c:v>
                </c:pt>
                <c:pt idx="54">
                  <c:v>1.0720644088175295</c:v>
                </c:pt>
                <c:pt idx="55">
                  <c:v>1.0457382802113087</c:v>
                </c:pt>
                <c:pt idx="56">
                  <c:v>1.2634693801883949</c:v>
                </c:pt>
                <c:pt idx="57">
                  <c:v>1.2475094615479683</c:v>
                </c:pt>
                <c:pt idx="58">
                  <c:v>1.4560214627538257</c:v>
                </c:pt>
                <c:pt idx="59">
                  <c:v>0.82861957315945189</c:v>
                </c:pt>
                <c:pt idx="60">
                  <c:v>1.2855757544111679</c:v>
                </c:pt>
                <c:pt idx="61">
                  <c:v>-9.0204343415587626E-2</c:v>
                </c:pt>
                <c:pt idx="62">
                  <c:v>1.9757329972226658</c:v>
                </c:pt>
                <c:pt idx="63">
                  <c:v>1.8469829210955755</c:v>
                </c:pt>
                <c:pt idx="64">
                  <c:v>1.3105610702247881</c:v>
                </c:pt>
                <c:pt idx="65">
                  <c:v>0.37807820117197116</c:v>
                </c:pt>
                <c:pt idx="66">
                  <c:v>1.8117394169528915</c:v>
                </c:pt>
                <c:pt idx="67">
                  <c:v>1.2871679546579922</c:v>
                </c:pt>
                <c:pt idx="68">
                  <c:v>1.7025064064043287</c:v>
                </c:pt>
              </c:numCache>
            </c:numRef>
          </c:yVal>
          <c:smooth val="0"/>
          <c:extLst>
            <c:ext xmlns:c16="http://schemas.microsoft.com/office/drawing/2014/chart" uri="{C3380CC4-5D6E-409C-BE32-E72D297353CC}">
              <c16:uniqueId val="{00000000-BF74-460C-989E-00F71A4B9EC2}"/>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-3.9870000000000001</c:v>
              </c:pt>
            </c:numLit>
          </c:xVal>
          <c:yVal>
            <c:numLit>
              <c:formatCode>General</c:formatCode>
              <c:ptCount val="1"/>
              <c:pt idx="0">
                <c:v>-1.812031492777517</c:v>
              </c:pt>
            </c:numLit>
          </c:yVal>
          <c:smooth val="0"/>
          <c:extLst>
            <c:ext xmlns:c16="http://schemas.microsoft.com/office/drawing/2014/chart" uri="{C3380CC4-5D6E-409C-BE32-E72D297353CC}">
              <c16:uniqueId val="{00000001-BF74-460C-989E-00F71A4B9EC2}"/>
            </c:ext>
          </c:extLst>
        </c:ser>
        <c:dLbls>
          <c:showLegendKey val="0"/>
          <c:showVal val="0"/>
          <c:showCatName val="0"/>
          <c:showSerName val="0"/>
          <c:showPercent val="0"/>
          <c:showBubbleSize val="0"/>
        </c:dLbls>
        <c:axId val="781755104"/>
        <c:axId val="781734720"/>
      </c:scatterChart>
      <c:valAx>
        <c:axId val="781755104"/>
        <c:scaling>
          <c:orientation val="minMax"/>
          <c:max val="8"/>
          <c:min val="-6"/>
        </c:scaling>
        <c:delete val="0"/>
        <c:axPos val="b"/>
        <c:title>
          <c:tx>
            <c:rich>
              <a:bodyPr/>
              <a:lstStyle/>
              <a:p>
                <a:pPr>
                  <a:defRPr sz="800" b="0">
                    <a:latin typeface="Arial"/>
                    <a:ea typeface="Arial"/>
                    <a:cs typeface="Arial"/>
                  </a:defRPr>
                </a:pPr>
                <a:r>
                  <a:rPr lang="en-IN"/>
                  <a:t>Three year ROI</a:t>
                </a:r>
              </a:p>
            </c:rich>
          </c:tx>
          <c:overlay val="0"/>
        </c:title>
        <c:numFmt formatCode="General" sourceLinked="0"/>
        <c:majorTickMark val="cross"/>
        <c:minorTickMark val="none"/>
        <c:tickLblPos val="nextTo"/>
        <c:txPr>
          <a:bodyPr rot="0" vert="horz"/>
          <a:lstStyle/>
          <a:p>
            <a:pPr>
              <a:defRPr sz="700"/>
            </a:pPr>
            <a:endParaRPr lang="en-US"/>
          </a:p>
        </c:txPr>
        <c:crossAx val="781734720"/>
        <c:crosses val="autoZero"/>
        <c:crossBetween val="midCat"/>
      </c:valAx>
      <c:valAx>
        <c:axId val="781734720"/>
        <c:scaling>
          <c:orientation val="minMax"/>
          <c:max val="2"/>
          <c:min val="-2.5"/>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78175510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Pred(Three year ROI)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regression(Verification)'!$F$92:$F$160</c:f>
              <c:numCache>
                <c:formatCode>0.000</c:formatCode>
                <c:ptCount val="69"/>
                <c:pt idx="0">
                  <c:v>0.20554408225857035</c:v>
                </c:pt>
                <c:pt idx="1">
                  <c:v>-0.19230836228242729</c:v>
                </c:pt>
                <c:pt idx="2">
                  <c:v>-0.15944739341178443</c:v>
                </c:pt>
                <c:pt idx="3">
                  <c:v>1.1491233312584586</c:v>
                </c:pt>
                <c:pt idx="4">
                  <c:v>-0.10076709185706498</c:v>
                </c:pt>
                <c:pt idx="5">
                  <c:v>-0.27211357239684569</c:v>
                </c:pt>
                <c:pt idx="6">
                  <c:v>-0.16414181753616197</c:v>
                </c:pt>
                <c:pt idx="7">
                  <c:v>-0.1500585451630293</c:v>
                </c:pt>
                <c:pt idx="8">
                  <c:v>-0.18761393815804975</c:v>
                </c:pt>
                <c:pt idx="9">
                  <c:v>-2.1841852451363608E-3</c:v>
                </c:pt>
                <c:pt idx="10">
                  <c:v>-0.20521802862446556</c:v>
                </c:pt>
                <c:pt idx="11">
                  <c:v>-8.9031031546121131E-2</c:v>
                </c:pt>
                <c:pt idx="12">
                  <c:v>0.3275991094923868</c:v>
                </c:pt>
                <c:pt idx="13">
                  <c:v>7.1752994713810136E-2</c:v>
                </c:pt>
                <c:pt idx="14">
                  <c:v>6.2364146465055004E-2</c:v>
                </c:pt>
                <c:pt idx="15">
                  <c:v>-0.25803030002371302</c:v>
                </c:pt>
                <c:pt idx="16">
                  <c:v>-0.21343327084212627</c:v>
                </c:pt>
                <c:pt idx="17">
                  <c:v>-0.20873884671774873</c:v>
                </c:pt>
                <c:pt idx="18">
                  <c:v>-6.8786093695138995E-3</c:v>
                </c:pt>
                <c:pt idx="19">
                  <c:v>-7.0253335048610921E-2</c:v>
                </c:pt>
                <c:pt idx="20">
                  <c:v>2.6607278993080312</c:v>
                </c:pt>
                <c:pt idx="21">
                  <c:v>3.1850389656600864E-2</c:v>
                </c:pt>
                <c:pt idx="22">
                  <c:v>1.027068304024642</c:v>
                </c:pt>
                <c:pt idx="23">
                  <c:v>1.7547040433031629</c:v>
                </c:pt>
                <c:pt idx="24">
                  <c:v>0.41209874373118272</c:v>
                </c:pt>
                <c:pt idx="25">
                  <c:v>0.49777198400107303</c:v>
                </c:pt>
                <c:pt idx="26">
                  <c:v>9.0530691211320291E-2</c:v>
                </c:pt>
                <c:pt idx="27">
                  <c:v>0.21493293050732554</c:v>
                </c:pt>
                <c:pt idx="28">
                  <c:v>0.25131471747125145</c:v>
                </c:pt>
                <c:pt idx="29">
                  <c:v>-0.29558569301873344</c:v>
                </c:pt>
                <c:pt idx="30">
                  <c:v>0.33816156377223616</c:v>
                </c:pt>
                <c:pt idx="31">
                  <c:v>-0.24394702765058038</c:v>
                </c:pt>
                <c:pt idx="32">
                  <c:v>0.13864853848619024</c:v>
                </c:pt>
                <c:pt idx="33">
                  <c:v>1.5974408351365148</c:v>
                </c:pt>
                <c:pt idx="34">
                  <c:v>0.28887011046627198</c:v>
                </c:pt>
                <c:pt idx="35">
                  <c:v>0.17385671941902181</c:v>
                </c:pt>
                <c:pt idx="36">
                  <c:v>-0.1617946054739732</c:v>
                </c:pt>
                <c:pt idx="37">
                  <c:v>5.0628086154111129E-2</c:v>
                </c:pt>
                <c:pt idx="38">
                  <c:v>-0.24042620955729721</c:v>
                </c:pt>
                <c:pt idx="39">
                  <c:v>-8.5510213452837963E-2</c:v>
                </c:pt>
                <c:pt idx="40">
                  <c:v>-0.14888493913193493</c:v>
                </c:pt>
                <c:pt idx="41">
                  <c:v>4.0678815305902019</c:v>
                </c:pt>
                <c:pt idx="42">
                  <c:v>0.69728500928711901</c:v>
                </c:pt>
                <c:pt idx="43">
                  <c:v>0.31821026124363172</c:v>
                </c:pt>
                <c:pt idx="44">
                  <c:v>8.1141842962565158E-2</c:v>
                </c:pt>
                <c:pt idx="45">
                  <c:v>2.4436107835555685</c:v>
                </c:pt>
                <c:pt idx="46">
                  <c:v>3.1254758876214082</c:v>
                </c:pt>
                <c:pt idx="47">
                  <c:v>0.4696054392548078</c:v>
                </c:pt>
                <c:pt idx="48">
                  <c:v>-0.26389833017918496</c:v>
                </c:pt>
                <c:pt idx="49">
                  <c:v>-0.11837118232348084</c:v>
                </c:pt>
                <c:pt idx="50">
                  <c:v>9.170429724241469E-2</c:v>
                </c:pt>
                <c:pt idx="51">
                  <c:v>-0.2110860587799375</c:v>
                </c:pt>
                <c:pt idx="52">
                  <c:v>7.1752994713810136E-2</c:v>
                </c:pt>
                <c:pt idx="53">
                  <c:v>1.3838445374773363</c:v>
                </c:pt>
                <c:pt idx="54">
                  <c:v>-0.23807899749510841</c:v>
                </c:pt>
                <c:pt idx="55">
                  <c:v>-7.494775917298846E-2</c:v>
                </c:pt>
                <c:pt idx="56">
                  <c:v>-0.20991245274884313</c:v>
                </c:pt>
                <c:pt idx="57">
                  <c:v>2.5102388792411223E-3</c:v>
                </c:pt>
                <c:pt idx="58">
                  <c:v>-0.30614814729858297</c:v>
                </c:pt>
                <c:pt idx="59">
                  <c:v>1.1397344830097034</c:v>
                </c:pt>
                <c:pt idx="60">
                  <c:v>0.41679316785556031</c:v>
                </c:pt>
                <c:pt idx="61">
                  <c:v>3.9869027144446889</c:v>
                </c:pt>
                <c:pt idx="62">
                  <c:v>-0.25450948193042988</c:v>
                </c:pt>
                <c:pt idx="63">
                  <c:v>2.0114329345656989E-2</c:v>
                </c:pt>
                <c:pt idx="64">
                  <c:v>1.3204698117982392</c:v>
                </c:pt>
                <c:pt idx="65">
                  <c:v>4.1852421336996413</c:v>
                </c:pt>
                <c:pt idx="66">
                  <c:v>1.5939200170432317</c:v>
                </c:pt>
                <c:pt idx="67">
                  <c:v>3.8554588389621181</c:v>
                </c:pt>
                <c:pt idx="68">
                  <c:v>4.3706718866125538</c:v>
                </c:pt>
              </c:numCache>
            </c:numRef>
          </c:xVal>
          <c:yVal>
            <c:numRef>
              <c:f>'Linear regression(Verification)'!$H$92:$H$160</c:f>
              <c:numCache>
                <c:formatCode>0.000</c:formatCode>
                <c:ptCount val="69"/>
                <c:pt idx="0">
                  <c:v>-2.1027691624729794</c:v>
                </c:pt>
                <c:pt idx="1">
                  <c:v>-1.812031492777517</c:v>
                </c:pt>
                <c:pt idx="2">
                  <c:v>-1.49298344314773</c:v>
                </c:pt>
                <c:pt idx="3">
                  <c:v>-1.964088184620236</c:v>
                </c:pt>
                <c:pt idx="4">
                  <c:v>-1.2812905490619662</c:v>
                </c:pt>
                <c:pt idx="5">
                  <c:v>-1.1841890552222243</c:v>
                </c:pt>
                <c:pt idx="6">
                  <c:v>-1.164119834571552</c:v>
                </c:pt>
                <c:pt idx="7">
                  <c:v>-1.094919567630207</c:v>
                </c:pt>
                <c:pt idx="8">
                  <c:v>-0.92370310894504626</c:v>
                </c:pt>
                <c:pt idx="9">
                  <c:v>-0.99840104641858951</c:v>
                </c:pt>
                <c:pt idx="10">
                  <c:v>-0.78636713566152572</c:v>
                </c:pt>
                <c:pt idx="11">
                  <c:v>-0.81367492495680127</c:v>
                </c:pt>
                <c:pt idx="12">
                  <c:v>-1.0002076356925931</c:v>
                </c:pt>
                <c:pt idx="13">
                  <c:v>-0.8775591326758192</c:v>
                </c:pt>
                <c:pt idx="14">
                  <c:v>-0.84394722901036145</c:v>
                </c:pt>
                <c:pt idx="15">
                  <c:v>-0.63842636834214594</c:v>
                </c:pt>
                <c:pt idx="16">
                  <c:v>-0.65781215839134466</c:v>
                </c:pt>
                <c:pt idx="17">
                  <c:v>-0.45233373499212937</c:v>
                </c:pt>
                <c:pt idx="18">
                  <c:v>-0.44987940861213344</c:v>
                </c:pt>
                <c:pt idx="19">
                  <c:v>-0.33414124648626459</c:v>
                </c:pt>
                <c:pt idx="20">
                  <c:v>-1.6277270707484073</c:v>
                </c:pt>
                <c:pt idx="21">
                  <c:v>-0.3251179452013821</c:v>
                </c:pt>
                <c:pt idx="22">
                  <c:v>-0.78172868995088329</c:v>
                </c:pt>
                <c:pt idx="23">
                  <c:v>-0.94820834084036354</c:v>
                </c:pt>
                <c:pt idx="24">
                  <c:v>-0.25504147274425837</c:v>
                </c:pt>
                <c:pt idx="25">
                  <c:v>-0.26634585818595174</c:v>
                </c:pt>
                <c:pt idx="26">
                  <c:v>2.2410313830833323E-4</c:v>
                </c:pt>
                <c:pt idx="27">
                  <c:v>-5.2494893179887446E-2</c:v>
                </c:pt>
                <c:pt idx="28">
                  <c:v>5.1024089174644127E-3</c:v>
                </c:pt>
                <c:pt idx="29">
                  <c:v>0.29490794828110956</c:v>
                </c:pt>
                <c:pt idx="30">
                  <c:v>3.742990117473506E-3</c:v>
                </c:pt>
                <c:pt idx="31">
                  <c:v>0.32038891698182448</c:v>
                </c:pt>
                <c:pt idx="32">
                  <c:v>0.14963079237511029</c:v>
                </c:pt>
                <c:pt idx="33">
                  <c:v>-0.53885019554142566</c:v>
                </c:pt>
                <c:pt idx="34">
                  <c:v>0.12469408023499756</c:v>
                </c:pt>
                <c:pt idx="35">
                  <c:v>0.28705640934226451</c:v>
                </c:pt>
                <c:pt idx="36">
                  <c:v>0.45688612481863961</c:v>
                </c:pt>
                <c:pt idx="37">
                  <c:v>0.43280840944578952</c:v>
                </c:pt>
                <c:pt idx="38">
                  <c:v>0.57465702068569424</c:v>
                </c:pt>
                <c:pt idx="39">
                  <c:v>0.51118731251724892</c:v>
                </c:pt>
                <c:pt idx="40">
                  <c:v>0.57248848479039682</c:v>
                </c:pt>
                <c:pt idx="41">
                  <c:v>-1.4076648856821281</c:v>
                </c:pt>
                <c:pt idx="42">
                  <c:v>0.23050483378239855</c:v>
                </c:pt>
                <c:pt idx="43">
                  <c:v>0.47359691179573055</c:v>
                </c:pt>
                <c:pt idx="44">
                  <c:v>0.59491901625067178</c:v>
                </c:pt>
                <c:pt idx="45">
                  <c:v>-0.52985851723582744</c:v>
                </c:pt>
                <c:pt idx="46">
                  <c:v>-0.80341160370082831</c:v>
                </c:pt>
                <c:pt idx="47">
                  <c:v>0.47102062012337947</c:v>
                </c:pt>
                <c:pt idx="48">
                  <c:v>0.86378052670673988</c:v>
                </c:pt>
                <c:pt idx="49">
                  <c:v>0.85350093785253811</c:v>
                </c:pt>
                <c:pt idx="50">
                  <c:v>0.76798927062446964</c:v>
                </c:pt>
                <c:pt idx="51">
                  <c:v>0.91496453805915545</c:v>
                </c:pt>
                <c:pt idx="52">
                  <c:v>0.85200908878519499</c:v>
                </c:pt>
                <c:pt idx="53">
                  <c:v>0.23167020166963537</c:v>
                </c:pt>
                <c:pt idx="54">
                  <c:v>1.0720644088175295</c:v>
                </c:pt>
                <c:pt idx="55">
                  <c:v>1.0457382802113087</c:v>
                </c:pt>
                <c:pt idx="56">
                  <c:v>1.2634693801883949</c:v>
                </c:pt>
                <c:pt idx="57">
                  <c:v>1.2475094615479683</c:v>
                </c:pt>
                <c:pt idx="58">
                  <c:v>1.4560214627538257</c:v>
                </c:pt>
                <c:pt idx="59">
                  <c:v>0.82861957315945189</c:v>
                </c:pt>
                <c:pt idx="60">
                  <c:v>1.2855757544111679</c:v>
                </c:pt>
                <c:pt idx="61">
                  <c:v>-9.0204343415587626E-2</c:v>
                </c:pt>
                <c:pt idx="62">
                  <c:v>1.9757329972226658</c:v>
                </c:pt>
                <c:pt idx="63">
                  <c:v>1.8469829210955755</c:v>
                </c:pt>
                <c:pt idx="64">
                  <c:v>1.3105610702247881</c:v>
                </c:pt>
                <c:pt idx="65">
                  <c:v>0.37807820117197116</c:v>
                </c:pt>
                <c:pt idx="66">
                  <c:v>1.8117394169528915</c:v>
                </c:pt>
                <c:pt idx="67">
                  <c:v>1.2871679546579922</c:v>
                </c:pt>
                <c:pt idx="68">
                  <c:v>1.7025064064043287</c:v>
                </c:pt>
              </c:numCache>
            </c:numRef>
          </c:yVal>
          <c:smooth val="0"/>
          <c:extLst>
            <c:ext xmlns:c16="http://schemas.microsoft.com/office/drawing/2014/chart" uri="{C3380CC4-5D6E-409C-BE32-E72D297353CC}">
              <c16:uniqueId val="{00000000-AC00-43A4-BB5D-3AB6C6DD1BC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-0.19230836228242729</c:v>
              </c:pt>
            </c:numLit>
          </c:xVal>
          <c:yVal>
            <c:numLit>
              <c:formatCode>General</c:formatCode>
              <c:ptCount val="1"/>
              <c:pt idx="0">
                <c:v>-1.812031492777517</c:v>
              </c:pt>
            </c:numLit>
          </c:yVal>
          <c:smooth val="0"/>
          <c:extLst>
            <c:ext xmlns:c16="http://schemas.microsoft.com/office/drawing/2014/chart" uri="{C3380CC4-5D6E-409C-BE32-E72D297353CC}">
              <c16:uniqueId val="{00000001-AC00-43A4-BB5D-3AB6C6DD1BC4}"/>
            </c:ext>
          </c:extLst>
        </c:ser>
        <c:dLbls>
          <c:showLegendKey val="0"/>
          <c:showVal val="0"/>
          <c:showCatName val="0"/>
          <c:showSerName val="0"/>
          <c:showPercent val="0"/>
          <c:showBubbleSize val="0"/>
        </c:dLbls>
        <c:axId val="781755104"/>
        <c:axId val="781737632"/>
      </c:scatterChart>
      <c:valAx>
        <c:axId val="781755104"/>
        <c:scaling>
          <c:orientation val="minMax"/>
          <c:max val="5"/>
          <c:min val="-1"/>
        </c:scaling>
        <c:delete val="0"/>
        <c:axPos val="b"/>
        <c:title>
          <c:tx>
            <c:rich>
              <a:bodyPr/>
              <a:lstStyle/>
              <a:p>
                <a:pPr>
                  <a:defRPr sz="800" b="0">
                    <a:latin typeface="Arial"/>
                    <a:ea typeface="Arial"/>
                    <a:cs typeface="Arial"/>
                  </a:defRPr>
                </a:pPr>
                <a:r>
                  <a:rPr lang="en-IN"/>
                  <a:t>Pred(Three year ROI)</a:t>
                </a:r>
              </a:p>
            </c:rich>
          </c:tx>
          <c:overlay val="0"/>
        </c:title>
        <c:numFmt formatCode="General" sourceLinked="0"/>
        <c:majorTickMark val="cross"/>
        <c:minorTickMark val="none"/>
        <c:tickLblPos val="nextTo"/>
        <c:txPr>
          <a:bodyPr rot="0" vert="horz"/>
          <a:lstStyle/>
          <a:p>
            <a:pPr>
              <a:defRPr sz="700"/>
            </a:pPr>
            <a:endParaRPr lang="en-US"/>
          </a:p>
        </c:txPr>
        <c:crossAx val="781737632"/>
        <c:crosses val="autoZero"/>
        <c:crossBetween val="midCat"/>
      </c:valAx>
      <c:valAx>
        <c:axId val="781737632"/>
        <c:scaling>
          <c:orientation val="minMax"/>
          <c:max val="2"/>
          <c:min val="-2.5"/>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78175510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Pred(Three year ROI) - Three year ROI</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regression(Verification)'!$F$92:$F$160</c:f>
              <c:numCache>
                <c:formatCode>0.000</c:formatCode>
                <c:ptCount val="69"/>
                <c:pt idx="0">
                  <c:v>0.20554408225857035</c:v>
                </c:pt>
                <c:pt idx="1">
                  <c:v>-0.19230836228242729</c:v>
                </c:pt>
                <c:pt idx="2">
                  <c:v>-0.15944739341178443</c:v>
                </c:pt>
                <c:pt idx="3">
                  <c:v>1.1491233312584586</c:v>
                </c:pt>
                <c:pt idx="4">
                  <c:v>-0.10076709185706498</c:v>
                </c:pt>
                <c:pt idx="5">
                  <c:v>-0.27211357239684569</c:v>
                </c:pt>
                <c:pt idx="6">
                  <c:v>-0.16414181753616197</c:v>
                </c:pt>
                <c:pt idx="7">
                  <c:v>-0.1500585451630293</c:v>
                </c:pt>
                <c:pt idx="8">
                  <c:v>-0.18761393815804975</c:v>
                </c:pt>
                <c:pt idx="9">
                  <c:v>-2.1841852451363608E-3</c:v>
                </c:pt>
                <c:pt idx="10">
                  <c:v>-0.20521802862446556</c:v>
                </c:pt>
                <c:pt idx="11">
                  <c:v>-8.9031031546121131E-2</c:v>
                </c:pt>
                <c:pt idx="12">
                  <c:v>0.3275991094923868</c:v>
                </c:pt>
                <c:pt idx="13">
                  <c:v>7.1752994713810136E-2</c:v>
                </c:pt>
                <c:pt idx="14">
                  <c:v>6.2364146465055004E-2</c:v>
                </c:pt>
                <c:pt idx="15">
                  <c:v>-0.25803030002371302</c:v>
                </c:pt>
                <c:pt idx="16">
                  <c:v>-0.21343327084212627</c:v>
                </c:pt>
                <c:pt idx="17">
                  <c:v>-0.20873884671774873</c:v>
                </c:pt>
                <c:pt idx="18">
                  <c:v>-6.8786093695138995E-3</c:v>
                </c:pt>
                <c:pt idx="19">
                  <c:v>-7.0253335048610921E-2</c:v>
                </c:pt>
                <c:pt idx="20">
                  <c:v>2.6607278993080312</c:v>
                </c:pt>
                <c:pt idx="21">
                  <c:v>3.1850389656600864E-2</c:v>
                </c:pt>
                <c:pt idx="22">
                  <c:v>1.027068304024642</c:v>
                </c:pt>
                <c:pt idx="23">
                  <c:v>1.7547040433031629</c:v>
                </c:pt>
                <c:pt idx="24">
                  <c:v>0.41209874373118272</c:v>
                </c:pt>
                <c:pt idx="25">
                  <c:v>0.49777198400107303</c:v>
                </c:pt>
                <c:pt idx="26">
                  <c:v>9.0530691211320291E-2</c:v>
                </c:pt>
                <c:pt idx="27">
                  <c:v>0.21493293050732554</c:v>
                </c:pt>
                <c:pt idx="28">
                  <c:v>0.25131471747125145</c:v>
                </c:pt>
                <c:pt idx="29">
                  <c:v>-0.29558569301873344</c:v>
                </c:pt>
                <c:pt idx="30">
                  <c:v>0.33816156377223616</c:v>
                </c:pt>
                <c:pt idx="31">
                  <c:v>-0.24394702765058038</c:v>
                </c:pt>
                <c:pt idx="32">
                  <c:v>0.13864853848619024</c:v>
                </c:pt>
                <c:pt idx="33">
                  <c:v>1.5974408351365148</c:v>
                </c:pt>
                <c:pt idx="34">
                  <c:v>0.28887011046627198</c:v>
                </c:pt>
                <c:pt idx="35">
                  <c:v>0.17385671941902181</c:v>
                </c:pt>
                <c:pt idx="36">
                  <c:v>-0.1617946054739732</c:v>
                </c:pt>
                <c:pt idx="37">
                  <c:v>5.0628086154111129E-2</c:v>
                </c:pt>
                <c:pt idx="38">
                  <c:v>-0.24042620955729721</c:v>
                </c:pt>
                <c:pt idx="39">
                  <c:v>-8.5510213452837963E-2</c:v>
                </c:pt>
                <c:pt idx="40">
                  <c:v>-0.14888493913193493</c:v>
                </c:pt>
                <c:pt idx="41">
                  <c:v>4.0678815305902019</c:v>
                </c:pt>
                <c:pt idx="42">
                  <c:v>0.69728500928711901</c:v>
                </c:pt>
                <c:pt idx="43">
                  <c:v>0.31821026124363172</c:v>
                </c:pt>
                <c:pt idx="44">
                  <c:v>8.1141842962565158E-2</c:v>
                </c:pt>
                <c:pt idx="45">
                  <c:v>2.4436107835555685</c:v>
                </c:pt>
                <c:pt idx="46">
                  <c:v>3.1254758876214082</c:v>
                </c:pt>
                <c:pt idx="47">
                  <c:v>0.4696054392548078</c:v>
                </c:pt>
                <c:pt idx="48">
                  <c:v>-0.26389833017918496</c:v>
                </c:pt>
                <c:pt idx="49">
                  <c:v>-0.11837118232348084</c:v>
                </c:pt>
                <c:pt idx="50">
                  <c:v>9.170429724241469E-2</c:v>
                </c:pt>
                <c:pt idx="51">
                  <c:v>-0.2110860587799375</c:v>
                </c:pt>
                <c:pt idx="52">
                  <c:v>7.1752994713810136E-2</c:v>
                </c:pt>
                <c:pt idx="53">
                  <c:v>1.3838445374773363</c:v>
                </c:pt>
                <c:pt idx="54">
                  <c:v>-0.23807899749510841</c:v>
                </c:pt>
                <c:pt idx="55">
                  <c:v>-7.494775917298846E-2</c:v>
                </c:pt>
                <c:pt idx="56">
                  <c:v>-0.20991245274884313</c:v>
                </c:pt>
                <c:pt idx="57">
                  <c:v>2.5102388792411223E-3</c:v>
                </c:pt>
                <c:pt idx="58">
                  <c:v>-0.30614814729858297</c:v>
                </c:pt>
                <c:pt idx="59">
                  <c:v>1.1397344830097034</c:v>
                </c:pt>
                <c:pt idx="60">
                  <c:v>0.41679316785556031</c:v>
                </c:pt>
                <c:pt idx="61">
                  <c:v>3.9869027144446889</c:v>
                </c:pt>
                <c:pt idx="62">
                  <c:v>-0.25450948193042988</c:v>
                </c:pt>
                <c:pt idx="63">
                  <c:v>2.0114329345656989E-2</c:v>
                </c:pt>
                <c:pt idx="64">
                  <c:v>1.3204698117982392</c:v>
                </c:pt>
                <c:pt idx="65">
                  <c:v>4.1852421336996413</c:v>
                </c:pt>
                <c:pt idx="66">
                  <c:v>1.5939200170432317</c:v>
                </c:pt>
                <c:pt idx="67">
                  <c:v>3.8554588389621181</c:v>
                </c:pt>
                <c:pt idx="68">
                  <c:v>4.3706718866125538</c:v>
                </c:pt>
              </c:numCache>
            </c:numRef>
          </c:xVal>
          <c:yVal>
            <c:numRef>
              <c:f>'Linear regression(Verification)'!$E$92:$E$160</c:f>
              <c:numCache>
                <c:formatCode>0.000</c:formatCode>
                <c:ptCount val="69"/>
                <c:pt idx="0">
                  <c:v>-4.1980000000000004</c:v>
                </c:pt>
                <c:pt idx="1">
                  <c:v>-3.9870000000000001</c:v>
                </c:pt>
                <c:pt idx="2">
                  <c:v>-3.286</c:v>
                </c:pt>
                <c:pt idx="3">
                  <c:v>-2.964</c:v>
                </c:pt>
                <c:pt idx="4">
                  <c:v>-2.7839999999999998</c:v>
                </c:pt>
                <c:pt idx="5">
                  <c:v>-2.7519999999999998</c:v>
                </c:pt>
                <c:pt idx="6">
                  <c:v>-2.6019999999999999</c:v>
                </c:pt>
                <c:pt idx="7">
                  <c:v>-2.4430000000000001</c:v>
                </c:pt>
                <c:pt idx="8">
                  <c:v>-2.1219999999999999</c:v>
                </c:pt>
                <c:pt idx="9">
                  <c:v>-2.093</c:v>
                </c:pt>
                <c:pt idx="10">
                  <c:v>-1.8520000000000001</c:v>
                </c:pt>
                <c:pt idx="11">
                  <c:v>-1.7929999999999999</c:v>
                </c:pt>
                <c:pt idx="12">
                  <c:v>-1.7669999999999999</c:v>
                </c:pt>
                <c:pt idx="13">
                  <c:v>-1.766</c:v>
                </c:pt>
                <c:pt idx="14">
                  <c:v>-1.7050000000000001</c:v>
                </c:pt>
                <c:pt idx="15">
                  <c:v>-1.595</c:v>
                </c:pt>
                <c:pt idx="16">
                  <c:v>-1.591</c:v>
                </c:pt>
                <c:pt idx="17">
                  <c:v>-1.1559999999999999</c:v>
                </c:pt>
                <c:pt idx="18">
                  <c:v>-0.94899999999999995</c:v>
                </c:pt>
                <c:pt idx="19">
                  <c:v>-0.77</c:v>
                </c:pt>
                <c:pt idx="20">
                  <c:v>-0.748</c:v>
                </c:pt>
                <c:pt idx="21">
                  <c:v>-0.64900000000000002</c:v>
                </c:pt>
                <c:pt idx="22">
                  <c:v>-0.61</c:v>
                </c:pt>
                <c:pt idx="23">
                  <c:v>-0.23100000000000001</c:v>
                </c:pt>
                <c:pt idx="24">
                  <c:v>-0.122</c:v>
                </c:pt>
                <c:pt idx="25">
                  <c:v>-0.06</c:v>
                </c:pt>
                <c:pt idx="26">
                  <c:v>9.0999999999999998E-2</c:v>
                </c:pt>
                <c:pt idx="27">
                  <c:v>0.105</c:v>
                </c:pt>
                <c:pt idx="28">
                  <c:v>0.26200000000000001</c:v>
                </c:pt>
                <c:pt idx="29">
                  <c:v>0.32200000000000001</c:v>
                </c:pt>
                <c:pt idx="30">
                  <c:v>0.34599999999999997</c:v>
                </c:pt>
                <c:pt idx="31">
                  <c:v>0.42699999999999999</c:v>
                </c:pt>
                <c:pt idx="32">
                  <c:v>0.45200000000000001</c:v>
                </c:pt>
                <c:pt idx="33">
                  <c:v>0.46899999999999997</c:v>
                </c:pt>
                <c:pt idx="34">
                  <c:v>0.55000000000000004</c:v>
                </c:pt>
                <c:pt idx="35">
                  <c:v>0.77500000000000002</c:v>
                </c:pt>
                <c:pt idx="36">
                  <c:v>0.79500000000000004</c:v>
                </c:pt>
                <c:pt idx="37">
                  <c:v>0.95699999999999996</c:v>
                </c:pt>
                <c:pt idx="38">
                  <c:v>0.96299999999999997</c:v>
                </c:pt>
                <c:pt idx="39">
                  <c:v>0.98499999999999999</c:v>
                </c:pt>
                <c:pt idx="40">
                  <c:v>1.05</c:v>
                </c:pt>
                <c:pt idx="41">
                  <c:v>1.1200000000000001</c:v>
                </c:pt>
                <c:pt idx="42">
                  <c:v>1.18</c:v>
                </c:pt>
                <c:pt idx="43">
                  <c:v>1.31</c:v>
                </c:pt>
                <c:pt idx="44">
                  <c:v>1.327</c:v>
                </c:pt>
                <c:pt idx="45">
                  <c:v>1.3340000000000001</c:v>
                </c:pt>
                <c:pt idx="46">
                  <c:v>1.4430000000000001</c:v>
                </c:pt>
                <c:pt idx="47">
                  <c:v>1.456</c:v>
                </c:pt>
                <c:pt idx="48">
                  <c:v>1.5449999999999999</c:v>
                </c:pt>
                <c:pt idx="49">
                  <c:v>1.669</c:v>
                </c:pt>
                <c:pt idx="50">
                  <c:v>1.7</c:v>
                </c:pt>
                <c:pt idx="51">
                  <c:v>1.7050000000000001</c:v>
                </c:pt>
                <c:pt idx="52">
                  <c:v>1.8560000000000001</c:v>
                </c:pt>
                <c:pt idx="53">
                  <c:v>1.869</c:v>
                </c:pt>
                <c:pt idx="54">
                  <c:v>2.0070000000000001</c:v>
                </c:pt>
                <c:pt idx="55">
                  <c:v>2.1150000000000002</c:v>
                </c:pt>
                <c:pt idx="56">
                  <c:v>2.4359999999999999</c:v>
                </c:pt>
                <c:pt idx="57">
                  <c:v>2.6150000000000002</c:v>
                </c:pt>
                <c:pt idx="58">
                  <c:v>2.7429999999999999</c:v>
                </c:pt>
                <c:pt idx="59">
                  <c:v>2.875</c:v>
                </c:pt>
                <c:pt idx="60">
                  <c:v>3.109</c:v>
                </c:pt>
                <c:pt idx="61">
                  <c:v>3.798</c:v>
                </c:pt>
                <c:pt idx="62">
                  <c:v>3.883</c:v>
                </c:pt>
                <c:pt idx="63">
                  <c:v>3.8879999999999999</c:v>
                </c:pt>
                <c:pt idx="64">
                  <c:v>4.0650000000000004</c:v>
                </c:pt>
                <c:pt idx="65">
                  <c:v>4.9770000000000003</c:v>
                </c:pt>
                <c:pt idx="66">
                  <c:v>5.3879999999999999</c:v>
                </c:pt>
                <c:pt idx="67">
                  <c:v>6.5510000000000002</c:v>
                </c:pt>
                <c:pt idx="68">
                  <c:v>7.9359999999999999</c:v>
                </c:pt>
              </c:numCache>
            </c:numRef>
          </c:yVal>
          <c:smooth val="0"/>
          <c:extLst>
            <c:ext xmlns:c16="http://schemas.microsoft.com/office/drawing/2014/chart" uri="{C3380CC4-5D6E-409C-BE32-E72D297353CC}">
              <c16:uniqueId val="{00000000-75CB-4F13-919E-283D2AE5D61B}"/>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-0.19230836228242729</c:v>
              </c:pt>
            </c:numLit>
          </c:xVal>
          <c:yVal>
            <c:numLit>
              <c:formatCode>General</c:formatCode>
              <c:ptCount val="1"/>
              <c:pt idx="0">
                <c:v>-3.9870000000000001</c:v>
              </c:pt>
            </c:numLit>
          </c:yVal>
          <c:smooth val="0"/>
          <c:extLst>
            <c:ext xmlns:c16="http://schemas.microsoft.com/office/drawing/2014/chart" uri="{C3380CC4-5D6E-409C-BE32-E72D297353CC}">
              <c16:uniqueId val="{00000001-75CB-4F13-919E-283D2AE5D61B}"/>
            </c:ext>
          </c:extLst>
        </c:ser>
        <c:ser>
          <c:idx val="2"/>
          <c:order val="2"/>
          <c:tx>
            <c:v/>
          </c:tx>
          <c:spPr>
            <a:ln w="6350">
              <a:solidFill>
                <a:srgbClr val="989898"/>
              </a:solidFill>
              <a:prstDash val="solid"/>
            </a:ln>
            <a:effectLst/>
          </c:spPr>
          <c:marker>
            <c:symbol val="none"/>
          </c:marker>
          <c:xVal>
            <c:numRef>
              <c:f>XLSTAT_20220426_152422_1_HID!xdata5</c:f>
              <c:numCache>
                <c:formatCode>General</c:formatCode>
                <c:ptCount val="70"/>
                <c:pt idx="0">
                  <c:v>-0.49322094865502802</c:v>
                </c:pt>
                <c:pt idx="1">
                  <c:v>-0.41006113397980931</c:v>
                </c:pt>
                <c:pt idx="2">
                  <c:v>-0.32690131930459065</c:v>
                </c:pt>
                <c:pt idx="3">
                  <c:v>-0.24374150462937194</c:v>
                </c:pt>
                <c:pt idx="4">
                  <c:v>-0.16058168995415323</c:v>
                </c:pt>
                <c:pt idx="5">
                  <c:v>-7.7421875278934515E-2</c:v>
                </c:pt>
                <c:pt idx="6">
                  <c:v>5.7379393962841418E-3</c:v>
                </c:pt>
                <c:pt idx="7">
                  <c:v>8.8897754071502855E-2</c:v>
                </c:pt>
                <c:pt idx="8">
                  <c:v>0.17205756874672157</c:v>
                </c:pt>
                <c:pt idx="9">
                  <c:v>0.25521738342194028</c:v>
                </c:pt>
                <c:pt idx="10">
                  <c:v>0.33837719809715899</c:v>
                </c:pt>
                <c:pt idx="11">
                  <c:v>0.42153701277237771</c:v>
                </c:pt>
                <c:pt idx="12">
                  <c:v>0.50469682744759625</c:v>
                </c:pt>
                <c:pt idx="13">
                  <c:v>0.58785664212281508</c:v>
                </c:pt>
                <c:pt idx="14">
                  <c:v>0.67101645679803368</c:v>
                </c:pt>
                <c:pt idx="15">
                  <c:v>0.7541762714732525</c:v>
                </c:pt>
                <c:pt idx="16">
                  <c:v>0.8373360861484711</c:v>
                </c:pt>
                <c:pt idx="17">
                  <c:v>0.92049590082368971</c:v>
                </c:pt>
                <c:pt idx="18">
                  <c:v>1.0036557154989085</c:v>
                </c:pt>
                <c:pt idx="19">
                  <c:v>1.0868155301741271</c:v>
                </c:pt>
                <c:pt idx="20">
                  <c:v>1.169975344849346</c:v>
                </c:pt>
                <c:pt idx="21">
                  <c:v>1.2531351595245646</c:v>
                </c:pt>
                <c:pt idx="22">
                  <c:v>1.3362949741997834</c:v>
                </c:pt>
                <c:pt idx="23">
                  <c:v>1.419454788875002</c:v>
                </c:pt>
                <c:pt idx="24">
                  <c:v>1.5026146035502206</c:v>
                </c:pt>
                <c:pt idx="25">
                  <c:v>1.5857744182254392</c:v>
                </c:pt>
                <c:pt idx="26">
                  <c:v>1.6689342329006582</c:v>
                </c:pt>
                <c:pt idx="27">
                  <c:v>1.7520940475758768</c:v>
                </c:pt>
                <c:pt idx="28">
                  <c:v>1.8352538622510954</c:v>
                </c:pt>
                <c:pt idx="29">
                  <c:v>1.918413676926314</c:v>
                </c:pt>
                <c:pt idx="30">
                  <c:v>2.0015734916015333</c:v>
                </c:pt>
                <c:pt idx="31">
                  <c:v>2.0847333062767519</c:v>
                </c:pt>
                <c:pt idx="32">
                  <c:v>2.1678931209519705</c:v>
                </c:pt>
                <c:pt idx="33">
                  <c:v>2.2510529356271891</c:v>
                </c:pt>
                <c:pt idx="34">
                  <c:v>2.3342127503024077</c:v>
                </c:pt>
                <c:pt idx="35">
                  <c:v>2.4173725649776268</c:v>
                </c:pt>
                <c:pt idx="36">
                  <c:v>2.5005323796528454</c:v>
                </c:pt>
                <c:pt idx="37">
                  <c:v>2.583692194328064</c:v>
                </c:pt>
                <c:pt idx="38">
                  <c:v>2.6668520090032826</c:v>
                </c:pt>
                <c:pt idx="39">
                  <c:v>2.7500118236785016</c:v>
                </c:pt>
                <c:pt idx="40">
                  <c:v>2.8331716383537202</c:v>
                </c:pt>
                <c:pt idx="41">
                  <c:v>2.9163314530289388</c:v>
                </c:pt>
                <c:pt idx="42">
                  <c:v>2.9994912677041574</c:v>
                </c:pt>
                <c:pt idx="43">
                  <c:v>3.082651082379376</c:v>
                </c:pt>
                <c:pt idx="44">
                  <c:v>3.1658108970545951</c:v>
                </c:pt>
                <c:pt idx="45">
                  <c:v>3.2489707117298137</c:v>
                </c:pt>
                <c:pt idx="46">
                  <c:v>3.3321305264050323</c:v>
                </c:pt>
                <c:pt idx="47">
                  <c:v>3.4152903410802509</c:v>
                </c:pt>
                <c:pt idx="48">
                  <c:v>3.4984501557554695</c:v>
                </c:pt>
                <c:pt idx="49">
                  <c:v>3.5816099704306885</c:v>
                </c:pt>
                <c:pt idx="50">
                  <c:v>3.6647697851059067</c:v>
                </c:pt>
                <c:pt idx="51">
                  <c:v>3.7479295997811257</c:v>
                </c:pt>
                <c:pt idx="52">
                  <c:v>3.8310894144563448</c:v>
                </c:pt>
                <c:pt idx="53">
                  <c:v>3.9142492291315629</c:v>
                </c:pt>
                <c:pt idx="54">
                  <c:v>3.997409043806782</c:v>
                </c:pt>
                <c:pt idx="55">
                  <c:v>4.0805688584820006</c:v>
                </c:pt>
                <c:pt idx="56">
                  <c:v>4.1637286731572187</c:v>
                </c:pt>
                <c:pt idx="57">
                  <c:v>4.2468884878324378</c:v>
                </c:pt>
                <c:pt idx="58">
                  <c:v>4.3300483025076559</c:v>
                </c:pt>
                <c:pt idx="59">
                  <c:v>4.413208117182875</c:v>
                </c:pt>
                <c:pt idx="60">
                  <c:v>4.496367931858094</c:v>
                </c:pt>
                <c:pt idx="61">
                  <c:v>4.5795277465333122</c:v>
                </c:pt>
                <c:pt idx="62">
                  <c:v>4.6626875612085312</c:v>
                </c:pt>
                <c:pt idx="63">
                  <c:v>4.7458473758837494</c:v>
                </c:pt>
                <c:pt idx="64">
                  <c:v>4.8290071905589684</c:v>
                </c:pt>
                <c:pt idx="65">
                  <c:v>4.9121670052341875</c:v>
                </c:pt>
                <c:pt idx="66">
                  <c:v>4.9953268199094056</c:v>
                </c:pt>
                <c:pt idx="67">
                  <c:v>5.0784866345846247</c:v>
                </c:pt>
                <c:pt idx="68">
                  <c:v>5.1616464492598428</c:v>
                </c:pt>
                <c:pt idx="69">
                  <c:v>5.2448062639350619</c:v>
                </c:pt>
              </c:numCache>
            </c:numRef>
          </c:xVal>
          <c:yVal>
            <c:numRef>
              <c:f>XLSTAT_20220426_152422_1_HID!ydata5</c:f>
              <c:numCache>
                <c:formatCode>General</c:formatCode>
                <c:ptCount val="70"/>
                <c:pt idx="0">
                  <c:v>-6.1162142009419149</c:v>
                </c:pt>
                <c:pt idx="1">
                  <c:v>-6.0284646357234148</c:v>
                </c:pt>
                <c:pt idx="2">
                  <c:v>-5.9410826019402734</c:v>
                </c:pt>
                <c:pt idx="3">
                  <c:v>-5.8540689293827537</c:v>
                </c:pt>
                <c:pt idx="4">
                  <c:v>-5.7674243776291041</c:v>
                </c:pt>
                <c:pt idx="5">
                  <c:v>-5.6811496353043358</c:v>
                </c:pt>
                <c:pt idx="6">
                  <c:v>-5.5952453194052989</c:v>
                </c:pt>
                <c:pt idx="7">
                  <c:v>-5.5097119746935741</c:v>
                </c:pt>
                <c:pt idx="8">
                  <c:v>-5.4245500731575609</c:v>
                </c:pt>
                <c:pt idx="9">
                  <c:v>-5.3397600135449963</c:v>
                </c:pt>
                <c:pt idx="10">
                  <c:v>-5.2553421209669899</c:v>
                </c:pt>
                <c:pt idx="11">
                  <c:v>-5.1712966465744774</c:v>
                </c:pt>
                <c:pt idx="12">
                  <c:v>-5.0876237673078446</c:v>
                </c:pt>
                <c:pt idx="13">
                  <c:v>-5.0043235857203143</c:v>
                </c:pt>
                <c:pt idx="14">
                  <c:v>-4.9213961298754931</c:v>
                </c:pt>
                <c:pt idx="15">
                  <c:v>-4.8388413533193262</c:v>
                </c:pt>
                <c:pt idx="16">
                  <c:v>-4.7566591351265179</c:v>
                </c:pt>
                <c:pt idx="17">
                  <c:v>-4.6748492800213217</c:v>
                </c:pt>
                <c:pt idx="18">
                  <c:v>-4.5934115185723989</c:v>
                </c:pt>
                <c:pt idx="19">
                  <c:v>-4.5123455074613172</c:v>
                </c:pt>
                <c:pt idx="20">
                  <c:v>-4.4316508298240507</c:v>
                </c:pt>
                <c:pt idx="21">
                  <c:v>-4.351326995664679</c:v>
                </c:pt>
                <c:pt idx="22">
                  <c:v>-4.2713734423403622</c:v>
                </c:pt>
                <c:pt idx="23">
                  <c:v>-4.191789535116456</c:v>
                </c:pt>
                <c:pt idx="24">
                  <c:v>-4.1125745677904844</c:v>
                </c:pt>
                <c:pt idx="25">
                  <c:v>-4.0337277633835811</c:v>
                </c:pt>
                <c:pt idx="26">
                  <c:v>-3.9552482748978068</c:v>
                </c:pt>
                <c:pt idx="27">
                  <c:v>-3.877135186137652</c:v>
                </c:pt>
                <c:pt idx="28">
                  <c:v>-3.799387512593877</c:v>
                </c:pt>
                <c:pt idx="29">
                  <c:v>-3.7220042023877484</c:v>
                </c:pt>
                <c:pt idx="30">
                  <c:v>-3.6449841372735783</c:v>
                </c:pt>
                <c:pt idx="31">
                  <c:v>-3.5683261336973913</c:v>
                </c:pt>
                <c:pt idx="32">
                  <c:v>-3.4920289439094248</c:v>
                </c:pt>
                <c:pt idx="33">
                  <c:v>-3.4160912571281066</c:v>
                </c:pt>
                <c:pt idx="34">
                  <c:v>-3.3405117007530212</c:v>
                </c:pt>
                <c:pt idx="35">
                  <c:v>-3.2652888416243595</c:v>
                </c:pt>
                <c:pt idx="36">
                  <c:v>-3.1904211873262471</c:v>
                </c:pt>
                <c:pt idx="37">
                  <c:v>-3.1159071875312891</c:v>
                </c:pt>
                <c:pt idx="38">
                  <c:v>-3.0417452353836469</c:v>
                </c:pt>
                <c:pt idx="39">
                  <c:v>-2.967933668917913</c:v>
                </c:pt>
                <c:pt idx="40">
                  <c:v>-2.8944707725110099</c:v>
                </c:pt>
                <c:pt idx="41">
                  <c:v>-2.8213547783643462</c:v>
                </c:pt>
                <c:pt idx="42">
                  <c:v>-2.7485838680134416</c:v>
                </c:pt>
                <c:pt idx="43">
                  <c:v>-2.6761561738622137</c:v>
                </c:pt>
                <c:pt idx="44">
                  <c:v>-2.6040697807391617</c:v>
                </c:pt>
                <c:pt idx="45">
                  <c:v>-2.5323227274726774</c:v>
                </c:pt>
                <c:pt idx="46">
                  <c:v>-2.4609130084827258</c:v>
                </c:pt>
                <c:pt idx="47">
                  <c:v>-2.3898385753862064</c:v>
                </c:pt>
                <c:pt idx="48">
                  <c:v>-2.3190973386132918</c:v>
                </c:pt>
                <c:pt idx="49">
                  <c:v>-2.2486871690321499</c:v>
                </c:pt>
                <c:pt idx="50">
                  <c:v>-2.17860589957944</c:v>
                </c:pt>
                <c:pt idx="51">
                  <c:v>-2.108851326894071</c:v>
                </c:pt>
                <c:pt idx="52">
                  <c:v>-2.0394212129517943</c:v>
                </c:pt>
                <c:pt idx="53">
                  <c:v>-1.9703132866981812</c:v>
                </c:pt>
                <c:pt idx="54">
                  <c:v>-1.9015252456777296</c:v>
                </c:pt>
                <c:pt idx="55">
                  <c:v>-1.8330547576568277</c:v>
                </c:pt>
                <c:pt idx="56">
                  <c:v>-1.7648994622384109</c:v>
                </c:pt>
                <c:pt idx="57">
                  <c:v>-1.697056972466263</c:v>
                </c:pt>
                <c:pt idx="58">
                  <c:v>-1.6295248764169443</c:v>
                </c:pt>
                <c:pt idx="59">
                  <c:v>-1.5623007387774672</c:v>
                </c:pt>
                <c:pt idx="60">
                  <c:v>-1.4953821024068983</c:v>
                </c:pt>
                <c:pt idx="61">
                  <c:v>-1.4287664898801884</c:v>
                </c:pt>
                <c:pt idx="62">
                  <c:v>-1.3624514050125729</c:v>
                </c:pt>
                <c:pt idx="63">
                  <c:v>-1.2964343343630675</c:v>
                </c:pt>
                <c:pt idx="64">
                  <c:v>-1.2307127487155807</c:v>
                </c:pt>
                <c:pt idx="65">
                  <c:v>-1.1652841045363367</c:v>
                </c:pt>
                <c:pt idx="66">
                  <c:v>-1.1001458454063417</c:v>
                </c:pt>
                <c:pt idx="67">
                  <c:v>-1.0352954034277735</c:v>
                </c:pt>
                <c:pt idx="68">
                  <c:v>-0.97073020060321547</c:v>
                </c:pt>
                <c:pt idx="69">
                  <c:v>-0.90644765018678708</c:v>
                </c:pt>
              </c:numCache>
            </c:numRef>
          </c:yVal>
          <c:smooth val="1"/>
          <c:extLst>
            <c:ext xmlns:c16="http://schemas.microsoft.com/office/drawing/2014/chart" uri="{C3380CC4-5D6E-409C-BE32-E72D297353CC}">
              <c16:uniqueId val="{00000002-75CB-4F13-919E-283D2AE5D61B}"/>
            </c:ext>
          </c:extLst>
        </c:ser>
        <c:ser>
          <c:idx val="3"/>
          <c:order val="3"/>
          <c:tx>
            <c:v/>
          </c:tx>
          <c:spPr>
            <a:ln w="6350">
              <a:solidFill>
                <a:srgbClr val="989898"/>
              </a:solidFill>
              <a:prstDash val="solid"/>
            </a:ln>
            <a:effectLst/>
          </c:spPr>
          <c:marker>
            <c:symbol val="none"/>
          </c:marker>
          <c:xVal>
            <c:numRef>
              <c:f>XLSTAT_20220426_152422_1_HID!xdata6</c:f>
              <c:numCache>
                <c:formatCode>General</c:formatCode>
                <c:ptCount val="70"/>
                <c:pt idx="0">
                  <c:v>-0.36737777675830002</c:v>
                </c:pt>
                <c:pt idx="1">
                  <c:v>-0.2860417761685411</c:v>
                </c:pt>
                <c:pt idx="2">
                  <c:v>-0.20470577557878222</c:v>
                </c:pt>
                <c:pt idx="3">
                  <c:v>-0.12336977498902332</c:v>
                </c:pt>
                <c:pt idx="4">
                  <c:v>-4.2033774399264423E-2</c:v>
                </c:pt>
                <c:pt idx="5">
                  <c:v>3.9302226190494449E-2</c:v>
                </c:pt>
                <c:pt idx="6">
                  <c:v>0.12063822678025338</c:v>
                </c:pt>
                <c:pt idx="7">
                  <c:v>0.2019742273700123</c:v>
                </c:pt>
                <c:pt idx="8">
                  <c:v>0.28331022795977118</c:v>
                </c:pt>
                <c:pt idx="9">
                  <c:v>0.36464622854953005</c:v>
                </c:pt>
                <c:pt idx="10">
                  <c:v>0.44598222913928892</c:v>
                </c:pt>
                <c:pt idx="11">
                  <c:v>0.52731822972904796</c:v>
                </c:pt>
                <c:pt idx="12">
                  <c:v>0.60865423031880672</c:v>
                </c:pt>
                <c:pt idx="13">
                  <c:v>0.6899902309085657</c:v>
                </c:pt>
                <c:pt idx="14">
                  <c:v>0.77132623149832469</c:v>
                </c:pt>
                <c:pt idx="15">
                  <c:v>0.85266223208808345</c:v>
                </c:pt>
                <c:pt idx="16">
                  <c:v>0.93399823267784243</c:v>
                </c:pt>
                <c:pt idx="17">
                  <c:v>1.0153342332676014</c:v>
                </c:pt>
                <c:pt idx="18">
                  <c:v>1.0966702338573602</c:v>
                </c:pt>
                <c:pt idx="19">
                  <c:v>1.1780062344471192</c:v>
                </c:pt>
                <c:pt idx="20">
                  <c:v>1.2593422350368779</c:v>
                </c:pt>
                <c:pt idx="21">
                  <c:v>1.3406782356266369</c:v>
                </c:pt>
                <c:pt idx="22">
                  <c:v>1.4220142362163959</c:v>
                </c:pt>
                <c:pt idx="23">
                  <c:v>1.5033502368061546</c:v>
                </c:pt>
                <c:pt idx="24">
                  <c:v>1.5846862373959136</c:v>
                </c:pt>
                <c:pt idx="25">
                  <c:v>1.6660222379856726</c:v>
                </c:pt>
                <c:pt idx="26">
                  <c:v>1.7473582385754314</c:v>
                </c:pt>
                <c:pt idx="27">
                  <c:v>1.8286942391651901</c:v>
                </c:pt>
                <c:pt idx="28">
                  <c:v>1.9100302397549493</c:v>
                </c:pt>
                <c:pt idx="29">
                  <c:v>1.9913662403447081</c:v>
                </c:pt>
                <c:pt idx="30">
                  <c:v>2.0727022409344666</c:v>
                </c:pt>
                <c:pt idx="31">
                  <c:v>2.1540382415242258</c:v>
                </c:pt>
                <c:pt idx="32">
                  <c:v>2.2353742421139846</c:v>
                </c:pt>
                <c:pt idx="33">
                  <c:v>2.3167102427037434</c:v>
                </c:pt>
                <c:pt idx="34">
                  <c:v>2.3980462432935026</c:v>
                </c:pt>
                <c:pt idx="35">
                  <c:v>2.4793822438832613</c:v>
                </c:pt>
                <c:pt idx="36">
                  <c:v>2.5607182444730201</c:v>
                </c:pt>
                <c:pt idx="37">
                  <c:v>2.6420542450627793</c:v>
                </c:pt>
                <c:pt idx="38">
                  <c:v>2.7233902456525381</c:v>
                </c:pt>
                <c:pt idx="39">
                  <c:v>2.8047262462422968</c:v>
                </c:pt>
                <c:pt idx="40">
                  <c:v>2.8860622468320556</c:v>
                </c:pt>
                <c:pt idx="41">
                  <c:v>2.9673982474218148</c:v>
                </c:pt>
                <c:pt idx="42">
                  <c:v>3.0487342480115736</c:v>
                </c:pt>
                <c:pt idx="43">
                  <c:v>3.1300702486013323</c:v>
                </c:pt>
                <c:pt idx="44">
                  <c:v>3.2114062491910915</c:v>
                </c:pt>
                <c:pt idx="45">
                  <c:v>3.2927422497808503</c:v>
                </c:pt>
                <c:pt idx="46">
                  <c:v>3.374078250370609</c:v>
                </c:pt>
                <c:pt idx="47">
                  <c:v>3.4554142509603682</c:v>
                </c:pt>
                <c:pt idx="48">
                  <c:v>3.536750251550127</c:v>
                </c:pt>
                <c:pt idx="49">
                  <c:v>3.6180862521398858</c:v>
                </c:pt>
                <c:pt idx="50">
                  <c:v>3.699422252729645</c:v>
                </c:pt>
                <c:pt idx="51">
                  <c:v>3.7807582533194037</c:v>
                </c:pt>
                <c:pt idx="52">
                  <c:v>3.8620942539091625</c:v>
                </c:pt>
                <c:pt idx="53">
                  <c:v>3.9434302544989213</c:v>
                </c:pt>
                <c:pt idx="54">
                  <c:v>4.0247662550886805</c:v>
                </c:pt>
                <c:pt idx="55">
                  <c:v>4.1061022556784401</c:v>
                </c:pt>
                <c:pt idx="56">
                  <c:v>4.1874382562681989</c:v>
                </c:pt>
                <c:pt idx="57">
                  <c:v>4.2687742568579576</c:v>
                </c:pt>
                <c:pt idx="58">
                  <c:v>4.3501102574477164</c:v>
                </c:pt>
                <c:pt idx="59">
                  <c:v>4.4314462580374752</c:v>
                </c:pt>
                <c:pt idx="60">
                  <c:v>4.5127822586272339</c:v>
                </c:pt>
                <c:pt idx="61">
                  <c:v>4.5941182592169936</c:v>
                </c:pt>
                <c:pt idx="62">
                  <c:v>4.6754542598067523</c:v>
                </c:pt>
                <c:pt idx="63">
                  <c:v>4.7567902603965111</c:v>
                </c:pt>
                <c:pt idx="64">
                  <c:v>4.8381262609862699</c:v>
                </c:pt>
                <c:pt idx="65">
                  <c:v>4.9194622615760286</c:v>
                </c:pt>
                <c:pt idx="66">
                  <c:v>5.0007982621657874</c:v>
                </c:pt>
                <c:pt idx="67">
                  <c:v>5.0821342627555461</c:v>
                </c:pt>
                <c:pt idx="68">
                  <c:v>5.1634702633453058</c:v>
                </c:pt>
                <c:pt idx="69">
                  <c:v>5.2448062639350645</c:v>
                </c:pt>
              </c:numCache>
            </c:numRef>
          </c:xVal>
          <c:yVal>
            <c:numRef>
              <c:f>XLSTAT_20220426_152422_1_HID!ydata6</c:f>
              <c:numCache>
                <c:formatCode>General</c:formatCode>
                <c:ptCount val="70"/>
                <c:pt idx="0">
                  <c:v>5.2488126276957034</c:v>
                </c:pt>
                <c:pt idx="1">
                  <c:v>5.3261998810412576</c:v>
                </c:pt>
                <c:pt idx="2">
                  <c:v>5.403939881110726</c:v>
                </c:pt>
                <c:pt idx="3">
                  <c:v>5.482033306790604</c:v>
                </c:pt>
                <c:pt idx="4">
                  <c:v>5.5604807717387743</c:v>
                </c:pt>
                <c:pt idx="5">
                  <c:v>5.6392828238080819</c:v>
                </c:pt>
                <c:pt idx="6">
                  <c:v>5.7184399445298091</c:v>
                </c:pt>
                <c:pt idx="7">
                  <c:v>5.7979525486582268</c:v>
                </c:pt>
                <c:pt idx="8">
                  <c:v>5.8778209837771893</c:v>
                </c:pt>
                <c:pt idx="9">
                  <c:v>5.9580455299696631</c:v>
                </c:pt>
                <c:pt idx="10">
                  <c:v>6.0386263995509042</c:v>
                </c:pt>
                <c:pt idx="11">
                  <c:v>6.1195637368658868</c:v>
                </c:pt>
                <c:pt idx="12">
                  <c:v>6.2008576181514261</c:v>
                </c:pt>
                <c:pt idx="13">
                  <c:v>6.2825080514633136</c:v>
                </c:pt>
                <c:pt idx="14">
                  <c:v>6.3645149766686107</c:v>
                </c:pt>
                <c:pt idx="15">
                  <c:v>6.4468782655031349</c:v>
                </c:pt>
                <c:pt idx="16">
                  <c:v>6.5295977216939969</c:v>
                </c:pt>
                <c:pt idx="17">
                  <c:v>6.6126730811469212</c:v>
                </c:pt>
                <c:pt idx="18">
                  <c:v>6.6961040121979405</c:v>
                </c:pt>
                <c:pt idx="19">
                  <c:v>6.7798901159288913</c:v>
                </c:pt>
                <c:pt idx="20">
                  <c:v>6.8640309265460173</c:v>
                </c:pt>
                <c:pt idx="21">
                  <c:v>6.9485259118208589</c:v>
                </c:pt>
                <c:pt idx="22">
                  <c:v>7.0333744735924233</c:v>
                </c:pt>
                <c:pt idx="23">
                  <c:v>7.1185759483295925</c:v>
                </c:pt>
                <c:pt idx="24">
                  <c:v>7.204129607752483</c:v>
                </c:pt>
                <c:pt idx="25">
                  <c:v>7.2900346595114494</c:v>
                </c:pt>
                <c:pt idx="26">
                  <c:v>7.3762902479222676</c:v>
                </c:pt>
                <c:pt idx="27">
                  <c:v>7.4628954547559072</c:v>
                </c:pt>
                <c:pt idx="28">
                  <c:v>7.5498493000812417</c:v>
                </c:pt>
                <c:pt idx="29">
                  <c:v>7.6371507431589025</c:v>
                </c:pt>
                <c:pt idx="30">
                  <c:v>7.7247986833844218</c:v>
                </c:pt>
                <c:pt idx="31">
                  <c:v>7.812791961278716</c:v>
                </c:pt>
                <c:pt idx="32">
                  <c:v>7.9011293595238836</c:v>
                </c:pt>
                <c:pt idx="33">
                  <c:v>7.9898096040422146</c:v>
                </c:pt>
                <c:pt idx="34">
                  <c:v>8.0788313651162635</c:v>
                </c:pt>
                <c:pt idx="35">
                  <c:v>8.1681932585477508</c:v>
                </c:pt>
                <c:pt idx="36">
                  <c:v>8.2578938468530758</c:v>
                </c:pt>
                <c:pt idx="37">
                  <c:v>8.3479316404930746</c:v>
                </c:pt>
                <c:pt idx="38">
                  <c:v>8.4383050991347499</c:v>
                </c:pt>
                <c:pt idx="39">
                  <c:v>8.5290126329425782</c:v>
                </c:pt>
                <c:pt idx="40">
                  <c:v>8.6200526038970207</c:v>
                </c:pt>
                <c:pt idx="41">
                  <c:v>8.7114233271378865</c:v>
                </c:pt>
                <c:pt idx="42">
                  <c:v>8.8031230723300844</c:v>
                </c:pt>
                <c:pt idx="43">
                  <c:v>8.8951500650494673</c:v>
                </c:pt>
                <c:pt idx="44">
                  <c:v>8.9875024881863244</c:v>
                </c:pt>
                <c:pt idx="45">
                  <c:v>9.0801784833641985</c:v>
                </c:pt>
                <c:pt idx="46">
                  <c:v>9.1731761523716866</c:v>
                </c:pt>
                <c:pt idx="47">
                  <c:v>9.2664935586049069</c:v>
                </c:pt>
                <c:pt idx="48">
                  <c:v>9.3601287285183794</c:v>
                </c:pt>
                <c:pt idx="49">
                  <c:v>9.4540796530820916</c:v>
                </c:pt>
                <c:pt idx="50">
                  <c:v>9.548344289242543</c:v>
                </c:pt>
                <c:pt idx="51">
                  <c:v>9.6429205613856652</c:v>
                </c:pt>
                <c:pt idx="52">
                  <c:v>9.7378063627995104</c:v>
                </c:pt>
                <c:pt idx="53">
                  <c:v>9.832999557134718</c:v>
                </c:pt>
                <c:pt idx="54">
                  <c:v>9.9284979798607722</c:v>
                </c:pt>
                <c:pt idx="55">
                  <c:v>10.024299439716192</c:v>
                </c:pt>
                <c:pt idx="56">
                  <c:v>10.120401720150783</c:v>
                </c:pt>
                <c:pt idx="57">
                  <c:v>10.216802580758259</c:v>
                </c:pt>
                <c:pt idx="58">
                  <c:v>10.313499758697498</c:v>
                </c:pt>
                <c:pt idx="59">
                  <c:v>10.410490970100881</c:v>
                </c:pt>
                <c:pt idx="60">
                  <c:v>10.507773911468124</c:v>
                </c:pt>
                <c:pt idx="61">
                  <c:v>10.605346261044232</c:v>
                </c:pt>
                <c:pt idx="62">
                  <c:v>10.703205680180119</c:v>
                </c:pt>
                <c:pt idx="63">
                  <c:v>10.801349814674701</c:v>
                </c:pt>
                <c:pt idx="64">
                  <c:v>10.899776296097144</c:v>
                </c:pt>
                <c:pt idx="65">
                  <c:v>10.998482743088239</c:v>
                </c:pt>
                <c:pt idx="66">
                  <c:v>11.097466762639758</c:v>
                </c:pt>
                <c:pt idx="67">
                  <c:v>11.19672595135091</c:v>
                </c:pt>
                <c:pt idx="68">
                  <c:v>11.296257896660908</c:v>
                </c:pt>
                <c:pt idx="69">
                  <c:v>11.396060178056914</c:v>
                </c:pt>
              </c:numCache>
            </c:numRef>
          </c:yVal>
          <c:smooth val="1"/>
          <c:extLst>
            <c:ext xmlns:c16="http://schemas.microsoft.com/office/drawing/2014/chart" uri="{C3380CC4-5D6E-409C-BE32-E72D297353CC}">
              <c16:uniqueId val="{00000003-75CB-4F13-919E-283D2AE5D61B}"/>
            </c:ext>
          </c:extLst>
        </c:ser>
        <c:ser>
          <c:idx val="4"/>
          <c:order val="4"/>
          <c:spPr>
            <a:ln w="6350">
              <a:solidFill>
                <a:srgbClr val="000000"/>
              </a:solidFill>
              <a:prstDash val="lgDash"/>
            </a:ln>
          </c:spPr>
          <c:marker>
            <c:symbol val="none"/>
          </c:marker>
          <c:xVal>
            <c:numLit>
              <c:formatCode>General</c:formatCode>
              <c:ptCount val="2"/>
              <c:pt idx="0">
                <c:v>-8</c:v>
              </c:pt>
              <c:pt idx="1">
                <c:v>12</c:v>
              </c:pt>
            </c:numLit>
          </c:xVal>
          <c:yVal>
            <c:numLit>
              <c:formatCode>General</c:formatCode>
              <c:ptCount val="2"/>
              <c:pt idx="0">
                <c:v>-8</c:v>
              </c:pt>
              <c:pt idx="1">
                <c:v>12</c:v>
              </c:pt>
            </c:numLit>
          </c:yVal>
          <c:smooth val="0"/>
          <c:extLst>
            <c:ext xmlns:c16="http://schemas.microsoft.com/office/drawing/2014/chart" uri="{C3380CC4-5D6E-409C-BE32-E72D297353CC}">
              <c16:uniqueId val="{00000004-75CB-4F13-919E-283D2AE5D61B}"/>
            </c:ext>
          </c:extLst>
        </c:ser>
        <c:dLbls>
          <c:showLegendKey val="0"/>
          <c:showVal val="0"/>
          <c:showCatName val="0"/>
          <c:showSerName val="0"/>
          <c:showPercent val="0"/>
          <c:showBubbleSize val="0"/>
        </c:dLbls>
        <c:axId val="781755104"/>
        <c:axId val="781738880"/>
      </c:scatterChart>
      <c:valAx>
        <c:axId val="781755104"/>
        <c:scaling>
          <c:orientation val="minMax"/>
          <c:max val="12"/>
          <c:min val="-8"/>
        </c:scaling>
        <c:delete val="0"/>
        <c:axPos val="b"/>
        <c:title>
          <c:tx>
            <c:rich>
              <a:bodyPr/>
              <a:lstStyle/>
              <a:p>
                <a:pPr>
                  <a:defRPr sz="800" b="0">
                    <a:latin typeface="Arial"/>
                    <a:ea typeface="Arial"/>
                    <a:cs typeface="Arial"/>
                  </a:defRPr>
                </a:pPr>
                <a:r>
                  <a:rPr lang="en-IN"/>
                  <a:t>Pred(Three year ROI)</a:t>
                </a:r>
              </a:p>
            </c:rich>
          </c:tx>
          <c:overlay val="0"/>
        </c:title>
        <c:numFmt formatCode="General" sourceLinked="0"/>
        <c:majorTickMark val="cross"/>
        <c:minorTickMark val="none"/>
        <c:tickLblPos val="nextTo"/>
        <c:txPr>
          <a:bodyPr rot="0" vert="horz"/>
          <a:lstStyle/>
          <a:p>
            <a:pPr>
              <a:defRPr sz="700"/>
            </a:pPr>
            <a:endParaRPr lang="en-US"/>
          </a:p>
        </c:txPr>
        <c:crossAx val="781738880"/>
        <c:crosses val="autoZero"/>
        <c:crossBetween val="midCat"/>
      </c:valAx>
      <c:valAx>
        <c:axId val="781738880"/>
        <c:scaling>
          <c:orientation val="minMax"/>
          <c:max val="12"/>
          <c:min val="-8"/>
        </c:scaling>
        <c:delete val="0"/>
        <c:axPos val="l"/>
        <c:title>
          <c:tx>
            <c:rich>
              <a:bodyPr/>
              <a:lstStyle/>
              <a:p>
                <a:pPr>
                  <a:defRPr sz="800" b="0">
                    <a:latin typeface="Arial"/>
                    <a:ea typeface="Arial"/>
                    <a:cs typeface="Arial"/>
                  </a:defRPr>
                </a:pPr>
                <a:r>
                  <a:rPr lang="en-IN"/>
                  <a:t>Three year ROI</a:t>
                </a:r>
              </a:p>
            </c:rich>
          </c:tx>
          <c:overlay val="0"/>
        </c:title>
        <c:numFmt formatCode="General" sourceLinked="0"/>
        <c:majorTickMark val="cross"/>
        <c:minorTickMark val="none"/>
        <c:tickLblPos val="nextTo"/>
        <c:txPr>
          <a:bodyPr/>
          <a:lstStyle/>
          <a:p>
            <a:pPr>
              <a:defRPr sz="700"/>
            </a:pPr>
            <a:endParaRPr lang="en-US"/>
          </a:p>
        </c:txPr>
        <c:crossAx val="78175510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Three year ROI</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'Linear regression(Verification)'!$B$92:$B$160</c:f>
              <c:strCache>
                <c:ptCount val="69"/>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strCache>
            </c:strRef>
          </c:cat>
          <c:val>
            <c:numRef>
              <c:f>'Linear regression(Verification)'!$H$92:$H$160</c:f>
              <c:numCache>
                <c:formatCode>0.000</c:formatCode>
                <c:ptCount val="69"/>
                <c:pt idx="0">
                  <c:v>-2.1027691624729794</c:v>
                </c:pt>
                <c:pt idx="1">
                  <c:v>-1.812031492777517</c:v>
                </c:pt>
                <c:pt idx="2">
                  <c:v>-1.49298344314773</c:v>
                </c:pt>
                <c:pt idx="3">
                  <c:v>-1.964088184620236</c:v>
                </c:pt>
                <c:pt idx="4">
                  <c:v>-1.2812905490619662</c:v>
                </c:pt>
                <c:pt idx="5">
                  <c:v>-1.1841890552222243</c:v>
                </c:pt>
                <c:pt idx="6">
                  <c:v>-1.164119834571552</c:v>
                </c:pt>
                <c:pt idx="7">
                  <c:v>-1.094919567630207</c:v>
                </c:pt>
                <c:pt idx="8">
                  <c:v>-0.92370310894504626</c:v>
                </c:pt>
                <c:pt idx="9">
                  <c:v>-0.99840104641858951</c:v>
                </c:pt>
                <c:pt idx="10">
                  <c:v>-0.78636713566152572</c:v>
                </c:pt>
                <c:pt idx="11">
                  <c:v>-0.81367492495680127</c:v>
                </c:pt>
                <c:pt idx="12">
                  <c:v>-1.0002076356925931</c:v>
                </c:pt>
                <c:pt idx="13">
                  <c:v>-0.8775591326758192</c:v>
                </c:pt>
                <c:pt idx="14">
                  <c:v>-0.84394722901036145</c:v>
                </c:pt>
                <c:pt idx="15">
                  <c:v>-0.63842636834214594</c:v>
                </c:pt>
                <c:pt idx="16">
                  <c:v>-0.65781215839134466</c:v>
                </c:pt>
                <c:pt idx="17">
                  <c:v>-0.45233373499212937</c:v>
                </c:pt>
                <c:pt idx="18">
                  <c:v>-0.44987940861213344</c:v>
                </c:pt>
                <c:pt idx="19">
                  <c:v>-0.33414124648626459</c:v>
                </c:pt>
                <c:pt idx="20">
                  <c:v>-1.6277270707484073</c:v>
                </c:pt>
                <c:pt idx="21">
                  <c:v>-0.3251179452013821</c:v>
                </c:pt>
                <c:pt idx="22">
                  <c:v>-0.78172868995088329</c:v>
                </c:pt>
                <c:pt idx="23">
                  <c:v>-0.94820834084036354</c:v>
                </c:pt>
                <c:pt idx="24">
                  <c:v>-0.25504147274425837</c:v>
                </c:pt>
                <c:pt idx="25">
                  <c:v>-0.26634585818595174</c:v>
                </c:pt>
                <c:pt idx="26">
                  <c:v>2.2410313830833323E-4</c:v>
                </c:pt>
                <c:pt idx="27">
                  <c:v>-5.2494893179887446E-2</c:v>
                </c:pt>
                <c:pt idx="28">
                  <c:v>5.1024089174644127E-3</c:v>
                </c:pt>
                <c:pt idx="29">
                  <c:v>0.29490794828110956</c:v>
                </c:pt>
                <c:pt idx="30">
                  <c:v>3.742990117473506E-3</c:v>
                </c:pt>
                <c:pt idx="31">
                  <c:v>0.32038891698182448</c:v>
                </c:pt>
                <c:pt idx="32">
                  <c:v>0.14963079237511029</c:v>
                </c:pt>
                <c:pt idx="33">
                  <c:v>-0.53885019554142566</c:v>
                </c:pt>
                <c:pt idx="34">
                  <c:v>0.12469408023499756</c:v>
                </c:pt>
                <c:pt idx="35">
                  <c:v>0.28705640934226451</c:v>
                </c:pt>
                <c:pt idx="36">
                  <c:v>0.45688612481863961</c:v>
                </c:pt>
                <c:pt idx="37">
                  <c:v>0.43280840944578952</c:v>
                </c:pt>
                <c:pt idx="38">
                  <c:v>0.57465702068569424</c:v>
                </c:pt>
                <c:pt idx="39">
                  <c:v>0.51118731251724892</c:v>
                </c:pt>
                <c:pt idx="40">
                  <c:v>0.57248848479039682</c:v>
                </c:pt>
                <c:pt idx="41">
                  <c:v>-1.4076648856821281</c:v>
                </c:pt>
                <c:pt idx="42">
                  <c:v>0.23050483378239855</c:v>
                </c:pt>
                <c:pt idx="43">
                  <c:v>0.47359691179573055</c:v>
                </c:pt>
                <c:pt idx="44">
                  <c:v>0.59491901625067178</c:v>
                </c:pt>
                <c:pt idx="45">
                  <c:v>-0.52985851723582744</c:v>
                </c:pt>
                <c:pt idx="46">
                  <c:v>-0.80341160370082831</c:v>
                </c:pt>
                <c:pt idx="47">
                  <c:v>0.47102062012337947</c:v>
                </c:pt>
                <c:pt idx="48">
                  <c:v>0.86378052670673988</c:v>
                </c:pt>
                <c:pt idx="49">
                  <c:v>0.85350093785253811</c:v>
                </c:pt>
                <c:pt idx="50">
                  <c:v>0.76798927062446964</c:v>
                </c:pt>
                <c:pt idx="51">
                  <c:v>0.91496453805915545</c:v>
                </c:pt>
                <c:pt idx="52">
                  <c:v>0.85200908878519499</c:v>
                </c:pt>
                <c:pt idx="53">
                  <c:v>0.23167020166963537</c:v>
                </c:pt>
                <c:pt idx="54">
                  <c:v>1.0720644088175295</c:v>
                </c:pt>
                <c:pt idx="55">
                  <c:v>1.0457382802113087</c:v>
                </c:pt>
                <c:pt idx="56">
                  <c:v>1.2634693801883949</c:v>
                </c:pt>
                <c:pt idx="57">
                  <c:v>1.2475094615479683</c:v>
                </c:pt>
                <c:pt idx="58">
                  <c:v>1.4560214627538257</c:v>
                </c:pt>
                <c:pt idx="59">
                  <c:v>0.82861957315945189</c:v>
                </c:pt>
                <c:pt idx="60">
                  <c:v>1.2855757544111679</c:v>
                </c:pt>
                <c:pt idx="61">
                  <c:v>-9.0204343415587626E-2</c:v>
                </c:pt>
                <c:pt idx="62">
                  <c:v>1.9757329972226658</c:v>
                </c:pt>
                <c:pt idx="63">
                  <c:v>1.8469829210955755</c:v>
                </c:pt>
                <c:pt idx="64">
                  <c:v>1.3105610702247881</c:v>
                </c:pt>
                <c:pt idx="65">
                  <c:v>0.37807820117197116</c:v>
                </c:pt>
                <c:pt idx="66">
                  <c:v>1.8117394169528915</c:v>
                </c:pt>
                <c:pt idx="67">
                  <c:v>1.2871679546579922</c:v>
                </c:pt>
                <c:pt idx="68">
                  <c:v>1.7025064064043287</c:v>
                </c:pt>
              </c:numCache>
            </c:numRef>
          </c:val>
          <c:extLst>
            <c:ext xmlns:c16="http://schemas.microsoft.com/office/drawing/2014/chart" uri="{C3380CC4-5D6E-409C-BE32-E72D297353CC}">
              <c16:uniqueId val="{00000000-80BA-4107-AB48-0B4F0FB8A2ED}"/>
            </c:ext>
          </c:extLst>
        </c:ser>
        <c:dLbls>
          <c:showLegendKey val="0"/>
          <c:showVal val="0"/>
          <c:showCatName val="0"/>
          <c:showSerName val="0"/>
          <c:showPercent val="0"/>
          <c:showBubbleSize val="0"/>
        </c:dLbls>
        <c:gapWidth val="60"/>
        <c:overlap val="-30"/>
        <c:axId val="781741792"/>
        <c:axId val="781742208"/>
      </c:barChart>
      <c:catAx>
        <c:axId val="781741792"/>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781742208"/>
        <c:crosses val="autoZero"/>
        <c:auto val="1"/>
        <c:lblAlgn val="ctr"/>
        <c:lblOffset val="100"/>
        <c:noMultiLvlLbl val="0"/>
      </c:catAx>
      <c:valAx>
        <c:axId val="781742208"/>
        <c:scaling>
          <c:orientation val="minMax"/>
          <c:max val="2.5"/>
          <c:min val="-2.5"/>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78174179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31" noThreeD="1" sel="1" val="0">
  <itemLst>
    <item val="Summary statistics"/>
    <item val="Correlation matrix"/>
    <item val="Regression of variable Three year ROI"/>
    <item val="Goodness of fit statistics (Three year ROI)"/>
    <item val="Analysis of variance  (Three year ROI)"/>
    <item val="Model parameters (Three year ROI)"/>
    <item val="Equation of the model (Three year ROI)"/>
    <item val="Standardized coefficients (Three year ROI)"/>
    <item val="Predictions and residuals (Three year ROI)"/>
    <item val="Test on the normality of the residuals (Shapiro-Wilk) (Three year ROI)"/>
  </itemLst>
</formControlPr>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4.png"/><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6.png"/><Relationship Id="rId10" Type="http://schemas.openxmlformats.org/officeDocument/2006/relationships/chart" Target="../charts/chart5.xml"/><Relationship Id="rId4" Type="http://schemas.openxmlformats.org/officeDocument/2006/relationships/image" Target="../media/image5.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18143</xdr:colOff>
      <xdr:row>48</xdr:row>
      <xdr:rowOff>117475</xdr:rowOff>
    </xdr:from>
    <xdr:to>
      <xdr:col>15</xdr:col>
      <xdr:colOff>624029</xdr:colOff>
      <xdr:row>70</xdr:row>
      <xdr:rowOff>79376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438572" y="10150475"/>
          <a:ext cx="10774957" cy="4352472"/>
        </a:xfrm>
        <a:prstGeom prst="rect">
          <a:avLst/>
        </a:prstGeom>
      </xdr:spPr>
    </xdr:pic>
    <xdr:clientData/>
  </xdr:twoCellAnchor>
  <xdr:twoCellAnchor>
    <xdr:from>
      <xdr:col>7</xdr:col>
      <xdr:colOff>36285</xdr:colOff>
      <xdr:row>21</xdr:row>
      <xdr:rowOff>27213</xdr:rowOff>
    </xdr:from>
    <xdr:to>
      <xdr:col>13</xdr:col>
      <xdr:colOff>489857</xdr:colOff>
      <xdr:row>47</xdr:row>
      <xdr:rowOff>117929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456714" y="4472213"/>
          <a:ext cx="6985000" cy="52795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Given the</a:t>
          </a:r>
          <a:r>
            <a:rPr lang="en-IN" sz="1100" baseline="0"/>
            <a:t> data available to us, we implemented of the following steps to construct our model.</a:t>
          </a:r>
        </a:p>
        <a:p>
          <a:endParaRPr lang="en-IN" sz="1100" baseline="0"/>
        </a:p>
        <a:p>
          <a:r>
            <a:rPr lang="en-IN" sz="1100" baseline="0"/>
            <a:t>Here we thought of our independent variable (x) as Investment and dependent variable (y) as Three year ROI as one can think of a causal relation between investment and ROI. We determined </a:t>
          </a:r>
          <a:r>
            <a:rPr lang="en-IN" sz="1100" b="1" baseline="0"/>
            <a:t>Coefficient of linear regression (a)</a:t>
          </a:r>
          <a:r>
            <a:rPr lang="en-IN" sz="1100" baseline="0"/>
            <a:t> and </a:t>
          </a:r>
          <a:r>
            <a:rPr lang="en-IN" sz="1100" b="1" baseline="0"/>
            <a:t>Intercept (b)</a:t>
          </a:r>
          <a:r>
            <a:rPr lang="en-IN" sz="1100" baseline="0"/>
            <a:t> to be the decision variables.  Thus our linear regression model would be</a:t>
          </a:r>
          <a:r>
            <a:rPr lang="en-IN" sz="1100" b="1" i="1" baseline="0"/>
            <a:t>: y = ax + b</a:t>
          </a:r>
          <a:r>
            <a:rPr lang="en-IN" sz="1100" baseline="0"/>
            <a:t>. Since both a and b are decision variables here, we would require non-linear optimization algorithm to arrive at a reasonable output.</a:t>
          </a:r>
        </a:p>
        <a:p>
          <a:endParaRPr lang="en-IN" sz="1100" baseline="0"/>
        </a:p>
        <a:p>
          <a:r>
            <a:rPr lang="en-IN" sz="1100" baseline="0"/>
            <a:t>There was no missing data that featured in the dataset and all the values pertaining to the initial dataset seemed appropriate as it was hard to single out any single value that maybe causally attributed to be an outlier.</a:t>
          </a:r>
        </a:p>
        <a:p>
          <a:endParaRPr lang="en-IN" sz="1100" baseline="0"/>
        </a:p>
        <a:p>
          <a:r>
            <a:rPr lang="en-IN" sz="1100" baseline="0"/>
            <a:t>Steps that were followed to carry out the regression were as follows:</a:t>
          </a:r>
        </a:p>
        <a:p>
          <a:endParaRPr lang="en-IN" sz="1100" baseline="0"/>
        </a:p>
        <a:p>
          <a:r>
            <a:rPr lang="en-IN" sz="1100" baseline="0"/>
            <a:t>1. First we calculated Three year ROI using the model stated above.</a:t>
          </a:r>
        </a:p>
        <a:p>
          <a:r>
            <a:rPr lang="en-IN" sz="1100" baseline="0"/>
            <a:t>2. Following that we calculated the error in actual three year ROI value and calculated three year ROI value.</a:t>
          </a:r>
        </a:p>
        <a:p>
          <a:r>
            <a:rPr lang="en-IN" sz="1100" baseline="0"/>
            <a:t>3. Then we obtained the square of error values for each individual error.</a:t>
          </a:r>
        </a:p>
        <a:p>
          <a:r>
            <a:rPr lang="en-IN" sz="1100" baseline="0"/>
            <a:t>4. Finally we found the root mean square of errors for each row. </a:t>
          </a:r>
        </a:p>
        <a:p>
          <a:endParaRPr lang="en-IN" sz="1100" baseline="0"/>
        </a:p>
        <a:p>
          <a:r>
            <a:rPr lang="en-IN" sz="1100" baseline="0"/>
            <a:t>The whole idea is to minimize the root mean square of errors by varying the values of a and b. This was done using GRG NonLinear method using solver which gave us the value of coefficient of linear regression as </a:t>
          </a:r>
          <a:r>
            <a:rPr lang="en-IN" sz="1100" b="1" baseline="0"/>
            <a:t>1.174</a:t>
          </a:r>
          <a:r>
            <a:rPr lang="en-IN" sz="1100" baseline="0"/>
            <a:t> and intercept value as</a:t>
          </a:r>
          <a:r>
            <a:rPr lang="en-IN" sz="1100" b="1" baseline="0"/>
            <a:t> -0.330</a:t>
          </a:r>
          <a:r>
            <a:rPr lang="en-IN" sz="1100" b="0" baseline="0"/>
            <a:t>, which we can say with relative confidence achieves the value of one of the local optimal solution.</a:t>
          </a:r>
          <a:endParaRPr lang="en-IN" sz="1100" baseline="0"/>
        </a:p>
        <a:p>
          <a:endParaRPr lang="en-IN" sz="1100" baseline="0"/>
        </a:p>
        <a:p>
          <a:r>
            <a:rPr lang="en-IN" sz="1100" baseline="0"/>
            <a:t>After that we proceeded to calculated the value of R using CORREL() between investment and three year ROI data, as can be seen from the formula used in cell J8. R^2 was obtained by squaring previously obtained R, which gives us a result of 0.25, demonstrating very weak correlation between Investment made and Three year ROI.</a:t>
          </a:r>
        </a:p>
        <a:p>
          <a:endParaRPr lang="en-IN" sz="1100" baseline="0"/>
        </a:p>
        <a:p>
          <a:r>
            <a:rPr lang="en-IN" sz="1100" baseline="0"/>
            <a:t>In the context of data and the problem, I believe its a reasonable assumption to make that its difficult to make accurate prediction on three year ROI based on simply investment data as three year ROi may have direct causal relation with many other variables that remain undiscussed in the given dataset. Availability of more data in terms of more datapoints and variables could probably lead us to come up with a more robust model with a higher correlation value.</a:t>
          </a:r>
        </a:p>
        <a:p>
          <a:endParaRPr lang="en-IN" sz="1100" baseline="0"/>
        </a:p>
        <a:p>
          <a:endParaRPr lang="en-IN"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81188" hidden="1">
          <a:extLst>
            <a:ext uri="{FF2B5EF4-FFF2-40B4-BE49-F238E27FC236}">
              <a16:creationId xmlns:a16="http://schemas.microsoft.com/office/drawing/2014/main" id="{00000000-0008-0000-0100-000002000000}"/>
            </a:ext>
          </a:extLst>
        </xdr:cNvPr>
        <xdr:cNvSpPr txBox="1"/>
      </xdr:nvSpPr>
      <xdr:spPr>
        <a:xfrm>
          <a:off x="1022350" y="9842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RunProcREG
Form53.txt
TextBoxList,TextBox,Sheet1,False,03,False,,False,,,
CheckBoxTrans,CheckBox,False,False,04,False,Trans,False,,,
ComboBox_TestMethod,ComboBox,0,True,200000000200_Validation,True,Select the method for the extraction of validation data,False,,,
TextBoxTestNumber,TextBox,1,True,200000000400_Validation,True,,False,,,
RefEditGroup,RefEdit1,,True,200000000600_Validation,True,Group variable:,True,,,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CheckBoxSlopes,CheckBox,False,False,510000000401_Outputs|Means,False,Comparison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CheckBoxMultiCo,CheckBox,True,True,500000000200_Outputs|General,True,Multicolinearity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CheckBoxLevene,CheckBox,False,False,530000000000_Outputs|Test assumptions,False,Levene's test,False,,,
CheckBox_Intercept,CheckBox,False,True,100000000000_Options|Model,True,Fixed Intercept,False,,,
TextBox_Intercept,TextBox,0,True,100000010000_Options|Model,True,Fixed Intercept:,False,,,
TextBoxTol,TextBox,0.0001,True,100000020000_Options|Model,True,Tolerance:,False,,,
TextBox_Conf,TextBox,99,True,100000010100_Options|Model,True,Confidence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CheckBoxNested,CheckBox,False,True,110000000100_Options|ANOVA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RefEdit_QPred,RefEdit1,,True,300000000402_Prediction,True,Qualitative:,True,,,
RefEdit_XPred,RefEdit1,,True,300000000302_Prediction,True,Quantitative:,True,,,
CheckBox_ObsLabelsPred,CheckBox,False,True,300000000502_Prediction,True,Observation labels,False,,,
RefEdit_PredLabels,RefEdit1,,True,300000000602_Prediction,True,,True,,,
OptionButton_MVEstimate,OptionButton,True,True,400000000000_Missing data,True,Estimate missing data,False,,,
OptionButton_MeanMode,OptionButton,False,True,400000000100_Missing data,True,Mean or mode,False,,,
OptionButton_NN,OptionButton,True,True,400000010100_Missing data,True,Nearest neighbor,False,,,
OptionButton_MVRemove,OptionButton,False,True,400000000200_Missing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labels,True,,,
CheckBox_ObsLabels,CheckBox,False,True,000000010301_General,True,Observation labels,False,,,
RefEdit_Wr,RefEdit1,,True,000000060301_General,True,Regression weights:,True,,,
CheckBox_Wr,CheckBox,False,True,000000050301_General,True,Regression weights,False,,,
RefEdit_ObsLabels,RefEdit1,,True,000000020301_General,True,Observation labels:,True,,,
CheckBox_W,CheckBox,False,True,000000030301_General,True,Observation weights,False,,,
RefEdit_W,RefEdit1,,True,000000040301_General,True,Observation weights:,True,,,
FileSelect2,CommandButton,,False,300000000702_Prediction,False,,False,,,
CheckBoxNorm,CheckBox,True,True,530000000100_Outputs|Test assumptions,True,Normality test,False,,,
OptionButtonMean,OptionButton,True,True,530000000200_Outputs|Test assumptions,True,Mean,False,,,
OptionButtonMedian,OptionButton,False,True,530000010200_Outputs|Test assumptions,True,Median,False,,,
RefEdit_Y,RefEdit1,Three year ROI,True,000000010200_General,True,Y / Dependent variables:,True,,,
FileSelect1,CommandButton,,False,000000020200_General,False,,False,,,
ScrollBarSelect,ScrollBar,1,False,05,False,,,,,
CheckBox_X,CheckBox,True,True,000000050200_General,True,Quantitative,False,,,
RefEdit_X,RefEdit1,Investment,True,000002050200_General,True,X / Explanatory variables:,True,,,
CheckBox_Q,CheckBox,False,True,000003050200_General,True,Qualitative,False,,,
RefEdit_Q,RefEdit1,,True,000004050200_General,True,Qualitative:,True,,,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CheckBoxRand,CheckBox,False,True,110000000200_Options|ANOVA / ANCOVA,True,Random effects,False,,,
CheckBoxRestricted,CheckBox,False,True,110000010200_Options|ANOVA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xdr:from>
      <xdr:col>2</xdr:col>
      <xdr:colOff>12700</xdr:colOff>
      <xdr:row>5</xdr:row>
      <xdr:rowOff>0</xdr:rowOff>
    </xdr:from>
    <xdr:to>
      <xdr:col>2</xdr:col>
      <xdr:colOff>38100</xdr:colOff>
      <xdr:row>5</xdr:row>
      <xdr:rowOff>25400</xdr:rowOff>
    </xdr:to>
    <xdr:sp macro="" textlink="">
      <xdr:nvSpPr>
        <xdr:cNvPr id="3" name="L181188" hidden="1">
          <a:extLst>
            <a:ext uri="{FF2B5EF4-FFF2-40B4-BE49-F238E27FC236}">
              <a16:creationId xmlns:a16="http://schemas.microsoft.com/office/drawing/2014/main" id="{00000000-0008-0000-0100-000003000000}"/>
            </a:ext>
          </a:extLst>
        </xdr:cNvPr>
        <xdr:cNvSpPr txBox="1"/>
      </xdr:nvSpPr>
      <xdr:spPr>
        <a:xfrm>
          <a:off x="1022350" y="9842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1
ListBox
53
ListBoxVar
RefEdit_Y
1
6
Observation,0
Investment,0
Three year ROI,-1
y-calculated,0
Error,0
Error^2,0
</a:t>
          </a:r>
        </a:p>
      </xdr:txBody>
    </xdr:sp>
    <xdr:clientData/>
  </xdr:twoCellAnchor>
  <xdr:twoCellAnchor>
    <xdr:from>
      <xdr:col>2</xdr:col>
      <xdr:colOff>12700</xdr:colOff>
      <xdr:row>5</xdr:row>
      <xdr:rowOff>0</xdr:rowOff>
    </xdr:from>
    <xdr:to>
      <xdr:col>2</xdr:col>
      <xdr:colOff>38100</xdr:colOff>
      <xdr:row>5</xdr:row>
      <xdr:rowOff>25400</xdr:rowOff>
    </xdr:to>
    <xdr:sp macro="" textlink="">
      <xdr:nvSpPr>
        <xdr:cNvPr id="4" name="L281188" hidden="1">
          <a:extLst>
            <a:ext uri="{FF2B5EF4-FFF2-40B4-BE49-F238E27FC236}">
              <a16:creationId xmlns:a16="http://schemas.microsoft.com/office/drawing/2014/main" id="{00000000-0008-0000-0100-000004000000}"/>
            </a:ext>
          </a:extLst>
        </xdr:cNvPr>
        <xdr:cNvSpPr txBox="1"/>
      </xdr:nvSpPr>
      <xdr:spPr>
        <a:xfrm>
          <a:off x="1022350" y="9842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1
ListBox
53
ListBoxVar
RefEdit_X
1
6
Observation,0
Investment,-1
Three year ROI,0
y-calculated,0
Error,0
Error^2,0
</a:t>
          </a:r>
        </a:p>
      </xdr:txBody>
    </xdr:sp>
    <xdr:clientData/>
  </xdr:twoCellAnchor>
  <xdr:twoCellAnchor editAs="absolute">
    <xdr:from>
      <xdr:col>1</xdr:col>
      <xdr:colOff>6350</xdr:colOff>
      <xdr:row>5</xdr:row>
      <xdr:rowOff>6350</xdr:rowOff>
    </xdr:from>
    <xdr:to>
      <xdr:col>4</xdr:col>
      <xdr:colOff>6350</xdr:colOff>
      <xdr:row>5</xdr:row>
      <xdr:rowOff>473075</xdr:rowOff>
    </xdr:to>
    <xdr:sp macro="" textlink="">
      <xdr:nvSpPr>
        <xdr:cNvPr id="5" name="BK81188">
          <a:extLst>
            <a:ext uri="{FF2B5EF4-FFF2-40B4-BE49-F238E27FC236}">
              <a16:creationId xmlns:a16="http://schemas.microsoft.com/office/drawing/2014/main" id="{00000000-0008-0000-0100-000005000000}"/>
            </a:ext>
          </a:extLst>
        </xdr:cNvPr>
        <xdr:cNvSpPr/>
      </xdr:nvSpPr>
      <xdr:spPr>
        <a:xfrm>
          <a:off x="355600" y="990600"/>
          <a:ext cx="19812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6" name="BT81188">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445770" y="1038225"/>
          <a:ext cx="361950" cy="361950"/>
        </a:xfrm>
        <a:prstGeom prst="rect">
          <a:avLst/>
        </a:prstGeom>
      </xdr:spPr>
    </xdr:pic>
    <xdr:clientData/>
  </xdr:twoCellAnchor>
  <xdr:twoCellAnchor editAs="absolute">
    <xdr:from>
      <xdr:col>1</xdr:col>
      <xdr:colOff>576580</xdr:colOff>
      <xdr:row>5</xdr:row>
      <xdr:rowOff>53975</xdr:rowOff>
    </xdr:from>
    <xdr:to>
      <xdr:col>2</xdr:col>
      <xdr:colOff>278130</xdr:colOff>
      <xdr:row>5</xdr:row>
      <xdr:rowOff>415925</xdr:rowOff>
    </xdr:to>
    <xdr:pic macro="[0]!AddRemovGrid">
      <xdr:nvPicPr>
        <xdr:cNvPr id="7" name="RM81188">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925830" y="1038225"/>
          <a:ext cx="361950" cy="361950"/>
        </a:xfrm>
        <a:prstGeom prst="rect">
          <a:avLst/>
        </a:prstGeom>
      </xdr:spPr>
    </xdr:pic>
    <xdr:clientData/>
  </xdr:twoCellAnchor>
  <xdr:twoCellAnchor editAs="absolute">
    <xdr:from>
      <xdr:col>1</xdr:col>
      <xdr:colOff>576580</xdr:colOff>
      <xdr:row>5</xdr:row>
      <xdr:rowOff>53975</xdr:rowOff>
    </xdr:from>
    <xdr:to>
      <xdr:col>2</xdr:col>
      <xdr:colOff>278130</xdr:colOff>
      <xdr:row>5</xdr:row>
      <xdr:rowOff>415925</xdr:rowOff>
    </xdr:to>
    <xdr:pic macro="[0]!AddRemovGrid">
      <xdr:nvPicPr>
        <xdr:cNvPr id="8" name="AD81188" hidden="1">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925830" y="1038225"/>
          <a:ext cx="361950" cy="361950"/>
        </a:xfrm>
        <a:prstGeom prst="rect">
          <a:avLst/>
        </a:prstGeom>
      </xdr:spPr>
    </xdr:pic>
    <xdr:clientData/>
  </xdr:twoCellAnchor>
  <xdr:twoCellAnchor editAs="absolute">
    <xdr:from>
      <xdr:col>2</xdr:col>
      <xdr:colOff>396240</xdr:colOff>
      <xdr:row>5</xdr:row>
      <xdr:rowOff>53975</xdr:rowOff>
    </xdr:from>
    <xdr:to>
      <xdr:col>3</xdr:col>
      <xdr:colOff>97790</xdr:colOff>
      <xdr:row>5</xdr:row>
      <xdr:rowOff>415925</xdr:rowOff>
    </xdr:to>
    <xdr:pic macro="[0]!SendToOfficeLocal">
      <xdr:nvPicPr>
        <xdr:cNvPr id="9" name="WD8118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1405890" y="1038225"/>
          <a:ext cx="361950" cy="361950"/>
        </a:xfrm>
        <a:prstGeom prst="rect">
          <a:avLst/>
        </a:prstGeom>
      </xdr:spPr>
    </xdr:pic>
    <xdr:clientData/>
  </xdr:twoCellAnchor>
  <xdr:twoCellAnchor editAs="absolute">
    <xdr:from>
      <xdr:col>3</xdr:col>
      <xdr:colOff>215900</xdr:colOff>
      <xdr:row>5</xdr:row>
      <xdr:rowOff>53975</xdr:rowOff>
    </xdr:from>
    <xdr:to>
      <xdr:col>3</xdr:col>
      <xdr:colOff>577850</xdr:colOff>
      <xdr:row>5</xdr:row>
      <xdr:rowOff>415925</xdr:rowOff>
    </xdr:to>
    <xdr:pic macro="[0]!SendToOfficeLocal">
      <xdr:nvPicPr>
        <xdr:cNvPr id="10" name="PT81188">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5"/>
        <a:stretch>
          <a:fillRect/>
        </a:stretch>
      </xdr:blipFill>
      <xdr:spPr>
        <a:xfrm>
          <a:off x="1885950" y="1038225"/>
          <a:ext cx="361950" cy="361950"/>
        </a:xfrm>
        <a:prstGeom prst="rect">
          <a:avLst/>
        </a:prstGeom>
      </xdr:spPr>
    </xdr:pic>
    <xdr:clientData/>
  </xdr:twoCellAnchor>
  <xdr:twoCellAnchor>
    <xdr:from>
      <xdr:col>1</xdr:col>
      <xdr:colOff>0</xdr:colOff>
      <xdr:row>69</xdr:row>
      <xdr:rowOff>0</xdr:rowOff>
    </xdr:from>
    <xdr:to>
      <xdr:col>7</xdr:col>
      <xdr:colOff>0</xdr:colOff>
      <xdr:row>86</xdr:row>
      <xdr:rowOff>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162</xdr:row>
      <xdr:rowOff>0</xdr:rowOff>
    </xdr:from>
    <xdr:to>
      <xdr:col>7</xdr:col>
      <xdr:colOff>0</xdr:colOff>
      <xdr:row>179</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162</xdr:row>
      <xdr:rowOff>0</xdr:rowOff>
    </xdr:from>
    <xdr:to>
      <xdr:col>13</xdr:col>
      <xdr:colOff>127000</xdr:colOff>
      <xdr:row>179</xdr:row>
      <xdr:rowOff>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181</xdr:row>
      <xdr:rowOff>0</xdr:rowOff>
    </xdr:from>
    <xdr:to>
      <xdr:col>7</xdr:col>
      <xdr:colOff>0</xdr:colOff>
      <xdr:row>198</xdr:row>
      <xdr:rowOff>0</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127000</xdr:colOff>
      <xdr:row>181</xdr:row>
      <xdr:rowOff>0</xdr:rowOff>
    </xdr:from>
    <xdr:to>
      <xdr:col>13</xdr:col>
      <xdr:colOff>127000</xdr:colOff>
      <xdr:row>198</xdr:row>
      <xdr:rowOff>0</xdr:rowOff>
    </xdr:to>
    <xdr:graphicFrame macro="">
      <xdr:nvGraphicFramePr>
        <xdr:cNvPr id="15" name="Chart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254000</xdr:colOff>
      <xdr:row>181</xdr:row>
      <xdr:rowOff>0</xdr:rowOff>
    </xdr:from>
    <xdr:to>
      <xdr:col>19</xdr:col>
      <xdr:colOff>254000</xdr:colOff>
      <xdr:row>198</xdr:row>
      <xdr:rowOff>0</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200</xdr:row>
      <xdr:rowOff>0</xdr:rowOff>
    </xdr:from>
    <xdr:to>
      <xdr:col>7</xdr:col>
      <xdr:colOff>0</xdr:colOff>
      <xdr:row>217</xdr:row>
      <xdr:rowOff>0</xdr:rowOff>
    </xdr:to>
    <xdr:graphicFrame macro="">
      <xdr:nvGraphicFramePr>
        <xdr:cNvPr id="17" name="Chart 16">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6350</xdr:colOff>
          <xdr:row>6</xdr:row>
          <xdr:rowOff>6350</xdr:rowOff>
        </xdr:from>
        <xdr:to>
          <xdr:col>6</xdr:col>
          <xdr:colOff>6350</xdr:colOff>
          <xdr:row>7</xdr:row>
          <xdr:rowOff>6350</xdr:rowOff>
        </xdr:to>
        <xdr:sp macro="" textlink="">
          <xdr:nvSpPr>
            <xdr:cNvPr id="2049" name="DD56275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D6472F-00CC-4A48-8286-78A00C2372AF}" name="Table2" displayName="Table2" ref="P9:Q22" totalsRowShown="0">
  <autoFilter ref="P9:Q22" xr:uid="{11D6472F-00CC-4A48-8286-78A00C2372AF}"/>
  <tableColumns count="2">
    <tableColumn id="1" xr3:uid="{6883BBDC-1F62-4010-BEA7-4CFA69AEE940}" name="Cell Name"/>
    <tableColumn id="2" xr3:uid="{B8D4C74E-1ED1-465C-9715-A5E39251A0A4}" name="Referenc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FF87-E522-9F45-8340-6C2548C24CAC}">
  <sheetPr codeName="Sheet1"/>
  <dimension ref="A1:Q70"/>
  <sheetViews>
    <sheetView tabSelected="1" topLeftCell="A4" zoomScale="70" zoomScaleNormal="70" workbookViewId="0">
      <selection activeCell="I15" sqref="I15"/>
    </sheetView>
  </sheetViews>
  <sheetFormatPr defaultColWidth="10.6640625" defaultRowHeight="15.5" x14ac:dyDescent="0.35"/>
  <cols>
    <col min="1" max="1" width="15.1640625" bestFit="1" customWidth="1"/>
    <col min="2" max="2" width="14" bestFit="1" customWidth="1"/>
    <col min="3" max="3" width="18.1640625" bestFit="1" customWidth="1"/>
    <col min="4" max="5" width="14.33203125" bestFit="1" customWidth="1"/>
    <col min="8" max="8" width="29.83203125" bestFit="1" customWidth="1"/>
    <col min="9" max="9" width="39.33203125" bestFit="1" customWidth="1"/>
    <col min="16" max="16" width="41.25" bestFit="1" customWidth="1"/>
    <col min="17" max="17" width="18.08203125" bestFit="1" customWidth="1"/>
  </cols>
  <sheetData>
    <row r="1" spans="1:17" ht="21" x14ac:dyDescent="0.5">
      <c r="A1" s="1" t="s">
        <v>0</v>
      </c>
      <c r="B1" s="1" t="s">
        <v>1</v>
      </c>
      <c r="C1" s="1" t="s">
        <v>2</v>
      </c>
      <c r="D1" s="1" t="s">
        <v>3</v>
      </c>
      <c r="E1" s="1" t="s">
        <v>4</v>
      </c>
      <c r="F1" s="1" t="s">
        <v>5</v>
      </c>
    </row>
    <row r="2" spans="1:17" x14ac:dyDescent="0.35">
      <c r="A2" s="2">
        <v>7</v>
      </c>
      <c r="B2" s="2">
        <v>0.45600000000000002</v>
      </c>
      <c r="C2" s="2">
        <v>-4.1980000000000004</v>
      </c>
      <c r="D2" s="8">
        <f>Coefficient_of_linear_regression*B2+Intercept_of_linear_regression</f>
        <v>0.20554447050500335</v>
      </c>
      <c r="E2" s="8">
        <f>C2-D2</f>
        <v>-4.403544470505004</v>
      </c>
      <c r="F2" s="8">
        <f>E2^2</f>
        <v>19.391203903715194</v>
      </c>
      <c r="L2" s="5" t="s">
        <v>8</v>
      </c>
    </row>
    <row r="3" spans="1:17" x14ac:dyDescent="0.35">
      <c r="A3" s="2">
        <v>37</v>
      </c>
      <c r="B3" s="2">
        <v>0.11700000000000001</v>
      </c>
      <c r="C3" s="2">
        <v>-3.9870000000000001</v>
      </c>
      <c r="D3" s="8">
        <f t="shared" ref="D3:D33" si="0">Coefficient_of_linear_regression*B3+Intercept_of_linear_regression</f>
        <v>-0.1923075603289445</v>
      </c>
      <c r="E3" s="8">
        <f t="shared" ref="E3:E33" si="1">C3-D3</f>
        <v>-3.7946924396710555</v>
      </c>
      <c r="F3" s="8">
        <f t="shared" ref="F3:F66" si="2">E3^2</f>
        <v>14.399690711696667</v>
      </c>
      <c r="H3" s="3" t="s">
        <v>170</v>
      </c>
      <c r="I3" t="s">
        <v>171</v>
      </c>
    </row>
    <row r="4" spans="1:17" x14ac:dyDescent="0.35">
      <c r="A4" s="2">
        <v>42</v>
      </c>
      <c r="B4" s="2">
        <v>0.14499999999999999</v>
      </c>
      <c r="C4" s="2">
        <v>-3.286</v>
      </c>
      <c r="D4" s="8">
        <f t="shared" si="0"/>
        <v>-0.15944662562879544</v>
      </c>
      <c r="E4" s="8">
        <f t="shared" si="1"/>
        <v>-3.1265533743712046</v>
      </c>
      <c r="F4" s="8">
        <f t="shared" si="2"/>
        <v>9.7753360027919651</v>
      </c>
      <c r="H4" s="3" t="s">
        <v>172</v>
      </c>
      <c r="I4" t="s">
        <v>173</v>
      </c>
    </row>
    <row r="5" spans="1:17" x14ac:dyDescent="0.35">
      <c r="A5" s="2">
        <v>12</v>
      </c>
      <c r="B5" s="2">
        <v>1.26</v>
      </c>
      <c r="C5" s="2">
        <v>-2.964</v>
      </c>
      <c r="D5" s="8">
        <f t="shared" si="0"/>
        <v>1.14912273832357</v>
      </c>
      <c r="E5" s="8">
        <f t="shared" si="1"/>
        <v>-4.11312273832357</v>
      </c>
      <c r="F5" s="8">
        <f t="shared" si="2"/>
        <v>16.917778660514383</v>
      </c>
      <c r="H5" s="3" t="s">
        <v>174</v>
      </c>
      <c r="I5" t="s">
        <v>175</v>
      </c>
    </row>
    <row r="6" spans="1:17" x14ac:dyDescent="0.35">
      <c r="A6" s="2">
        <v>17</v>
      </c>
      <c r="B6" s="2">
        <v>0.19500000000000001</v>
      </c>
      <c r="C6" s="2">
        <v>-2.7839999999999998</v>
      </c>
      <c r="D6" s="8">
        <f t="shared" si="0"/>
        <v>-0.10076638509281491</v>
      </c>
      <c r="E6" s="8">
        <f t="shared" si="1"/>
        <v>-2.6832336149071847</v>
      </c>
      <c r="F6" s="8">
        <f t="shared" si="2"/>
        <v>7.1997426321678777</v>
      </c>
    </row>
    <row r="7" spans="1:17" x14ac:dyDescent="0.35">
      <c r="A7" s="2">
        <v>44</v>
      </c>
      <c r="B7" s="2">
        <v>4.9000000000000002E-2</v>
      </c>
      <c r="C7" s="2">
        <v>-2.7519999999999998</v>
      </c>
      <c r="D7" s="8">
        <f t="shared" si="0"/>
        <v>-0.27211268745787803</v>
      </c>
      <c r="E7" s="8">
        <f t="shared" si="1"/>
        <v>-2.4798873125421217</v>
      </c>
      <c r="F7" s="8">
        <f t="shared" si="2"/>
        <v>6.1498410829073871</v>
      </c>
    </row>
    <row r="8" spans="1:17" x14ac:dyDescent="0.35">
      <c r="A8" s="2">
        <v>6</v>
      </c>
      <c r="B8" s="2">
        <v>0.14099999999999999</v>
      </c>
      <c r="C8" s="2">
        <v>-2.6019999999999999</v>
      </c>
      <c r="D8" s="8">
        <f t="shared" si="0"/>
        <v>-0.16414104487167389</v>
      </c>
      <c r="E8" s="8">
        <f t="shared" si="1"/>
        <v>-2.4378589551283261</v>
      </c>
      <c r="F8" s="8">
        <f t="shared" si="2"/>
        <v>5.9431562850993735</v>
      </c>
      <c r="P8" s="9" t="s">
        <v>9</v>
      </c>
    </row>
    <row r="9" spans="1:17" x14ac:dyDescent="0.35">
      <c r="A9" s="2">
        <v>13</v>
      </c>
      <c r="B9" s="2">
        <v>0.153</v>
      </c>
      <c r="C9" s="2">
        <v>-2.4430000000000001</v>
      </c>
      <c r="D9" s="8">
        <f t="shared" si="0"/>
        <v>-0.15005778714303855</v>
      </c>
      <c r="E9" s="8">
        <f t="shared" si="1"/>
        <v>-2.2929422128569614</v>
      </c>
      <c r="F9" s="8">
        <f t="shared" si="2"/>
        <v>5.2575839915013791</v>
      </c>
      <c r="P9" t="s">
        <v>169</v>
      </c>
      <c r="Q9" t="s">
        <v>18</v>
      </c>
    </row>
    <row r="10" spans="1:17" x14ac:dyDescent="0.35">
      <c r="A10" s="2">
        <v>20</v>
      </c>
      <c r="B10" s="2">
        <v>0.121</v>
      </c>
      <c r="C10" s="2">
        <v>-2.1219999999999999</v>
      </c>
      <c r="D10" s="8">
        <f t="shared" si="0"/>
        <v>-0.18761314108606608</v>
      </c>
      <c r="E10" s="8">
        <f t="shared" si="1"/>
        <v>-1.9343868589139337</v>
      </c>
      <c r="F10" s="8">
        <f t="shared" si="2"/>
        <v>3.7418525199389148</v>
      </c>
      <c r="H10" s="3" t="s">
        <v>158</v>
      </c>
      <c r="I10" s="6">
        <v>1.1736048107196102</v>
      </c>
      <c r="P10" t="s">
        <v>10</v>
      </c>
      <c r="Q10" t="s">
        <v>176</v>
      </c>
    </row>
    <row r="11" spans="1:17" x14ac:dyDescent="0.35">
      <c r="A11" s="2">
        <v>32</v>
      </c>
      <c r="B11" s="2">
        <v>0.27900000000000003</v>
      </c>
      <c r="C11" s="2">
        <v>-2.093</v>
      </c>
      <c r="D11" s="8">
        <f t="shared" si="0"/>
        <v>-2.1835809923676508E-3</v>
      </c>
      <c r="E11" s="8">
        <f t="shared" si="1"/>
        <v>-2.0908164190076324</v>
      </c>
      <c r="F11" s="8">
        <f t="shared" si="2"/>
        <v>4.3715132979918989</v>
      </c>
      <c r="H11" s="3" t="s">
        <v>159</v>
      </c>
      <c r="I11" s="6">
        <v>-0.32961932318313891</v>
      </c>
      <c r="P11" t="s">
        <v>161</v>
      </c>
      <c r="Q11" t="s">
        <v>176</v>
      </c>
    </row>
    <row r="12" spans="1:17" x14ac:dyDescent="0.35">
      <c r="A12" s="2">
        <v>62</v>
      </c>
      <c r="B12" s="2">
        <v>0.106</v>
      </c>
      <c r="C12" s="2">
        <v>-1.8520000000000001</v>
      </c>
      <c r="D12" s="8">
        <f t="shared" si="0"/>
        <v>-0.20521721324686024</v>
      </c>
      <c r="E12" s="8">
        <f t="shared" si="1"/>
        <v>-1.6467827867531399</v>
      </c>
      <c r="F12" s="8">
        <f t="shared" si="2"/>
        <v>2.7118935467464373</v>
      </c>
      <c r="P12" t="s">
        <v>11</v>
      </c>
      <c r="Q12" t="s">
        <v>177</v>
      </c>
    </row>
    <row r="13" spans="1:17" x14ac:dyDescent="0.35">
      <c r="A13" s="2">
        <v>56</v>
      </c>
      <c r="B13" s="2">
        <v>0.20499999999999999</v>
      </c>
      <c r="C13" s="2">
        <v>-1.7929999999999999</v>
      </c>
      <c r="D13" s="8">
        <f t="shared" si="0"/>
        <v>-8.9030336985618824E-2</v>
      </c>
      <c r="E13" s="8">
        <f t="shared" si="1"/>
        <v>-1.703969663014381</v>
      </c>
      <c r="F13" s="8">
        <f t="shared" si="2"/>
        <v>2.9035126124733432</v>
      </c>
      <c r="P13" t="s">
        <v>4</v>
      </c>
      <c r="Q13" t="s">
        <v>162</v>
      </c>
    </row>
    <row r="14" spans="1:17" x14ac:dyDescent="0.35">
      <c r="A14" s="2">
        <v>25</v>
      </c>
      <c r="B14" s="2">
        <v>0.56000000000000005</v>
      </c>
      <c r="C14" s="2">
        <v>-1.7669999999999999</v>
      </c>
      <c r="D14" s="8">
        <f t="shared" si="0"/>
        <v>0.32759937081984292</v>
      </c>
      <c r="E14" s="8">
        <f t="shared" si="1"/>
        <v>-2.0945993708198429</v>
      </c>
      <c r="F14" s="8">
        <f t="shared" si="2"/>
        <v>4.3873465242388816</v>
      </c>
      <c r="H14" s="3" t="s">
        <v>160</v>
      </c>
      <c r="I14" s="7">
        <f>SQRT(SUM(Error_2)/COUNT(Observation))</f>
        <v>2.0635909038399323</v>
      </c>
      <c r="P14" t="s">
        <v>163</v>
      </c>
      <c r="Q14" t="s">
        <v>164</v>
      </c>
    </row>
    <row r="15" spans="1:17" x14ac:dyDescent="0.35">
      <c r="A15" s="2">
        <v>29</v>
      </c>
      <c r="B15" s="2">
        <v>0.34200000000000003</v>
      </c>
      <c r="C15" s="2">
        <v>-1.766</v>
      </c>
      <c r="D15" s="8">
        <f t="shared" si="0"/>
        <v>7.1753522082967813E-2</v>
      </c>
      <c r="E15" s="8">
        <f t="shared" si="1"/>
        <v>-1.8377535220829677</v>
      </c>
      <c r="F15" s="8">
        <f t="shared" si="2"/>
        <v>3.377338007928353</v>
      </c>
      <c r="P15" t="s">
        <v>12</v>
      </c>
      <c r="Q15" t="s">
        <v>178</v>
      </c>
    </row>
    <row r="16" spans="1:17" ht="46.5" x14ac:dyDescent="0.35">
      <c r="A16" s="2">
        <v>65</v>
      </c>
      <c r="B16" s="2">
        <v>0.33400000000000002</v>
      </c>
      <c r="C16" s="2">
        <v>-1.7050000000000001</v>
      </c>
      <c r="D16" s="8">
        <f t="shared" si="0"/>
        <v>6.2364683597210924E-2</v>
      </c>
      <c r="E16" s="8">
        <f t="shared" si="1"/>
        <v>-1.767364683597211</v>
      </c>
      <c r="F16" s="8">
        <f t="shared" si="2"/>
        <v>3.1235779248266695</v>
      </c>
      <c r="H16" s="4" t="s">
        <v>6</v>
      </c>
      <c r="I16" s="8">
        <f>CORREL(Investment,Three_year_ROI)</f>
        <v>0.50813211331708241</v>
      </c>
      <c r="P16" t="s">
        <v>165</v>
      </c>
      <c r="Q16" t="s">
        <v>178</v>
      </c>
    </row>
    <row r="17" spans="1:17" x14ac:dyDescent="0.35">
      <c r="A17" s="2">
        <v>3</v>
      </c>
      <c r="B17" s="2">
        <v>6.0999999999999999E-2</v>
      </c>
      <c r="C17" s="2">
        <v>-1.595</v>
      </c>
      <c r="D17" s="8">
        <f t="shared" si="0"/>
        <v>-0.2580294297292427</v>
      </c>
      <c r="E17" s="8">
        <f t="shared" si="1"/>
        <v>-1.3369705702707573</v>
      </c>
      <c r="F17" s="8">
        <f t="shared" si="2"/>
        <v>1.7874903057701139</v>
      </c>
      <c r="H17" s="3" t="s">
        <v>7</v>
      </c>
      <c r="I17" s="45">
        <f>POWER(Correation__R__betwwen_investment_and_ROI,2)</f>
        <v>0.2581982445840843</v>
      </c>
      <c r="P17" t="s">
        <v>1</v>
      </c>
      <c r="Q17" t="s">
        <v>13</v>
      </c>
    </row>
    <row r="18" spans="1:17" x14ac:dyDescent="0.35">
      <c r="A18" s="2">
        <v>38</v>
      </c>
      <c r="B18" s="2">
        <v>9.9000000000000005E-2</v>
      </c>
      <c r="C18" s="2">
        <v>-1.591</v>
      </c>
      <c r="D18" s="8">
        <f t="shared" si="0"/>
        <v>-0.2134324469218975</v>
      </c>
      <c r="E18" s="8">
        <f t="shared" si="1"/>
        <v>-1.3775675530781024</v>
      </c>
      <c r="F18" s="8">
        <f t="shared" si="2"/>
        <v>1.8976923632935905</v>
      </c>
      <c r="P18" t="s">
        <v>0</v>
      </c>
      <c r="Q18" t="s">
        <v>14</v>
      </c>
    </row>
    <row r="19" spans="1:17" x14ac:dyDescent="0.35">
      <c r="A19" s="2">
        <v>49</v>
      </c>
      <c r="B19" s="2">
        <v>0.10299999999999999</v>
      </c>
      <c r="C19" s="2">
        <v>-1.1559999999999999</v>
      </c>
      <c r="D19" s="8">
        <f t="shared" si="0"/>
        <v>-0.20873802767901906</v>
      </c>
      <c r="E19" s="8">
        <f t="shared" si="1"/>
        <v>-0.94726197232098086</v>
      </c>
      <c r="F19" s="8">
        <f t="shared" si="2"/>
        <v>0.89730524420543467</v>
      </c>
      <c r="P19" t="s">
        <v>15</v>
      </c>
      <c r="Q19" t="s">
        <v>179</v>
      </c>
    </row>
    <row r="20" spans="1:17" x14ac:dyDescent="0.35">
      <c r="A20" s="2">
        <v>53</v>
      </c>
      <c r="B20" s="2">
        <v>0.27500000000000002</v>
      </c>
      <c r="C20" s="2">
        <v>-0.94899999999999995</v>
      </c>
      <c r="D20" s="8">
        <f t="shared" si="0"/>
        <v>-6.8780002352460956E-3</v>
      </c>
      <c r="E20" s="8">
        <f t="shared" si="1"/>
        <v>-0.94212199976475386</v>
      </c>
      <c r="F20" s="8">
        <f t="shared" si="2"/>
        <v>0.8875938624407389</v>
      </c>
      <c r="P20" t="s">
        <v>166</v>
      </c>
      <c r="Q20" t="s">
        <v>180</v>
      </c>
    </row>
    <row r="21" spans="1:17" x14ac:dyDescent="0.35">
      <c r="A21" s="2">
        <v>15</v>
      </c>
      <c r="B21" s="2">
        <v>0.221</v>
      </c>
      <c r="C21" s="2">
        <v>-0.77</v>
      </c>
      <c r="D21" s="8">
        <f t="shared" si="0"/>
        <v>-7.0252660014105073E-2</v>
      </c>
      <c r="E21" s="8">
        <f t="shared" si="1"/>
        <v>-0.69974733998589489</v>
      </c>
      <c r="F21" s="8">
        <f t="shared" si="2"/>
        <v>0.48964633981733557</v>
      </c>
      <c r="P21" t="s">
        <v>16</v>
      </c>
      <c r="Q21" t="s">
        <v>17</v>
      </c>
    </row>
    <row r="22" spans="1:17" x14ac:dyDescent="0.35">
      <c r="A22" s="2">
        <v>70</v>
      </c>
      <c r="B22" s="2">
        <v>2.548</v>
      </c>
      <c r="C22" s="2">
        <v>-0.748</v>
      </c>
      <c r="D22" s="8">
        <f t="shared" si="0"/>
        <v>2.6607257345304278</v>
      </c>
      <c r="E22" s="8">
        <f t="shared" si="1"/>
        <v>-3.408725734530428</v>
      </c>
      <c r="F22" s="8">
        <f t="shared" si="2"/>
        <v>11.619411133250006</v>
      </c>
      <c r="P22" t="s">
        <v>167</v>
      </c>
      <c r="Q22" t="s">
        <v>168</v>
      </c>
    </row>
    <row r="23" spans="1:17" x14ac:dyDescent="0.35">
      <c r="A23" s="2">
        <v>33</v>
      </c>
      <c r="B23" s="2">
        <v>0.308</v>
      </c>
      <c r="C23" s="2">
        <v>-0.64900000000000002</v>
      </c>
      <c r="D23" s="8">
        <f t="shared" si="0"/>
        <v>3.1850958518501005E-2</v>
      </c>
      <c r="E23" s="8">
        <f t="shared" si="1"/>
        <v>-0.68085095851850097</v>
      </c>
      <c r="F23" s="8">
        <f t="shared" si="2"/>
        <v>0.46355802771556154</v>
      </c>
    </row>
    <row r="24" spans="1:17" x14ac:dyDescent="0.35">
      <c r="A24" s="2">
        <v>26</v>
      </c>
      <c r="B24" s="2">
        <v>1.1559999999999999</v>
      </c>
      <c r="C24" s="2">
        <v>-0.61</v>
      </c>
      <c r="D24" s="8">
        <f t="shared" si="0"/>
        <v>1.0270678380087306</v>
      </c>
      <c r="E24" s="8">
        <f t="shared" si="1"/>
        <v>-1.6370678380087305</v>
      </c>
      <c r="F24" s="8">
        <f t="shared" si="2"/>
        <v>2.679991106242579</v>
      </c>
    </row>
    <row r="25" spans="1:17" x14ac:dyDescent="0.35">
      <c r="A25" s="2">
        <v>1</v>
      </c>
      <c r="B25" s="2">
        <v>1.776</v>
      </c>
      <c r="C25" s="2">
        <v>-0.23100000000000001</v>
      </c>
      <c r="D25" s="8">
        <f t="shared" si="0"/>
        <v>1.7547028206548889</v>
      </c>
      <c r="E25" s="8">
        <f t="shared" si="1"/>
        <v>-1.985702820654889</v>
      </c>
      <c r="F25" s="8">
        <f t="shared" si="2"/>
        <v>3.9430156919567825</v>
      </c>
    </row>
    <row r="26" spans="1:17" x14ac:dyDescent="0.35">
      <c r="A26" s="2">
        <v>28</v>
      </c>
      <c r="B26" s="2">
        <v>0.63200000000000001</v>
      </c>
      <c r="C26" s="2">
        <v>-0.122</v>
      </c>
      <c r="D26" s="8">
        <f t="shared" si="0"/>
        <v>0.4120989171916547</v>
      </c>
      <c r="E26" s="8">
        <f t="shared" si="1"/>
        <v>-0.5340989171916547</v>
      </c>
      <c r="F26" s="8">
        <f t="shared" si="2"/>
        <v>0.28526165334529802</v>
      </c>
    </row>
    <row r="27" spans="1:17" x14ac:dyDescent="0.35">
      <c r="A27" s="2">
        <v>63</v>
      </c>
      <c r="B27" s="2">
        <v>0.70499999999999996</v>
      </c>
      <c r="C27" s="2">
        <v>-0.06</v>
      </c>
      <c r="D27" s="8">
        <f t="shared" si="0"/>
        <v>0.49777206837418619</v>
      </c>
      <c r="E27" s="8">
        <f t="shared" si="1"/>
        <v>-0.55777206837418625</v>
      </c>
      <c r="F27" s="8">
        <f t="shared" si="2"/>
        <v>0.3111096802584179</v>
      </c>
    </row>
    <row r="28" spans="1:17" x14ac:dyDescent="0.35">
      <c r="A28" s="2">
        <v>21</v>
      </c>
      <c r="B28" s="2">
        <v>0.35799999999999998</v>
      </c>
      <c r="C28" s="2">
        <v>9.0999999999999998E-2</v>
      </c>
      <c r="D28" s="8">
        <f t="shared" si="0"/>
        <v>9.0531199054481537E-2</v>
      </c>
      <c r="E28" s="8">
        <f t="shared" si="1"/>
        <v>4.6880094551846052E-4</v>
      </c>
      <c r="F28" s="8">
        <f t="shared" si="2"/>
        <v>2.1977432651900259E-7</v>
      </c>
    </row>
    <row r="29" spans="1:17" x14ac:dyDescent="0.35">
      <c r="A29" s="2">
        <v>39</v>
      </c>
      <c r="B29" s="2">
        <v>0.46400000000000002</v>
      </c>
      <c r="C29" s="2">
        <v>0.105</v>
      </c>
      <c r="D29" s="8">
        <f t="shared" si="0"/>
        <v>0.21493330899076024</v>
      </c>
      <c r="E29" s="8">
        <f t="shared" si="1"/>
        <v>-0.10993330899076025</v>
      </c>
      <c r="F29" s="8">
        <f t="shared" si="2"/>
        <v>1.2085332425657968E-2</v>
      </c>
    </row>
    <row r="30" spans="1:17" x14ac:dyDescent="0.35">
      <c r="A30" s="2">
        <v>4</v>
      </c>
      <c r="B30" s="2">
        <v>0.495</v>
      </c>
      <c r="C30" s="2">
        <v>0.26200000000000001</v>
      </c>
      <c r="D30" s="8">
        <f t="shared" si="0"/>
        <v>0.25131505812306809</v>
      </c>
      <c r="E30" s="8">
        <f t="shared" si="1"/>
        <v>1.0684941876931919E-2</v>
      </c>
      <c r="F30" s="8">
        <f t="shared" si="2"/>
        <v>1.141679829134134E-4</v>
      </c>
    </row>
    <row r="31" spans="1:17" x14ac:dyDescent="0.35">
      <c r="A31" s="2">
        <v>22</v>
      </c>
      <c r="B31" s="2">
        <v>2.9000000000000001E-2</v>
      </c>
      <c r="C31" s="2">
        <v>0.32200000000000001</v>
      </c>
      <c r="D31" s="8">
        <f t="shared" si="0"/>
        <v>-0.2955847836722702</v>
      </c>
      <c r="E31" s="8">
        <f t="shared" si="1"/>
        <v>0.61758478367227021</v>
      </c>
      <c r="F31" s="8">
        <f t="shared" si="2"/>
        <v>0.38141096502352478</v>
      </c>
    </row>
    <row r="32" spans="1:17" x14ac:dyDescent="0.35">
      <c r="A32" s="2">
        <v>27</v>
      </c>
      <c r="B32" s="2">
        <v>0.56899999999999995</v>
      </c>
      <c r="C32" s="2">
        <v>0.34599999999999997</v>
      </c>
      <c r="D32" s="8">
        <f t="shared" si="0"/>
        <v>0.33816181411631918</v>
      </c>
      <c r="E32" s="8">
        <f t="shared" si="1"/>
        <v>7.8381858836807927E-3</v>
      </c>
      <c r="F32" s="8">
        <f t="shared" si="2"/>
        <v>6.1437157947132846E-5</v>
      </c>
    </row>
    <row r="33" spans="1:6" x14ac:dyDescent="0.35">
      <c r="A33" s="2">
        <v>58</v>
      </c>
      <c r="B33" s="2">
        <v>7.2999999999999995E-2</v>
      </c>
      <c r="C33" s="2">
        <v>0.42699999999999999</v>
      </c>
      <c r="D33" s="8">
        <f t="shared" si="0"/>
        <v>-0.24394617200060736</v>
      </c>
      <c r="E33" s="8">
        <f t="shared" si="1"/>
        <v>0.67094617200060735</v>
      </c>
      <c r="F33" s="8">
        <f t="shared" si="2"/>
        <v>0.4501687657222686</v>
      </c>
    </row>
    <row r="34" spans="1:6" x14ac:dyDescent="0.35">
      <c r="A34" s="2">
        <v>69</v>
      </c>
      <c r="B34" s="2">
        <v>0.39900000000000002</v>
      </c>
      <c r="C34" s="2">
        <v>0.45200000000000001</v>
      </c>
      <c r="D34" s="8">
        <f t="shared" ref="D34:D70" si="3">Coefficient_of_linear_regression*B34+Intercept_of_linear_regression</f>
        <v>0.13864899629398558</v>
      </c>
      <c r="E34" s="8">
        <f t="shared" ref="E34:E65" si="4">C34-D34</f>
        <v>0.31335100370601443</v>
      </c>
      <c r="F34" s="8">
        <f t="shared" si="2"/>
        <v>9.818885152356667E-2</v>
      </c>
    </row>
    <row r="35" spans="1:6" x14ac:dyDescent="0.35">
      <c r="A35" s="2">
        <v>9</v>
      </c>
      <c r="B35" s="2">
        <v>1.6419999999999999</v>
      </c>
      <c r="C35" s="2">
        <v>0.46899999999999997</v>
      </c>
      <c r="D35" s="8">
        <f t="shared" si="3"/>
        <v>1.5974397760184611</v>
      </c>
      <c r="E35" s="8">
        <f t="shared" si="4"/>
        <v>-1.1284397760184612</v>
      </c>
      <c r="F35" s="8">
        <f t="shared" si="2"/>
        <v>1.273376328100595</v>
      </c>
    </row>
    <row r="36" spans="1:6" x14ac:dyDescent="0.35">
      <c r="A36" s="2">
        <v>35</v>
      </c>
      <c r="B36" s="2">
        <v>0.52700000000000002</v>
      </c>
      <c r="C36" s="2">
        <v>0.55000000000000004</v>
      </c>
      <c r="D36" s="8">
        <f t="shared" si="3"/>
        <v>0.28887041206609565</v>
      </c>
      <c r="E36" s="8">
        <f t="shared" si="4"/>
        <v>0.26112958793390439</v>
      </c>
      <c r="F36" s="8">
        <f t="shared" si="2"/>
        <v>6.8188661694530708E-2</v>
      </c>
    </row>
    <row r="37" spans="1:6" x14ac:dyDescent="0.35">
      <c r="A37" s="2">
        <v>67</v>
      </c>
      <c r="B37" s="2">
        <v>0.42899999999999999</v>
      </c>
      <c r="C37" s="2">
        <v>0.77500000000000002</v>
      </c>
      <c r="D37" s="8">
        <f t="shared" si="3"/>
        <v>0.17385714061557389</v>
      </c>
      <c r="E37" s="8">
        <f t="shared" si="4"/>
        <v>0.60114285938442613</v>
      </c>
      <c r="F37" s="8">
        <f t="shared" si="2"/>
        <v>0.36137273738888392</v>
      </c>
    </row>
    <row r="38" spans="1:6" x14ac:dyDescent="0.35">
      <c r="A38" s="2">
        <v>36</v>
      </c>
      <c r="B38" s="2">
        <v>0.14299999999999999</v>
      </c>
      <c r="C38" s="2">
        <v>0.79500000000000004</v>
      </c>
      <c r="D38" s="8">
        <f t="shared" si="3"/>
        <v>-0.16179383525023466</v>
      </c>
      <c r="E38" s="8">
        <f t="shared" si="4"/>
        <v>0.95679383525023476</v>
      </c>
      <c r="F38" s="8">
        <f t="shared" si="2"/>
        <v>0.9154544431728534</v>
      </c>
    </row>
    <row r="39" spans="1:6" x14ac:dyDescent="0.35">
      <c r="A39" s="2">
        <v>8</v>
      </c>
      <c r="B39" s="2">
        <v>0.32400000000000001</v>
      </c>
      <c r="C39" s="2">
        <v>0.95699999999999996</v>
      </c>
      <c r="D39" s="8">
        <f t="shared" si="3"/>
        <v>5.0628635490014784E-2</v>
      </c>
      <c r="E39" s="8">
        <f t="shared" si="4"/>
        <v>0.90637136450998512</v>
      </c>
      <c r="F39" s="8">
        <f t="shared" si="2"/>
        <v>0.82150905040369226</v>
      </c>
    </row>
    <row r="40" spans="1:6" x14ac:dyDescent="0.35">
      <c r="A40" s="2">
        <v>52</v>
      </c>
      <c r="B40" s="2">
        <v>7.5999999999999998E-2</v>
      </c>
      <c r="C40" s="2">
        <v>0.96299999999999997</v>
      </c>
      <c r="D40" s="8">
        <f t="shared" si="3"/>
        <v>-0.24042535756844854</v>
      </c>
      <c r="E40" s="8">
        <f t="shared" si="4"/>
        <v>1.2034253575684486</v>
      </c>
      <c r="F40" s="8">
        <f t="shared" si="2"/>
        <v>1.4482325912387484</v>
      </c>
    </row>
    <row r="41" spans="1:6" x14ac:dyDescent="0.35">
      <c r="A41" s="2">
        <v>18</v>
      </c>
      <c r="B41" s="2">
        <v>0.20799999999999999</v>
      </c>
      <c r="C41" s="2">
        <v>0.98499999999999999</v>
      </c>
      <c r="D41" s="8">
        <f t="shared" si="3"/>
        <v>-8.5509522553460005E-2</v>
      </c>
      <c r="E41" s="8">
        <f t="shared" si="4"/>
        <v>1.07050952255346</v>
      </c>
      <c r="F41" s="8">
        <f t="shared" si="2"/>
        <v>1.1459906378776368</v>
      </c>
    </row>
    <row r="42" spans="1:6" x14ac:dyDescent="0.35">
      <c r="A42" s="2">
        <v>2</v>
      </c>
      <c r="B42" s="2">
        <v>0.154</v>
      </c>
      <c r="C42" s="2">
        <v>1.05</v>
      </c>
      <c r="D42" s="8">
        <f t="shared" si="3"/>
        <v>-0.14888418233231895</v>
      </c>
      <c r="E42" s="8">
        <f t="shared" si="4"/>
        <v>1.1988841823323191</v>
      </c>
      <c r="F42" s="8">
        <f t="shared" si="2"/>
        <v>1.4373232826466333</v>
      </c>
    </row>
    <row r="43" spans="1:6" x14ac:dyDescent="0.35">
      <c r="A43" s="2">
        <v>31</v>
      </c>
      <c r="B43" s="2">
        <v>3.7469999999999999</v>
      </c>
      <c r="C43" s="2">
        <v>1.1200000000000001</v>
      </c>
      <c r="D43" s="8">
        <f t="shared" si="3"/>
        <v>4.0678779025832403</v>
      </c>
      <c r="E43" s="8">
        <f t="shared" si="4"/>
        <v>-2.9478779025832402</v>
      </c>
      <c r="F43" s="8">
        <f t="shared" si="2"/>
        <v>8.6899841285385637</v>
      </c>
    </row>
    <row r="44" spans="1:6" x14ac:dyDescent="0.35">
      <c r="A44" s="2">
        <v>48</v>
      </c>
      <c r="B44" s="2">
        <v>0.875</v>
      </c>
      <c r="C44" s="2">
        <v>1.18</v>
      </c>
      <c r="D44" s="8">
        <f t="shared" si="3"/>
        <v>0.69728488619652007</v>
      </c>
      <c r="E44" s="8">
        <f t="shared" si="4"/>
        <v>0.48271511380347987</v>
      </c>
      <c r="F44" s="8">
        <f t="shared" si="2"/>
        <v>0.23301388109430651</v>
      </c>
    </row>
    <row r="45" spans="1:6" x14ac:dyDescent="0.35">
      <c r="A45" s="2">
        <v>14</v>
      </c>
      <c r="B45" s="2">
        <v>0.55200000000000005</v>
      </c>
      <c r="C45" s="2">
        <v>1.31</v>
      </c>
      <c r="D45" s="8">
        <f t="shared" si="3"/>
        <v>0.31821053233408603</v>
      </c>
      <c r="E45" s="8">
        <f t="shared" si="4"/>
        <v>0.99178946766591403</v>
      </c>
      <c r="F45" s="8">
        <f t="shared" si="2"/>
        <v>0.98364634817303709</v>
      </c>
    </row>
    <row r="46" spans="1:6" x14ac:dyDescent="0.35">
      <c r="A46" s="2">
        <v>10</v>
      </c>
      <c r="B46" s="2">
        <v>0.35</v>
      </c>
      <c r="C46" s="2">
        <v>1.327</v>
      </c>
      <c r="D46" s="8">
        <f t="shared" si="3"/>
        <v>8.1142360568724647E-2</v>
      </c>
      <c r="E46" s="8">
        <f t="shared" si="4"/>
        <v>1.2458576394312753</v>
      </c>
      <c r="F46" s="8">
        <f t="shared" si="2"/>
        <v>1.5521612577292694</v>
      </c>
    </row>
    <row r="47" spans="1:6" x14ac:dyDescent="0.35">
      <c r="A47" s="2">
        <v>54</v>
      </c>
      <c r="B47" s="2">
        <v>2.363</v>
      </c>
      <c r="C47" s="2">
        <v>1.3340000000000001</v>
      </c>
      <c r="D47" s="8">
        <f t="shared" si="3"/>
        <v>2.4436088445472999</v>
      </c>
      <c r="E47" s="8">
        <f t="shared" si="4"/>
        <v>-1.1096088445472998</v>
      </c>
      <c r="F47" s="8">
        <f t="shared" si="2"/>
        <v>1.2312317878975938</v>
      </c>
    </row>
    <row r="48" spans="1:6" x14ac:dyDescent="0.35">
      <c r="A48" s="2">
        <v>50</v>
      </c>
      <c r="B48" s="2">
        <v>2.944</v>
      </c>
      <c r="C48" s="2">
        <v>1.4430000000000001</v>
      </c>
      <c r="D48" s="8">
        <f t="shared" si="3"/>
        <v>3.1254732395753932</v>
      </c>
      <c r="E48" s="8">
        <f t="shared" si="4"/>
        <v>-1.6824732395753932</v>
      </c>
      <c r="F48" s="8">
        <f t="shared" si="2"/>
        <v>2.8307162018873182</v>
      </c>
    </row>
    <row r="49" spans="1:6" x14ac:dyDescent="0.35">
      <c r="A49" s="2">
        <v>24</v>
      </c>
      <c r="B49" s="2">
        <v>0.68100000000000005</v>
      </c>
      <c r="C49" s="2">
        <v>1.456</v>
      </c>
      <c r="D49" s="8">
        <f t="shared" si="3"/>
        <v>0.46960555291691575</v>
      </c>
      <c r="E49" s="8">
        <f t="shared" si="4"/>
        <v>0.98639444708308421</v>
      </c>
      <c r="F49" s="8">
        <f t="shared" si="2"/>
        <v>0.97297400523634348</v>
      </c>
    </row>
    <row r="50" spans="1:6" x14ac:dyDescent="0.35">
      <c r="A50" s="2">
        <v>41</v>
      </c>
      <c r="B50" s="2">
        <v>5.6000000000000001E-2</v>
      </c>
      <c r="C50" s="2">
        <v>1.5449999999999999</v>
      </c>
      <c r="D50" s="8">
        <f t="shared" si="3"/>
        <v>-0.26389745378284074</v>
      </c>
      <c r="E50" s="8">
        <f t="shared" si="4"/>
        <v>1.8088974537828406</v>
      </c>
      <c r="F50" s="8">
        <f t="shared" si="2"/>
        <v>3.2721099983020441</v>
      </c>
    </row>
    <row r="51" spans="1:6" x14ac:dyDescent="0.35">
      <c r="A51" s="2">
        <v>11</v>
      </c>
      <c r="B51" s="2">
        <v>0.18</v>
      </c>
      <c r="C51" s="2">
        <v>1.669</v>
      </c>
      <c r="D51" s="8">
        <f t="shared" si="3"/>
        <v>-0.11837045725360909</v>
      </c>
      <c r="E51" s="8">
        <f t="shared" si="4"/>
        <v>1.7873704572536091</v>
      </c>
      <c r="F51" s="8">
        <f t="shared" si="2"/>
        <v>3.1946931514629755</v>
      </c>
    </row>
    <row r="52" spans="1:6" x14ac:dyDescent="0.35">
      <c r="A52" s="2">
        <v>60</v>
      </c>
      <c r="B52" s="2">
        <v>0.35899999999999999</v>
      </c>
      <c r="C52" s="2">
        <v>1.7</v>
      </c>
      <c r="D52" s="8">
        <f t="shared" si="3"/>
        <v>9.1704803865201134E-2</v>
      </c>
      <c r="E52" s="8">
        <f t="shared" si="4"/>
        <v>1.6082951961347989</v>
      </c>
      <c r="F52" s="8">
        <f t="shared" si="2"/>
        <v>2.586613437910271</v>
      </c>
    </row>
    <row r="53" spans="1:6" x14ac:dyDescent="0.35">
      <c r="A53" s="2">
        <v>23</v>
      </c>
      <c r="B53" s="2">
        <v>0.10100000000000001</v>
      </c>
      <c r="C53" s="2">
        <v>1.7050000000000001</v>
      </c>
      <c r="D53" s="8">
        <f t="shared" si="3"/>
        <v>-0.21108523730045828</v>
      </c>
      <c r="E53" s="8">
        <f t="shared" si="4"/>
        <v>1.9160852373004584</v>
      </c>
      <c r="F53" s="8">
        <f t="shared" si="2"/>
        <v>3.6713826366007543</v>
      </c>
    </row>
    <row r="54" spans="1:6" x14ac:dyDescent="0.35">
      <c r="A54" s="2">
        <v>51</v>
      </c>
      <c r="B54" s="2">
        <v>0.34200000000000003</v>
      </c>
      <c r="C54" s="2">
        <v>1.8560000000000001</v>
      </c>
      <c r="D54" s="8">
        <f t="shared" si="3"/>
        <v>7.1753522082967813E-2</v>
      </c>
      <c r="E54" s="8">
        <f t="shared" si="4"/>
        <v>1.7842464779170322</v>
      </c>
      <c r="F54" s="8">
        <f t="shared" si="2"/>
        <v>3.1835354939593343</v>
      </c>
    </row>
    <row r="55" spans="1:6" x14ac:dyDescent="0.35">
      <c r="A55" s="2">
        <v>45</v>
      </c>
      <c r="B55" s="2">
        <v>1.46</v>
      </c>
      <c r="C55" s="2">
        <v>1.869</v>
      </c>
      <c r="D55" s="8">
        <f t="shared" si="3"/>
        <v>1.3838437004674917</v>
      </c>
      <c r="E55" s="8">
        <f t="shared" si="4"/>
        <v>0.48515629953250827</v>
      </c>
      <c r="F55" s="8">
        <f t="shared" si="2"/>
        <v>0.23537663497607689</v>
      </c>
    </row>
    <row r="56" spans="1:6" x14ac:dyDescent="0.35">
      <c r="A56" s="2">
        <v>47</v>
      </c>
      <c r="B56" s="2">
        <v>7.8E-2</v>
      </c>
      <c r="C56" s="2">
        <v>2.0070000000000001</v>
      </c>
      <c r="D56" s="8">
        <f t="shared" si="3"/>
        <v>-0.23807814794700932</v>
      </c>
      <c r="E56" s="8">
        <f t="shared" si="4"/>
        <v>2.2450781479470097</v>
      </c>
      <c r="F56" s="8">
        <f t="shared" si="2"/>
        <v>5.0403758903891749</v>
      </c>
    </row>
    <row r="57" spans="1:6" x14ac:dyDescent="0.35">
      <c r="A57" s="2">
        <v>66</v>
      </c>
      <c r="B57" s="2">
        <v>0.217</v>
      </c>
      <c r="C57" s="2">
        <v>2.1150000000000002</v>
      </c>
      <c r="D57" s="8">
        <f t="shared" si="3"/>
        <v>-7.4947079256983518E-2</v>
      </c>
      <c r="E57" s="8">
        <f t="shared" si="4"/>
        <v>2.1899470792569837</v>
      </c>
      <c r="F57" s="8">
        <f t="shared" si="2"/>
        <v>4.7958682099461933</v>
      </c>
    </row>
    <row r="58" spans="1:6" x14ac:dyDescent="0.35">
      <c r="A58" s="2">
        <v>34</v>
      </c>
      <c r="B58" s="2">
        <v>0.10199999999999999</v>
      </c>
      <c r="C58" s="2">
        <v>2.4359999999999999</v>
      </c>
      <c r="D58" s="8">
        <f t="shared" si="3"/>
        <v>-0.20991163248973868</v>
      </c>
      <c r="E58" s="8">
        <f t="shared" si="4"/>
        <v>2.6459116324897387</v>
      </c>
      <c r="F58" s="8">
        <f t="shared" si="2"/>
        <v>7.0008483669445143</v>
      </c>
    </row>
    <row r="59" spans="1:6" x14ac:dyDescent="0.35">
      <c r="A59" s="2">
        <v>46</v>
      </c>
      <c r="B59" s="2">
        <v>0.28299999999999997</v>
      </c>
      <c r="C59" s="2">
        <v>2.6150000000000002</v>
      </c>
      <c r="D59" s="8">
        <f t="shared" si="3"/>
        <v>2.5108382505107385E-3</v>
      </c>
      <c r="E59" s="8">
        <f t="shared" si="4"/>
        <v>2.6124891617494894</v>
      </c>
      <c r="F59" s="8">
        <f t="shared" si="2"/>
        <v>6.8250996202585501</v>
      </c>
    </row>
    <row r="60" spans="1:6" x14ac:dyDescent="0.35">
      <c r="A60" s="2">
        <v>64</v>
      </c>
      <c r="B60" s="2">
        <v>0.02</v>
      </c>
      <c r="C60" s="2">
        <v>2.7429999999999999</v>
      </c>
      <c r="D60" s="8">
        <f t="shared" si="3"/>
        <v>-0.30614722696874669</v>
      </c>
      <c r="E60" s="8">
        <f t="shared" si="4"/>
        <v>3.0491472269687465</v>
      </c>
      <c r="F60" s="8">
        <f t="shared" si="2"/>
        <v>9.2972988117311974</v>
      </c>
    </row>
    <row r="61" spans="1:6" x14ac:dyDescent="0.35">
      <c r="A61" s="2">
        <v>19</v>
      </c>
      <c r="B61" s="2">
        <v>1.252</v>
      </c>
      <c r="C61" s="2">
        <v>2.875</v>
      </c>
      <c r="D61" s="8">
        <f t="shared" si="3"/>
        <v>1.1397338998378133</v>
      </c>
      <c r="E61" s="8">
        <f t="shared" si="4"/>
        <v>1.7352661001621867</v>
      </c>
      <c r="F61" s="8">
        <f t="shared" si="2"/>
        <v>3.0111484383720843</v>
      </c>
    </row>
    <row r="62" spans="1:6" x14ac:dyDescent="0.35">
      <c r="A62" s="2">
        <v>30</v>
      </c>
      <c r="B62" s="2">
        <v>0.63600000000000001</v>
      </c>
      <c r="C62" s="2">
        <v>3.109</v>
      </c>
      <c r="D62" s="8">
        <f t="shared" si="3"/>
        <v>0.4167933364345332</v>
      </c>
      <c r="E62" s="8">
        <f t="shared" si="4"/>
        <v>2.6922066635654667</v>
      </c>
      <c r="F62" s="8">
        <f t="shared" si="2"/>
        <v>7.2479767193463021</v>
      </c>
    </row>
    <row r="63" spans="1:6" x14ac:dyDescent="0.35">
      <c r="A63" s="2">
        <v>59</v>
      </c>
      <c r="B63" s="2">
        <v>3.6779999999999999</v>
      </c>
      <c r="C63" s="2">
        <v>3.798</v>
      </c>
      <c r="D63" s="8">
        <f t="shared" si="3"/>
        <v>3.9868991706435875</v>
      </c>
      <c r="E63" s="8">
        <f t="shared" si="4"/>
        <v>-0.18889917064358741</v>
      </c>
      <c r="F63" s="8">
        <f t="shared" si="2"/>
        <v>3.5682896669835158E-2</v>
      </c>
    </row>
    <row r="64" spans="1:6" x14ac:dyDescent="0.35">
      <c r="A64" s="2">
        <v>40</v>
      </c>
      <c r="B64" s="2">
        <v>6.4000000000000001E-2</v>
      </c>
      <c r="C64" s="2">
        <v>3.883</v>
      </c>
      <c r="D64" s="8">
        <f t="shared" si="3"/>
        <v>-0.25450861529708385</v>
      </c>
      <c r="E64" s="8">
        <f t="shared" si="4"/>
        <v>4.1375086152970839</v>
      </c>
      <c r="F64" s="8">
        <f t="shared" si="2"/>
        <v>17.118977541657593</v>
      </c>
    </row>
    <row r="65" spans="1:6" x14ac:dyDescent="0.35">
      <c r="A65" s="2">
        <v>5</v>
      </c>
      <c r="B65" s="2">
        <v>0.29799999999999999</v>
      </c>
      <c r="C65" s="2">
        <v>3.8879999999999999</v>
      </c>
      <c r="D65" s="8">
        <f t="shared" si="3"/>
        <v>2.011491041130492E-2</v>
      </c>
      <c r="E65" s="8">
        <f t="shared" si="4"/>
        <v>3.8678850895886949</v>
      </c>
      <c r="F65" s="8">
        <f t="shared" si="2"/>
        <v>14.960535066262546</v>
      </c>
    </row>
    <row r="66" spans="1:6" x14ac:dyDescent="0.35">
      <c r="A66" s="2">
        <v>43</v>
      </c>
      <c r="B66" s="2">
        <v>1.4059999999999999</v>
      </c>
      <c r="C66" s="2">
        <v>4.0650000000000004</v>
      </c>
      <c r="D66" s="8">
        <f t="shared" si="3"/>
        <v>1.320469040688633</v>
      </c>
      <c r="E66" s="8">
        <f t="shared" ref="E66:E70" si="5">C66-D66</f>
        <v>2.7445309593113674</v>
      </c>
      <c r="F66" s="8">
        <f t="shared" si="2"/>
        <v>7.5324501866185747</v>
      </c>
    </row>
    <row r="67" spans="1:6" x14ac:dyDescent="0.35">
      <c r="A67" s="2">
        <v>16</v>
      </c>
      <c r="B67" s="2">
        <v>3.847</v>
      </c>
      <c r="C67" s="2">
        <v>4.9770000000000003</v>
      </c>
      <c r="D67" s="8">
        <f t="shared" si="3"/>
        <v>4.185238383655201</v>
      </c>
      <c r="E67" s="8">
        <f t="shared" si="5"/>
        <v>0.79176161634479936</v>
      </c>
      <c r="F67" s="8">
        <f t="shared" ref="F67:F70" si="6">E67^2</f>
        <v>0.62688645711692925</v>
      </c>
    </row>
    <row r="68" spans="1:6" x14ac:dyDescent="0.35">
      <c r="A68" s="2">
        <v>71</v>
      </c>
      <c r="B68" s="2">
        <v>1.639</v>
      </c>
      <c r="C68" s="2">
        <v>5.3879999999999999</v>
      </c>
      <c r="D68" s="8">
        <f t="shared" si="3"/>
        <v>1.5939189615863021</v>
      </c>
      <c r="E68" s="8">
        <f t="shared" si="5"/>
        <v>3.7940810384136978</v>
      </c>
      <c r="F68" s="8">
        <f t="shared" si="6"/>
        <v>14.395050926050363</v>
      </c>
    </row>
    <row r="69" spans="1:6" x14ac:dyDescent="0.35">
      <c r="A69" s="2">
        <v>55</v>
      </c>
      <c r="B69" s="2">
        <v>3.5659999999999998</v>
      </c>
      <c r="C69" s="2">
        <v>6.5510000000000002</v>
      </c>
      <c r="D69" s="8">
        <f t="shared" si="3"/>
        <v>3.8554554318429908</v>
      </c>
      <c r="E69" s="8">
        <f t="shared" si="5"/>
        <v>2.6955445681570094</v>
      </c>
      <c r="F69" s="8">
        <f t="shared" si="6"/>
        <v>7.2659605189207586</v>
      </c>
    </row>
    <row r="70" spans="1:6" x14ac:dyDescent="0.35">
      <c r="A70" s="2">
        <v>68</v>
      </c>
      <c r="B70" s="2">
        <v>4.0049999999999999</v>
      </c>
      <c r="C70" s="2">
        <v>7.9359999999999999</v>
      </c>
      <c r="D70" s="8">
        <f t="shared" si="3"/>
        <v>4.3706679437488996</v>
      </c>
      <c r="E70" s="8">
        <f t="shared" si="5"/>
        <v>3.5653320562511004</v>
      </c>
      <c r="F70" s="8">
        <f t="shared" si="6"/>
        <v>12.711592671331699</v>
      </c>
    </row>
  </sheetData>
  <autoFilter ref="A1:C70" xr:uid="{B81BFF87-E522-9F45-8340-6C2548C24CAC}"/>
  <pageMargins left="0.7" right="0.7" top="0.75" bottom="0.75" header="0.3" footer="0.3"/>
  <pageSetup paperSize="9" orientation="portrait" horizontalDpi="1200" verticalDpi="1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153BB-2CA9-49F5-B4CE-D0AA51F53A08}">
  <sheetPr codeName="XLSTAT_20220426_152422_1">
    <tabColor rgb="FF007800"/>
  </sheetPr>
  <dimension ref="B1:N232"/>
  <sheetViews>
    <sheetView topLeftCell="A43" zoomScaleNormal="100" workbookViewId="0">
      <selection activeCell="J63" sqref="J63"/>
    </sheetView>
  </sheetViews>
  <sheetFormatPr defaultRowHeight="15.5" x14ac:dyDescent="0.35"/>
  <cols>
    <col min="1" max="1" width="4.58203125" customWidth="1"/>
    <col min="2" max="2" width="8.6640625" customWidth="1"/>
  </cols>
  <sheetData>
    <row r="1" spans="2:9" x14ac:dyDescent="0.35">
      <c r="B1" t="s">
        <v>157</v>
      </c>
    </row>
    <row r="2" spans="2:9" x14ac:dyDescent="0.35">
      <c r="B2" t="s">
        <v>19</v>
      </c>
    </row>
    <row r="3" spans="2:9" x14ac:dyDescent="0.35">
      <c r="B3" t="s">
        <v>20</v>
      </c>
    </row>
    <row r="4" spans="2:9" x14ac:dyDescent="0.35">
      <c r="B4" t="s">
        <v>21</v>
      </c>
    </row>
    <row r="5" spans="2:9" x14ac:dyDescent="0.35">
      <c r="B5" t="s">
        <v>22</v>
      </c>
    </row>
    <row r="6" spans="2:9" ht="38" customHeight="1" x14ac:dyDescent="0.35"/>
    <row r="7" spans="2:9" ht="16" customHeight="1" x14ac:dyDescent="0.35">
      <c r="B7" s="44"/>
    </row>
    <row r="10" spans="2:9" x14ac:dyDescent="0.35">
      <c r="B10" s="10" t="s">
        <v>23</v>
      </c>
    </row>
    <row r="11" spans="2:9" ht="16" thickBot="1" x14ac:dyDescent="0.4"/>
    <row r="12" spans="2:9" ht="31" customHeight="1" x14ac:dyDescent="0.35">
      <c r="B12" s="12" t="s">
        <v>24</v>
      </c>
      <c r="C12" s="13" t="s">
        <v>25</v>
      </c>
      <c r="D12" s="13" t="s">
        <v>26</v>
      </c>
      <c r="E12" s="13" t="s">
        <v>27</v>
      </c>
      <c r="F12" s="13" t="s">
        <v>28</v>
      </c>
      <c r="G12" s="13" t="s">
        <v>29</v>
      </c>
      <c r="H12" s="13" t="s">
        <v>30</v>
      </c>
      <c r="I12" s="13" t="s">
        <v>31</v>
      </c>
    </row>
    <row r="13" spans="2:9" x14ac:dyDescent="0.35">
      <c r="B13" s="14" t="s">
        <v>2</v>
      </c>
      <c r="C13" s="16">
        <v>69</v>
      </c>
      <c r="D13" s="16">
        <v>0</v>
      </c>
      <c r="E13" s="16">
        <v>69</v>
      </c>
      <c r="F13" s="18">
        <v>-4.1980000000000004</v>
      </c>
      <c r="G13" s="18">
        <v>7.9359999999999999</v>
      </c>
      <c r="H13" s="18">
        <v>0.57759420289855057</v>
      </c>
      <c r="I13" s="18">
        <v>2.413513684132599</v>
      </c>
    </row>
    <row r="14" spans="2:9" ht="16" thickBot="1" x14ac:dyDescent="0.4">
      <c r="B14" s="15" t="s">
        <v>1</v>
      </c>
      <c r="C14" s="17">
        <v>69</v>
      </c>
      <c r="D14" s="17">
        <v>0</v>
      </c>
      <c r="E14" s="17">
        <v>69</v>
      </c>
      <c r="F14" s="19">
        <v>0.02</v>
      </c>
      <c r="G14" s="19">
        <v>4.0049999999999999</v>
      </c>
      <c r="H14" s="19">
        <v>0.77301449275362299</v>
      </c>
      <c r="I14" s="19">
        <v>1.0449706088289197</v>
      </c>
    </row>
    <row r="17" spans="2:4" x14ac:dyDescent="0.35">
      <c r="B17" s="10" t="s">
        <v>32</v>
      </c>
    </row>
    <row r="18" spans="2:4" ht="16" thickBot="1" x14ac:dyDescent="0.4"/>
    <row r="19" spans="2:4" ht="31" x14ac:dyDescent="0.35">
      <c r="B19" s="12"/>
      <c r="C19" s="13" t="s">
        <v>1</v>
      </c>
      <c r="D19" s="20" t="s">
        <v>2</v>
      </c>
    </row>
    <row r="20" spans="2:4" x14ac:dyDescent="0.35">
      <c r="B20" s="21" t="s">
        <v>1</v>
      </c>
      <c r="C20" s="26">
        <v>1</v>
      </c>
      <c r="D20" s="24">
        <v>0.50813211331708252</v>
      </c>
    </row>
    <row r="21" spans="2:4" ht="16" thickBot="1" x14ac:dyDescent="0.4">
      <c r="B21" s="22" t="s">
        <v>2</v>
      </c>
      <c r="C21" s="25">
        <v>0.50813211331708252</v>
      </c>
      <c r="D21" s="27">
        <v>1</v>
      </c>
    </row>
    <row r="24" spans="2:4" x14ac:dyDescent="0.35">
      <c r="B24" s="3" t="s">
        <v>33</v>
      </c>
    </row>
    <row r="26" spans="2:4" x14ac:dyDescent="0.35">
      <c r="B26" s="10" t="s">
        <v>34</v>
      </c>
    </row>
    <row r="27" spans="2:4" ht="16" thickBot="1" x14ac:dyDescent="0.4"/>
    <row r="28" spans="2:4" x14ac:dyDescent="0.35">
      <c r="B28" s="28" t="s">
        <v>25</v>
      </c>
      <c r="C28" s="29">
        <v>69</v>
      </c>
    </row>
    <row r="29" spans="2:4" x14ac:dyDescent="0.35">
      <c r="B29" s="11" t="s">
        <v>35</v>
      </c>
      <c r="C29" s="30">
        <v>69</v>
      </c>
    </row>
    <row r="30" spans="2:4" x14ac:dyDescent="0.35">
      <c r="B30" s="11" t="s">
        <v>36</v>
      </c>
      <c r="C30" s="30">
        <v>67</v>
      </c>
    </row>
    <row r="31" spans="2:4" x14ac:dyDescent="0.35">
      <c r="B31" s="11" t="s">
        <v>37</v>
      </c>
      <c r="C31" s="31">
        <v>0.25819824458408447</v>
      </c>
    </row>
    <row r="32" spans="2:4" x14ac:dyDescent="0.35">
      <c r="B32" s="11" t="s">
        <v>38</v>
      </c>
      <c r="C32" s="31">
        <v>0.24712657659280216</v>
      </c>
    </row>
    <row r="33" spans="2:7" x14ac:dyDescent="0.35">
      <c r="B33" s="11" t="s">
        <v>39</v>
      </c>
      <c r="C33" s="31">
        <v>4.3855240577648047</v>
      </c>
    </row>
    <row r="34" spans="2:7" x14ac:dyDescent="0.35">
      <c r="B34" s="11" t="s">
        <v>40</v>
      </c>
      <c r="C34" s="31">
        <v>2.0941642862404097</v>
      </c>
    </row>
    <row r="35" spans="2:7" x14ac:dyDescent="0.35">
      <c r="B35" s="11" t="s">
        <v>41</v>
      </c>
      <c r="C35" s="31">
        <v>128.89283253844849</v>
      </c>
    </row>
    <row r="36" spans="2:7" x14ac:dyDescent="0.35">
      <c r="B36" s="11" t="s">
        <v>42</v>
      </c>
      <c r="C36" s="31">
        <v>0.41839007898880687</v>
      </c>
    </row>
    <row r="37" spans="2:7" x14ac:dyDescent="0.35">
      <c r="B37" s="11" t="s">
        <v>43</v>
      </c>
      <c r="C37" s="31">
        <v>2</v>
      </c>
    </row>
    <row r="38" spans="2:7" x14ac:dyDescent="0.35">
      <c r="B38" s="11" t="s">
        <v>44</v>
      </c>
      <c r="C38" s="31">
        <v>103.97377190084788</v>
      </c>
    </row>
    <row r="39" spans="2:7" x14ac:dyDescent="0.35">
      <c r="B39" s="11" t="s">
        <v>45</v>
      </c>
      <c r="C39" s="31">
        <v>108.44198491004239</v>
      </c>
    </row>
    <row r="40" spans="2:7" ht="16" thickBot="1" x14ac:dyDescent="0.4">
      <c r="B40" s="15" t="s">
        <v>46</v>
      </c>
      <c r="C40" s="19">
        <v>0.78608842738104479</v>
      </c>
    </row>
    <row r="43" spans="2:7" x14ac:dyDescent="0.35">
      <c r="B43" s="10" t="s">
        <v>47</v>
      </c>
    </row>
    <row r="44" spans="2:7" ht="16" thickBot="1" x14ac:dyDescent="0.4"/>
    <row r="45" spans="2:7" ht="31" x14ac:dyDescent="0.35">
      <c r="B45" s="12" t="s">
        <v>48</v>
      </c>
      <c r="C45" s="13" t="s">
        <v>36</v>
      </c>
      <c r="D45" s="13" t="s">
        <v>49</v>
      </c>
      <c r="E45" s="13" t="s">
        <v>50</v>
      </c>
      <c r="F45" s="13" t="s">
        <v>51</v>
      </c>
      <c r="G45" s="13" t="s">
        <v>52</v>
      </c>
    </row>
    <row r="46" spans="2:7" x14ac:dyDescent="0.35">
      <c r="B46" s="21" t="s">
        <v>53</v>
      </c>
      <c r="C46" s="32">
        <v>1</v>
      </c>
      <c r="D46" s="23">
        <v>102.27317276743923</v>
      </c>
      <c r="E46" s="23">
        <v>102.27317276743923</v>
      </c>
      <c r="F46" s="23">
        <v>23.320627459872011</v>
      </c>
      <c r="G46" s="34">
        <v>8.3062614878748996E-6</v>
      </c>
    </row>
    <row r="47" spans="2:7" x14ac:dyDescent="0.35">
      <c r="B47" s="11" t="s">
        <v>4</v>
      </c>
      <c r="C47" s="30">
        <v>67</v>
      </c>
      <c r="D47" s="31">
        <v>293.83011187024192</v>
      </c>
      <c r="E47" s="31">
        <v>4.3855240577648047</v>
      </c>
      <c r="F47" s="31"/>
      <c r="G47" s="35"/>
    </row>
    <row r="48" spans="2:7" ht="16" thickBot="1" x14ac:dyDescent="0.4">
      <c r="B48" s="15" t="s">
        <v>54</v>
      </c>
      <c r="C48" s="17">
        <v>68</v>
      </c>
      <c r="D48" s="19">
        <v>396.10328463768116</v>
      </c>
      <c r="E48" s="19"/>
      <c r="F48" s="19"/>
      <c r="G48" s="36"/>
    </row>
    <row r="49" spans="2:8" x14ac:dyDescent="0.35">
      <c r="B49" s="37" t="s">
        <v>55</v>
      </c>
    </row>
    <row r="52" spans="2:8" x14ac:dyDescent="0.35">
      <c r="B52" s="10" t="s">
        <v>56</v>
      </c>
    </row>
    <row r="53" spans="2:8" ht="16" thickBot="1" x14ac:dyDescent="0.4"/>
    <row r="54" spans="2:8" ht="46.5" x14ac:dyDescent="0.35">
      <c r="B54" s="12" t="s">
        <v>48</v>
      </c>
      <c r="C54" s="13" t="s">
        <v>57</v>
      </c>
      <c r="D54" s="13" t="s">
        <v>58</v>
      </c>
      <c r="E54" s="13" t="s">
        <v>59</v>
      </c>
      <c r="F54" s="13" t="s">
        <v>60</v>
      </c>
      <c r="G54" s="13" t="s">
        <v>61</v>
      </c>
      <c r="H54" s="13" t="s">
        <v>62</v>
      </c>
    </row>
    <row r="55" spans="2:8" x14ac:dyDescent="0.35">
      <c r="B55" s="21" t="s">
        <v>63</v>
      </c>
      <c r="C55" s="23">
        <v>-0.32962026792047072</v>
      </c>
      <c r="D55" s="23">
        <v>0.31440515088780702</v>
      </c>
      <c r="E55" s="23">
        <v>-1.0483933453052527</v>
      </c>
      <c r="F55" s="33">
        <v>0.29822463565863061</v>
      </c>
      <c r="G55" s="23">
        <v>-1.1631773930764089</v>
      </c>
      <c r="H55" s="23">
        <v>0.50393685723546733</v>
      </c>
    </row>
    <row r="56" spans="2:8" ht="16" thickBot="1" x14ac:dyDescent="0.4">
      <c r="B56" s="15" t="s">
        <v>1</v>
      </c>
      <c r="C56" s="19">
        <v>1.1736060310943883</v>
      </c>
      <c r="D56" s="19">
        <v>0.24302570799636614</v>
      </c>
      <c r="E56" s="19">
        <v>4.8291435534545863</v>
      </c>
      <c r="F56" s="36">
        <v>8.3062614879558794E-6</v>
      </c>
      <c r="G56" s="19">
        <v>0.52929149004946441</v>
      </c>
      <c r="H56" s="19">
        <v>1.8179205721393124</v>
      </c>
    </row>
    <row r="59" spans="2:8" x14ac:dyDescent="0.35">
      <c r="B59" s="10" t="s">
        <v>64</v>
      </c>
    </row>
    <row r="61" spans="2:8" x14ac:dyDescent="0.35">
      <c r="B61" t="s">
        <v>65</v>
      </c>
    </row>
    <row r="64" spans="2:8" x14ac:dyDescent="0.35">
      <c r="B64" s="10" t="s">
        <v>66</v>
      </c>
    </row>
    <row r="65" spans="2:8" ht="16" thickBot="1" x14ac:dyDescent="0.4"/>
    <row r="66" spans="2:8" ht="46.5" x14ac:dyDescent="0.35">
      <c r="B66" s="12" t="s">
        <v>48</v>
      </c>
      <c r="C66" s="13" t="s">
        <v>57</v>
      </c>
      <c r="D66" s="13" t="s">
        <v>58</v>
      </c>
      <c r="E66" s="13" t="s">
        <v>59</v>
      </c>
      <c r="F66" s="13" t="s">
        <v>60</v>
      </c>
      <c r="G66" s="13" t="s">
        <v>61</v>
      </c>
      <c r="H66" s="13" t="s">
        <v>62</v>
      </c>
    </row>
    <row r="67" spans="2:8" ht="16" thickBot="1" x14ac:dyDescent="0.4">
      <c r="B67" s="38" t="s">
        <v>1</v>
      </c>
      <c r="C67" s="39">
        <v>0.50813211331708241</v>
      </c>
      <c r="D67" s="39">
        <v>0.10522199385718901</v>
      </c>
      <c r="E67" s="39">
        <v>4.8291435534545863</v>
      </c>
      <c r="F67" s="40">
        <v>8.3062614879558794E-6</v>
      </c>
      <c r="G67" s="39">
        <v>0.2291654918889483</v>
      </c>
      <c r="H67" s="39">
        <v>0.78709873474521652</v>
      </c>
    </row>
    <row r="86" spans="2:14" x14ac:dyDescent="0.35">
      <c r="G86" t="s">
        <v>67</v>
      </c>
    </row>
    <row r="89" spans="2:14" x14ac:dyDescent="0.35">
      <c r="B89" s="10" t="s">
        <v>68</v>
      </c>
    </row>
    <row r="90" spans="2:14" ht="16" thickBot="1" x14ac:dyDescent="0.4"/>
    <row r="91" spans="2:14" ht="77.5" x14ac:dyDescent="0.35">
      <c r="B91" s="12" t="s">
        <v>0</v>
      </c>
      <c r="C91" s="13" t="s">
        <v>69</v>
      </c>
      <c r="D91" s="13" t="s">
        <v>1</v>
      </c>
      <c r="E91" s="13" t="s">
        <v>2</v>
      </c>
      <c r="F91" s="13" t="s">
        <v>139</v>
      </c>
      <c r="G91" s="13" t="s">
        <v>140</v>
      </c>
      <c r="H91" s="13" t="s">
        <v>141</v>
      </c>
      <c r="I91" s="13" t="s">
        <v>142</v>
      </c>
      <c r="J91" s="13" t="s">
        <v>143</v>
      </c>
      <c r="K91" s="13" t="s">
        <v>144</v>
      </c>
      <c r="L91" s="13" t="s">
        <v>145</v>
      </c>
      <c r="M91" s="13" t="s">
        <v>146</v>
      </c>
      <c r="N91" s="13" t="s">
        <v>147</v>
      </c>
    </row>
    <row r="92" spans="2:14" x14ac:dyDescent="0.35">
      <c r="B92" s="21" t="s">
        <v>70</v>
      </c>
      <c r="C92" s="32">
        <v>1</v>
      </c>
      <c r="D92" s="23">
        <v>0.45600000000000002</v>
      </c>
      <c r="E92" s="23">
        <v>-4.1980000000000004</v>
      </c>
      <c r="F92" s="23">
        <v>0.20554408225857035</v>
      </c>
      <c r="G92" s="23">
        <v>-4.4035440822585707</v>
      </c>
      <c r="H92" s="23">
        <v>-2.1027691624729794</v>
      </c>
      <c r="I92" s="23">
        <v>0.26361694353129433</v>
      </c>
      <c r="J92" s="23">
        <v>-0.49336234777874588</v>
      </c>
      <c r="K92" s="23">
        <v>0.90445051229588658</v>
      </c>
      <c r="L92" s="23">
        <v>2.1106913442475634</v>
      </c>
      <c r="M92" s="23">
        <v>-5.3903623589509211</v>
      </c>
      <c r="N92" s="23">
        <v>5.8014505234680618</v>
      </c>
    </row>
    <row r="93" spans="2:14" x14ac:dyDescent="0.35">
      <c r="B93" s="11" t="s">
        <v>71</v>
      </c>
      <c r="C93" s="30">
        <v>1</v>
      </c>
      <c r="D93" s="31">
        <v>0.11700000000000001</v>
      </c>
      <c r="E93" s="31">
        <v>-3.9870000000000001</v>
      </c>
      <c r="F93" s="31">
        <v>-0.19230836228242729</v>
      </c>
      <c r="G93" s="31">
        <v>-3.7946916377175728</v>
      </c>
      <c r="H93" s="31">
        <v>-1.812031492777517</v>
      </c>
      <c r="I93" s="31">
        <v>0.29828799861547067</v>
      </c>
      <c r="J93" s="31">
        <v>-0.98313537606489365</v>
      </c>
      <c r="K93" s="31">
        <v>0.59851865150003902</v>
      </c>
      <c r="L93" s="31">
        <v>2.1153013468257491</v>
      </c>
      <c r="M93" s="31">
        <v>-5.8004369330759378</v>
      </c>
      <c r="N93" s="31">
        <v>5.415820208511084</v>
      </c>
    </row>
    <row r="94" spans="2:14" x14ac:dyDescent="0.35">
      <c r="B94" s="11" t="s">
        <v>72</v>
      </c>
      <c r="C94" s="30">
        <v>1</v>
      </c>
      <c r="D94" s="31">
        <v>0.14499999999999999</v>
      </c>
      <c r="E94" s="31">
        <v>-3.286</v>
      </c>
      <c r="F94" s="31">
        <v>-0.15944739341178443</v>
      </c>
      <c r="G94" s="31">
        <v>-3.1265526065882154</v>
      </c>
      <c r="H94" s="31">
        <v>-1.49298344314773</v>
      </c>
      <c r="I94" s="31">
        <v>0.29470714841161771</v>
      </c>
      <c r="J94" s="31">
        <v>-0.94078078664411269</v>
      </c>
      <c r="K94" s="31">
        <v>0.62188599982054393</v>
      </c>
      <c r="L94" s="31">
        <v>2.1147993666278868</v>
      </c>
      <c r="M94" s="31">
        <v>-5.7662451044231515</v>
      </c>
      <c r="N94" s="31">
        <v>5.4473503175995832</v>
      </c>
    </row>
    <row r="95" spans="2:14" x14ac:dyDescent="0.35">
      <c r="B95" s="11" t="s">
        <v>73</v>
      </c>
      <c r="C95" s="30">
        <v>1</v>
      </c>
      <c r="D95" s="31">
        <v>1.26</v>
      </c>
      <c r="E95" s="31">
        <v>-2.964</v>
      </c>
      <c r="F95" s="31">
        <v>1.1491233312584586</v>
      </c>
      <c r="G95" s="31">
        <v>-4.1131233312584587</v>
      </c>
      <c r="H95" s="31">
        <v>-1.964088184620236</v>
      </c>
      <c r="I95" s="31">
        <v>0.27850501185652538</v>
      </c>
      <c r="J95" s="31">
        <v>0.41074536140297568</v>
      </c>
      <c r="K95" s="31">
        <v>1.8875013011139414</v>
      </c>
      <c r="L95" s="31">
        <v>2.1126024470765929</v>
      </c>
      <c r="M95" s="31">
        <v>-4.45184986339176</v>
      </c>
      <c r="N95" s="31">
        <v>6.7500965259086767</v>
      </c>
    </row>
    <row r="96" spans="2:14" x14ac:dyDescent="0.35">
      <c r="B96" s="11" t="s">
        <v>74</v>
      </c>
      <c r="C96" s="30">
        <v>1</v>
      </c>
      <c r="D96" s="31">
        <v>0.19500000000000001</v>
      </c>
      <c r="E96" s="31">
        <v>-2.7839999999999998</v>
      </c>
      <c r="F96" s="31">
        <v>-0.10076709185706498</v>
      </c>
      <c r="G96" s="31">
        <v>-2.6832329081429349</v>
      </c>
      <c r="H96" s="31">
        <v>-1.2812905490619662</v>
      </c>
      <c r="I96" s="31">
        <v>0.28860147192155111</v>
      </c>
      <c r="J96" s="31">
        <v>-0.86591299538758415</v>
      </c>
      <c r="K96" s="31">
        <v>0.66437881167345414</v>
      </c>
      <c r="L96" s="31">
        <v>2.1139571583549395</v>
      </c>
      <c r="M96" s="31">
        <v>-5.705331923716173</v>
      </c>
      <c r="N96" s="31">
        <v>5.5037977400020424</v>
      </c>
    </row>
    <row r="97" spans="2:14" x14ac:dyDescent="0.35">
      <c r="B97" s="11" t="s">
        <v>75</v>
      </c>
      <c r="C97" s="30">
        <v>1</v>
      </c>
      <c r="D97" s="31">
        <v>4.9000000000000002E-2</v>
      </c>
      <c r="E97" s="31">
        <v>-2.7519999999999998</v>
      </c>
      <c r="F97" s="31">
        <v>-0.27211357239684569</v>
      </c>
      <c r="G97" s="31">
        <v>-2.4798864276031543</v>
      </c>
      <c r="H97" s="31">
        <v>-1.1841890552222243</v>
      </c>
      <c r="I97" s="31">
        <v>0.30743808676895629</v>
      </c>
      <c r="J97" s="31">
        <v>-1.0871994800129712</v>
      </c>
      <c r="K97" s="31">
        <v>0.54297233521927968</v>
      </c>
      <c r="L97" s="31">
        <v>2.1166110258998843</v>
      </c>
      <c r="M97" s="31">
        <v>-5.8837143901329725</v>
      </c>
      <c r="N97" s="31">
        <v>5.3394872453392814</v>
      </c>
    </row>
    <row r="98" spans="2:14" x14ac:dyDescent="0.35">
      <c r="B98" s="11" t="s">
        <v>76</v>
      </c>
      <c r="C98" s="30">
        <v>1</v>
      </c>
      <c r="D98" s="31">
        <v>0.14099999999999999</v>
      </c>
      <c r="E98" s="31">
        <v>-2.6019999999999999</v>
      </c>
      <c r="F98" s="31">
        <v>-0.16414181753616197</v>
      </c>
      <c r="G98" s="31">
        <v>-2.4378581824638381</v>
      </c>
      <c r="H98" s="31">
        <v>-1.164119834571552</v>
      </c>
      <c r="I98" s="31">
        <v>0.29521175468829552</v>
      </c>
      <c r="J98" s="31">
        <v>-0.94681303286248419</v>
      </c>
      <c r="K98" s="31">
        <v>0.61852939779016025</v>
      </c>
      <c r="L98" s="31">
        <v>2.1148697448946936</v>
      </c>
      <c r="M98" s="31">
        <v>-5.7711261167938961</v>
      </c>
      <c r="N98" s="31">
        <v>5.4428424817215717</v>
      </c>
    </row>
    <row r="99" spans="2:14" x14ac:dyDescent="0.35">
      <c r="B99" s="11" t="s">
        <v>77</v>
      </c>
      <c r="C99" s="30">
        <v>1</v>
      </c>
      <c r="D99" s="31">
        <v>0.153</v>
      </c>
      <c r="E99" s="31">
        <v>-2.4430000000000001</v>
      </c>
      <c r="F99" s="31">
        <v>-0.1500585451630293</v>
      </c>
      <c r="G99" s="31">
        <v>-2.2929414548369706</v>
      </c>
      <c r="H99" s="31">
        <v>-1.094919567630207</v>
      </c>
      <c r="I99" s="31">
        <v>0.29370498747200874</v>
      </c>
      <c r="J99" s="31">
        <v>-0.92873498958454714</v>
      </c>
      <c r="K99" s="31">
        <v>0.62861789925848854</v>
      </c>
      <c r="L99" s="31">
        <v>2.114659943686156</v>
      </c>
      <c r="M99" s="31">
        <v>-5.7564866153267138</v>
      </c>
      <c r="N99" s="31">
        <v>5.4563695250006559</v>
      </c>
    </row>
    <row r="100" spans="2:14" x14ac:dyDescent="0.35">
      <c r="B100" s="11" t="s">
        <v>78</v>
      </c>
      <c r="C100" s="30">
        <v>1</v>
      </c>
      <c r="D100" s="31">
        <v>0.121</v>
      </c>
      <c r="E100" s="31">
        <v>-2.1219999999999999</v>
      </c>
      <c r="F100" s="31">
        <v>-0.18761393815804975</v>
      </c>
      <c r="G100" s="31">
        <v>-1.9343860618419502</v>
      </c>
      <c r="H100" s="31">
        <v>-0.92370310894504626</v>
      </c>
      <c r="I100" s="31">
        <v>0.29776956447863584</v>
      </c>
      <c r="J100" s="31">
        <v>-0.97706646915146989</v>
      </c>
      <c r="K100" s="31">
        <v>0.60183859283537045</v>
      </c>
      <c r="L100" s="31">
        <v>2.1152283024048728</v>
      </c>
      <c r="M100" s="31">
        <v>-5.7955488521450409</v>
      </c>
      <c r="N100" s="31">
        <v>5.4203209758289415</v>
      </c>
    </row>
    <row r="101" spans="2:14" x14ac:dyDescent="0.35">
      <c r="B101" s="11" t="s">
        <v>79</v>
      </c>
      <c r="C101" s="30">
        <v>1</v>
      </c>
      <c r="D101" s="31">
        <v>0.27900000000000003</v>
      </c>
      <c r="E101" s="31">
        <v>-2.093</v>
      </c>
      <c r="F101" s="31">
        <v>-2.1841852451363608E-3</v>
      </c>
      <c r="G101" s="31">
        <v>-2.0908158147548637</v>
      </c>
      <c r="H101" s="31">
        <v>-0.99840104641858951</v>
      </c>
      <c r="I101" s="31">
        <v>0.27923519891732052</v>
      </c>
      <c r="J101" s="31">
        <v>-0.74249804141006348</v>
      </c>
      <c r="K101" s="31">
        <v>0.73812967091979087</v>
      </c>
      <c r="L101" s="31">
        <v>2.1126988318449933</v>
      </c>
      <c r="M101" s="31">
        <v>-5.6034129170906892</v>
      </c>
      <c r="N101" s="31">
        <v>5.5990445466004166</v>
      </c>
    </row>
    <row r="102" spans="2:14" x14ac:dyDescent="0.35">
      <c r="B102" s="11" t="s">
        <v>80</v>
      </c>
      <c r="C102" s="30">
        <v>1</v>
      </c>
      <c r="D102" s="31">
        <v>0.106</v>
      </c>
      <c r="E102" s="31">
        <v>-1.8520000000000001</v>
      </c>
      <c r="F102" s="31">
        <v>-0.20521802862446556</v>
      </c>
      <c r="G102" s="31">
        <v>-1.6467819713755345</v>
      </c>
      <c r="H102" s="31">
        <v>-0.78636713566152572</v>
      </c>
      <c r="I102" s="31">
        <v>0.29972532572720528</v>
      </c>
      <c r="J102" s="31">
        <v>-0.99985571233960646</v>
      </c>
      <c r="K102" s="31">
        <v>0.58941965509067529</v>
      </c>
      <c r="L102" s="31">
        <v>2.1155045092476366</v>
      </c>
      <c r="M102" s="31">
        <v>-5.8138852276301733</v>
      </c>
      <c r="N102" s="31">
        <v>5.4034491703812417</v>
      </c>
    </row>
    <row r="103" spans="2:14" x14ac:dyDescent="0.35">
      <c r="B103" s="11" t="s">
        <v>81</v>
      </c>
      <c r="C103" s="30">
        <v>1</v>
      </c>
      <c r="D103" s="31">
        <v>0.20499999999999999</v>
      </c>
      <c r="E103" s="31">
        <v>-1.7929999999999999</v>
      </c>
      <c r="F103" s="31">
        <v>-8.9031031546121131E-2</v>
      </c>
      <c r="G103" s="31">
        <v>-1.7039689684538788</v>
      </c>
      <c r="H103" s="31">
        <v>-0.81367492495680127</v>
      </c>
      <c r="I103" s="31">
        <v>0.28742642144766345</v>
      </c>
      <c r="J103" s="31">
        <v>-0.85106161812918857</v>
      </c>
      <c r="K103" s="31">
        <v>0.67299955503694631</v>
      </c>
      <c r="L103" s="31">
        <v>2.1137970587336463</v>
      </c>
      <c r="M103" s="31">
        <v>-5.6931714041376669</v>
      </c>
      <c r="N103" s="31">
        <v>5.5151093410454237</v>
      </c>
    </row>
    <row r="104" spans="2:14" x14ac:dyDescent="0.35">
      <c r="B104" s="11" t="s">
        <v>82</v>
      </c>
      <c r="C104" s="30">
        <v>1</v>
      </c>
      <c r="D104" s="31">
        <v>0.56000000000000005</v>
      </c>
      <c r="E104" s="31">
        <v>-1.7669999999999999</v>
      </c>
      <c r="F104" s="31">
        <v>0.3275991094923868</v>
      </c>
      <c r="G104" s="31">
        <v>-2.0945991094923868</v>
      </c>
      <c r="H104" s="31">
        <v>-1.0002076356925931</v>
      </c>
      <c r="I104" s="31">
        <v>0.25736791813641346</v>
      </c>
      <c r="J104" s="31">
        <v>-0.35473978140482765</v>
      </c>
      <c r="K104" s="31">
        <v>1.0099380003896012</v>
      </c>
      <c r="L104" s="31">
        <v>2.1099199755087104</v>
      </c>
      <c r="M104" s="31">
        <v>-5.2662622637321244</v>
      </c>
      <c r="N104" s="31">
        <v>5.9214604827168982</v>
      </c>
    </row>
    <row r="105" spans="2:14" x14ac:dyDescent="0.35">
      <c r="B105" s="11" t="s">
        <v>83</v>
      </c>
      <c r="C105" s="30">
        <v>1</v>
      </c>
      <c r="D105" s="31">
        <v>0.34200000000000003</v>
      </c>
      <c r="E105" s="31">
        <v>-1.766</v>
      </c>
      <c r="F105" s="31">
        <v>7.1752994713810136E-2</v>
      </c>
      <c r="G105" s="31">
        <v>-1.83775299471381</v>
      </c>
      <c r="H105" s="31">
        <v>-0.8775591326758192</v>
      </c>
      <c r="I105" s="31">
        <v>0.27300252719815815</v>
      </c>
      <c r="J105" s="31">
        <v>-0.65203667949800526</v>
      </c>
      <c r="K105" s="31">
        <v>0.79554266892562553</v>
      </c>
      <c r="L105" s="31">
        <v>2.1118840966353685</v>
      </c>
      <c r="M105" s="31">
        <v>-5.5273156951057762</v>
      </c>
      <c r="N105" s="31">
        <v>5.6708216845333963</v>
      </c>
    </row>
    <row r="106" spans="2:14" x14ac:dyDescent="0.35">
      <c r="B106" s="11" t="s">
        <v>84</v>
      </c>
      <c r="C106" s="30">
        <v>1</v>
      </c>
      <c r="D106" s="31">
        <v>0.33400000000000002</v>
      </c>
      <c r="E106" s="31">
        <v>-1.7050000000000001</v>
      </c>
      <c r="F106" s="31">
        <v>6.2364146465055004E-2</v>
      </c>
      <c r="G106" s="31">
        <v>-1.7673641464650551</v>
      </c>
      <c r="H106" s="31">
        <v>-0.84394722901036145</v>
      </c>
      <c r="I106" s="31">
        <v>0.27375438180135164</v>
      </c>
      <c r="J106" s="31">
        <v>-0.66341885947114054</v>
      </c>
      <c r="K106" s="31">
        <v>0.78814715240125066</v>
      </c>
      <c r="L106" s="31">
        <v>2.1119814202118929</v>
      </c>
      <c r="M106" s="31">
        <v>-5.5369625695364455</v>
      </c>
      <c r="N106" s="31">
        <v>5.6616908624665552</v>
      </c>
    </row>
    <row r="107" spans="2:14" x14ac:dyDescent="0.35">
      <c r="B107" s="11" t="s">
        <v>85</v>
      </c>
      <c r="C107" s="30">
        <v>1</v>
      </c>
      <c r="D107" s="31">
        <v>6.0999999999999999E-2</v>
      </c>
      <c r="E107" s="31">
        <v>-1.595</v>
      </c>
      <c r="F107" s="31">
        <v>-0.25803030002371302</v>
      </c>
      <c r="G107" s="31">
        <v>-1.336969699976287</v>
      </c>
      <c r="H107" s="31">
        <v>-0.63842636834214594</v>
      </c>
      <c r="I107" s="31">
        <v>0.30577836577420747</v>
      </c>
      <c r="J107" s="31">
        <v>-1.0687159226666527</v>
      </c>
      <c r="K107" s="31">
        <v>0.55265532261922679</v>
      </c>
      <c r="L107" s="31">
        <v>2.1163705882336274</v>
      </c>
      <c r="M107" s="31">
        <v>-5.868993664686001</v>
      </c>
      <c r="N107" s="31">
        <v>5.3529330646385747</v>
      </c>
    </row>
    <row r="108" spans="2:14" x14ac:dyDescent="0.35">
      <c r="B108" s="11" t="s">
        <v>86</v>
      </c>
      <c r="C108" s="30">
        <v>1</v>
      </c>
      <c r="D108" s="31">
        <v>9.9000000000000005E-2</v>
      </c>
      <c r="E108" s="31">
        <v>-1.591</v>
      </c>
      <c r="F108" s="31">
        <v>-0.21343327084212627</v>
      </c>
      <c r="G108" s="31">
        <v>-1.3775667291578737</v>
      </c>
      <c r="H108" s="31">
        <v>-0.65781215839134466</v>
      </c>
      <c r="I108" s="31">
        <v>0.30064878698734565</v>
      </c>
      <c r="J108" s="31">
        <v>-1.0105192532286531</v>
      </c>
      <c r="K108" s="31">
        <v>0.58365271154440046</v>
      </c>
      <c r="L108" s="31">
        <v>2.1156355430181653</v>
      </c>
      <c r="M108" s="31">
        <v>-5.8224478691596833</v>
      </c>
      <c r="N108" s="31">
        <v>5.3955813274754298</v>
      </c>
    </row>
    <row r="109" spans="2:14" x14ac:dyDescent="0.35">
      <c r="B109" s="11" t="s">
        <v>87</v>
      </c>
      <c r="C109" s="30">
        <v>1</v>
      </c>
      <c r="D109" s="31">
        <v>0.10299999999999999</v>
      </c>
      <c r="E109" s="31">
        <v>-1.1559999999999999</v>
      </c>
      <c r="F109" s="31">
        <v>-0.20873884671774873</v>
      </c>
      <c r="G109" s="31">
        <v>-0.94726115328225124</v>
      </c>
      <c r="H109" s="31">
        <v>-0.45233373499212937</v>
      </c>
      <c r="I109" s="31">
        <v>0.30012026201756559</v>
      </c>
      <c r="J109" s="31">
        <v>-1.0044235933002852</v>
      </c>
      <c r="K109" s="31">
        <v>0.58694589986478762</v>
      </c>
      <c r="L109" s="31">
        <v>2.1155605000657149</v>
      </c>
      <c r="M109" s="31">
        <v>-5.8175544896825349</v>
      </c>
      <c r="N109" s="31">
        <v>5.4000767962470375</v>
      </c>
    </row>
    <row r="110" spans="2:14" x14ac:dyDescent="0.35">
      <c r="B110" s="11" t="s">
        <v>88</v>
      </c>
      <c r="C110" s="30">
        <v>1</v>
      </c>
      <c r="D110" s="31">
        <v>0.27500000000000002</v>
      </c>
      <c r="E110" s="31">
        <v>-0.94899999999999995</v>
      </c>
      <c r="F110" s="31">
        <v>-6.8786093695138995E-3</v>
      </c>
      <c r="G110" s="31">
        <v>-0.94212139063048606</v>
      </c>
      <c r="H110" s="31">
        <v>-0.44987940861213344</v>
      </c>
      <c r="I110" s="31">
        <v>0.27965453540620744</v>
      </c>
      <c r="J110" s="31">
        <v>-0.74830421868849262</v>
      </c>
      <c r="K110" s="31">
        <v>0.73454699994946482</v>
      </c>
      <c r="L110" s="31">
        <v>2.1127542963955999</v>
      </c>
      <c r="M110" s="31">
        <v>-5.6082543899234647</v>
      </c>
      <c r="N110" s="31">
        <v>5.5944971711844378</v>
      </c>
    </row>
    <row r="111" spans="2:14" x14ac:dyDescent="0.35">
      <c r="B111" s="11" t="s">
        <v>89</v>
      </c>
      <c r="C111" s="30">
        <v>1</v>
      </c>
      <c r="D111" s="31">
        <v>0.221</v>
      </c>
      <c r="E111" s="31">
        <v>-0.77</v>
      </c>
      <c r="F111" s="31">
        <v>-7.0253335048610921E-2</v>
      </c>
      <c r="G111" s="31">
        <v>-0.69974666495138904</v>
      </c>
      <c r="H111" s="31">
        <v>-0.33414124648626459</v>
      </c>
      <c r="I111" s="31">
        <v>0.28557930311824598</v>
      </c>
      <c r="J111" s="31">
        <v>-0.82738680515586882</v>
      </c>
      <c r="K111" s="31">
        <v>0.68688013505864687</v>
      </c>
      <c r="L111" s="31">
        <v>2.1135466865281942</v>
      </c>
      <c r="M111" s="31">
        <v>-5.6737299159204397</v>
      </c>
      <c r="N111" s="31">
        <v>5.5332232458232173</v>
      </c>
    </row>
    <row r="112" spans="2:14" x14ac:dyDescent="0.35">
      <c r="B112" s="11" t="s">
        <v>90</v>
      </c>
      <c r="C112" s="30">
        <v>1</v>
      </c>
      <c r="D112" s="31">
        <v>2.548</v>
      </c>
      <c r="E112" s="31">
        <v>-0.748</v>
      </c>
      <c r="F112" s="31">
        <v>2.6607278993080312</v>
      </c>
      <c r="G112" s="31">
        <v>-3.4087278993080314</v>
      </c>
      <c r="H112" s="31">
        <v>-1.6277270707484073</v>
      </c>
      <c r="I112" s="31">
        <v>0.4996357702434262</v>
      </c>
      <c r="J112" s="31">
        <v>1.3360837098182767</v>
      </c>
      <c r="K112" s="31">
        <v>3.9853720887977859</v>
      </c>
      <c r="L112" s="31">
        <v>2.1529421638008639</v>
      </c>
      <c r="M112" s="31">
        <v>-3.047194746416185</v>
      </c>
      <c r="N112" s="31">
        <v>8.3686505450322475</v>
      </c>
    </row>
    <row r="113" spans="2:14" x14ac:dyDescent="0.35">
      <c r="B113" s="11" t="s">
        <v>91</v>
      </c>
      <c r="C113" s="30">
        <v>1</v>
      </c>
      <c r="D113" s="31">
        <v>0.308</v>
      </c>
      <c r="E113" s="31">
        <v>-0.64900000000000002</v>
      </c>
      <c r="F113" s="31">
        <v>3.1850389656600864E-2</v>
      </c>
      <c r="G113" s="31">
        <v>-0.68085038965660094</v>
      </c>
      <c r="H113" s="31">
        <v>-0.3251179452013821</v>
      </c>
      <c r="I113" s="31">
        <v>0.2762782789835076</v>
      </c>
      <c r="J113" s="31">
        <v>-0.70062402217229858</v>
      </c>
      <c r="K113" s="31">
        <v>0.76432480148550019</v>
      </c>
      <c r="L113" s="31">
        <v>2.1123100494962603</v>
      </c>
      <c r="M113" s="31">
        <v>-5.5683475947727414</v>
      </c>
      <c r="N113" s="31">
        <v>5.6320483740859428</v>
      </c>
    </row>
    <row r="114" spans="2:14" x14ac:dyDescent="0.35">
      <c r="B114" s="11" t="s">
        <v>92</v>
      </c>
      <c r="C114" s="30">
        <v>1</v>
      </c>
      <c r="D114" s="31">
        <v>1.1559999999999999</v>
      </c>
      <c r="E114" s="31">
        <v>-0.61</v>
      </c>
      <c r="F114" s="31">
        <v>1.027068304024642</v>
      </c>
      <c r="G114" s="31">
        <v>-1.6370683040246421</v>
      </c>
      <c r="H114" s="31">
        <v>-0.78172868995088329</v>
      </c>
      <c r="I114" s="31">
        <v>0.26874027540532602</v>
      </c>
      <c r="J114" s="31">
        <v>0.31457879566917957</v>
      </c>
      <c r="K114" s="31">
        <v>1.7395578123801045</v>
      </c>
      <c r="L114" s="31">
        <v>2.1113373471308972</v>
      </c>
      <c r="M114" s="31">
        <v>-4.5705508327458277</v>
      </c>
      <c r="N114" s="31">
        <v>6.6246874407951113</v>
      </c>
    </row>
    <row r="115" spans="2:14" x14ac:dyDescent="0.35">
      <c r="B115" s="11" t="s">
        <v>93</v>
      </c>
      <c r="C115" s="30">
        <v>1</v>
      </c>
      <c r="D115" s="31">
        <v>1.776</v>
      </c>
      <c r="E115" s="31">
        <v>-0.23100000000000001</v>
      </c>
      <c r="F115" s="31">
        <v>1.7547040433031629</v>
      </c>
      <c r="G115" s="31">
        <v>-1.985704043303163</v>
      </c>
      <c r="H115" s="31">
        <v>-0.94820834084036354</v>
      </c>
      <c r="I115" s="31">
        <v>0.35067506027098722</v>
      </c>
      <c r="J115" s="31">
        <v>0.82498742041082007</v>
      </c>
      <c r="K115" s="31">
        <v>2.6844206661955057</v>
      </c>
      <c r="L115" s="31">
        <v>2.1233221742497923</v>
      </c>
      <c r="M115" s="31">
        <v>-3.8746895030484074</v>
      </c>
      <c r="N115" s="31">
        <v>7.3840975896547336</v>
      </c>
    </row>
    <row r="116" spans="2:14" x14ac:dyDescent="0.35">
      <c r="B116" s="11" t="s">
        <v>94</v>
      </c>
      <c r="C116" s="30">
        <v>1</v>
      </c>
      <c r="D116" s="31">
        <v>0.63200000000000001</v>
      </c>
      <c r="E116" s="31">
        <v>-0.122</v>
      </c>
      <c r="F116" s="31">
        <v>0.41209874373118272</v>
      </c>
      <c r="G116" s="31">
        <v>-0.53409874373118271</v>
      </c>
      <c r="H116" s="31">
        <v>-0.25504147274425837</v>
      </c>
      <c r="I116" s="31">
        <v>0.25442634032070066</v>
      </c>
      <c r="J116" s="31">
        <v>-0.26244137815552337</v>
      </c>
      <c r="K116" s="31">
        <v>1.0866388656178887</v>
      </c>
      <c r="L116" s="31">
        <v>2.1095631823706511</v>
      </c>
      <c r="M116" s="31">
        <v>-5.1808166925021686</v>
      </c>
      <c r="N116" s="31">
        <v>6.005014179964534</v>
      </c>
    </row>
    <row r="117" spans="2:14" x14ac:dyDescent="0.35">
      <c r="B117" s="11" t="s">
        <v>95</v>
      </c>
      <c r="C117" s="30">
        <v>1</v>
      </c>
      <c r="D117" s="31">
        <v>0.70499999999999996</v>
      </c>
      <c r="E117" s="31">
        <v>-0.06</v>
      </c>
      <c r="F117" s="31">
        <v>0.49777198400107303</v>
      </c>
      <c r="G117" s="31">
        <v>-0.55777198400107308</v>
      </c>
      <c r="H117" s="31">
        <v>-0.26634585818595174</v>
      </c>
      <c r="I117" s="31">
        <v>0.25264903810014583</v>
      </c>
      <c r="J117" s="31">
        <v>-0.17205611925198283</v>
      </c>
      <c r="K117" s="31">
        <v>1.167600087254129</v>
      </c>
      <c r="L117" s="31">
        <v>2.1093495666242079</v>
      </c>
      <c r="M117" s="31">
        <v>-5.0945771099602437</v>
      </c>
      <c r="N117" s="31">
        <v>6.0901210779623893</v>
      </c>
    </row>
    <row r="118" spans="2:14" x14ac:dyDescent="0.35">
      <c r="B118" s="11" t="s">
        <v>96</v>
      </c>
      <c r="C118" s="30">
        <v>1</v>
      </c>
      <c r="D118" s="31">
        <v>0.35799999999999998</v>
      </c>
      <c r="E118" s="31">
        <v>9.0999999999999998E-2</v>
      </c>
      <c r="F118" s="31">
        <v>9.0530691211320291E-2</v>
      </c>
      <c r="G118" s="31">
        <v>4.6930878867970649E-4</v>
      </c>
      <c r="H118" s="31">
        <v>2.2410313830833323E-4</v>
      </c>
      <c r="I118" s="31">
        <v>0.27153433682104688</v>
      </c>
      <c r="J118" s="31">
        <v>-0.62936648777110493</v>
      </c>
      <c r="K118" s="31">
        <v>0.81042787019374551</v>
      </c>
      <c r="L118" s="31">
        <v>2.1116948060355809</v>
      </c>
      <c r="M118" s="31">
        <v>-5.5080361476438897</v>
      </c>
      <c r="N118" s="31">
        <v>5.6890975300665305</v>
      </c>
    </row>
    <row r="119" spans="2:14" x14ac:dyDescent="0.35">
      <c r="B119" s="11" t="s">
        <v>97</v>
      </c>
      <c r="C119" s="30">
        <v>1</v>
      </c>
      <c r="D119" s="31">
        <v>0.46400000000000002</v>
      </c>
      <c r="E119" s="31">
        <v>0.105</v>
      </c>
      <c r="F119" s="31">
        <v>0.21493293050732554</v>
      </c>
      <c r="G119" s="31">
        <v>-0.10993293050732554</v>
      </c>
      <c r="H119" s="31">
        <v>-5.2494893179887446E-2</v>
      </c>
      <c r="I119" s="31">
        <v>0.26305531596162224</v>
      </c>
      <c r="J119" s="31">
        <v>-0.48248450146153588</v>
      </c>
      <c r="K119" s="31">
        <v>0.91235036247618695</v>
      </c>
      <c r="L119" s="31">
        <v>2.1106212727584439</v>
      </c>
      <c r="M119" s="31">
        <v>-5.3807877357908422</v>
      </c>
      <c r="N119" s="31">
        <v>5.8106535968054933</v>
      </c>
    </row>
    <row r="120" spans="2:14" x14ac:dyDescent="0.35">
      <c r="B120" s="11" t="s">
        <v>98</v>
      </c>
      <c r="C120" s="30">
        <v>1</v>
      </c>
      <c r="D120" s="31">
        <v>0.495</v>
      </c>
      <c r="E120" s="31">
        <v>0.26200000000000001</v>
      </c>
      <c r="F120" s="31">
        <v>0.25131471747125145</v>
      </c>
      <c r="G120" s="31">
        <v>1.0685282528748563E-2</v>
      </c>
      <c r="H120" s="31">
        <v>5.1024089174644127E-3</v>
      </c>
      <c r="I120" s="31">
        <v>0.2610044140737976</v>
      </c>
      <c r="J120" s="31">
        <v>-0.4406653230402352</v>
      </c>
      <c r="K120" s="31">
        <v>0.9432947579827381</v>
      </c>
      <c r="L120" s="31">
        <v>2.1103666415888047</v>
      </c>
      <c r="M120" s="31">
        <v>-5.3437308656575082</v>
      </c>
      <c r="N120" s="31">
        <v>5.8463603006000104</v>
      </c>
    </row>
    <row r="121" spans="2:14" x14ac:dyDescent="0.35">
      <c r="B121" s="11" t="s">
        <v>99</v>
      </c>
      <c r="C121" s="30">
        <v>1</v>
      </c>
      <c r="D121" s="31">
        <v>2.9000000000000001E-2</v>
      </c>
      <c r="E121" s="31">
        <v>0.32200000000000001</v>
      </c>
      <c r="F121" s="31">
        <v>-0.29558569301873344</v>
      </c>
      <c r="G121" s="31">
        <v>0.61758569301873345</v>
      </c>
      <c r="H121" s="31">
        <v>0.29490794828110956</v>
      </c>
      <c r="I121" s="31">
        <v>0.31024547848515027</v>
      </c>
      <c r="J121" s="31">
        <v>-1.1181146128168453</v>
      </c>
      <c r="K121" s="31">
        <v>0.52694322677937855</v>
      </c>
      <c r="L121" s="31">
        <v>2.1170206221681651</v>
      </c>
      <c r="M121" s="31">
        <v>-5.9082724404443026</v>
      </c>
      <c r="N121" s="31">
        <v>5.3171010544068364</v>
      </c>
    </row>
    <row r="122" spans="2:14" x14ac:dyDescent="0.35">
      <c r="B122" s="11" t="s">
        <v>100</v>
      </c>
      <c r="C122" s="30">
        <v>1</v>
      </c>
      <c r="D122" s="31">
        <v>0.56899999999999995</v>
      </c>
      <c r="E122" s="31">
        <v>0.34599999999999997</v>
      </c>
      <c r="F122" s="31">
        <v>0.33816156377223616</v>
      </c>
      <c r="G122" s="31">
        <v>7.838436227763812E-3</v>
      </c>
      <c r="H122" s="31">
        <v>3.742990117473506E-3</v>
      </c>
      <c r="I122" s="31">
        <v>0.25693690293287796</v>
      </c>
      <c r="J122" s="31">
        <v>-0.34303461113275291</v>
      </c>
      <c r="K122" s="31">
        <v>1.0193577386772252</v>
      </c>
      <c r="L122" s="31">
        <v>2.1098674436688065</v>
      </c>
      <c r="M122" s="31">
        <v>-5.2555605360042232</v>
      </c>
      <c r="N122" s="31">
        <v>5.931883663548696</v>
      </c>
    </row>
    <row r="123" spans="2:14" x14ac:dyDescent="0.35">
      <c r="B123" s="11" t="s">
        <v>101</v>
      </c>
      <c r="C123" s="30">
        <v>1</v>
      </c>
      <c r="D123" s="31">
        <v>7.2999999999999995E-2</v>
      </c>
      <c r="E123" s="31">
        <v>0.42699999999999999</v>
      </c>
      <c r="F123" s="31">
        <v>-0.24394702765058038</v>
      </c>
      <c r="G123" s="31">
        <v>0.67094702765058034</v>
      </c>
      <c r="H123" s="31">
        <v>0.32038891698182448</v>
      </c>
      <c r="I123" s="31">
        <v>0.30413755188305996</v>
      </c>
      <c r="J123" s="31">
        <v>-1.050282492205592</v>
      </c>
      <c r="K123" s="31">
        <v>0.5623884369044313</v>
      </c>
      <c r="L123" s="31">
        <v>2.1161341423053091</v>
      </c>
      <c r="M123" s="31">
        <v>-5.8542835222132297</v>
      </c>
      <c r="N123" s="31">
        <v>5.3663894669120698</v>
      </c>
    </row>
    <row r="124" spans="2:14" x14ac:dyDescent="0.35">
      <c r="B124" s="11" t="s">
        <v>102</v>
      </c>
      <c r="C124" s="30">
        <v>1</v>
      </c>
      <c r="D124" s="31">
        <v>0.39900000000000002</v>
      </c>
      <c r="E124" s="31">
        <v>0.45200000000000001</v>
      </c>
      <c r="F124" s="31">
        <v>0.13864853848619024</v>
      </c>
      <c r="G124" s="31">
        <v>0.31335146151380977</v>
      </c>
      <c r="H124" s="31">
        <v>0.14963079237511029</v>
      </c>
      <c r="I124" s="31">
        <v>0.26799299541265609</v>
      </c>
      <c r="J124" s="31">
        <v>-0.57185976644236391</v>
      </c>
      <c r="K124" s="31">
        <v>0.84915684341474451</v>
      </c>
      <c r="L124" s="31">
        <v>2.1112423601649937</v>
      </c>
      <c r="M124" s="31">
        <v>-5.4587187669704393</v>
      </c>
      <c r="N124" s="31">
        <v>5.7360158439428206</v>
      </c>
    </row>
    <row r="125" spans="2:14" x14ac:dyDescent="0.35">
      <c r="B125" s="11" t="s">
        <v>103</v>
      </c>
      <c r="C125" s="30">
        <v>1</v>
      </c>
      <c r="D125" s="31">
        <v>1.6419999999999999</v>
      </c>
      <c r="E125" s="31">
        <v>0.46899999999999997</v>
      </c>
      <c r="F125" s="31">
        <v>1.5974408351365148</v>
      </c>
      <c r="G125" s="31">
        <v>-1.1284408351365149</v>
      </c>
      <c r="H125" s="31">
        <v>-0.53885019554142566</v>
      </c>
      <c r="I125" s="31">
        <v>0.32887348549252282</v>
      </c>
      <c r="J125" s="31">
        <v>0.72552497646477421</v>
      </c>
      <c r="K125" s="31">
        <v>2.4693566938082556</v>
      </c>
      <c r="L125" s="31">
        <v>2.1198306128615103</v>
      </c>
      <c r="M125" s="31">
        <v>-4.0226958149304259</v>
      </c>
      <c r="N125" s="31">
        <v>7.2175774852034547</v>
      </c>
    </row>
    <row r="126" spans="2:14" x14ac:dyDescent="0.35">
      <c r="B126" s="11" t="s">
        <v>104</v>
      </c>
      <c r="C126" s="30">
        <v>1</v>
      </c>
      <c r="D126" s="31">
        <v>0.52700000000000002</v>
      </c>
      <c r="E126" s="31">
        <v>0.55000000000000004</v>
      </c>
      <c r="F126" s="31">
        <v>0.28887011046627198</v>
      </c>
      <c r="G126" s="31">
        <v>0.26112988953372807</v>
      </c>
      <c r="H126" s="31">
        <v>0.12469408023499756</v>
      </c>
      <c r="I126" s="31">
        <v>0.25910018572052423</v>
      </c>
      <c r="J126" s="31">
        <v>-0.39806140234993725</v>
      </c>
      <c r="K126" s="31">
        <v>0.97580162328248121</v>
      </c>
      <c r="L126" s="31">
        <v>2.1101319778642318</v>
      </c>
      <c r="M126" s="31">
        <v>-5.3055533275765026</v>
      </c>
      <c r="N126" s="31">
        <v>5.8832935485090463</v>
      </c>
    </row>
    <row r="127" spans="2:14" x14ac:dyDescent="0.35">
      <c r="B127" s="11" t="s">
        <v>105</v>
      </c>
      <c r="C127" s="30">
        <v>1</v>
      </c>
      <c r="D127" s="31">
        <v>0.42899999999999999</v>
      </c>
      <c r="E127" s="31">
        <v>0.77500000000000002</v>
      </c>
      <c r="F127" s="31">
        <v>0.17385671941902181</v>
      </c>
      <c r="G127" s="31">
        <v>0.60114328058097821</v>
      </c>
      <c r="H127" s="31">
        <v>0.28705640934226451</v>
      </c>
      <c r="I127" s="31">
        <v>0.26560875293478775</v>
      </c>
      <c r="J127" s="31">
        <v>-0.53033043491796406</v>
      </c>
      <c r="K127" s="31">
        <v>0.87804387375600768</v>
      </c>
      <c r="L127" s="31">
        <v>2.1109410383524163</v>
      </c>
      <c r="M127" s="31">
        <v>-5.4227117157165292</v>
      </c>
      <c r="N127" s="31">
        <v>5.7704251545545731</v>
      </c>
    </row>
    <row r="128" spans="2:14" x14ac:dyDescent="0.35">
      <c r="B128" s="11" t="s">
        <v>106</v>
      </c>
      <c r="C128" s="30">
        <v>1</v>
      </c>
      <c r="D128" s="31">
        <v>0.14299999999999999</v>
      </c>
      <c r="E128" s="31">
        <v>0.79500000000000004</v>
      </c>
      <c r="F128" s="31">
        <v>-0.1617946054739732</v>
      </c>
      <c r="G128" s="31">
        <v>0.95679460547397321</v>
      </c>
      <c r="H128" s="31">
        <v>0.45688612481863961</v>
      </c>
      <c r="I128" s="31">
        <v>0.29495915898569047</v>
      </c>
      <c r="J128" s="31">
        <v>-0.94379613410115681</v>
      </c>
      <c r="K128" s="31">
        <v>0.62020692315321047</v>
      </c>
      <c r="L128" s="31">
        <v>2.1148345001995668</v>
      </c>
      <c r="M128" s="31">
        <v>-5.7686854633021891</v>
      </c>
      <c r="N128" s="31">
        <v>5.4450962523542419</v>
      </c>
    </row>
    <row r="129" spans="2:14" x14ac:dyDescent="0.35">
      <c r="B129" s="11" t="s">
        <v>107</v>
      </c>
      <c r="C129" s="30">
        <v>1</v>
      </c>
      <c r="D129" s="31">
        <v>0.32400000000000001</v>
      </c>
      <c r="E129" s="31">
        <v>0.95699999999999996</v>
      </c>
      <c r="F129" s="31">
        <v>5.0628086154111129E-2</v>
      </c>
      <c r="G129" s="31">
        <v>0.90637191384588878</v>
      </c>
      <c r="H129" s="31">
        <v>0.43280840944578952</v>
      </c>
      <c r="I129" s="31">
        <v>0.27471065641519737</v>
      </c>
      <c r="J129" s="31">
        <v>-0.67769021386275075</v>
      </c>
      <c r="K129" s="31">
        <v>0.77894638617097312</v>
      </c>
      <c r="L129" s="31">
        <v>2.1121055850768617</v>
      </c>
      <c r="M129" s="31">
        <v>-5.5490278181816022</v>
      </c>
      <c r="N129" s="31">
        <v>5.6502839904898243</v>
      </c>
    </row>
    <row r="130" spans="2:14" x14ac:dyDescent="0.35">
      <c r="B130" s="11" t="s">
        <v>108</v>
      </c>
      <c r="C130" s="30">
        <v>1</v>
      </c>
      <c r="D130" s="31">
        <v>7.5999999999999998E-2</v>
      </c>
      <c r="E130" s="31">
        <v>0.96299999999999997</v>
      </c>
      <c r="F130" s="31">
        <v>-0.24042620955729721</v>
      </c>
      <c r="G130" s="31">
        <v>1.2034262095572972</v>
      </c>
      <c r="H130" s="31">
        <v>0.57465702068569424</v>
      </c>
      <c r="I130" s="31">
        <v>0.3037303386314143</v>
      </c>
      <c r="J130" s="31">
        <v>-1.0456820623234795</v>
      </c>
      <c r="K130" s="31">
        <v>0.56482964320888507</v>
      </c>
      <c r="L130" s="31">
        <v>2.1160756546895856</v>
      </c>
      <c r="M130" s="31">
        <v>-5.8506076406018011</v>
      </c>
      <c r="N130" s="31">
        <v>5.3697552214872069</v>
      </c>
    </row>
    <row r="131" spans="2:14" x14ac:dyDescent="0.35">
      <c r="B131" s="11" t="s">
        <v>109</v>
      </c>
      <c r="C131" s="30">
        <v>1</v>
      </c>
      <c r="D131" s="31">
        <v>0.20799999999999999</v>
      </c>
      <c r="E131" s="31">
        <v>0.98499999999999999</v>
      </c>
      <c r="F131" s="31">
        <v>-8.5510213452837963E-2</v>
      </c>
      <c r="G131" s="31">
        <v>1.0705102134528379</v>
      </c>
      <c r="H131" s="31">
        <v>0.51118731251724892</v>
      </c>
      <c r="I131" s="31">
        <v>0.28707698025056305</v>
      </c>
      <c r="J131" s="31">
        <v>-0.84661435465533963</v>
      </c>
      <c r="K131" s="31">
        <v>0.67559392774966376</v>
      </c>
      <c r="L131" s="31">
        <v>2.1137495713434427</v>
      </c>
      <c r="M131" s="31">
        <v>-5.6895246865406772</v>
      </c>
      <c r="N131" s="31">
        <v>5.5185042596350016</v>
      </c>
    </row>
    <row r="132" spans="2:14" x14ac:dyDescent="0.35">
      <c r="B132" s="11" t="s">
        <v>110</v>
      </c>
      <c r="C132" s="30">
        <v>1</v>
      </c>
      <c r="D132" s="31">
        <v>0.154</v>
      </c>
      <c r="E132" s="31">
        <v>1.05</v>
      </c>
      <c r="F132" s="31">
        <v>-0.14888493913193493</v>
      </c>
      <c r="G132" s="31">
        <v>1.1988849391319349</v>
      </c>
      <c r="H132" s="31">
        <v>0.57248848479039682</v>
      </c>
      <c r="I132" s="31">
        <v>0.29358038211367893</v>
      </c>
      <c r="J132" s="31">
        <v>-0.92723102737456975</v>
      </c>
      <c r="K132" s="31">
        <v>0.62946114911069995</v>
      </c>
      <c r="L132" s="31">
        <v>2.1146426408560899</v>
      </c>
      <c r="M132" s="31">
        <v>-5.7552671356919385</v>
      </c>
      <c r="N132" s="31">
        <v>5.4574972574280691</v>
      </c>
    </row>
    <row r="133" spans="2:14" x14ac:dyDescent="0.35">
      <c r="B133" s="11" t="s">
        <v>111</v>
      </c>
      <c r="C133" s="30">
        <v>1</v>
      </c>
      <c r="D133" s="31">
        <v>3.7469999999999999</v>
      </c>
      <c r="E133" s="31">
        <v>1.1200000000000001</v>
      </c>
      <c r="F133" s="31">
        <v>4.0678815305902019</v>
      </c>
      <c r="G133" s="31">
        <v>-2.9478815305902017</v>
      </c>
      <c r="H133" s="31">
        <v>-1.4076648856821281</v>
      </c>
      <c r="I133" s="31">
        <v>0.76546261406565586</v>
      </c>
      <c r="J133" s="31">
        <v>2.038471979909517</v>
      </c>
      <c r="K133" s="31">
        <v>6.0972910812708871</v>
      </c>
      <c r="L133" s="31">
        <v>2.2296764499130881</v>
      </c>
      <c r="M133" s="31">
        <v>-1.8434805650030253</v>
      </c>
      <c r="N133" s="31">
        <v>9.979243626183429</v>
      </c>
    </row>
    <row r="134" spans="2:14" x14ac:dyDescent="0.35">
      <c r="B134" s="11" t="s">
        <v>112</v>
      </c>
      <c r="C134" s="30">
        <v>1</v>
      </c>
      <c r="D134" s="31">
        <v>0.875</v>
      </c>
      <c r="E134" s="31">
        <v>1.18</v>
      </c>
      <c r="F134" s="31">
        <v>0.69728500928711901</v>
      </c>
      <c r="G134" s="31">
        <v>0.48271499071288093</v>
      </c>
      <c r="H134" s="31">
        <v>0.23050483378239855</v>
      </c>
      <c r="I134" s="31">
        <v>0.2533231550113651</v>
      </c>
      <c r="J134" s="31">
        <v>2.5669674008925392E-2</v>
      </c>
      <c r="K134" s="31">
        <v>1.3689003445653127</v>
      </c>
      <c r="L134" s="31">
        <v>2.1094304156880161</v>
      </c>
      <c r="M134" s="31">
        <v>-4.8952784333036945</v>
      </c>
      <c r="N134" s="31">
        <v>6.2898484518779316</v>
      </c>
    </row>
    <row r="135" spans="2:14" x14ac:dyDescent="0.35">
      <c r="B135" s="11" t="s">
        <v>113</v>
      </c>
      <c r="C135" s="30">
        <v>1</v>
      </c>
      <c r="D135" s="31">
        <v>0.55200000000000005</v>
      </c>
      <c r="E135" s="31">
        <v>1.31</v>
      </c>
      <c r="F135" s="31">
        <v>0.31821026124363172</v>
      </c>
      <c r="G135" s="31">
        <v>0.99178973875636833</v>
      </c>
      <c r="H135" s="31">
        <v>0.47359691179573055</v>
      </c>
      <c r="I135" s="31">
        <v>0.25776601888350748</v>
      </c>
      <c r="J135" s="31">
        <v>-0.36518408219096354</v>
      </c>
      <c r="K135" s="31">
        <v>1.001604604678227</v>
      </c>
      <c r="L135" s="31">
        <v>2.1099685728123672</v>
      </c>
      <c r="M135" s="31">
        <v>-5.2757799541089812</v>
      </c>
      <c r="N135" s="31">
        <v>5.9122004765962446</v>
      </c>
    </row>
    <row r="136" spans="2:14" x14ac:dyDescent="0.35">
      <c r="B136" s="11" t="s">
        <v>114</v>
      </c>
      <c r="C136" s="30">
        <v>1</v>
      </c>
      <c r="D136" s="31">
        <v>0.35</v>
      </c>
      <c r="E136" s="31">
        <v>1.327</v>
      </c>
      <c r="F136" s="31">
        <v>8.1141842962565158E-2</v>
      </c>
      <c r="G136" s="31">
        <v>1.2458581570374347</v>
      </c>
      <c r="H136" s="31">
        <v>0.59491901625067178</v>
      </c>
      <c r="I136" s="31">
        <v>0.27226248002442349</v>
      </c>
      <c r="J136" s="31">
        <v>-0.64068580361428262</v>
      </c>
      <c r="K136" s="31">
        <v>0.80296948953941283</v>
      </c>
      <c r="L136" s="31">
        <v>2.11178855849582</v>
      </c>
      <c r="M136" s="31">
        <v>-5.5176735542607647</v>
      </c>
      <c r="N136" s="31">
        <v>5.6799572401858951</v>
      </c>
    </row>
    <row r="137" spans="2:14" x14ac:dyDescent="0.35">
      <c r="B137" s="11" t="s">
        <v>115</v>
      </c>
      <c r="C137" s="30">
        <v>1</v>
      </c>
      <c r="D137" s="31">
        <v>2.363</v>
      </c>
      <c r="E137" s="31">
        <v>1.3340000000000001</v>
      </c>
      <c r="F137" s="31">
        <v>2.4436107835555685</v>
      </c>
      <c r="G137" s="31">
        <v>-1.1096107835555684</v>
      </c>
      <c r="H137" s="31">
        <v>-0.52985851723582744</v>
      </c>
      <c r="I137" s="31">
        <v>0.46137724542487746</v>
      </c>
      <c r="J137" s="31">
        <v>1.2203983481907217</v>
      </c>
      <c r="K137" s="31">
        <v>3.6668232189204151</v>
      </c>
      <c r="L137" s="31">
        <v>2.1443863971683492</v>
      </c>
      <c r="M137" s="31">
        <v>-3.2416286452507128</v>
      </c>
      <c r="N137" s="31">
        <v>8.1288502123618507</v>
      </c>
    </row>
    <row r="138" spans="2:14" x14ac:dyDescent="0.35">
      <c r="B138" s="11" t="s">
        <v>116</v>
      </c>
      <c r="C138" s="30">
        <v>1</v>
      </c>
      <c r="D138" s="31">
        <v>2.944</v>
      </c>
      <c r="E138" s="31">
        <v>1.4430000000000001</v>
      </c>
      <c r="F138" s="31">
        <v>3.1254758876214082</v>
      </c>
      <c r="G138" s="31">
        <v>-1.6824758876214081</v>
      </c>
      <c r="H138" s="31">
        <v>-0.80341160370082831</v>
      </c>
      <c r="I138" s="31">
        <v>0.58474409929411575</v>
      </c>
      <c r="J138" s="31">
        <v>1.5751908207796357</v>
      </c>
      <c r="K138" s="31">
        <v>4.6757609544631809</v>
      </c>
      <c r="L138" s="31">
        <v>2.1742699279123769</v>
      </c>
      <c r="M138" s="31">
        <v>-2.6389913461561401</v>
      </c>
      <c r="N138" s="31">
        <v>8.8899431213989573</v>
      </c>
    </row>
    <row r="139" spans="2:14" x14ac:dyDescent="0.35">
      <c r="B139" s="11" t="s">
        <v>117</v>
      </c>
      <c r="C139" s="30">
        <v>1</v>
      </c>
      <c r="D139" s="31">
        <v>0.68100000000000005</v>
      </c>
      <c r="E139" s="31">
        <v>1.456</v>
      </c>
      <c r="F139" s="31">
        <v>0.4696054392548078</v>
      </c>
      <c r="G139" s="31">
        <v>0.98639456074519216</v>
      </c>
      <c r="H139" s="31">
        <v>0.47102062012337947</v>
      </c>
      <c r="I139" s="31">
        <v>0.25309755763146974</v>
      </c>
      <c r="J139" s="31">
        <v>-0.20141178780888203</v>
      </c>
      <c r="K139" s="31">
        <v>1.1406226663184977</v>
      </c>
      <c r="L139" s="31">
        <v>2.1094033354111819</v>
      </c>
      <c r="M139" s="31">
        <v>-5.1228862075729822</v>
      </c>
      <c r="N139" s="31">
        <v>6.0620970860825985</v>
      </c>
    </row>
    <row r="140" spans="2:14" x14ac:dyDescent="0.35">
      <c r="B140" s="11" t="s">
        <v>118</v>
      </c>
      <c r="C140" s="30">
        <v>1</v>
      </c>
      <c r="D140" s="31">
        <v>5.6000000000000001E-2</v>
      </c>
      <c r="E140" s="31">
        <v>1.5449999999999999</v>
      </c>
      <c r="F140" s="31">
        <v>-0.26389833017918496</v>
      </c>
      <c r="G140" s="31">
        <v>1.808898330179185</v>
      </c>
      <c r="H140" s="31">
        <v>0.86378052670673988</v>
      </c>
      <c r="I140" s="31">
        <v>0.30646763599954602</v>
      </c>
      <c r="J140" s="31">
        <v>-1.0764113596119511</v>
      </c>
      <c r="K140" s="31">
        <v>0.5486146992535812</v>
      </c>
      <c r="L140" s="31">
        <v>2.1164702855650854</v>
      </c>
      <c r="M140" s="31">
        <v>-5.8751260143691937</v>
      </c>
      <c r="N140" s="31">
        <v>5.3473293540108244</v>
      </c>
    </row>
    <row r="141" spans="2:14" x14ac:dyDescent="0.35">
      <c r="B141" s="11" t="s">
        <v>119</v>
      </c>
      <c r="C141" s="30">
        <v>1</v>
      </c>
      <c r="D141" s="31">
        <v>0.18</v>
      </c>
      <c r="E141" s="31">
        <v>1.669</v>
      </c>
      <c r="F141" s="31">
        <v>-0.11837118232348084</v>
      </c>
      <c r="G141" s="31">
        <v>1.7873711823234808</v>
      </c>
      <c r="H141" s="31">
        <v>0.85350093785253811</v>
      </c>
      <c r="I141" s="31">
        <v>0.29039326856769598</v>
      </c>
      <c r="J141" s="31">
        <v>-0.88826753239409995</v>
      </c>
      <c r="K141" s="31">
        <v>0.6515251677471382</v>
      </c>
      <c r="L141" s="31">
        <v>2.1142025229845496</v>
      </c>
      <c r="M141" s="31">
        <v>-5.7235865297186574</v>
      </c>
      <c r="N141" s="31">
        <v>5.4868441650716964</v>
      </c>
    </row>
    <row r="142" spans="2:14" x14ac:dyDescent="0.35">
      <c r="B142" s="11" t="s">
        <v>120</v>
      </c>
      <c r="C142" s="30">
        <v>1</v>
      </c>
      <c r="D142" s="31">
        <v>0.35899999999999999</v>
      </c>
      <c r="E142" s="31">
        <v>1.7</v>
      </c>
      <c r="F142" s="31">
        <v>9.170429724241469E-2</v>
      </c>
      <c r="G142" s="31">
        <v>1.6082957027575853</v>
      </c>
      <c r="H142" s="31">
        <v>0.76798927062446964</v>
      </c>
      <c r="I142" s="31">
        <v>0.27144416070671512</v>
      </c>
      <c r="J142" s="31">
        <v>-0.62795380505056109</v>
      </c>
      <c r="K142" s="31">
        <v>0.81136239953539047</v>
      </c>
      <c r="L142" s="31">
        <v>2.1116832125455223</v>
      </c>
      <c r="M142" s="31">
        <v>-5.5068318047237321</v>
      </c>
      <c r="N142" s="31">
        <v>5.6902403992085615</v>
      </c>
    </row>
    <row r="143" spans="2:14" x14ac:dyDescent="0.35">
      <c r="B143" s="11" t="s">
        <v>121</v>
      </c>
      <c r="C143" s="30">
        <v>1</v>
      </c>
      <c r="D143" s="31">
        <v>0.10100000000000001</v>
      </c>
      <c r="E143" s="31">
        <v>1.7050000000000001</v>
      </c>
      <c r="F143" s="31">
        <v>-0.2110860587799375</v>
      </c>
      <c r="G143" s="31">
        <v>1.9160860587799375</v>
      </c>
      <c r="H143" s="31">
        <v>0.91496453805915545</v>
      </c>
      <c r="I143" s="31">
        <v>0.30038424750517179</v>
      </c>
      <c r="J143" s="31">
        <v>-1.0074706888838174</v>
      </c>
      <c r="K143" s="31">
        <v>0.58529857132394247</v>
      </c>
      <c r="L143" s="31">
        <v>2.115597966040347</v>
      </c>
      <c r="M143" s="31">
        <v>-5.8200010322741926</v>
      </c>
      <c r="N143" s="31">
        <v>5.3978289147143181</v>
      </c>
    </row>
    <row r="144" spans="2:14" x14ac:dyDescent="0.35">
      <c r="B144" s="11" t="s">
        <v>122</v>
      </c>
      <c r="C144" s="30">
        <v>1</v>
      </c>
      <c r="D144" s="31">
        <v>0.34200000000000003</v>
      </c>
      <c r="E144" s="31">
        <v>1.8560000000000001</v>
      </c>
      <c r="F144" s="31">
        <v>7.1752994713810136E-2</v>
      </c>
      <c r="G144" s="31">
        <v>1.7842470052861898</v>
      </c>
      <c r="H144" s="31">
        <v>0.85200908878519499</v>
      </c>
      <c r="I144" s="31">
        <v>0.27300252719815815</v>
      </c>
      <c r="J144" s="31">
        <v>-0.65203667949800526</v>
      </c>
      <c r="K144" s="31">
        <v>0.79554266892562553</v>
      </c>
      <c r="L144" s="31">
        <v>2.1118840966353685</v>
      </c>
      <c r="M144" s="31">
        <v>-5.5273156951057762</v>
      </c>
      <c r="N144" s="31">
        <v>5.6708216845333963</v>
      </c>
    </row>
    <row r="145" spans="2:14" x14ac:dyDescent="0.35">
      <c r="B145" s="11" t="s">
        <v>123</v>
      </c>
      <c r="C145" s="30">
        <v>1</v>
      </c>
      <c r="D145" s="31">
        <v>1.46</v>
      </c>
      <c r="E145" s="31">
        <v>1.869</v>
      </c>
      <c r="F145" s="31">
        <v>1.3838445374773363</v>
      </c>
      <c r="G145" s="31">
        <v>0.48515546252266373</v>
      </c>
      <c r="H145" s="31">
        <v>0.23167020166963537</v>
      </c>
      <c r="I145" s="31">
        <v>0.30237780707312806</v>
      </c>
      <c r="J145" s="31">
        <v>0.58217454300331051</v>
      </c>
      <c r="K145" s="31">
        <v>2.185514531951362</v>
      </c>
      <c r="L145" s="31">
        <v>2.1158819428255344</v>
      </c>
      <c r="M145" s="31">
        <v>-4.2258233208599423</v>
      </c>
      <c r="N145" s="31">
        <v>6.9935123958146148</v>
      </c>
    </row>
    <row r="146" spans="2:14" x14ac:dyDescent="0.35">
      <c r="B146" s="11" t="s">
        <v>124</v>
      </c>
      <c r="C146" s="30">
        <v>1</v>
      </c>
      <c r="D146" s="31">
        <v>7.8E-2</v>
      </c>
      <c r="E146" s="31">
        <v>2.0070000000000001</v>
      </c>
      <c r="F146" s="31">
        <v>-0.23807899749510841</v>
      </c>
      <c r="G146" s="31">
        <v>2.2450789974951086</v>
      </c>
      <c r="H146" s="31">
        <v>1.0720644088175295</v>
      </c>
      <c r="I146" s="31">
        <v>0.30345953268915909</v>
      </c>
      <c r="J146" s="31">
        <v>-1.0426168842163199</v>
      </c>
      <c r="K146" s="31">
        <v>0.56645888922610299</v>
      </c>
      <c r="L146" s="31">
        <v>2.1160368016045297</v>
      </c>
      <c r="M146" s="31">
        <v>-5.8481574204756823</v>
      </c>
      <c r="N146" s="31">
        <v>5.3719994254854653</v>
      </c>
    </row>
    <row r="147" spans="2:14" x14ac:dyDescent="0.35">
      <c r="B147" s="11" t="s">
        <v>125</v>
      </c>
      <c r="C147" s="30">
        <v>1</v>
      </c>
      <c r="D147" s="31">
        <v>0.217</v>
      </c>
      <c r="E147" s="31">
        <v>2.1150000000000002</v>
      </c>
      <c r="F147" s="31">
        <v>-7.494775917298846E-2</v>
      </c>
      <c r="G147" s="31">
        <v>2.1899477591729886</v>
      </c>
      <c r="H147" s="31">
        <v>1.0457382802113087</v>
      </c>
      <c r="I147" s="31">
        <v>0.28603724541033443</v>
      </c>
      <c r="J147" s="31">
        <v>-0.83329533489970797</v>
      </c>
      <c r="K147" s="31">
        <v>0.68339981655373105</v>
      </c>
      <c r="L147" s="31">
        <v>2.1136086117175852</v>
      </c>
      <c r="M147" s="31">
        <v>-5.6785885173259381</v>
      </c>
      <c r="N147" s="31">
        <v>5.5286929989799614</v>
      </c>
    </row>
    <row r="148" spans="2:14" x14ac:dyDescent="0.35">
      <c r="B148" s="11" t="s">
        <v>126</v>
      </c>
      <c r="C148" s="30">
        <v>1</v>
      </c>
      <c r="D148" s="31">
        <v>0.10199999999999999</v>
      </c>
      <c r="E148" s="31">
        <v>2.4359999999999999</v>
      </c>
      <c r="F148" s="31">
        <v>-0.20991245274884313</v>
      </c>
      <c r="G148" s="31">
        <v>2.6459124527488429</v>
      </c>
      <c r="H148" s="31">
        <v>1.2634693801883949</v>
      </c>
      <c r="I148" s="31">
        <v>0.30025218542064852</v>
      </c>
      <c r="J148" s="31">
        <v>-1.005946957254569</v>
      </c>
      <c r="K148" s="31">
        <v>0.58612205175688281</v>
      </c>
      <c r="L148" s="31">
        <v>2.1155792191772633</v>
      </c>
      <c r="M148" s="31">
        <v>-5.8187777241906558</v>
      </c>
      <c r="N148" s="31">
        <v>5.3989528186929698</v>
      </c>
    </row>
    <row r="149" spans="2:14" x14ac:dyDescent="0.35">
      <c r="B149" s="11" t="s">
        <v>127</v>
      </c>
      <c r="C149" s="30">
        <v>1</v>
      </c>
      <c r="D149" s="31">
        <v>0.28299999999999997</v>
      </c>
      <c r="E149" s="31">
        <v>2.6150000000000002</v>
      </c>
      <c r="F149" s="31">
        <v>2.5102388792411223E-3</v>
      </c>
      <c r="G149" s="31">
        <v>2.6124897611207589</v>
      </c>
      <c r="H149" s="31">
        <v>1.2475094615479683</v>
      </c>
      <c r="I149" s="31">
        <v>0.27881862101258825</v>
      </c>
      <c r="J149" s="31">
        <v>-0.73669917774424865</v>
      </c>
      <c r="K149" s="31">
        <v>0.74171965550273078</v>
      </c>
      <c r="L149" s="31">
        <v>2.1126438131375025</v>
      </c>
      <c r="M149" s="31">
        <v>-5.5985726262859599</v>
      </c>
      <c r="N149" s="31">
        <v>5.6035931040444416</v>
      </c>
    </row>
    <row r="150" spans="2:14" x14ac:dyDescent="0.35">
      <c r="B150" s="11" t="s">
        <v>128</v>
      </c>
      <c r="C150" s="30">
        <v>1</v>
      </c>
      <c r="D150" s="31">
        <v>0.02</v>
      </c>
      <c r="E150" s="31">
        <v>2.7429999999999999</v>
      </c>
      <c r="F150" s="31">
        <v>-0.30614814729858297</v>
      </c>
      <c r="G150" s="31">
        <v>3.0491481472985829</v>
      </c>
      <c r="H150" s="31">
        <v>1.4560214627538257</v>
      </c>
      <c r="I150" s="31">
        <v>0.31152529246684685</v>
      </c>
      <c r="J150" s="31">
        <v>-1.1320701351183382</v>
      </c>
      <c r="K150" s="31">
        <v>0.51977384052117226</v>
      </c>
      <c r="L150" s="31">
        <v>2.1172085550581357</v>
      </c>
      <c r="M150" s="31">
        <v>-5.9193331461015362</v>
      </c>
      <c r="N150" s="31">
        <v>5.3070368515043693</v>
      </c>
    </row>
    <row r="151" spans="2:14" x14ac:dyDescent="0.35">
      <c r="B151" s="11" t="s">
        <v>129</v>
      </c>
      <c r="C151" s="30">
        <v>1</v>
      </c>
      <c r="D151" s="31">
        <v>1.252</v>
      </c>
      <c r="E151" s="31">
        <v>2.875</v>
      </c>
      <c r="F151" s="31">
        <v>1.1397344830097034</v>
      </c>
      <c r="G151" s="31">
        <v>1.7352655169902966</v>
      </c>
      <c r="H151" s="31">
        <v>0.82861957315945189</v>
      </c>
      <c r="I151" s="31">
        <v>0.27768440376300674</v>
      </c>
      <c r="J151" s="31">
        <v>0.4035321254855756</v>
      </c>
      <c r="K151" s="31">
        <v>1.8759368405338313</v>
      </c>
      <c r="L151" s="31">
        <v>2.1124944226809266</v>
      </c>
      <c r="M151" s="31">
        <v>-4.4609523152362449</v>
      </c>
      <c r="N151" s="31">
        <v>6.7404212812556512</v>
      </c>
    </row>
    <row r="152" spans="2:14" x14ac:dyDescent="0.35">
      <c r="B152" s="11" t="s">
        <v>130</v>
      </c>
      <c r="C152" s="30">
        <v>1</v>
      </c>
      <c r="D152" s="31">
        <v>0.63600000000000001</v>
      </c>
      <c r="E152" s="31">
        <v>3.109</v>
      </c>
      <c r="F152" s="31">
        <v>0.41679316785556031</v>
      </c>
      <c r="G152" s="31">
        <v>2.6922068321444397</v>
      </c>
      <c r="H152" s="31">
        <v>1.2855757544111679</v>
      </c>
      <c r="I152" s="31">
        <v>0.25429722652659159</v>
      </c>
      <c r="J152" s="31">
        <v>-0.2574046449985754</v>
      </c>
      <c r="K152" s="31">
        <v>1.090990980709696</v>
      </c>
      <c r="L152" s="31">
        <v>2.1095476143438718</v>
      </c>
      <c r="M152" s="31">
        <v>-5.1760809941187347</v>
      </c>
      <c r="N152" s="31">
        <v>6.0096673298298544</v>
      </c>
    </row>
    <row r="153" spans="2:14" x14ac:dyDescent="0.35">
      <c r="B153" s="11" t="s">
        <v>131</v>
      </c>
      <c r="C153" s="30">
        <v>1</v>
      </c>
      <c r="D153" s="31">
        <v>3.6779999999999999</v>
      </c>
      <c r="E153" s="31">
        <v>3.798</v>
      </c>
      <c r="F153" s="31">
        <v>3.9869027144446889</v>
      </c>
      <c r="G153" s="31">
        <v>-0.18890271444468887</v>
      </c>
      <c r="H153" s="31">
        <v>-9.0204343415587626E-2</v>
      </c>
      <c r="I153" s="31">
        <v>0.74964976972553432</v>
      </c>
      <c r="J153" s="31">
        <v>1.9994164879572311</v>
      </c>
      <c r="K153" s="31">
        <v>5.9743889409321467</v>
      </c>
      <c r="L153" s="31">
        <v>2.2242973800763135</v>
      </c>
      <c r="M153" s="31">
        <v>-1.9101982853093196</v>
      </c>
      <c r="N153" s="31">
        <v>9.8840037141986983</v>
      </c>
    </row>
    <row r="154" spans="2:14" x14ac:dyDescent="0.35">
      <c r="B154" s="11" t="s">
        <v>132</v>
      </c>
      <c r="C154" s="30">
        <v>1</v>
      </c>
      <c r="D154" s="31">
        <v>6.4000000000000001E-2</v>
      </c>
      <c r="E154" s="31">
        <v>3.883</v>
      </c>
      <c r="F154" s="31">
        <v>-0.25450948193042988</v>
      </c>
      <c r="G154" s="31">
        <v>4.1375094819304294</v>
      </c>
      <c r="H154" s="31">
        <v>1.9757329972226658</v>
      </c>
      <c r="I154" s="31">
        <v>0.30536637779502818</v>
      </c>
      <c r="J154" s="31">
        <v>-1.0641028339329117</v>
      </c>
      <c r="K154" s="31">
        <v>0.55508387007205195</v>
      </c>
      <c r="L154" s="31">
        <v>2.1163111024734671</v>
      </c>
      <c r="M154" s="31">
        <v>-5.8653151367743934</v>
      </c>
      <c r="N154" s="31">
        <v>5.3562961729135328</v>
      </c>
    </row>
    <row r="155" spans="2:14" x14ac:dyDescent="0.35">
      <c r="B155" s="11" t="s">
        <v>133</v>
      </c>
      <c r="C155" s="30">
        <v>1</v>
      </c>
      <c r="D155" s="31">
        <v>0.29799999999999999</v>
      </c>
      <c r="E155" s="31">
        <v>3.8879999999999999</v>
      </c>
      <c r="F155" s="31">
        <v>2.0114329345656989E-2</v>
      </c>
      <c r="G155" s="31">
        <v>3.867885670654343</v>
      </c>
      <c r="H155" s="31">
        <v>1.8469829210955755</v>
      </c>
      <c r="I155" s="31">
        <v>0.27728123378257274</v>
      </c>
      <c r="J155" s="31">
        <v>-0.71501913598987032</v>
      </c>
      <c r="K155" s="31">
        <v>0.75524779468118419</v>
      </c>
      <c r="L155" s="31">
        <v>2.1124414643660048</v>
      </c>
      <c r="M155" s="31">
        <v>-5.5804320647732766</v>
      </c>
      <c r="N155" s="31">
        <v>5.6206607234645904</v>
      </c>
    </row>
    <row r="156" spans="2:14" x14ac:dyDescent="0.35">
      <c r="B156" s="11" t="s">
        <v>134</v>
      </c>
      <c r="C156" s="30">
        <v>1</v>
      </c>
      <c r="D156" s="31">
        <v>1.4059999999999999</v>
      </c>
      <c r="E156" s="31">
        <v>4.0650000000000004</v>
      </c>
      <c r="F156" s="31">
        <v>1.3204698117982392</v>
      </c>
      <c r="G156" s="31">
        <v>2.744530188201761</v>
      </c>
      <c r="H156" s="31">
        <v>1.3105610702247881</v>
      </c>
      <c r="I156" s="31">
        <v>0.2953346022884159</v>
      </c>
      <c r="J156" s="31">
        <v>0.53747290049620067</v>
      </c>
      <c r="K156" s="31">
        <v>2.1034667231002775</v>
      </c>
      <c r="L156" s="31">
        <v>2.1148868965203933</v>
      </c>
      <c r="M156" s="31">
        <v>-4.2865599601871827</v>
      </c>
      <c r="N156" s="31">
        <v>6.9274995837836615</v>
      </c>
    </row>
    <row r="157" spans="2:14" x14ac:dyDescent="0.35">
      <c r="B157" s="11" t="s">
        <v>135</v>
      </c>
      <c r="C157" s="30">
        <v>1</v>
      </c>
      <c r="D157" s="31">
        <v>3.847</v>
      </c>
      <c r="E157" s="31">
        <v>4.9770000000000003</v>
      </c>
      <c r="F157" s="31">
        <v>4.1852421336996413</v>
      </c>
      <c r="G157" s="31">
        <v>0.79175786630035905</v>
      </c>
      <c r="H157" s="31">
        <v>0.37807820117197116</v>
      </c>
      <c r="I157" s="31">
        <v>0.78844989337468752</v>
      </c>
      <c r="J157" s="31">
        <v>2.0948882556061061</v>
      </c>
      <c r="K157" s="31">
        <v>6.2755960117931764</v>
      </c>
      <c r="L157" s="31">
        <v>2.2376722932832145</v>
      </c>
      <c r="M157" s="31">
        <v>-1.7473186992360858</v>
      </c>
      <c r="N157" s="31">
        <v>10.117802966635368</v>
      </c>
    </row>
    <row r="158" spans="2:14" x14ac:dyDescent="0.35">
      <c r="B158" s="11" t="s">
        <v>136</v>
      </c>
      <c r="C158" s="30">
        <v>1</v>
      </c>
      <c r="D158" s="31">
        <v>1.639</v>
      </c>
      <c r="E158" s="31">
        <v>5.3879999999999999</v>
      </c>
      <c r="F158" s="31">
        <v>1.5939200170432317</v>
      </c>
      <c r="G158" s="31">
        <v>3.7940799829567684</v>
      </c>
      <c r="H158" s="31">
        <v>1.8117394169528915</v>
      </c>
      <c r="I158" s="31">
        <v>0.32840578483885441</v>
      </c>
      <c r="J158" s="31">
        <v>0.72324413555126865</v>
      </c>
      <c r="K158" s="31">
        <v>2.4645958985351948</v>
      </c>
      <c r="L158" s="31">
        <v>2.119758103482666</v>
      </c>
      <c r="M158" s="31">
        <v>-4.0260243947311567</v>
      </c>
      <c r="N158" s="31">
        <v>7.2138644288176197</v>
      </c>
    </row>
    <row r="159" spans="2:14" x14ac:dyDescent="0.35">
      <c r="B159" s="11" t="s">
        <v>137</v>
      </c>
      <c r="C159" s="30">
        <v>1</v>
      </c>
      <c r="D159" s="31">
        <v>3.5659999999999998</v>
      </c>
      <c r="E159" s="31">
        <v>6.5510000000000002</v>
      </c>
      <c r="F159" s="31">
        <v>3.8554588389621181</v>
      </c>
      <c r="G159" s="31">
        <v>2.6955411610378821</v>
      </c>
      <c r="H159" s="31">
        <v>1.2871679546579922</v>
      </c>
      <c r="I159" s="31">
        <v>0.72407412639429813</v>
      </c>
      <c r="J159" s="31">
        <v>1.9357792615355922</v>
      </c>
      <c r="K159" s="31">
        <v>5.7751384163886437</v>
      </c>
      <c r="L159" s="31">
        <v>2.215808520219757</v>
      </c>
      <c r="M159" s="31">
        <v>-2.0191363284354482</v>
      </c>
      <c r="N159" s="31">
        <v>9.7300540063596834</v>
      </c>
    </row>
    <row r="160" spans="2:14" ht="16" thickBot="1" x14ac:dyDescent="0.4">
      <c r="B160" s="15" t="s">
        <v>138</v>
      </c>
      <c r="C160" s="17">
        <v>1</v>
      </c>
      <c r="D160" s="19">
        <v>4.0049999999999999</v>
      </c>
      <c r="E160" s="19">
        <v>7.9359999999999999</v>
      </c>
      <c r="F160" s="19">
        <v>4.3706718866125538</v>
      </c>
      <c r="G160" s="19">
        <v>3.5653281133874462</v>
      </c>
      <c r="H160" s="19">
        <v>1.7025064064043287</v>
      </c>
      <c r="I160" s="19">
        <v>0.8249234910258938</v>
      </c>
      <c r="J160" s="19">
        <v>2.1836184884367831</v>
      </c>
      <c r="K160" s="19">
        <v>6.5577252847883241</v>
      </c>
      <c r="L160" s="19">
        <v>2.250782713593463</v>
      </c>
      <c r="M160" s="19">
        <v>-1.5966475507306956</v>
      </c>
      <c r="N160" s="19">
        <v>10.337991323955803</v>
      </c>
    </row>
    <row r="179" spans="7:7" x14ac:dyDescent="0.35">
      <c r="G179" t="s">
        <v>67</v>
      </c>
    </row>
    <row r="198" spans="7:7" x14ac:dyDescent="0.35">
      <c r="G198" t="s">
        <v>67</v>
      </c>
    </row>
    <row r="217" spans="2:7" x14ac:dyDescent="0.35">
      <c r="G217" t="s">
        <v>67</v>
      </c>
    </row>
    <row r="220" spans="2:7" x14ac:dyDescent="0.35">
      <c r="B220" s="3" t="s">
        <v>148</v>
      </c>
    </row>
    <row r="222" spans="2:7" x14ac:dyDescent="0.35">
      <c r="B222" s="10" t="s">
        <v>149</v>
      </c>
    </row>
    <row r="223" spans="2:7" ht="16" thickBot="1" x14ac:dyDescent="0.4"/>
    <row r="224" spans="2:7" x14ac:dyDescent="0.35">
      <c r="B224" s="28" t="s">
        <v>150</v>
      </c>
      <c r="C224" s="41">
        <v>0.98428123116730071</v>
      </c>
    </row>
    <row r="225" spans="2:10" x14ac:dyDescent="0.35">
      <c r="B225" s="11" t="s">
        <v>151</v>
      </c>
      <c r="C225" s="42">
        <v>0.53867819225869296</v>
      </c>
    </row>
    <row r="226" spans="2:10" ht="16" thickBot="1" x14ac:dyDescent="0.4">
      <c r="B226" s="15" t="s">
        <v>152</v>
      </c>
      <c r="C226" s="43">
        <v>0.01</v>
      </c>
    </row>
    <row r="228" spans="2:10" x14ac:dyDescent="0.35">
      <c r="B228" s="10" t="s">
        <v>153</v>
      </c>
    </row>
    <row r="229" spans="2:10" x14ac:dyDescent="0.35">
      <c r="B229" s="10" t="s">
        <v>154</v>
      </c>
    </row>
    <row r="230" spans="2:10" x14ac:dyDescent="0.35">
      <c r="B230" s="10" t="s">
        <v>155</v>
      </c>
    </row>
    <row r="231" spans="2:10" ht="15.5" customHeight="1" x14ac:dyDescent="0.35">
      <c r="B231" s="46" t="s">
        <v>156</v>
      </c>
      <c r="C231" s="46"/>
      <c r="D231" s="46"/>
      <c r="E231" s="46"/>
      <c r="F231" s="46"/>
      <c r="G231" s="46"/>
      <c r="H231" s="46"/>
      <c r="I231" s="46"/>
      <c r="J231" s="46"/>
    </row>
    <row r="232" spans="2:10" x14ac:dyDescent="0.35">
      <c r="B232" s="46"/>
      <c r="C232" s="46"/>
      <c r="D232" s="46"/>
      <c r="E232" s="46"/>
      <c r="F232" s="46"/>
      <c r="G232" s="46"/>
      <c r="H232" s="46"/>
      <c r="I232" s="46"/>
      <c r="J232" s="46"/>
    </row>
  </sheetData>
  <mergeCells count="1">
    <mergeCell ref="B231:J232"/>
  </mergeCells>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DD562751">
              <controlPr defaultSize="0" autoFill="0" autoPict="0" macro="[0]!GoToResultsNew042620221524442">
                <anchor moveWithCells="1">
                  <from>
                    <xdr:col>1</xdr:col>
                    <xdr:colOff>6350</xdr:colOff>
                    <xdr:row>6</xdr:row>
                    <xdr:rowOff>6350</xdr:rowOff>
                  </from>
                  <to>
                    <xdr:col>6</xdr:col>
                    <xdr:colOff>6350</xdr:colOff>
                    <xdr:row>7</xdr:row>
                    <xdr:rowOff>6350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FE0-568B-46DC-93A5-11A7A0DB94D5}">
  <sheetPr codeName="XLSTAT_20220426_152422_1_HID"/>
  <dimension ref="A1:X100"/>
  <sheetViews>
    <sheetView workbookViewId="0">
      <selection activeCell="U1" sqref="U1"/>
    </sheetView>
  </sheetViews>
  <sheetFormatPr defaultRowHeight="15.5" x14ac:dyDescent="0.35"/>
  <sheetData>
    <row r="1" spans="1:24" x14ac:dyDescent="0.35">
      <c r="A1">
        <v>1</v>
      </c>
      <c r="C1">
        <f t="shared" ref="C1:C32" si="0">-0.3785+(A1-1)*0.069304347826087</f>
        <v>-0.3785</v>
      </c>
      <c r="D1">
        <f t="shared" ref="D1:D32" si="1">-0.329620267920471+1.17360603109439*C1-5.5520895796828*(0.0144927536231884+(C1-0.773014492753623)^2/74.2535229855073)^0.5</f>
        <v>-1.7724394625745457</v>
      </c>
      <c r="E1">
        <v>1</v>
      </c>
      <c r="G1">
        <f t="shared" ref="G1:G32" si="2">-0.3785+(E1-1)*0.069304347826087</f>
        <v>-0.3785</v>
      </c>
      <c r="H1">
        <f t="shared" ref="H1:H32" si="3">-0.329620267920471+1.17360603109439*G1+5.5520895796828*(0.0144927536231884+(G1-0.773014492753623)^2/74.2535229855073)^0.5</f>
        <v>0.22477916119515051</v>
      </c>
      <c r="I1">
        <v>1</v>
      </c>
      <c r="K1">
        <f t="shared" ref="K1:K32" si="4">-0.3785+(I1-1)*0.0483030303030303</f>
        <v>-0.3785</v>
      </c>
      <c r="L1">
        <f t="shared" ref="L1:L32" si="5">-0.329620267920471+1.17360603109439*K1-5.5520895796828*(1.01449275362319+(K1-0.773014492753623)^2/74.2535229855073)^0.5</f>
        <v>-6.4150108124488572</v>
      </c>
      <c r="M1">
        <v>1</v>
      </c>
      <c r="O1">
        <f t="shared" ref="O1:O32" si="6">-0.3785+(M1-1)*0.0483030303030303</f>
        <v>-0.3785</v>
      </c>
      <c r="P1">
        <f t="shared" ref="P1:P32" si="7">-0.329620267920471+1.17360603109439*O1+5.5520895796828*(1.01449275362319+(O1-0.773014492753623)^2/74.2535229855073)^0.5</f>
        <v>4.8673505110694624</v>
      </c>
      <c r="Q1">
        <v>1</v>
      </c>
      <c r="S1">
        <f t="shared" ref="S1:S32" si="8">-0.493220948655028+(Q1-1)*0.0831598146752187</f>
        <v>-0.49322094865502802</v>
      </c>
      <c r="T1">
        <f t="shared" ref="T1:T32" si="9">0+1*S1-5.5520895796828*(1.01449275362319+(S1-0.577594202898551)^2/102.273172767439)^0.5</f>
        <v>-6.1162142009419149</v>
      </c>
      <c r="U1">
        <v>1</v>
      </c>
      <c r="W1">
        <f t="shared" ref="W1:W32" si="10">-0.3673777767583+(U1-1)*0.0813360005897589</f>
        <v>-0.36737777675830002</v>
      </c>
      <c r="X1">
        <f t="shared" ref="X1:X32" si="11">0+1*W1+5.5520895796828*(1.01449275362319+(W1-0.577594202898551)^2/102.273172767439)^0.5</f>
        <v>5.2488126276957034</v>
      </c>
    </row>
    <row r="2" spans="1:24" x14ac:dyDescent="0.35">
      <c r="A2">
        <v>2</v>
      </c>
      <c r="C2">
        <f t="shared" si="0"/>
        <v>-0.30919565217391298</v>
      </c>
      <c r="D2">
        <f t="shared" si="1"/>
        <v>-1.6583895174256793</v>
      </c>
      <c r="E2">
        <v>2</v>
      </c>
      <c r="G2">
        <f t="shared" si="2"/>
        <v>-0.30919565217391298</v>
      </c>
      <c r="H2">
        <f t="shared" si="3"/>
        <v>0.27340121722580213</v>
      </c>
      <c r="I2">
        <v>2</v>
      </c>
      <c r="K2">
        <f t="shared" si="4"/>
        <v>-0.33019696969696971</v>
      </c>
      <c r="L2">
        <f t="shared" si="5"/>
        <v>-6.354313248272053</v>
      </c>
      <c r="M2">
        <v>2</v>
      </c>
      <c r="O2">
        <f t="shared" si="6"/>
        <v>-0.33019696969696971</v>
      </c>
      <c r="P2">
        <f t="shared" si="7"/>
        <v>4.9200304022602008</v>
      </c>
      <c r="Q2">
        <v>2</v>
      </c>
      <c r="S2">
        <f t="shared" si="8"/>
        <v>-0.41006113397980931</v>
      </c>
      <c r="T2">
        <f t="shared" si="9"/>
        <v>-6.0284646357234148</v>
      </c>
      <c r="U2">
        <v>2</v>
      </c>
      <c r="W2">
        <f t="shared" si="10"/>
        <v>-0.2860417761685411</v>
      </c>
      <c r="X2">
        <f t="shared" si="11"/>
        <v>5.3261998810412576</v>
      </c>
    </row>
    <row r="3" spans="1:24" x14ac:dyDescent="0.35">
      <c r="A3">
        <v>3</v>
      </c>
      <c r="C3">
        <f t="shared" si="0"/>
        <v>-0.23989130434782599</v>
      </c>
      <c r="D3">
        <f t="shared" si="1"/>
        <v>-1.5453289513450801</v>
      </c>
      <c r="E3">
        <v>3</v>
      </c>
      <c r="G3">
        <f t="shared" si="2"/>
        <v>-0.23989130434782599</v>
      </c>
      <c r="H3">
        <f t="shared" si="3"/>
        <v>0.32301265232472109</v>
      </c>
      <c r="I3">
        <v>3</v>
      </c>
      <c r="K3">
        <f t="shared" si="4"/>
        <v>-0.28189393939393942</v>
      </c>
      <c r="L3">
        <f t="shared" si="5"/>
        <v>-6.2937847747609963</v>
      </c>
      <c r="M3">
        <v>3</v>
      </c>
      <c r="O3">
        <f t="shared" si="6"/>
        <v>-0.28189393939393942</v>
      </c>
      <c r="P3">
        <f t="shared" si="7"/>
        <v>4.9728793841166867</v>
      </c>
      <c r="Q3">
        <v>3</v>
      </c>
      <c r="S3">
        <f t="shared" si="8"/>
        <v>-0.32690131930459065</v>
      </c>
      <c r="T3">
        <f t="shared" si="9"/>
        <v>-5.9410826019402734</v>
      </c>
      <c r="U3">
        <v>3</v>
      </c>
      <c r="W3">
        <f t="shared" si="10"/>
        <v>-0.20470577557878222</v>
      </c>
      <c r="X3">
        <f t="shared" si="11"/>
        <v>5.403939881110726</v>
      </c>
    </row>
    <row r="4" spans="1:24" x14ac:dyDescent="0.35">
      <c r="A4">
        <v>4</v>
      </c>
      <c r="C4">
        <f t="shared" si="0"/>
        <v>-0.170586956521739</v>
      </c>
      <c r="D4">
        <f t="shared" si="1"/>
        <v>-1.4333619858516595</v>
      </c>
      <c r="E4">
        <v>4</v>
      </c>
      <c r="G4">
        <f t="shared" si="2"/>
        <v>-0.170586956521739</v>
      </c>
      <c r="H4">
        <f t="shared" si="3"/>
        <v>0.37371768801081873</v>
      </c>
      <c r="I4">
        <v>4</v>
      </c>
      <c r="K4">
        <f t="shared" si="4"/>
        <v>-0.2335909090909091</v>
      </c>
      <c r="L4">
        <f t="shared" si="5"/>
        <v>-6.2334257379037217</v>
      </c>
      <c r="M4">
        <v>4</v>
      </c>
      <c r="O4">
        <f t="shared" si="6"/>
        <v>-0.2335909090909091</v>
      </c>
      <c r="P4">
        <f t="shared" si="7"/>
        <v>5.0258978026269547</v>
      </c>
      <c r="Q4">
        <v>4</v>
      </c>
      <c r="S4">
        <f t="shared" si="8"/>
        <v>-0.24374150462937194</v>
      </c>
      <c r="T4">
        <f t="shared" si="9"/>
        <v>-5.8540689293827537</v>
      </c>
      <c r="U4">
        <v>4</v>
      </c>
      <c r="W4">
        <f t="shared" si="10"/>
        <v>-0.12336977498902332</v>
      </c>
      <c r="X4">
        <f t="shared" si="11"/>
        <v>5.482033306790604</v>
      </c>
    </row>
    <row r="5" spans="1:24" x14ac:dyDescent="0.35">
      <c r="A5">
        <v>5</v>
      </c>
      <c r="C5">
        <f t="shared" si="0"/>
        <v>-0.10128260869565198</v>
      </c>
      <c r="D5">
        <f t="shared" si="1"/>
        <v>-1.3226035948925838</v>
      </c>
      <c r="E5">
        <v>5</v>
      </c>
      <c r="G5">
        <f t="shared" si="2"/>
        <v>-0.10128260869565198</v>
      </c>
      <c r="H5">
        <f t="shared" si="3"/>
        <v>0.42563129823126133</v>
      </c>
      <c r="I5">
        <v>5</v>
      </c>
      <c r="K5">
        <f t="shared" si="4"/>
        <v>-0.18528787878787881</v>
      </c>
      <c r="L5">
        <f t="shared" si="5"/>
        <v>-6.1732364693037312</v>
      </c>
      <c r="M5">
        <v>5</v>
      </c>
      <c r="O5">
        <f t="shared" si="6"/>
        <v>-0.18528787878787881</v>
      </c>
      <c r="P5">
        <f t="shared" si="7"/>
        <v>5.0790859893945068</v>
      </c>
      <c r="Q5">
        <v>5</v>
      </c>
      <c r="S5">
        <f t="shared" si="8"/>
        <v>-0.16058168995415323</v>
      </c>
      <c r="T5">
        <f t="shared" si="9"/>
        <v>-5.7674243776291041</v>
      </c>
      <c r="U5">
        <v>5</v>
      </c>
      <c r="W5">
        <f t="shared" si="10"/>
        <v>-4.2033774399264423E-2</v>
      </c>
      <c r="X5">
        <f t="shared" si="11"/>
        <v>5.5604807717387743</v>
      </c>
    </row>
    <row r="6" spans="1:24" x14ac:dyDescent="0.35">
      <c r="A6">
        <v>6</v>
      </c>
      <c r="C6">
        <f t="shared" si="0"/>
        <v>-3.1978260869564956E-2</v>
      </c>
      <c r="D6">
        <f t="shared" si="1"/>
        <v>-1.213179879716958</v>
      </c>
      <c r="E6">
        <v>6</v>
      </c>
      <c r="G6">
        <f t="shared" si="2"/>
        <v>-3.1978260869564956E-2</v>
      </c>
      <c r="H6">
        <f t="shared" si="3"/>
        <v>0.47887958423515364</v>
      </c>
      <c r="I6">
        <v>6</v>
      </c>
      <c r="K6">
        <f t="shared" si="4"/>
        <v>-0.13698484848484851</v>
      </c>
      <c r="L6">
        <f t="shared" si="5"/>
        <v>-6.1132172860330289</v>
      </c>
      <c r="M6">
        <v>6</v>
      </c>
      <c r="O6">
        <f t="shared" si="6"/>
        <v>-0.13698484848484851</v>
      </c>
      <c r="P6">
        <f t="shared" si="7"/>
        <v>5.1324442614913472</v>
      </c>
      <c r="Q6">
        <v>6</v>
      </c>
      <c r="S6">
        <f t="shared" si="8"/>
        <v>-7.7421875278934515E-2</v>
      </c>
      <c r="T6">
        <f t="shared" si="9"/>
        <v>-5.6811496353043358</v>
      </c>
      <c r="U6">
        <v>6</v>
      </c>
      <c r="W6">
        <f t="shared" si="10"/>
        <v>3.9302226190494449E-2</v>
      </c>
      <c r="X6">
        <f t="shared" si="11"/>
        <v>5.6392828238080819</v>
      </c>
    </row>
    <row r="7" spans="1:24" x14ac:dyDescent="0.35">
      <c r="A7">
        <v>7</v>
      </c>
      <c r="C7">
        <f t="shared" si="0"/>
        <v>3.7326086956522009E-2</v>
      </c>
      <c r="D7">
        <f t="shared" si="1"/>
        <v>-1.1052281011038165</v>
      </c>
      <c r="E7">
        <v>7</v>
      </c>
      <c r="G7">
        <f t="shared" si="2"/>
        <v>3.7326086956522009E-2</v>
      </c>
      <c r="H7">
        <f t="shared" si="3"/>
        <v>0.53359980680153041</v>
      </c>
      <c r="I7">
        <v>7</v>
      </c>
      <c r="K7">
        <f t="shared" si="4"/>
        <v>-8.8681818181818195E-2</v>
      </c>
      <c r="L7">
        <f t="shared" si="5"/>
        <v>-6.0533684904910006</v>
      </c>
      <c r="M7">
        <v>7</v>
      </c>
      <c r="O7">
        <f t="shared" si="6"/>
        <v>-8.8681818181818195E-2</v>
      </c>
      <c r="P7">
        <f t="shared" si="7"/>
        <v>5.1859729213168633</v>
      </c>
      <c r="Q7">
        <v>7</v>
      </c>
      <c r="S7">
        <f t="shared" si="8"/>
        <v>5.7379393962841418E-3</v>
      </c>
      <c r="T7">
        <f t="shared" si="9"/>
        <v>-5.5952453194052989</v>
      </c>
      <c r="U7">
        <v>7</v>
      </c>
      <c r="W7">
        <f t="shared" si="10"/>
        <v>0.12063822678025338</v>
      </c>
      <c r="X7">
        <f t="shared" si="11"/>
        <v>5.7184399445298091</v>
      </c>
    </row>
    <row r="8" spans="1:24" x14ac:dyDescent="0.35">
      <c r="A8">
        <v>8</v>
      </c>
      <c r="C8">
        <f t="shared" si="0"/>
        <v>0.10663043478260903</v>
      </c>
      <c r="D8">
        <f t="shared" si="1"/>
        <v>-0.9988962178680274</v>
      </c>
      <c r="E8">
        <v>8</v>
      </c>
      <c r="G8">
        <f t="shared" si="2"/>
        <v>0.10663043478260903</v>
      </c>
      <c r="H8">
        <f t="shared" si="3"/>
        <v>0.58993992474525925</v>
      </c>
      <c r="I8">
        <v>8</v>
      </c>
      <c r="K8">
        <f t="shared" si="4"/>
        <v>-4.0378787878787903E-2</v>
      </c>
      <c r="L8">
        <f t="shared" si="5"/>
        <v>-5.9936903702692508</v>
      </c>
      <c r="M8">
        <v>8</v>
      </c>
      <c r="O8">
        <f t="shared" si="6"/>
        <v>-4.0378787878787903E-2</v>
      </c>
      <c r="P8">
        <f t="shared" si="7"/>
        <v>5.2396722564626561</v>
      </c>
      <c r="Q8">
        <v>8</v>
      </c>
      <c r="S8">
        <f t="shared" si="8"/>
        <v>8.8897754071502855E-2</v>
      </c>
      <c r="T8">
        <f t="shared" si="9"/>
        <v>-5.5097119746935741</v>
      </c>
      <c r="U8">
        <v>8</v>
      </c>
      <c r="W8">
        <f t="shared" si="10"/>
        <v>0.2019742273700123</v>
      </c>
      <c r="X8">
        <f t="shared" si="11"/>
        <v>5.7979525486582268</v>
      </c>
    </row>
    <row r="9" spans="1:24" x14ac:dyDescent="0.35">
      <c r="A9">
        <v>9</v>
      </c>
      <c r="C9">
        <f t="shared" si="0"/>
        <v>0.17593478260869605</v>
      </c>
      <c r="D9">
        <f t="shared" si="1"/>
        <v>-0.89434175673794014</v>
      </c>
      <c r="E9">
        <v>9</v>
      </c>
      <c r="G9">
        <f t="shared" si="2"/>
        <v>0.17593478260869605</v>
      </c>
      <c r="H9">
        <f t="shared" si="3"/>
        <v>0.6480574647946904</v>
      </c>
      <c r="I9">
        <v>9</v>
      </c>
      <c r="K9">
        <f t="shared" si="4"/>
        <v>7.9242424242423892E-3</v>
      </c>
      <c r="L9">
        <f t="shared" si="5"/>
        <v>-5.9341831980225752</v>
      </c>
      <c r="M9">
        <v>9</v>
      </c>
      <c r="O9">
        <f t="shared" si="6"/>
        <v>7.9242424242423892E-3</v>
      </c>
      <c r="P9">
        <f t="shared" si="7"/>
        <v>5.2935425395835232</v>
      </c>
      <c r="Q9">
        <v>9</v>
      </c>
      <c r="S9">
        <f t="shared" si="8"/>
        <v>0.17205756874672157</v>
      </c>
      <c r="T9">
        <f t="shared" si="9"/>
        <v>-5.4245500731575609</v>
      </c>
      <c r="U9">
        <v>9</v>
      </c>
      <c r="W9">
        <f t="shared" si="10"/>
        <v>0.28331022795977118</v>
      </c>
      <c r="X9">
        <f t="shared" si="11"/>
        <v>5.8778209837771893</v>
      </c>
    </row>
    <row r="10" spans="1:24" x14ac:dyDescent="0.35">
      <c r="A10">
        <v>10</v>
      </c>
      <c r="C10">
        <f t="shared" si="0"/>
        <v>0.24523913043478301</v>
      </c>
      <c r="D10">
        <f t="shared" si="1"/>
        <v>-0.79172982870904329</v>
      </c>
      <c r="E10">
        <v>10</v>
      </c>
      <c r="G10">
        <f t="shared" si="2"/>
        <v>0.24523913043478301</v>
      </c>
      <c r="H10">
        <f t="shared" si="3"/>
        <v>0.70811753794531151</v>
      </c>
      <c r="I10">
        <v>10</v>
      </c>
      <c r="K10">
        <f t="shared" si="4"/>
        <v>5.6227272727272681E-2</v>
      </c>
      <c r="L10">
        <f t="shared" si="5"/>
        <v>-5.8748472313461697</v>
      </c>
      <c r="M10">
        <v>10</v>
      </c>
      <c r="O10">
        <f t="shared" si="6"/>
        <v>5.6227272727272681E-2</v>
      </c>
      <c r="P10">
        <f t="shared" si="7"/>
        <v>5.3475840282746603</v>
      </c>
      <c r="Q10">
        <v>10</v>
      </c>
      <c r="S10">
        <f t="shared" si="8"/>
        <v>0.25521738342194028</v>
      </c>
      <c r="T10">
        <f t="shared" si="9"/>
        <v>-5.3397600135449963</v>
      </c>
      <c r="U10">
        <v>10</v>
      </c>
      <c r="W10">
        <f t="shared" si="10"/>
        <v>0.36464622854953005</v>
      </c>
      <c r="X10">
        <f t="shared" si="11"/>
        <v>5.9580455299696631</v>
      </c>
    </row>
    <row r="11" spans="1:24" x14ac:dyDescent="0.35">
      <c r="A11">
        <v>11</v>
      </c>
      <c r="C11">
        <f t="shared" si="0"/>
        <v>0.31454347826087009</v>
      </c>
      <c r="D11">
        <f t="shared" si="1"/>
        <v>-0.691230122845928</v>
      </c>
      <c r="E11">
        <v>11</v>
      </c>
      <c r="G11">
        <f t="shared" si="2"/>
        <v>0.31454347826087009</v>
      </c>
      <c r="H11">
        <f t="shared" si="3"/>
        <v>0.77028983326171463</v>
      </c>
      <c r="I11">
        <v>11</v>
      </c>
      <c r="K11">
        <f t="shared" si="4"/>
        <v>0.10453030303030297</v>
      </c>
      <c r="L11">
        <f t="shared" si="5"/>
        <v>-5.8156827126592345</v>
      </c>
      <c r="M11">
        <v>11</v>
      </c>
      <c r="O11">
        <f t="shared" si="6"/>
        <v>0.10453030303030297</v>
      </c>
      <c r="P11">
        <f t="shared" si="7"/>
        <v>5.4017969649552677</v>
      </c>
      <c r="Q11">
        <v>11</v>
      </c>
      <c r="S11">
        <f t="shared" si="8"/>
        <v>0.33837719809715899</v>
      </c>
      <c r="T11">
        <f t="shared" si="9"/>
        <v>-5.2553421209669899</v>
      </c>
      <c r="U11">
        <v>11</v>
      </c>
      <c r="W11">
        <f t="shared" si="10"/>
        <v>0.44598222913928892</v>
      </c>
      <c r="X11">
        <f t="shared" si="11"/>
        <v>6.0386263995509042</v>
      </c>
    </row>
    <row r="12" spans="1:24" x14ac:dyDescent="0.35">
      <c r="A12">
        <v>12</v>
      </c>
      <c r="C12">
        <f t="shared" si="0"/>
        <v>0.38384782608695706</v>
      </c>
      <c r="D12">
        <f t="shared" si="1"/>
        <v>-0.59301276398079295</v>
      </c>
      <c r="E12">
        <v>12</v>
      </c>
      <c r="G12">
        <f t="shared" si="2"/>
        <v>0.38384782608695706</v>
      </c>
      <c r="H12">
        <f t="shared" si="3"/>
        <v>0.83474447557609777</v>
      </c>
      <c r="I12">
        <v>12</v>
      </c>
      <c r="K12">
        <f t="shared" si="4"/>
        <v>0.15283333333333332</v>
      </c>
      <c r="L12">
        <f t="shared" si="5"/>
        <v>-5.7566898690950596</v>
      </c>
      <c r="M12">
        <v>12</v>
      </c>
      <c r="O12">
        <f t="shared" si="6"/>
        <v>0.15283333333333332</v>
      </c>
      <c r="P12">
        <f t="shared" si="7"/>
        <v>5.4561815767586355</v>
      </c>
      <c r="Q12">
        <v>12</v>
      </c>
      <c r="S12">
        <f t="shared" si="8"/>
        <v>0.42153701277237771</v>
      </c>
      <c r="T12">
        <f t="shared" si="9"/>
        <v>-5.1712966465744774</v>
      </c>
      <c r="U12">
        <v>12</v>
      </c>
      <c r="W12">
        <f t="shared" si="10"/>
        <v>0.52731822972904796</v>
      </c>
      <c r="X12">
        <f t="shared" si="11"/>
        <v>6.1195637368658868</v>
      </c>
    </row>
    <row r="13" spans="1:24" x14ac:dyDescent="0.35">
      <c r="A13">
        <v>13</v>
      </c>
      <c r="C13">
        <f t="shared" si="0"/>
        <v>0.45315217391304402</v>
      </c>
      <c r="D13">
        <f t="shared" si="1"/>
        <v>-0.4972430274809822</v>
      </c>
      <c r="E13">
        <v>13</v>
      </c>
      <c r="G13">
        <f t="shared" si="2"/>
        <v>0.45315217391304402</v>
      </c>
      <c r="H13">
        <f t="shared" si="3"/>
        <v>0.90164674025580505</v>
      </c>
      <c r="I13">
        <v>13</v>
      </c>
      <c r="K13">
        <f t="shared" si="4"/>
        <v>0.20113636363636361</v>
      </c>
      <c r="L13">
        <f t="shared" si="5"/>
        <v>-5.6978689123977349</v>
      </c>
      <c r="M13">
        <v>13</v>
      </c>
      <c r="O13">
        <f t="shared" si="6"/>
        <v>0.20113636363636361</v>
      </c>
      <c r="P13">
        <f t="shared" si="7"/>
        <v>5.5107380754288551</v>
      </c>
      <c r="Q13">
        <v>13</v>
      </c>
      <c r="S13">
        <f t="shared" si="8"/>
        <v>0.50469682744759625</v>
      </c>
      <c r="T13">
        <f t="shared" si="9"/>
        <v>-5.0876237673078446</v>
      </c>
      <c r="U13">
        <v>13</v>
      </c>
      <c r="W13">
        <f t="shared" si="10"/>
        <v>0.60865423031880672</v>
      </c>
      <c r="X13">
        <f t="shared" si="11"/>
        <v>6.2008576181514261</v>
      </c>
    </row>
    <row r="14" spans="1:24" x14ac:dyDescent="0.35">
      <c r="A14">
        <v>14</v>
      </c>
      <c r="C14">
        <f t="shared" si="0"/>
        <v>0.52245652173913104</v>
      </c>
      <c r="D14">
        <f t="shared" si="1"/>
        <v>-0.40407506531552401</v>
      </c>
      <c r="E14">
        <v>14</v>
      </c>
      <c r="G14">
        <f t="shared" si="2"/>
        <v>0.52245652173913104</v>
      </c>
      <c r="H14">
        <f t="shared" si="3"/>
        <v>0.97115077926986504</v>
      </c>
      <c r="I14">
        <v>14</v>
      </c>
      <c r="K14">
        <f t="shared" si="4"/>
        <v>0.24943939393939391</v>
      </c>
      <c r="L14">
        <f t="shared" si="5"/>
        <v>-5.6392200388255871</v>
      </c>
      <c r="M14">
        <v>14</v>
      </c>
      <c r="O14">
        <f t="shared" si="6"/>
        <v>0.24943939393939391</v>
      </c>
      <c r="P14">
        <f t="shared" si="7"/>
        <v>5.5654666572242499</v>
      </c>
      <c r="Q14">
        <v>14</v>
      </c>
      <c r="S14">
        <f t="shared" si="8"/>
        <v>0.58785664212281508</v>
      </c>
      <c r="T14">
        <f t="shared" si="9"/>
        <v>-5.0043235857203143</v>
      </c>
      <c r="U14">
        <v>14</v>
      </c>
      <c r="W14">
        <f t="shared" si="10"/>
        <v>0.6899902309085657</v>
      </c>
      <c r="X14">
        <f t="shared" si="11"/>
        <v>6.2825080514633136</v>
      </c>
    </row>
    <row r="15" spans="1:24" x14ac:dyDescent="0.35">
      <c r="A15">
        <v>15</v>
      </c>
      <c r="C15">
        <f t="shared" si="0"/>
        <v>0.59176086956521812</v>
      </c>
      <c r="D15">
        <f t="shared" si="1"/>
        <v>-0.31364499978300669</v>
      </c>
      <c r="E15">
        <v>15</v>
      </c>
      <c r="G15">
        <f t="shared" si="2"/>
        <v>0.59176086956521812</v>
      </c>
      <c r="H15">
        <f t="shared" si="3"/>
        <v>1.0433927149168662</v>
      </c>
      <c r="I15">
        <v>15</v>
      </c>
      <c r="K15">
        <f t="shared" si="4"/>
        <v>0.2977424242424242</v>
      </c>
      <c r="L15">
        <f t="shared" si="5"/>
        <v>-5.5807434290614255</v>
      </c>
      <c r="M15">
        <v>15</v>
      </c>
      <c r="O15">
        <f t="shared" si="6"/>
        <v>0.2977424242424242</v>
      </c>
      <c r="P15">
        <f t="shared" si="7"/>
        <v>5.620367502827631</v>
      </c>
      <c r="Q15">
        <v>15</v>
      </c>
      <c r="S15">
        <f t="shared" si="8"/>
        <v>0.67101645679803368</v>
      </c>
      <c r="T15">
        <f t="shared" si="9"/>
        <v>-4.9213961298754931</v>
      </c>
      <c r="U15">
        <v>15</v>
      </c>
      <c r="W15">
        <f t="shared" si="10"/>
        <v>0.77132623149832469</v>
      </c>
      <c r="X15">
        <f t="shared" si="11"/>
        <v>6.3645149766686107</v>
      </c>
    </row>
    <row r="16" spans="1:24" x14ac:dyDescent="0.35">
      <c r="A16">
        <v>16</v>
      </c>
      <c r="C16">
        <f t="shared" si="0"/>
        <v>0.66106521739130497</v>
      </c>
      <c r="D16">
        <f t="shared" si="1"/>
        <v>-0.22606394930301282</v>
      </c>
      <c r="E16">
        <v>16</v>
      </c>
      <c r="G16">
        <f t="shared" si="2"/>
        <v>0.66106521739130497</v>
      </c>
      <c r="H16">
        <f t="shared" si="3"/>
        <v>1.1184836656163901</v>
      </c>
      <c r="I16">
        <v>16</v>
      </c>
      <c r="K16">
        <f t="shared" si="4"/>
        <v>0.34604545454545449</v>
      </c>
      <c r="L16">
        <f t="shared" si="5"/>
        <v>-5.522439248129726</v>
      </c>
      <c r="M16">
        <v>16</v>
      </c>
      <c r="O16">
        <f t="shared" si="6"/>
        <v>0.34604545454545449</v>
      </c>
      <c r="P16">
        <f t="shared" si="7"/>
        <v>5.6754407772634741</v>
      </c>
      <c r="Q16">
        <v>16</v>
      </c>
      <c r="S16">
        <f t="shared" si="8"/>
        <v>0.7541762714732525</v>
      </c>
      <c r="T16">
        <f t="shared" si="9"/>
        <v>-4.8388413533193262</v>
      </c>
      <c r="U16">
        <v>16</v>
      </c>
      <c r="W16">
        <f t="shared" si="10"/>
        <v>0.85266223208808345</v>
      </c>
      <c r="X16">
        <f t="shared" si="11"/>
        <v>6.4468782655031349</v>
      </c>
    </row>
    <row r="17" spans="1:24" x14ac:dyDescent="0.35">
      <c r="A17">
        <v>17</v>
      </c>
      <c r="C17">
        <f t="shared" si="0"/>
        <v>0.73036956521739205</v>
      </c>
      <c r="D17">
        <f t="shared" si="1"/>
        <v>-0.14141170953019544</v>
      </c>
      <c r="E17">
        <v>17</v>
      </c>
      <c r="G17">
        <f t="shared" si="2"/>
        <v>0.73036956521739205</v>
      </c>
      <c r="H17">
        <f t="shared" si="3"/>
        <v>1.1965034270230912</v>
      </c>
      <c r="I17">
        <v>17</v>
      </c>
      <c r="K17">
        <f t="shared" si="4"/>
        <v>0.39434848484848478</v>
      </c>
      <c r="L17">
        <f t="shared" si="5"/>
        <v>-5.4643076453208135</v>
      </c>
      <c r="M17">
        <v>17</v>
      </c>
      <c r="O17">
        <f t="shared" si="6"/>
        <v>0.39434848484848478</v>
      </c>
      <c r="P17">
        <f t="shared" si="7"/>
        <v>5.7306866298221042</v>
      </c>
      <c r="Q17">
        <v>17</v>
      </c>
      <c r="S17">
        <f t="shared" si="8"/>
        <v>0.8373360861484711</v>
      </c>
      <c r="T17">
        <f t="shared" si="9"/>
        <v>-4.7566591351265179</v>
      </c>
      <c r="U17">
        <v>17</v>
      </c>
      <c r="W17">
        <f t="shared" si="10"/>
        <v>0.93399823267784243</v>
      </c>
      <c r="X17">
        <f t="shared" si="11"/>
        <v>6.5295977216939969</v>
      </c>
    </row>
    <row r="18" spans="1:24" x14ac:dyDescent="0.35">
      <c r="A18">
        <v>18</v>
      </c>
      <c r="C18">
        <f t="shared" si="0"/>
        <v>0.79967391304347912</v>
      </c>
      <c r="D18">
        <f t="shared" si="1"/>
        <v>-5.9731861472880232E-2</v>
      </c>
      <c r="E18">
        <v>18</v>
      </c>
      <c r="G18">
        <f t="shared" si="2"/>
        <v>0.79967391304347912</v>
      </c>
      <c r="H18">
        <f t="shared" si="3"/>
        <v>1.2774955801452941</v>
      </c>
      <c r="I18">
        <v>18</v>
      </c>
      <c r="K18">
        <f t="shared" si="4"/>
        <v>0.44265151515151507</v>
      </c>
      <c r="L18">
        <f t="shared" si="5"/>
        <v>-5.4063487541221349</v>
      </c>
      <c r="M18">
        <v>18</v>
      </c>
      <c r="O18">
        <f t="shared" si="6"/>
        <v>0.44265151515151507</v>
      </c>
      <c r="P18">
        <f t="shared" si="7"/>
        <v>5.7861051939909682</v>
      </c>
      <c r="Q18">
        <v>18</v>
      </c>
      <c r="S18">
        <f t="shared" si="8"/>
        <v>0.92049590082368971</v>
      </c>
      <c r="T18">
        <f t="shared" si="9"/>
        <v>-4.6748492800213217</v>
      </c>
      <c r="U18">
        <v>18</v>
      </c>
      <c r="W18">
        <f t="shared" si="10"/>
        <v>1.0153342332676014</v>
      </c>
      <c r="X18">
        <f t="shared" si="11"/>
        <v>6.6126730811469212</v>
      </c>
    </row>
    <row r="19" spans="1:24" x14ac:dyDescent="0.35">
      <c r="A19">
        <v>19</v>
      </c>
      <c r="C19">
        <f t="shared" si="0"/>
        <v>0.86897826086956598</v>
      </c>
      <c r="D19">
        <f t="shared" si="1"/>
        <v>1.8971027013452324E-2</v>
      </c>
      <c r="E19">
        <v>19</v>
      </c>
      <c r="G19">
        <f t="shared" si="2"/>
        <v>0.86897826086956598</v>
      </c>
      <c r="H19">
        <f t="shared" si="3"/>
        <v>1.3614646928384793</v>
      </c>
      <c r="I19">
        <v>19</v>
      </c>
      <c r="K19">
        <f t="shared" si="4"/>
        <v>0.49095454545454537</v>
      </c>
      <c r="L19">
        <f t="shared" si="5"/>
        <v>-5.3485626921566949</v>
      </c>
      <c r="M19">
        <v>19</v>
      </c>
      <c r="O19">
        <f t="shared" si="6"/>
        <v>0.49095454545454537</v>
      </c>
      <c r="P19">
        <f t="shared" si="7"/>
        <v>5.8416965873930708</v>
      </c>
      <c r="Q19">
        <v>19</v>
      </c>
      <c r="S19">
        <f t="shared" si="8"/>
        <v>1.0036557154989085</v>
      </c>
      <c r="T19">
        <f t="shared" si="9"/>
        <v>-4.5934115185723989</v>
      </c>
      <c r="U19">
        <v>19</v>
      </c>
      <c r="W19">
        <f t="shared" si="10"/>
        <v>1.0966702338573602</v>
      </c>
      <c r="X19">
        <f t="shared" si="11"/>
        <v>6.6961040121979405</v>
      </c>
    </row>
    <row r="20" spans="1:24" x14ac:dyDescent="0.35">
      <c r="A20">
        <v>20</v>
      </c>
      <c r="C20">
        <f t="shared" si="0"/>
        <v>0.93828260869565305</v>
      </c>
      <c r="D20">
        <f t="shared" si="1"/>
        <v>9.4731699769400435E-2</v>
      </c>
      <c r="E20">
        <v>20</v>
      </c>
      <c r="G20">
        <f t="shared" si="2"/>
        <v>0.93828260869565305</v>
      </c>
      <c r="H20">
        <f t="shared" si="3"/>
        <v>1.4483760212620496</v>
      </c>
      <c r="I20">
        <v>20</v>
      </c>
      <c r="K20">
        <f t="shared" si="4"/>
        <v>0.53925757575757571</v>
      </c>
      <c r="L20">
        <f t="shared" si="5"/>
        <v>-5.2909495611287234</v>
      </c>
      <c r="M20">
        <v>20</v>
      </c>
      <c r="O20">
        <f t="shared" si="6"/>
        <v>0.53925757575757571</v>
      </c>
      <c r="P20">
        <f t="shared" si="7"/>
        <v>5.8974609117326438</v>
      </c>
      <c r="Q20">
        <v>20</v>
      </c>
      <c r="S20">
        <f t="shared" si="8"/>
        <v>1.0868155301741271</v>
      </c>
      <c r="T20">
        <f t="shared" si="9"/>
        <v>-4.5123455074613172</v>
      </c>
      <c r="U20">
        <v>20</v>
      </c>
      <c r="W20">
        <f t="shared" si="10"/>
        <v>1.1780062344471192</v>
      </c>
      <c r="X20">
        <f t="shared" si="11"/>
        <v>6.7798901159288913</v>
      </c>
    </row>
    <row r="21" spans="1:24" x14ac:dyDescent="0.35">
      <c r="A21">
        <v>21</v>
      </c>
      <c r="C21">
        <f t="shared" si="0"/>
        <v>1.0075869565217401</v>
      </c>
      <c r="D21">
        <f t="shared" si="1"/>
        <v>0.1676219664825831</v>
      </c>
      <c r="E21">
        <v>21</v>
      </c>
      <c r="G21">
        <f t="shared" si="2"/>
        <v>1.0075869565217401</v>
      </c>
      <c r="H21">
        <f t="shared" si="3"/>
        <v>1.5381577557283854</v>
      </c>
      <c r="I21">
        <v>21</v>
      </c>
      <c r="K21">
        <f t="shared" si="4"/>
        <v>0.58756060606060601</v>
      </c>
      <c r="L21">
        <f t="shared" si="5"/>
        <v>-5.2335094467766261</v>
      </c>
      <c r="M21">
        <v>21</v>
      </c>
      <c r="O21">
        <f t="shared" si="6"/>
        <v>0.58756060606060601</v>
      </c>
      <c r="P21">
        <f t="shared" si="7"/>
        <v>5.9533982527480891</v>
      </c>
      <c r="Q21">
        <v>21</v>
      </c>
      <c r="S21">
        <f t="shared" si="8"/>
        <v>1.169975344849346</v>
      </c>
      <c r="T21">
        <f t="shared" si="9"/>
        <v>-4.4316508298240507</v>
      </c>
      <c r="U21">
        <v>21</v>
      </c>
      <c r="W21">
        <f t="shared" si="10"/>
        <v>1.2593422350368779</v>
      </c>
      <c r="X21">
        <f t="shared" si="11"/>
        <v>6.8640309265460173</v>
      </c>
    </row>
    <row r="22" spans="1:24" x14ac:dyDescent="0.35">
      <c r="A22">
        <v>22</v>
      </c>
      <c r="C22">
        <f t="shared" si="0"/>
        <v>1.076891304347827</v>
      </c>
      <c r="D22">
        <f t="shared" si="1"/>
        <v>0.23774624170208136</v>
      </c>
      <c r="E22">
        <v>22</v>
      </c>
      <c r="G22">
        <f t="shared" si="2"/>
        <v>1.076891304347827</v>
      </c>
      <c r="H22">
        <f t="shared" si="3"/>
        <v>1.630705481688405</v>
      </c>
      <c r="I22">
        <v>22</v>
      </c>
      <c r="K22">
        <f t="shared" si="4"/>
        <v>0.6358636363636363</v>
      </c>
      <c r="L22">
        <f t="shared" si="5"/>
        <v>-5.1762424188332758</v>
      </c>
      <c r="M22">
        <v>22</v>
      </c>
      <c r="O22">
        <f t="shared" si="6"/>
        <v>0.6358636363636363</v>
      </c>
      <c r="P22">
        <f t="shared" si="7"/>
        <v>6.0095086801722815</v>
      </c>
      <c r="Q22">
        <v>22</v>
      </c>
      <c r="S22">
        <f t="shared" si="8"/>
        <v>1.2531351595245646</v>
      </c>
      <c r="T22">
        <f t="shared" si="9"/>
        <v>-4.351326995664679</v>
      </c>
      <c r="U22">
        <v>22</v>
      </c>
      <c r="W22">
        <f t="shared" si="10"/>
        <v>1.3406782356266369</v>
      </c>
      <c r="X22">
        <f t="shared" si="11"/>
        <v>6.9485259118208589</v>
      </c>
    </row>
    <row r="23" spans="1:24" x14ac:dyDescent="0.35">
      <c r="A23">
        <v>23</v>
      </c>
      <c r="C23">
        <f t="shared" si="0"/>
        <v>1.1461956521739141</v>
      </c>
      <c r="D23">
        <f t="shared" si="1"/>
        <v>0.30523548781192211</v>
      </c>
      <c r="E23">
        <v>23</v>
      </c>
      <c r="G23">
        <f t="shared" si="2"/>
        <v>1.1461956521739141</v>
      </c>
      <c r="H23">
        <f t="shared" si="3"/>
        <v>1.7258882367580828</v>
      </c>
      <c r="I23">
        <v>23</v>
      </c>
      <c r="K23">
        <f t="shared" si="4"/>
        <v>0.68416666666666659</v>
      </c>
      <c r="L23">
        <f t="shared" si="5"/>
        <v>-5.1191485309936784</v>
      </c>
      <c r="M23">
        <v>23</v>
      </c>
      <c r="O23">
        <f t="shared" si="6"/>
        <v>0.68416666666666659</v>
      </c>
      <c r="P23">
        <f t="shared" si="7"/>
        <v>6.0657922477002266</v>
      </c>
      <c r="Q23">
        <v>23</v>
      </c>
      <c r="S23">
        <f t="shared" si="8"/>
        <v>1.3362949741997834</v>
      </c>
      <c r="T23">
        <f t="shared" si="9"/>
        <v>-4.2713734423403622</v>
      </c>
      <c r="U23">
        <v>23</v>
      </c>
      <c r="W23">
        <f t="shared" si="10"/>
        <v>1.4220142362163959</v>
      </c>
      <c r="X23">
        <f t="shared" si="11"/>
        <v>7.0333744735924233</v>
      </c>
    </row>
    <row r="24" spans="1:24" x14ac:dyDescent="0.35">
      <c r="A24">
        <v>24</v>
      </c>
      <c r="C24">
        <f t="shared" si="0"/>
        <v>1.2155000000000011</v>
      </c>
      <c r="D24">
        <f t="shared" si="1"/>
        <v>0.37024032385128325</v>
      </c>
      <c r="E24">
        <v>24</v>
      </c>
      <c r="G24">
        <f t="shared" si="2"/>
        <v>1.2155000000000011</v>
      </c>
      <c r="H24">
        <f t="shared" si="3"/>
        <v>1.8235554018982401</v>
      </c>
      <c r="I24">
        <v>24</v>
      </c>
      <c r="K24">
        <f t="shared" si="4"/>
        <v>0.73246969696969688</v>
      </c>
      <c r="L24">
        <f t="shared" si="5"/>
        <v>-5.0622278208900688</v>
      </c>
      <c r="M24">
        <v>24</v>
      </c>
      <c r="O24">
        <f t="shared" si="6"/>
        <v>0.73246969696969688</v>
      </c>
      <c r="P24">
        <f t="shared" si="7"/>
        <v>6.1222489929641597</v>
      </c>
      <c r="Q24">
        <v>24</v>
      </c>
      <c r="S24">
        <f t="shared" si="8"/>
        <v>1.419454788875002</v>
      </c>
      <c r="T24">
        <f t="shared" si="9"/>
        <v>-4.191789535116456</v>
      </c>
      <c r="U24">
        <v>24</v>
      </c>
      <c r="W24">
        <f t="shared" si="10"/>
        <v>1.5033502368061546</v>
      </c>
      <c r="X24">
        <f t="shared" si="11"/>
        <v>7.1185759483295925</v>
      </c>
    </row>
    <row r="25" spans="1:24" x14ac:dyDescent="0.35">
      <c r="A25">
        <v>25</v>
      </c>
      <c r="C25">
        <f t="shared" si="0"/>
        <v>1.284804347826088</v>
      </c>
      <c r="D25">
        <f t="shared" si="1"/>
        <v>0.43292404646988203</v>
      </c>
      <c r="E25">
        <v>25</v>
      </c>
      <c r="G25">
        <f t="shared" si="2"/>
        <v>1.284804347826088</v>
      </c>
      <c r="H25">
        <f t="shared" si="3"/>
        <v>1.9235436804591588</v>
      </c>
      <c r="I25">
        <v>25</v>
      </c>
      <c r="K25">
        <f t="shared" si="4"/>
        <v>0.78077272727272717</v>
      </c>
      <c r="L25">
        <f t="shared" si="5"/>
        <v>-5.0054803100744305</v>
      </c>
      <c r="M25">
        <v>25</v>
      </c>
      <c r="O25">
        <f t="shared" si="6"/>
        <v>0.78077272727272717</v>
      </c>
      <c r="P25">
        <f t="shared" si="7"/>
        <v>6.178878937516064</v>
      </c>
      <c r="Q25">
        <v>25</v>
      </c>
      <c r="S25">
        <f t="shared" si="8"/>
        <v>1.5026146035502206</v>
      </c>
      <c r="T25">
        <f t="shared" si="9"/>
        <v>-4.1125745677904844</v>
      </c>
      <c r="U25">
        <v>25</v>
      </c>
      <c r="W25">
        <f t="shared" si="10"/>
        <v>1.5846862373959136</v>
      </c>
      <c r="X25">
        <f t="shared" si="11"/>
        <v>7.204129607752483</v>
      </c>
    </row>
    <row r="26" spans="1:24" x14ac:dyDescent="0.35">
      <c r="A26">
        <v>26</v>
      </c>
      <c r="C26">
        <f t="shared" si="0"/>
        <v>1.3541086956521751</v>
      </c>
      <c r="D26">
        <f t="shared" si="1"/>
        <v>0.49345617070397751</v>
      </c>
      <c r="E26">
        <v>26</v>
      </c>
      <c r="G26">
        <f t="shared" si="2"/>
        <v>1.3541086956521751</v>
      </c>
      <c r="H26">
        <f t="shared" si="3"/>
        <v>2.0256835574045819</v>
      </c>
      <c r="I26">
        <v>26</v>
      </c>
      <c r="K26">
        <f t="shared" si="4"/>
        <v>0.82907575757575747</v>
      </c>
      <c r="L26">
        <f t="shared" si="5"/>
        <v>-4.9489060040084922</v>
      </c>
      <c r="M26">
        <v>26</v>
      </c>
      <c r="O26">
        <f t="shared" si="6"/>
        <v>0.82907575757575747</v>
      </c>
      <c r="P26">
        <f t="shared" si="7"/>
        <v>6.2356820868176683</v>
      </c>
      <c r="Q26">
        <v>26</v>
      </c>
      <c r="S26">
        <f t="shared" si="8"/>
        <v>1.5857744182254392</v>
      </c>
      <c r="T26">
        <f t="shared" si="9"/>
        <v>-4.0337277633835811</v>
      </c>
      <c r="U26">
        <v>26</v>
      </c>
      <c r="W26">
        <f t="shared" si="10"/>
        <v>1.6660222379856726</v>
      </c>
      <c r="X26">
        <f t="shared" si="11"/>
        <v>7.2900346595114494</v>
      </c>
    </row>
    <row r="27" spans="1:24" x14ac:dyDescent="0.35">
      <c r="A27">
        <v>27</v>
      </c>
      <c r="C27">
        <f t="shared" si="0"/>
        <v>1.4234130434782621</v>
      </c>
      <c r="D27">
        <f t="shared" si="1"/>
        <v>0.5520068961376553</v>
      </c>
      <c r="E27">
        <v>27</v>
      </c>
      <c r="G27">
        <f t="shared" si="2"/>
        <v>1.4234130434782621</v>
      </c>
      <c r="H27">
        <f t="shared" si="3"/>
        <v>2.1298048331504225</v>
      </c>
      <c r="I27">
        <v>27</v>
      </c>
      <c r="K27">
        <f t="shared" si="4"/>
        <v>0.87737878787878776</v>
      </c>
      <c r="L27">
        <f t="shared" si="5"/>
        <v>-4.8925048920611882</v>
      </c>
      <c r="M27">
        <v>27</v>
      </c>
      <c r="O27">
        <f t="shared" si="6"/>
        <v>0.87737878787878776</v>
      </c>
      <c r="P27">
        <f t="shared" si="7"/>
        <v>6.2926584302379087</v>
      </c>
      <c r="Q27">
        <v>27</v>
      </c>
      <c r="S27">
        <f t="shared" si="8"/>
        <v>1.6689342329006582</v>
      </c>
      <c r="T27">
        <f t="shared" si="9"/>
        <v>-3.9552482748978068</v>
      </c>
      <c r="U27">
        <v>27</v>
      </c>
      <c r="W27">
        <f t="shared" si="10"/>
        <v>1.7473582385754314</v>
      </c>
      <c r="X27">
        <f t="shared" si="11"/>
        <v>7.3762902479222676</v>
      </c>
    </row>
    <row r="28" spans="1:24" x14ac:dyDescent="0.35">
      <c r="A28">
        <v>28</v>
      </c>
      <c r="C28">
        <f t="shared" si="0"/>
        <v>1.4927173913043492</v>
      </c>
      <c r="D28">
        <f t="shared" si="1"/>
        <v>0.60874269656589641</v>
      </c>
      <c r="E28">
        <v>28</v>
      </c>
      <c r="G28">
        <f t="shared" si="2"/>
        <v>1.4927173913043492</v>
      </c>
      <c r="H28">
        <f t="shared" si="3"/>
        <v>2.2357410339016996</v>
      </c>
      <c r="I28">
        <v>28</v>
      </c>
      <c r="K28">
        <f t="shared" si="4"/>
        <v>0.92568181818181805</v>
      </c>
      <c r="L28">
        <f t="shared" si="5"/>
        <v>-4.8362769475135972</v>
      </c>
      <c r="M28">
        <v>28</v>
      </c>
      <c r="O28">
        <f t="shared" si="6"/>
        <v>0.92568181818181805</v>
      </c>
      <c r="P28">
        <f t="shared" si="7"/>
        <v>6.3498079410578603</v>
      </c>
      <c r="Q28">
        <v>28</v>
      </c>
      <c r="S28">
        <f t="shared" si="8"/>
        <v>1.7520940475758768</v>
      </c>
      <c r="T28">
        <f t="shared" si="9"/>
        <v>-3.877135186137652</v>
      </c>
      <c r="U28">
        <v>28</v>
      </c>
      <c r="W28">
        <f t="shared" si="10"/>
        <v>1.8286942391651901</v>
      </c>
      <c r="X28">
        <f t="shared" si="11"/>
        <v>7.4628954547559072</v>
      </c>
    </row>
    <row r="29" spans="1:24" x14ac:dyDescent="0.35">
      <c r="A29">
        <v>29</v>
      </c>
      <c r="C29">
        <f t="shared" si="0"/>
        <v>1.5620217391304361</v>
      </c>
      <c r="D29">
        <f t="shared" si="1"/>
        <v>0.66382305882473203</v>
      </c>
      <c r="E29">
        <v>29</v>
      </c>
      <c r="G29">
        <f t="shared" si="2"/>
        <v>1.5620217391304361</v>
      </c>
      <c r="H29">
        <f t="shared" si="3"/>
        <v>2.343332672822382</v>
      </c>
      <c r="I29">
        <v>29</v>
      </c>
      <c r="K29">
        <f t="shared" si="4"/>
        <v>0.97398484848484834</v>
      </c>
      <c r="L29">
        <f t="shared" si="5"/>
        <v>-4.7802221275713492</v>
      </c>
      <c r="M29">
        <v>29</v>
      </c>
      <c r="O29">
        <f t="shared" si="6"/>
        <v>0.97398484848484834</v>
      </c>
      <c r="P29">
        <f t="shared" si="7"/>
        <v>6.407130576483155</v>
      </c>
      <c r="Q29">
        <v>29</v>
      </c>
      <c r="S29">
        <f t="shared" si="8"/>
        <v>1.8352538622510954</v>
      </c>
      <c r="T29">
        <f t="shared" si="9"/>
        <v>-3.799387512593877</v>
      </c>
      <c r="U29">
        <v>29</v>
      </c>
      <c r="W29">
        <f t="shared" si="10"/>
        <v>1.9100302397549493</v>
      </c>
      <c r="X29">
        <f t="shared" si="11"/>
        <v>7.5498493000812417</v>
      </c>
    </row>
    <row r="30" spans="1:24" x14ac:dyDescent="0.35">
      <c r="A30">
        <v>30</v>
      </c>
      <c r="C30">
        <f t="shared" si="0"/>
        <v>1.6313260869565231</v>
      </c>
      <c r="D30">
        <f t="shared" si="1"/>
        <v>0.71739827700109293</v>
      </c>
      <c r="E30">
        <v>30</v>
      </c>
      <c r="G30">
        <f t="shared" si="2"/>
        <v>1.6313260869565231</v>
      </c>
      <c r="H30">
        <f t="shared" si="3"/>
        <v>2.4524294558255391</v>
      </c>
      <c r="I30">
        <v>30</v>
      </c>
      <c r="K30">
        <f t="shared" si="4"/>
        <v>1.0222878787878786</v>
      </c>
      <c r="L30">
        <f t="shared" si="5"/>
        <v>-4.7243403733844929</v>
      </c>
      <c r="M30">
        <v>30</v>
      </c>
      <c r="O30">
        <f t="shared" si="6"/>
        <v>1.0222878787878786</v>
      </c>
      <c r="P30">
        <f t="shared" si="7"/>
        <v>6.4646262776638412</v>
      </c>
      <c r="Q30">
        <v>30</v>
      </c>
      <c r="S30">
        <f t="shared" si="8"/>
        <v>1.918413676926314</v>
      </c>
      <c r="T30">
        <f t="shared" si="9"/>
        <v>-3.7220042023877484</v>
      </c>
      <c r="U30">
        <v>30</v>
      </c>
      <c r="W30">
        <f t="shared" si="10"/>
        <v>1.9913662403447081</v>
      </c>
      <c r="X30">
        <f t="shared" si="11"/>
        <v>7.6371507431589025</v>
      </c>
    </row>
    <row r="31" spans="1:24" x14ac:dyDescent="0.35">
      <c r="A31">
        <v>31</v>
      </c>
      <c r="C31">
        <f t="shared" si="0"/>
        <v>1.70063043478261</v>
      </c>
      <c r="D31">
        <f t="shared" si="1"/>
        <v>0.76960814178046666</v>
      </c>
      <c r="E31">
        <v>31</v>
      </c>
      <c r="G31">
        <f t="shared" si="2"/>
        <v>1.70063043478261</v>
      </c>
      <c r="H31">
        <f t="shared" si="3"/>
        <v>2.5628915922256832</v>
      </c>
      <c r="I31">
        <v>31</v>
      </c>
      <c r="K31">
        <f t="shared" si="4"/>
        <v>1.0705909090909089</v>
      </c>
      <c r="L31">
        <f t="shared" si="5"/>
        <v>-4.6686316100747893</v>
      </c>
      <c r="M31">
        <v>31</v>
      </c>
      <c r="O31">
        <f t="shared" si="6"/>
        <v>1.0705909090909089</v>
      </c>
      <c r="P31">
        <f t="shared" si="7"/>
        <v>6.5222949697216803</v>
      </c>
      <c r="Q31">
        <v>31</v>
      </c>
      <c r="S31">
        <f t="shared" si="8"/>
        <v>2.0015734916015333</v>
      </c>
      <c r="T31">
        <f t="shared" si="9"/>
        <v>-3.6449841372735783</v>
      </c>
      <c r="U31">
        <v>31</v>
      </c>
      <c r="W31">
        <f t="shared" si="10"/>
        <v>2.0727022409344666</v>
      </c>
      <c r="X31">
        <f t="shared" si="11"/>
        <v>7.7247986833844218</v>
      </c>
    </row>
    <row r="32" spans="1:24" x14ac:dyDescent="0.35">
      <c r="A32">
        <v>32</v>
      </c>
      <c r="C32">
        <f t="shared" si="0"/>
        <v>1.7699347826086973</v>
      </c>
      <c r="D32">
        <f t="shared" si="1"/>
        <v>0.82058134091108714</v>
      </c>
      <c r="E32">
        <v>32</v>
      </c>
      <c r="G32">
        <f t="shared" si="2"/>
        <v>1.7699347826086973</v>
      </c>
      <c r="H32">
        <f t="shared" si="3"/>
        <v>2.6745903942745817</v>
      </c>
      <c r="I32">
        <v>32</v>
      </c>
      <c r="K32">
        <f t="shared" si="4"/>
        <v>1.1188939393939392</v>
      </c>
      <c r="L32">
        <f t="shared" si="5"/>
        <v>-4.6130957467704192</v>
      </c>
      <c r="M32">
        <v>32</v>
      </c>
      <c r="O32">
        <f t="shared" si="6"/>
        <v>1.1188939393939392</v>
      </c>
      <c r="P32">
        <f t="shared" si="7"/>
        <v>6.5801365617848528</v>
      </c>
      <c r="Q32">
        <v>32</v>
      </c>
      <c r="S32">
        <f t="shared" si="8"/>
        <v>2.0847333062767519</v>
      </c>
      <c r="T32">
        <f t="shared" si="9"/>
        <v>-3.5683261336973913</v>
      </c>
      <c r="U32">
        <v>32</v>
      </c>
      <c r="W32">
        <f t="shared" si="10"/>
        <v>2.1540382415242258</v>
      </c>
      <c r="X32">
        <f t="shared" si="11"/>
        <v>7.812791961278716</v>
      </c>
    </row>
    <row r="33" spans="1:24" x14ac:dyDescent="0.35">
      <c r="A33">
        <v>33</v>
      </c>
      <c r="C33">
        <f t="shared" ref="C33:C64" si="12">-0.3785+(A33-1)*0.069304347826087</f>
        <v>1.8392391304347842</v>
      </c>
      <c r="D33">
        <f t="shared" ref="D33:D64" si="13">-0.329620267920471+1.17360603109439*C33-5.5520895796828*(0.0144927536231884+(C33-0.773014492753623)^2/74.2535229855073)^0.5</f>
        <v>0.87043539195663144</v>
      </c>
      <c r="E33">
        <v>33</v>
      </c>
      <c r="G33">
        <f t="shared" ref="G33:G64" si="14">-0.3785+(E33-1)*0.069304347826087</f>
        <v>1.8392391304347842</v>
      </c>
      <c r="H33">
        <f t="shared" ref="H33:H64" si="15">-0.329620267920471+1.17360603109439*G33+5.5520895796828*(0.0144927536231884+(G33-0.773014492753623)^2/74.2535229855073)^0.5</f>
        <v>2.7874083444085551</v>
      </c>
      <c r="I33">
        <v>33</v>
      </c>
      <c r="K33">
        <f t="shared" ref="K33:K64" si="16">-0.3785+(I33-1)*0.0483030303030303</f>
        <v>1.1671969696969695</v>
      </c>
      <c r="L33">
        <f t="shared" ref="L33:L64" si="17">-0.329620267920471+1.17360603109439*K33-5.5520895796828*(1.01449275362319+(K33-0.773014492753623)^2/74.2535229855073)^0.5</f>
        <v>-4.5577326766480581</v>
      </c>
      <c r="M33">
        <v>33</v>
      </c>
      <c r="O33">
        <f t="shared" ref="O33:O64" si="18">-0.3785+(M33-1)*0.0483030303030303</f>
        <v>1.1671969696969695</v>
      </c>
      <c r="P33">
        <f t="shared" ref="P33:P64" si="19">-0.329620267920471+1.17360603109439*O33+5.5520895796828*(1.01449275362319+(O33-0.773014492753623)^2/74.2535229855073)^0.5</f>
        <v>6.6381509470300344</v>
      </c>
      <c r="Q33">
        <v>33</v>
      </c>
      <c r="S33">
        <f t="shared" ref="S33:S64" si="20">-0.493220948655028+(Q33-1)*0.0831598146752187</f>
        <v>2.1678931209519705</v>
      </c>
      <c r="T33">
        <f t="shared" ref="T33:T64" si="21">0+1*S33-5.5520895796828*(1.01449275362319+(S33-0.577594202898551)^2/102.273172767439)^0.5</f>
        <v>-3.4920289439094248</v>
      </c>
      <c r="U33">
        <v>33</v>
      </c>
      <c r="W33">
        <f t="shared" ref="W33:W64" si="22">-0.3673777767583+(U33-1)*0.0813360005897589</f>
        <v>2.2353742421139846</v>
      </c>
      <c r="X33">
        <f t="shared" ref="X33:X64" si="23">0+1*W33+5.5520895796828*(1.01449275362319+(W33-0.577594202898551)^2/102.273172767439)^0.5</f>
        <v>7.9011293595238836</v>
      </c>
    </row>
    <row r="34" spans="1:24" x14ac:dyDescent="0.35">
      <c r="A34">
        <v>34</v>
      </c>
      <c r="C34">
        <f t="shared" si="12"/>
        <v>1.908543478260871</v>
      </c>
      <c r="D34">
        <f t="shared" si="13"/>
        <v>0.91927695005140786</v>
      </c>
      <c r="E34">
        <v>34</v>
      </c>
      <c r="G34">
        <f t="shared" si="14"/>
        <v>1.908543478260871</v>
      </c>
      <c r="H34">
        <f t="shared" si="15"/>
        <v>2.901238787493297</v>
      </c>
      <c r="I34">
        <v>34</v>
      </c>
      <c r="K34">
        <f t="shared" si="16"/>
        <v>1.2154999999999998</v>
      </c>
      <c r="L34">
        <f t="shared" si="17"/>
        <v>-4.5025422769822629</v>
      </c>
      <c r="M34">
        <v>34</v>
      </c>
      <c r="O34">
        <f t="shared" si="18"/>
        <v>1.2154999999999998</v>
      </c>
      <c r="P34">
        <f t="shared" si="19"/>
        <v>6.6963380027317836</v>
      </c>
      <c r="Q34">
        <v>34</v>
      </c>
      <c r="S34">
        <f t="shared" si="20"/>
        <v>2.2510529356271891</v>
      </c>
      <c r="T34">
        <f t="shared" si="21"/>
        <v>-3.4160912571281066</v>
      </c>
      <c r="U34">
        <v>34</v>
      </c>
      <c r="W34">
        <f t="shared" si="22"/>
        <v>2.3167102427037434</v>
      </c>
      <c r="X34">
        <f t="shared" si="23"/>
        <v>7.9898096040422146</v>
      </c>
    </row>
    <row r="35" spans="1:24" x14ac:dyDescent="0.35">
      <c r="A35">
        <v>35</v>
      </c>
      <c r="C35">
        <f t="shared" si="12"/>
        <v>1.9778478260869583</v>
      </c>
      <c r="D35">
        <f t="shared" si="13"/>
        <v>0.96720236169949447</v>
      </c>
      <c r="E35">
        <v>35</v>
      </c>
      <c r="G35">
        <f t="shared" si="14"/>
        <v>1.9778478260869583</v>
      </c>
      <c r="H35">
        <f t="shared" si="15"/>
        <v>3.0159853770247285</v>
      </c>
      <c r="I35">
        <v>35</v>
      </c>
      <c r="K35">
        <f t="shared" si="16"/>
        <v>1.2638030303030301</v>
      </c>
      <c r="L35">
        <f t="shared" si="17"/>
        <v>-4.4475244092021446</v>
      </c>
      <c r="M35">
        <v>35</v>
      </c>
      <c r="O35">
        <f t="shared" si="18"/>
        <v>1.2638030303030301</v>
      </c>
      <c r="P35">
        <f t="shared" si="19"/>
        <v>6.7546975903192079</v>
      </c>
      <c r="Q35">
        <v>35</v>
      </c>
      <c r="S35">
        <f t="shared" si="20"/>
        <v>2.3342127503024077</v>
      </c>
      <c r="T35">
        <f t="shared" si="21"/>
        <v>-3.3405117007530212</v>
      </c>
      <c r="U35">
        <v>35</v>
      </c>
      <c r="W35">
        <f t="shared" si="22"/>
        <v>2.3980462432935026</v>
      </c>
      <c r="X35">
        <f t="shared" si="23"/>
        <v>8.0788313651162635</v>
      </c>
    </row>
    <row r="36" spans="1:24" x14ac:dyDescent="0.35">
      <c r="A36">
        <v>36</v>
      </c>
      <c r="C36">
        <f t="shared" si="12"/>
        <v>2.0471521739130454</v>
      </c>
      <c r="D36">
        <f t="shared" si="13"/>
        <v>1.0142983645568595</v>
      </c>
      <c r="E36">
        <v>36</v>
      </c>
      <c r="G36">
        <f t="shared" si="14"/>
        <v>2.0471521739130454</v>
      </c>
      <c r="H36">
        <f t="shared" si="15"/>
        <v>3.1315613753468821</v>
      </c>
      <c r="I36">
        <v>36</v>
      </c>
      <c r="K36">
        <f t="shared" si="16"/>
        <v>1.3121060606060604</v>
      </c>
      <c r="L36">
        <f t="shared" si="17"/>
        <v>-4.3926789189552373</v>
      </c>
      <c r="M36">
        <v>36</v>
      </c>
      <c r="O36">
        <f t="shared" si="18"/>
        <v>1.3121060606060604</v>
      </c>
      <c r="P36">
        <f t="shared" si="19"/>
        <v>6.8132295554398432</v>
      </c>
      <c r="Q36">
        <v>36</v>
      </c>
      <c r="S36">
        <f t="shared" si="20"/>
        <v>2.4173725649776268</v>
      </c>
      <c r="T36">
        <f t="shared" si="21"/>
        <v>-3.2652888416243595</v>
      </c>
      <c r="U36">
        <v>36</v>
      </c>
      <c r="W36">
        <f t="shared" si="22"/>
        <v>2.4793822438832613</v>
      </c>
      <c r="X36">
        <f t="shared" si="23"/>
        <v>8.1681932585477508</v>
      </c>
    </row>
    <row r="37" spans="1:24" x14ac:dyDescent="0.35">
      <c r="A37">
        <v>37</v>
      </c>
      <c r="C37">
        <f t="shared" si="12"/>
        <v>2.1164565217391322</v>
      </c>
      <c r="D37">
        <f t="shared" si="13"/>
        <v>1.0606428591707726</v>
      </c>
      <c r="E37">
        <v>37</v>
      </c>
      <c r="G37">
        <f t="shared" si="14"/>
        <v>2.1164565217391322</v>
      </c>
      <c r="H37">
        <f t="shared" si="15"/>
        <v>3.2478888819124876</v>
      </c>
      <c r="I37">
        <v>37</v>
      </c>
      <c r="K37">
        <f t="shared" si="16"/>
        <v>1.3604090909090907</v>
      </c>
      <c r="L37">
        <f t="shared" si="17"/>
        <v>-4.3380056361785018</v>
      </c>
      <c r="M37">
        <v>37</v>
      </c>
      <c r="O37">
        <f t="shared" si="18"/>
        <v>1.3604090909090907</v>
      </c>
      <c r="P37">
        <f t="shared" si="19"/>
        <v>6.8719337280306503</v>
      </c>
      <c r="Q37">
        <v>37</v>
      </c>
      <c r="S37">
        <f t="shared" si="20"/>
        <v>2.5005323796528454</v>
      </c>
      <c r="T37">
        <f t="shared" si="21"/>
        <v>-3.1904211873262471</v>
      </c>
      <c r="U37">
        <v>37</v>
      </c>
      <c r="W37">
        <f t="shared" si="22"/>
        <v>2.5607182444730201</v>
      </c>
      <c r="X37">
        <f t="shared" si="23"/>
        <v>8.2578938468530758</v>
      </c>
    </row>
    <row r="38" spans="1:24" x14ac:dyDescent="0.35">
      <c r="A38">
        <v>38</v>
      </c>
      <c r="C38">
        <f t="shared" si="12"/>
        <v>2.1857608695652195</v>
      </c>
      <c r="D38">
        <f t="shared" si="13"/>
        <v>1.1063057003567991</v>
      </c>
      <c r="E38">
        <v>38</v>
      </c>
      <c r="G38">
        <f t="shared" si="14"/>
        <v>2.1857608695652195</v>
      </c>
      <c r="H38">
        <f t="shared" si="15"/>
        <v>3.3648980419059793</v>
      </c>
      <c r="I38">
        <v>38</v>
      </c>
      <c r="K38">
        <f t="shared" si="16"/>
        <v>1.408712121212121</v>
      </c>
      <c r="L38">
        <f t="shared" si="17"/>
        <v>-4.2835043751764168</v>
      </c>
      <c r="M38">
        <v>38</v>
      </c>
      <c r="O38">
        <f t="shared" si="18"/>
        <v>1.408712121212121</v>
      </c>
      <c r="P38">
        <f t="shared" si="19"/>
        <v>6.9308099223961079</v>
      </c>
      <c r="Q38">
        <v>38</v>
      </c>
      <c r="S38">
        <f t="shared" si="20"/>
        <v>2.583692194328064</v>
      </c>
      <c r="T38">
        <f t="shared" si="21"/>
        <v>-3.1159071875312891</v>
      </c>
      <c r="U38">
        <v>38</v>
      </c>
      <c r="W38">
        <f t="shared" si="22"/>
        <v>2.6420542450627793</v>
      </c>
      <c r="X38">
        <f t="shared" si="23"/>
        <v>8.3479316404930746</v>
      </c>
    </row>
    <row r="39" spans="1:24" x14ac:dyDescent="0.35">
      <c r="A39">
        <v>39</v>
      </c>
      <c r="C39">
        <f t="shared" si="12"/>
        <v>2.2550652173913064</v>
      </c>
      <c r="D39">
        <f t="shared" si="13"/>
        <v>1.1513494730169662</v>
      </c>
      <c r="E39">
        <v>39</v>
      </c>
      <c r="G39">
        <f t="shared" si="14"/>
        <v>2.2550652173913064</v>
      </c>
      <c r="H39">
        <f t="shared" si="15"/>
        <v>3.4825262704253297</v>
      </c>
      <c r="I39">
        <v>39</v>
      </c>
      <c r="K39">
        <f t="shared" si="16"/>
        <v>1.4570151515151513</v>
      </c>
      <c r="L39">
        <f t="shared" si="17"/>
        <v>-4.2291749347060215</v>
      </c>
      <c r="M39">
        <v>39</v>
      </c>
      <c r="O39">
        <f t="shared" si="18"/>
        <v>1.4570151515151513</v>
      </c>
      <c r="P39">
        <f t="shared" si="19"/>
        <v>6.9898579372932552</v>
      </c>
      <c r="Q39">
        <v>39</v>
      </c>
      <c r="S39">
        <f t="shared" si="20"/>
        <v>2.6668520090032826</v>
      </c>
      <c r="T39">
        <f t="shared" si="21"/>
        <v>-3.0417452353836469</v>
      </c>
      <c r="U39">
        <v>39</v>
      </c>
      <c r="W39">
        <f t="shared" si="22"/>
        <v>2.7233902456525381</v>
      </c>
      <c r="X39">
        <f t="shared" si="23"/>
        <v>8.4383050991347499</v>
      </c>
    </row>
    <row r="40" spans="1:24" x14ac:dyDescent="0.35">
      <c r="A40">
        <v>40</v>
      </c>
      <c r="C40">
        <f t="shared" si="12"/>
        <v>2.3243695652173932</v>
      </c>
      <c r="D40">
        <f t="shared" si="13"/>
        <v>1.1958302301377115</v>
      </c>
      <c r="E40">
        <v>40</v>
      </c>
      <c r="G40">
        <f t="shared" si="14"/>
        <v>2.3243695652173932</v>
      </c>
      <c r="H40">
        <f t="shared" si="15"/>
        <v>3.6007175144841028</v>
      </c>
      <c r="I40">
        <v>40</v>
      </c>
      <c r="K40">
        <f t="shared" si="16"/>
        <v>1.5053181818181816</v>
      </c>
      <c r="L40">
        <f t="shared" si="17"/>
        <v>-4.1750170980688726</v>
      </c>
      <c r="M40">
        <v>40</v>
      </c>
      <c r="O40">
        <f t="shared" si="18"/>
        <v>1.5053181818181816</v>
      </c>
      <c r="P40">
        <f t="shared" si="19"/>
        <v>7.0490775560236507</v>
      </c>
      <c r="Q40">
        <v>40</v>
      </c>
      <c r="S40">
        <f t="shared" si="20"/>
        <v>2.7500118236785016</v>
      </c>
      <c r="T40">
        <f t="shared" si="21"/>
        <v>-2.967933668917913</v>
      </c>
      <c r="U40">
        <v>40</v>
      </c>
      <c r="W40">
        <f t="shared" si="22"/>
        <v>2.8047262462422968</v>
      </c>
      <c r="X40">
        <f t="shared" si="23"/>
        <v>8.5290126329425782</v>
      </c>
    </row>
    <row r="41" spans="1:24" x14ac:dyDescent="0.35">
      <c r="A41">
        <v>41</v>
      </c>
      <c r="C41">
        <f t="shared" si="12"/>
        <v>2.3936739130434805</v>
      </c>
      <c r="D41">
        <f t="shared" si="13"/>
        <v>1.2397981801210578</v>
      </c>
      <c r="E41">
        <v>41</v>
      </c>
      <c r="G41">
        <f t="shared" si="14"/>
        <v>2.3936739130434805</v>
      </c>
      <c r="H41">
        <f t="shared" si="15"/>
        <v>3.7194215656802747</v>
      </c>
      <c r="I41">
        <v>41</v>
      </c>
      <c r="K41">
        <f t="shared" si="16"/>
        <v>1.5536212121212118</v>
      </c>
      <c r="L41">
        <f t="shared" si="17"/>
        <v>-4.1210306332097808</v>
      </c>
      <c r="M41">
        <v>41</v>
      </c>
      <c r="O41">
        <f t="shared" si="18"/>
        <v>1.5536212121212118</v>
      </c>
      <c r="P41">
        <f t="shared" si="19"/>
        <v>7.1084685465320998</v>
      </c>
      <c r="Q41">
        <v>41</v>
      </c>
      <c r="S41">
        <f t="shared" si="20"/>
        <v>2.8331716383537202</v>
      </c>
      <c r="T41">
        <f t="shared" si="21"/>
        <v>-2.8944707725110099</v>
      </c>
      <c r="U41">
        <v>41</v>
      </c>
      <c r="W41">
        <f t="shared" si="22"/>
        <v>2.8860622468320556</v>
      </c>
      <c r="X41">
        <f t="shared" si="23"/>
        <v>8.6200526038970207</v>
      </c>
    </row>
    <row r="42" spans="1:24" x14ac:dyDescent="0.35">
      <c r="A42">
        <v>42</v>
      </c>
      <c r="C42">
        <f t="shared" si="12"/>
        <v>2.4629782608695674</v>
      </c>
      <c r="D42">
        <f t="shared" si="13"/>
        <v>1.283298317219655</v>
      </c>
      <c r="E42">
        <v>42</v>
      </c>
      <c r="G42">
        <f t="shared" si="14"/>
        <v>2.4629782608695674</v>
      </c>
      <c r="H42">
        <f t="shared" si="15"/>
        <v>3.8385934297611959</v>
      </c>
      <c r="I42">
        <v>42</v>
      </c>
      <c r="K42">
        <f t="shared" si="16"/>
        <v>1.6019242424242421</v>
      </c>
      <c r="L42">
        <f t="shared" si="17"/>
        <v>-4.0672152928222323</v>
      </c>
      <c r="M42">
        <v>42</v>
      </c>
      <c r="O42">
        <f t="shared" si="18"/>
        <v>1.6019242424242421</v>
      </c>
      <c r="P42">
        <f t="shared" si="19"/>
        <v>7.1680306615120957</v>
      </c>
      <c r="Q42">
        <v>42</v>
      </c>
      <c r="S42">
        <f t="shared" si="20"/>
        <v>2.9163314530289388</v>
      </c>
      <c r="T42">
        <f t="shared" si="21"/>
        <v>-2.8213547783643462</v>
      </c>
      <c r="U42">
        <v>42</v>
      </c>
      <c r="W42">
        <f t="shared" si="22"/>
        <v>2.9673982474218148</v>
      </c>
      <c r="X42">
        <f t="shared" si="23"/>
        <v>8.7114233271378865</v>
      </c>
    </row>
    <row r="43" spans="1:24" x14ac:dyDescent="0.35">
      <c r="A43">
        <v>43</v>
      </c>
      <c r="C43">
        <f t="shared" si="12"/>
        <v>2.5322826086956542</v>
      </c>
      <c r="D43">
        <f t="shared" si="13"/>
        <v>1.3263709933296524</v>
      </c>
      <c r="E43">
        <v>43</v>
      </c>
      <c r="G43">
        <f t="shared" si="14"/>
        <v>2.5322826086956542</v>
      </c>
      <c r="H43">
        <f t="shared" si="15"/>
        <v>3.9581927548307165</v>
      </c>
      <c r="I43">
        <v>43</v>
      </c>
      <c r="K43">
        <f t="shared" si="16"/>
        <v>1.6502272727272727</v>
      </c>
      <c r="L43">
        <f t="shared" si="17"/>
        <v>-4.0135708144604143</v>
      </c>
      <c r="M43">
        <v>43</v>
      </c>
      <c r="O43">
        <f t="shared" si="18"/>
        <v>1.6502272727272727</v>
      </c>
      <c r="P43">
        <f t="shared" si="19"/>
        <v>7.2277636385178203</v>
      </c>
      <c r="Q43">
        <v>43</v>
      </c>
      <c r="S43">
        <f t="shared" si="20"/>
        <v>2.9994912677041574</v>
      </c>
      <c r="T43">
        <f t="shared" si="21"/>
        <v>-2.7485838680134416</v>
      </c>
      <c r="U43">
        <v>43</v>
      </c>
      <c r="W43">
        <f t="shared" si="22"/>
        <v>3.0487342480115736</v>
      </c>
      <c r="X43">
        <f t="shared" si="23"/>
        <v>8.8031230723300844</v>
      </c>
    </row>
    <row r="44" spans="1:24" x14ac:dyDescent="0.35">
      <c r="A44">
        <v>44</v>
      </c>
      <c r="C44">
        <f t="shared" si="12"/>
        <v>2.6015869565217415</v>
      </c>
      <c r="D44">
        <f t="shared" si="13"/>
        <v>1.3690524323040363</v>
      </c>
      <c r="E44">
        <v>44</v>
      </c>
      <c r="G44">
        <f t="shared" si="14"/>
        <v>2.6015869565217415</v>
      </c>
      <c r="H44">
        <f t="shared" si="15"/>
        <v>4.0781833170358519</v>
      </c>
      <c r="I44">
        <v>44</v>
      </c>
      <c r="K44">
        <f t="shared" si="16"/>
        <v>1.6985303030303027</v>
      </c>
      <c r="L44">
        <f t="shared" si="17"/>
        <v>-3.9600969206576622</v>
      </c>
      <c r="M44">
        <v>44</v>
      </c>
      <c r="O44">
        <f t="shared" si="18"/>
        <v>1.6985303030303027</v>
      </c>
      <c r="P44">
        <f t="shared" si="19"/>
        <v>7.2876672000826108</v>
      </c>
      <c r="Q44">
        <v>44</v>
      </c>
      <c r="S44">
        <f t="shared" si="20"/>
        <v>3.082651082379376</v>
      </c>
      <c r="T44">
        <f t="shared" si="21"/>
        <v>-2.6761561738622137</v>
      </c>
      <c r="U44">
        <v>44</v>
      </c>
      <c r="W44">
        <f t="shared" si="22"/>
        <v>3.1300702486013323</v>
      </c>
      <c r="X44">
        <f t="shared" si="23"/>
        <v>8.8951500650494673</v>
      </c>
    </row>
    <row r="45" spans="1:24" x14ac:dyDescent="0.35">
      <c r="A45">
        <v>45</v>
      </c>
      <c r="C45">
        <f t="shared" si="12"/>
        <v>2.6708913043478284</v>
      </c>
      <c r="D45">
        <f t="shared" si="13"/>
        <v>1.4113751897282443</v>
      </c>
      <c r="E45">
        <v>45</v>
      </c>
      <c r="G45">
        <f t="shared" si="14"/>
        <v>2.6708913043478284</v>
      </c>
      <c r="H45">
        <f t="shared" si="15"/>
        <v>4.1985325607911612</v>
      </c>
      <c r="I45">
        <v>45</v>
      </c>
      <c r="K45">
        <f t="shared" si="16"/>
        <v>1.7468333333333332</v>
      </c>
      <c r="L45">
        <f t="shared" si="17"/>
        <v>-3.9067933190512778</v>
      </c>
      <c r="M45">
        <v>45</v>
      </c>
      <c r="O45">
        <f t="shared" si="18"/>
        <v>1.7468333333333332</v>
      </c>
      <c r="P45">
        <f t="shared" si="19"/>
        <v>7.3477410538437695</v>
      </c>
      <c r="Q45">
        <v>45</v>
      </c>
      <c r="S45">
        <f t="shared" si="20"/>
        <v>3.1658108970545951</v>
      </c>
      <c r="T45">
        <f t="shared" si="21"/>
        <v>-2.6040697807391617</v>
      </c>
      <c r="U45">
        <v>45</v>
      </c>
      <c r="W45">
        <f t="shared" si="22"/>
        <v>3.2114062491910915</v>
      </c>
      <c r="X45">
        <f t="shared" si="23"/>
        <v>8.9875024881863244</v>
      </c>
    </row>
    <row r="46" spans="1:24" x14ac:dyDescent="0.35">
      <c r="A46">
        <v>46</v>
      </c>
      <c r="C46">
        <f t="shared" si="12"/>
        <v>2.7401956521739153</v>
      </c>
      <c r="D46">
        <f t="shared" si="13"/>
        <v>1.4533685620905501</v>
      </c>
      <c r="E46">
        <v>46</v>
      </c>
      <c r="G46">
        <f t="shared" si="14"/>
        <v>2.7401956521739153</v>
      </c>
      <c r="H46">
        <f t="shared" si="15"/>
        <v>4.3192111896083727</v>
      </c>
      <c r="I46">
        <v>46</v>
      </c>
      <c r="K46">
        <f t="shared" si="16"/>
        <v>1.7951363636363633</v>
      </c>
      <c r="L46">
        <f t="shared" si="17"/>
        <v>-3.8536597025135415</v>
      </c>
      <c r="M46">
        <v>46</v>
      </c>
      <c r="O46">
        <f t="shared" si="18"/>
        <v>1.7951363636363633</v>
      </c>
      <c r="P46">
        <f t="shared" si="19"/>
        <v>7.4079848926735767</v>
      </c>
      <c r="Q46">
        <v>46</v>
      </c>
      <c r="S46">
        <f t="shared" si="20"/>
        <v>3.2489707117298137</v>
      </c>
      <c r="T46">
        <f t="shared" si="21"/>
        <v>-2.5323227274726774</v>
      </c>
      <c r="U46">
        <v>46</v>
      </c>
      <c r="W46">
        <f t="shared" si="22"/>
        <v>3.2927422497808503</v>
      </c>
      <c r="X46">
        <f t="shared" si="23"/>
        <v>9.0801784833641985</v>
      </c>
    </row>
    <row r="47" spans="1:24" x14ac:dyDescent="0.35">
      <c r="A47">
        <v>47</v>
      </c>
      <c r="C47">
        <f t="shared" si="12"/>
        <v>2.8095000000000026</v>
      </c>
      <c r="D47">
        <f t="shared" si="13"/>
        <v>1.4950589497350801</v>
      </c>
      <c r="E47">
        <v>47</v>
      </c>
      <c r="G47">
        <f t="shared" si="14"/>
        <v>2.8095000000000026</v>
      </c>
      <c r="H47">
        <f t="shared" si="15"/>
        <v>4.4401928031433622</v>
      </c>
      <c r="I47">
        <v>47</v>
      </c>
      <c r="K47">
        <f t="shared" si="16"/>
        <v>1.8434393939393938</v>
      </c>
      <c r="L47">
        <f t="shared" si="17"/>
        <v>-3.8006957492887996</v>
      </c>
      <c r="M47">
        <v>47</v>
      </c>
      <c r="O47">
        <f t="shared" si="18"/>
        <v>1.8434393939393938</v>
      </c>
      <c r="P47">
        <f t="shared" si="19"/>
        <v>7.4683983948163775</v>
      </c>
      <c r="Q47">
        <v>47</v>
      </c>
      <c r="S47">
        <f t="shared" si="20"/>
        <v>3.3321305264050323</v>
      </c>
      <c r="T47">
        <f t="shared" si="21"/>
        <v>-2.4609130084827258</v>
      </c>
      <c r="U47">
        <v>47</v>
      </c>
      <c r="W47">
        <f t="shared" si="22"/>
        <v>3.374078250370609</v>
      </c>
      <c r="X47">
        <f t="shared" si="23"/>
        <v>9.1731761523716866</v>
      </c>
    </row>
    <row r="48" spans="1:24" x14ac:dyDescent="0.35">
      <c r="A48">
        <v>48</v>
      </c>
      <c r="C48">
        <f t="shared" si="12"/>
        <v>2.8788043478260894</v>
      </c>
      <c r="D48">
        <f t="shared" si="13"/>
        <v>1.5364701780889403</v>
      </c>
      <c r="E48">
        <v>48</v>
      </c>
      <c r="G48">
        <f t="shared" si="14"/>
        <v>2.8788043478260894</v>
      </c>
      <c r="H48">
        <f t="shared" si="15"/>
        <v>4.5614535759690193</v>
      </c>
      <c r="I48">
        <v>48</v>
      </c>
      <c r="K48">
        <f t="shared" si="16"/>
        <v>1.8917424242424239</v>
      </c>
      <c r="L48">
        <f t="shared" si="17"/>
        <v>-3.7479011231364798</v>
      </c>
      <c r="M48">
        <v>48</v>
      </c>
      <c r="O48">
        <f t="shared" si="18"/>
        <v>1.8917424242424239</v>
      </c>
      <c r="P48">
        <f t="shared" si="19"/>
        <v>7.5289812240316003</v>
      </c>
      <c r="Q48">
        <v>48</v>
      </c>
      <c r="S48">
        <f t="shared" si="20"/>
        <v>3.4152903410802509</v>
      </c>
      <c r="T48">
        <f t="shared" si="21"/>
        <v>-2.3898385753862064</v>
      </c>
      <c r="U48">
        <v>48</v>
      </c>
      <c r="W48">
        <f t="shared" si="22"/>
        <v>3.4554142509603682</v>
      </c>
      <c r="X48">
        <f t="shared" si="23"/>
        <v>9.2664935586049069</v>
      </c>
    </row>
    <row r="49" spans="1:24" x14ac:dyDescent="0.35">
      <c r="A49">
        <v>49</v>
      </c>
      <c r="C49">
        <f t="shared" si="12"/>
        <v>2.9481086956521763</v>
      </c>
      <c r="D49">
        <f t="shared" si="13"/>
        <v>1.5776237815369136</v>
      </c>
      <c r="E49">
        <v>49</v>
      </c>
      <c r="G49">
        <f t="shared" si="14"/>
        <v>2.9481086956521763</v>
      </c>
      <c r="H49">
        <f t="shared" si="15"/>
        <v>4.682971973700564</v>
      </c>
      <c r="I49">
        <v>49</v>
      </c>
      <c r="K49">
        <f t="shared" si="16"/>
        <v>1.9400454545454544</v>
      </c>
      <c r="L49">
        <f t="shared" si="17"/>
        <v>-3.6952754734799091</v>
      </c>
      <c r="M49">
        <v>49</v>
      </c>
      <c r="O49">
        <f t="shared" si="18"/>
        <v>1.9400454545454544</v>
      </c>
      <c r="P49">
        <f t="shared" si="19"/>
        <v>7.5897330297425727</v>
      </c>
      <c r="Q49">
        <v>49</v>
      </c>
      <c r="S49">
        <f t="shared" si="20"/>
        <v>3.4984501557554695</v>
      </c>
      <c r="T49">
        <f t="shared" si="21"/>
        <v>-2.3190973386132918</v>
      </c>
      <c r="U49">
        <v>49</v>
      </c>
      <c r="W49">
        <f t="shared" si="22"/>
        <v>3.536750251550127</v>
      </c>
      <c r="X49">
        <f t="shared" si="23"/>
        <v>9.3601287285183794</v>
      </c>
    </row>
    <row r="50" spans="1:24" x14ac:dyDescent="0.35">
      <c r="A50">
        <v>50</v>
      </c>
      <c r="C50">
        <f t="shared" si="12"/>
        <v>3.0174130434782636</v>
      </c>
      <c r="D50">
        <f t="shared" si="13"/>
        <v>1.6185392540678498</v>
      </c>
      <c r="E50">
        <v>50</v>
      </c>
      <c r="G50">
        <f t="shared" si="14"/>
        <v>3.0174130434782636</v>
      </c>
      <c r="H50">
        <f t="shared" si="15"/>
        <v>4.8047285023491471</v>
      </c>
      <c r="I50">
        <v>50</v>
      </c>
      <c r="K50">
        <f t="shared" si="16"/>
        <v>1.9883484848484845</v>
      </c>
      <c r="L50">
        <f t="shared" si="17"/>
        <v>-3.6428184355607547</v>
      </c>
      <c r="M50">
        <v>50</v>
      </c>
      <c r="O50">
        <f t="shared" si="18"/>
        <v>1.9883484848484845</v>
      </c>
      <c r="P50">
        <f t="shared" si="19"/>
        <v>7.6506534471909609</v>
      </c>
      <c r="Q50">
        <v>50</v>
      </c>
      <c r="S50">
        <f t="shared" si="20"/>
        <v>3.5816099704306885</v>
      </c>
      <c r="T50">
        <f t="shared" si="21"/>
        <v>-2.2486871690321499</v>
      </c>
      <c r="U50">
        <v>50</v>
      </c>
      <c r="W50">
        <f t="shared" si="22"/>
        <v>3.6180862521398858</v>
      </c>
      <c r="X50">
        <f t="shared" si="23"/>
        <v>9.4540796530820916</v>
      </c>
    </row>
    <row r="51" spans="1:24" x14ac:dyDescent="0.35">
      <c r="A51">
        <v>51</v>
      </c>
      <c r="C51">
        <f t="shared" si="12"/>
        <v>3.0867173913043504</v>
      </c>
      <c r="D51">
        <f t="shared" si="13"/>
        <v>1.6592342704976082</v>
      </c>
      <c r="E51">
        <v>51</v>
      </c>
      <c r="G51">
        <f t="shared" si="14"/>
        <v>3.0867173913043504</v>
      </c>
      <c r="H51">
        <f t="shared" si="15"/>
        <v>4.9267054870989062</v>
      </c>
      <c r="I51">
        <v>51</v>
      </c>
      <c r="K51">
        <f t="shared" si="16"/>
        <v>2.0366515151515152</v>
      </c>
      <c r="L51">
        <f t="shared" si="17"/>
        <v>-3.5905296305989505</v>
      </c>
      <c r="M51">
        <v>51</v>
      </c>
      <c r="O51">
        <f t="shared" si="18"/>
        <v>2.0366515151515152</v>
      </c>
      <c r="P51">
        <f t="shared" si="19"/>
        <v>7.7117420975966997</v>
      </c>
      <c r="Q51">
        <v>51</v>
      </c>
      <c r="S51">
        <f t="shared" si="20"/>
        <v>3.6647697851059067</v>
      </c>
      <c r="T51">
        <f t="shared" si="21"/>
        <v>-2.17860589957944</v>
      </c>
      <c r="U51">
        <v>51</v>
      </c>
      <c r="W51">
        <f t="shared" si="22"/>
        <v>3.699422252729645</v>
      </c>
      <c r="X51">
        <f t="shared" si="23"/>
        <v>9.548344289242543</v>
      </c>
    </row>
    <row r="52" spans="1:24" x14ac:dyDescent="0.35">
      <c r="A52">
        <v>52</v>
      </c>
      <c r="C52">
        <f t="shared" si="12"/>
        <v>3.1560217391304377</v>
      </c>
      <c r="D52">
        <f t="shared" si="13"/>
        <v>1.6997248817248747</v>
      </c>
      <c r="E52">
        <v>52</v>
      </c>
      <c r="G52">
        <f t="shared" si="14"/>
        <v>3.1560217391304377</v>
      </c>
      <c r="H52">
        <f t="shared" si="15"/>
        <v>5.0488868770511584</v>
      </c>
      <c r="I52">
        <v>52</v>
      </c>
      <c r="K52">
        <f t="shared" si="16"/>
        <v>2.0849545454545453</v>
      </c>
      <c r="L52">
        <f t="shared" si="17"/>
        <v>-3.5384086659579439</v>
      </c>
      <c r="M52">
        <v>52</v>
      </c>
      <c r="O52">
        <f t="shared" si="18"/>
        <v>2.0849545454545453</v>
      </c>
      <c r="P52">
        <f t="shared" si="19"/>
        <v>7.7729985883232366</v>
      </c>
      <c r="Q52">
        <v>52</v>
      </c>
      <c r="S52">
        <f t="shared" si="20"/>
        <v>3.7479295997811257</v>
      </c>
      <c r="T52">
        <f t="shared" si="21"/>
        <v>-2.108851326894071</v>
      </c>
      <c r="U52">
        <v>52</v>
      </c>
      <c r="W52">
        <f t="shared" si="22"/>
        <v>3.7807582533194037</v>
      </c>
      <c r="X52">
        <f t="shared" si="23"/>
        <v>9.6429205613856652</v>
      </c>
    </row>
    <row r="53" spans="1:24" x14ac:dyDescent="0.35">
      <c r="A53">
        <v>53</v>
      </c>
      <c r="C53">
        <f t="shared" si="12"/>
        <v>3.2253260869565246</v>
      </c>
      <c r="D53">
        <f t="shared" si="13"/>
        <v>1.7400256871243704</v>
      </c>
      <c r="E53">
        <v>53</v>
      </c>
      <c r="G53">
        <f t="shared" si="14"/>
        <v>3.2253260869565246</v>
      </c>
      <c r="H53">
        <f t="shared" si="15"/>
        <v>5.171258072831181</v>
      </c>
      <c r="I53">
        <v>53</v>
      </c>
      <c r="K53">
        <f t="shared" si="16"/>
        <v>2.1332575757575758</v>
      </c>
      <c r="L53">
        <f t="shared" si="17"/>
        <v>-3.4864551353151123</v>
      </c>
      <c r="M53">
        <v>53</v>
      </c>
      <c r="O53">
        <f t="shared" si="18"/>
        <v>2.1332575757575758</v>
      </c>
      <c r="P53">
        <f t="shared" si="19"/>
        <v>7.8344225130479481</v>
      </c>
      <c r="Q53">
        <v>53</v>
      </c>
      <c r="S53">
        <f t="shared" si="20"/>
        <v>3.8310894144563448</v>
      </c>
      <c r="T53">
        <f t="shared" si="21"/>
        <v>-2.0394212129517943</v>
      </c>
      <c r="U53">
        <v>53</v>
      </c>
      <c r="W53">
        <f t="shared" si="22"/>
        <v>3.8620942539091625</v>
      </c>
      <c r="X53">
        <f t="shared" si="23"/>
        <v>9.7378063627995104</v>
      </c>
    </row>
    <row r="54" spans="1:24" x14ac:dyDescent="0.35">
      <c r="A54">
        <v>54</v>
      </c>
      <c r="C54">
        <f t="shared" si="12"/>
        <v>3.2946304347826114</v>
      </c>
      <c r="D54">
        <f t="shared" si="13"/>
        <v>1.7801499868430308</v>
      </c>
      <c r="E54">
        <v>54</v>
      </c>
      <c r="G54">
        <f t="shared" si="14"/>
        <v>3.2946304347826114</v>
      </c>
      <c r="H54">
        <f t="shared" si="15"/>
        <v>5.2938057742920384</v>
      </c>
      <c r="I54">
        <v>54</v>
      </c>
      <c r="K54">
        <f t="shared" si="16"/>
        <v>2.1815606060606059</v>
      </c>
      <c r="L54">
        <f t="shared" si="17"/>
        <v>-3.4346686188371556</v>
      </c>
      <c r="M54">
        <v>54</v>
      </c>
      <c r="O54">
        <f t="shared" si="18"/>
        <v>2.1815606060606059</v>
      </c>
      <c r="P54">
        <f t="shared" si="19"/>
        <v>7.8960134519375327</v>
      </c>
      <c r="Q54">
        <v>54</v>
      </c>
      <c r="S54">
        <f t="shared" si="20"/>
        <v>3.9142492291315629</v>
      </c>
      <c r="T54">
        <f t="shared" si="21"/>
        <v>-1.9703132866981812</v>
      </c>
      <c r="U54">
        <v>54</v>
      </c>
      <c r="W54">
        <f t="shared" si="22"/>
        <v>3.9434302544989213</v>
      </c>
      <c r="X54">
        <f t="shared" si="23"/>
        <v>9.832999557134718</v>
      </c>
    </row>
    <row r="55" spans="1:24" x14ac:dyDescent="0.35">
      <c r="A55">
        <v>55</v>
      </c>
      <c r="C55">
        <f t="shared" si="12"/>
        <v>3.3639347826086987</v>
      </c>
      <c r="D55">
        <f t="shared" si="13"/>
        <v>1.8201099164476515</v>
      </c>
      <c r="E55">
        <v>55</v>
      </c>
      <c r="G55">
        <f t="shared" si="14"/>
        <v>3.3639347826086987</v>
      </c>
      <c r="H55">
        <f t="shared" si="15"/>
        <v>5.4165178458669363</v>
      </c>
      <c r="I55">
        <v>55</v>
      </c>
      <c r="K55">
        <f t="shared" si="16"/>
        <v>2.2298636363636364</v>
      </c>
      <c r="L55">
        <f t="shared" si="17"/>
        <v>-3.3830486833603111</v>
      </c>
      <c r="M55">
        <v>55</v>
      </c>
      <c r="O55">
        <f t="shared" si="18"/>
        <v>2.2298636363636364</v>
      </c>
      <c r="P55">
        <f t="shared" si="19"/>
        <v>7.9577709718282321</v>
      </c>
      <c r="Q55">
        <v>55</v>
      </c>
      <c r="S55">
        <f t="shared" si="20"/>
        <v>3.997409043806782</v>
      </c>
      <c r="T55">
        <f t="shared" si="21"/>
        <v>-1.9015252456777296</v>
      </c>
      <c r="U55">
        <v>55</v>
      </c>
      <c r="W55">
        <f t="shared" si="22"/>
        <v>4.0247662550886805</v>
      </c>
      <c r="X55">
        <f t="shared" si="23"/>
        <v>9.9284979798607722</v>
      </c>
    </row>
    <row r="56" spans="1:24" x14ac:dyDescent="0.35">
      <c r="A56">
        <v>56</v>
      </c>
      <c r="C56">
        <f t="shared" si="12"/>
        <v>3.4332391304347856</v>
      </c>
      <c r="D56">
        <f t="shared" si="13"/>
        <v>1.8599165660820318</v>
      </c>
      <c r="E56">
        <v>56</v>
      </c>
      <c r="G56">
        <f t="shared" si="14"/>
        <v>3.4332391304347856</v>
      </c>
      <c r="H56">
        <f t="shared" si="15"/>
        <v>5.5393831974120742</v>
      </c>
      <c r="I56">
        <v>56</v>
      </c>
      <c r="K56">
        <f t="shared" si="16"/>
        <v>2.2781666666666665</v>
      </c>
      <c r="L56">
        <f t="shared" si="17"/>
        <v>-3.3315948825752271</v>
      </c>
      <c r="M56">
        <v>56</v>
      </c>
      <c r="O56">
        <f t="shared" si="18"/>
        <v>2.2781666666666665</v>
      </c>
      <c r="P56">
        <f t="shared" si="19"/>
        <v>8.0196946264106899</v>
      </c>
      <c r="Q56">
        <v>56</v>
      </c>
      <c r="S56">
        <f t="shared" si="20"/>
        <v>4.0805688584820006</v>
      </c>
      <c r="T56">
        <f t="shared" si="21"/>
        <v>-1.8330547576568277</v>
      </c>
      <c r="U56">
        <v>56</v>
      </c>
      <c r="W56">
        <f t="shared" si="22"/>
        <v>4.1061022556784401</v>
      </c>
      <c r="X56">
        <f t="shared" si="23"/>
        <v>10.024299439716192</v>
      </c>
    </row>
    <row r="57" spans="1:24" x14ac:dyDescent="0.35">
      <c r="A57">
        <v>57</v>
      </c>
      <c r="C57">
        <f t="shared" si="12"/>
        <v>3.5025434782608724</v>
      </c>
      <c r="D57">
        <f t="shared" si="13"/>
        <v>1.8995800860293046</v>
      </c>
      <c r="E57">
        <v>57</v>
      </c>
      <c r="G57">
        <f t="shared" si="14"/>
        <v>3.5025434782608724</v>
      </c>
      <c r="H57">
        <f t="shared" si="15"/>
        <v>5.6623916786443189</v>
      </c>
      <c r="I57">
        <v>57</v>
      </c>
      <c r="K57">
        <f t="shared" si="16"/>
        <v>2.326469696969697</v>
      </c>
      <c r="L57">
        <f t="shared" si="17"/>
        <v>-3.2803067572162878</v>
      </c>
      <c r="M57">
        <v>57</v>
      </c>
      <c r="O57">
        <f t="shared" si="18"/>
        <v>2.326469696969697</v>
      </c>
      <c r="P57">
        <f t="shared" si="19"/>
        <v>8.0817839564192955</v>
      </c>
      <c r="Q57">
        <v>57</v>
      </c>
      <c r="S57">
        <f t="shared" si="20"/>
        <v>4.1637286731572187</v>
      </c>
      <c r="T57">
        <f t="shared" si="21"/>
        <v>-1.7648994622384109</v>
      </c>
      <c r="U57">
        <v>57</v>
      </c>
      <c r="W57">
        <f t="shared" si="22"/>
        <v>4.1874382562681989</v>
      </c>
      <c r="X57">
        <f t="shared" si="23"/>
        <v>10.120401720150783</v>
      </c>
    </row>
    <row r="58" spans="1:24" x14ac:dyDescent="0.35">
      <c r="A58">
        <v>58</v>
      </c>
      <c r="C58">
        <f t="shared" si="12"/>
        <v>3.5718478260869597</v>
      </c>
      <c r="D58">
        <f t="shared" si="13"/>
        <v>1.9391097803407713</v>
      </c>
      <c r="E58">
        <v>58</v>
      </c>
      <c r="G58">
        <f t="shared" si="14"/>
        <v>3.5718478260869597</v>
      </c>
      <c r="H58">
        <f t="shared" si="15"/>
        <v>5.7855339855123713</v>
      </c>
      <c r="I58">
        <v>58</v>
      </c>
      <c r="K58">
        <f t="shared" si="16"/>
        <v>2.374772727272727</v>
      </c>
      <c r="L58">
        <f t="shared" si="17"/>
        <v>-3.2291838352552351</v>
      </c>
      <c r="M58">
        <v>58</v>
      </c>
      <c r="O58">
        <f t="shared" si="18"/>
        <v>2.374772727272727</v>
      </c>
      <c r="P58">
        <f t="shared" si="19"/>
        <v>8.1440384898257854</v>
      </c>
      <c r="Q58">
        <v>58</v>
      </c>
      <c r="S58">
        <f t="shared" si="20"/>
        <v>4.2468884878324378</v>
      </c>
      <c r="T58">
        <f t="shared" si="21"/>
        <v>-1.697056972466263</v>
      </c>
      <c r="U58">
        <v>58</v>
      </c>
      <c r="W58">
        <f t="shared" si="22"/>
        <v>4.2687742568579576</v>
      </c>
      <c r="X58">
        <f t="shared" si="23"/>
        <v>10.216802580758259</v>
      </c>
    </row>
    <row r="59" spans="1:24" x14ac:dyDescent="0.35">
      <c r="A59">
        <v>59</v>
      </c>
      <c r="C59">
        <f t="shared" si="12"/>
        <v>3.6411521739130466</v>
      </c>
      <c r="D59">
        <f t="shared" si="13"/>
        <v>1.9785141899847762</v>
      </c>
      <c r="E59">
        <v>59</v>
      </c>
      <c r="G59">
        <f t="shared" si="14"/>
        <v>3.6411521739130466</v>
      </c>
      <c r="H59">
        <f t="shared" si="15"/>
        <v>5.9088015770478846</v>
      </c>
      <c r="I59">
        <v>59</v>
      </c>
      <c r="K59">
        <f t="shared" si="16"/>
        <v>2.4230757575757575</v>
      </c>
      <c r="L59">
        <f t="shared" si="17"/>
        <v>-3.1782256320988913</v>
      </c>
      <c r="M59">
        <v>59</v>
      </c>
      <c r="O59">
        <f t="shared" si="18"/>
        <v>2.4230757575757575</v>
      </c>
      <c r="P59">
        <f t="shared" si="19"/>
        <v>8.2064577420369833</v>
      </c>
      <c r="Q59">
        <v>59</v>
      </c>
      <c r="S59">
        <f t="shared" si="20"/>
        <v>4.3300483025076559</v>
      </c>
      <c r="T59">
        <f t="shared" si="21"/>
        <v>-1.6295248764169443</v>
      </c>
      <c r="U59">
        <v>59</v>
      </c>
      <c r="W59">
        <f t="shared" si="22"/>
        <v>4.3501102574477164</v>
      </c>
      <c r="X59">
        <f t="shared" si="23"/>
        <v>10.313499758697498</v>
      </c>
    </row>
    <row r="60" spans="1:24" x14ac:dyDescent="0.35">
      <c r="A60">
        <v>60</v>
      </c>
      <c r="C60">
        <f t="shared" si="12"/>
        <v>3.7104565217391334</v>
      </c>
      <c r="D60">
        <f t="shared" si="13"/>
        <v>2.0178011667860711</v>
      </c>
      <c r="E60">
        <v>60</v>
      </c>
      <c r="G60">
        <f t="shared" si="14"/>
        <v>3.7104565217391334</v>
      </c>
      <c r="H60">
        <f t="shared" si="15"/>
        <v>6.0321866014261065</v>
      </c>
      <c r="I60">
        <v>60</v>
      </c>
      <c r="K60">
        <f t="shared" si="16"/>
        <v>2.4713787878787876</v>
      </c>
      <c r="L60">
        <f t="shared" si="17"/>
        <v>-3.1274316507908133</v>
      </c>
      <c r="M60">
        <v>60</v>
      </c>
      <c r="O60">
        <f t="shared" si="18"/>
        <v>2.4713787878787876</v>
      </c>
      <c r="P60">
        <f t="shared" si="19"/>
        <v>8.2690412160964488</v>
      </c>
      <c r="Q60">
        <v>60</v>
      </c>
      <c r="S60">
        <f t="shared" si="20"/>
        <v>4.413208117182875</v>
      </c>
      <c r="T60">
        <f t="shared" si="21"/>
        <v>-1.5623007387774672</v>
      </c>
      <c r="U60">
        <v>60</v>
      </c>
      <c r="W60">
        <f t="shared" si="22"/>
        <v>4.4314462580374752</v>
      </c>
      <c r="X60">
        <f t="shared" si="23"/>
        <v>10.410490970100881</v>
      </c>
    </row>
    <row r="61" spans="1:24" x14ac:dyDescent="0.35">
      <c r="A61">
        <v>61</v>
      </c>
      <c r="C61">
        <f t="shared" si="12"/>
        <v>3.7797608695652203</v>
      </c>
      <c r="D61">
        <f t="shared" si="13"/>
        <v>2.0569779392654066</v>
      </c>
      <c r="E61">
        <v>61</v>
      </c>
      <c r="G61">
        <f t="shared" si="14"/>
        <v>3.7797608695652203</v>
      </c>
      <c r="H61">
        <f t="shared" si="15"/>
        <v>6.155681830126289</v>
      </c>
      <c r="I61">
        <v>61</v>
      </c>
      <c r="K61">
        <f t="shared" si="16"/>
        <v>2.5196818181818181</v>
      </c>
      <c r="L61">
        <f t="shared" si="17"/>
        <v>-3.0768013822166642</v>
      </c>
      <c r="M61">
        <v>61</v>
      </c>
      <c r="O61">
        <f t="shared" si="18"/>
        <v>2.5196818181818181</v>
      </c>
      <c r="P61">
        <f t="shared" si="19"/>
        <v>8.3317884028898419</v>
      </c>
      <c r="Q61">
        <v>61</v>
      </c>
      <c r="S61">
        <f t="shared" si="20"/>
        <v>4.496367931858094</v>
      </c>
      <c r="T61">
        <f t="shared" si="21"/>
        <v>-1.4953821024068983</v>
      </c>
      <c r="U61">
        <v>61</v>
      </c>
      <c r="W61">
        <f t="shared" si="22"/>
        <v>4.5127822586272339</v>
      </c>
      <c r="X61">
        <f t="shared" si="23"/>
        <v>10.507773911468124</v>
      </c>
    </row>
    <row r="62" spans="1:24" x14ac:dyDescent="0.35">
      <c r="A62">
        <v>62</v>
      </c>
      <c r="C62">
        <f t="shared" si="12"/>
        <v>3.8490652173913071</v>
      </c>
      <c r="D62">
        <f t="shared" si="13"/>
        <v>2.0960511713485763</v>
      </c>
      <c r="E62">
        <v>62</v>
      </c>
      <c r="G62">
        <f t="shared" si="14"/>
        <v>3.8490652173913071</v>
      </c>
      <c r="H62">
        <f t="shared" si="15"/>
        <v>6.2792805992226368</v>
      </c>
      <c r="I62">
        <v>62</v>
      </c>
      <c r="K62">
        <f t="shared" si="16"/>
        <v>2.5679848484848482</v>
      </c>
      <c r="L62">
        <f t="shared" si="17"/>
        <v>-3.0263343053131466</v>
      </c>
      <c r="M62">
        <v>62</v>
      </c>
      <c r="O62">
        <f t="shared" si="18"/>
        <v>2.5679848484848482</v>
      </c>
      <c r="P62">
        <f t="shared" si="19"/>
        <v>8.3946987813538669</v>
      </c>
      <c r="Q62">
        <v>62</v>
      </c>
      <c r="S62">
        <f t="shared" si="20"/>
        <v>4.5795277465333122</v>
      </c>
      <c r="T62">
        <f t="shared" si="21"/>
        <v>-1.4287664898801884</v>
      </c>
      <c r="U62">
        <v>62</v>
      </c>
      <c r="W62">
        <f t="shared" si="22"/>
        <v>4.5941182592169936</v>
      </c>
      <c r="X62">
        <f t="shared" si="23"/>
        <v>10.605346261044232</v>
      </c>
    </row>
    <row r="63" spans="1:24" x14ac:dyDescent="0.35">
      <c r="A63">
        <v>63</v>
      </c>
      <c r="C63">
        <f t="shared" si="12"/>
        <v>3.9183695652173949</v>
      </c>
      <c r="D63">
        <f t="shared" si="13"/>
        <v>2.135027014791461</v>
      </c>
      <c r="E63">
        <v>63</v>
      </c>
      <c r="G63">
        <f t="shared" si="14"/>
        <v>3.9183695652173949</v>
      </c>
      <c r="H63">
        <f t="shared" si="15"/>
        <v>6.4029767569592728</v>
      </c>
      <c r="I63">
        <v>63</v>
      </c>
      <c r="K63">
        <f t="shared" si="16"/>
        <v>2.6162878787878787</v>
      </c>
      <c r="L63">
        <f t="shared" si="17"/>
        <v>-2.9760298872802866</v>
      </c>
      <c r="M63">
        <v>63</v>
      </c>
      <c r="O63">
        <f t="shared" si="18"/>
        <v>2.6162878787878787</v>
      </c>
      <c r="P63">
        <f t="shared" si="19"/>
        <v>8.4577718186885509</v>
      </c>
      <c r="Q63">
        <v>63</v>
      </c>
      <c r="S63">
        <f t="shared" si="20"/>
        <v>4.6626875612085312</v>
      </c>
      <c r="T63">
        <f t="shared" si="21"/>
        <v>-1.3624514050125729</v>
      </c>
      <c r="U63">
        <v>63</v>
      </c>
      <c r="W63">
        <f t="shared" si="22"/>
        <v>4.6754542598067523</v>
      </c>
      <c r="X63">
        <f t="shared" si="23"/>
        <v>10.703205680180119</v>
      </c>
    </row>
    <row r="64" spans="1:24" x14ac:dyDescent="0.35">
      <c r="A64">
        <v>64</v>
      </c>
      <c r="C64">
        <f t="shared" si="12"/>
        <v>3.9876739130434817</v>
      </c>
      <c r="D64">
        <f t="shared" si="13"/>
        <v>2.1739111560607691</v>
      </c>
      <c r="E64">
        <v>64</v>
      </c>
      <c r="G64">
        <f t="shared" si="14"/>
        <v>3.9876739130434817</v>
      </c>
      <c r="H64">
        <f t="shared" si="15"/>
        <v>6.5267646168694826</v>
      </c>
      <c r="I64">
        <v>64</v>
      </c>
      <c r="K64">
        <f t="shared" si="16"/>
        <v>2.6645909090909088</v>
      </c>
      <c r="L64">
        <f t="shared" si="17"/>
        <v>-2.9258875837968965</v>
      </c>
      <c r="M64">
        <v>64</v>
      </c>
      <c r="O64">
        <f t="shared" si="18"/>
        <v>2.6645909090909088</v>
      </c>
      <c r="P64">
        <f t="shared" si="19"/>
        <v>8.521006970572703</v>
      </c>
      <c r="Q64">
        <v>64</v>
      </c>
      <c r="S64">
        <f t="shared" si="20"/>
        <v>4.7458473758837494</v>
      </c>
      <c r="T64">
        <f t="shared" si="21"/>
        <v>-1.2964343343630675</v>
      </c>
      <c r="U64">
        <v>64</v>
      </c>
      <c r="W64">
        <f t="shared" si="22"/>
        <v>4.7567902603965111</v>
      </c>
      <c r="X64">
        <f t="shared" si="23"/>
        <v>10.801349814674701</v>
      </c>
    </row>
    <row r="65" spans="1:24" x14ac:dyDescent="0.35">
      <c r="A65">
        <v>65</v>
      </c>
      <c r="C65">
        <f t="shared" ref="C65:C70" si="24">-0.3785+(A65-1)*0.069304347826087</f>
        <v>4.0569782608695686</v>
      </c>
      <c r="D65">
        <f t="shared" ref="D65:D70" si="25">-0.329620267920471+1.17360603109439*C65-5.5520895796828*(0.0144927536231884+(C65-0.773014492753623)^2/74.2535229855073)^0.5</f>
        <v>2.2127088583171726</v>
      </c>
      <c r="E65">
        <v>65</v>
      </c>
      <c r="G65">
        <f t="shared" ref="G65:G70" si="26">-0.3785+(E65-1)*0.069304347826087</f>
        <v>4.0569782608695686</v>
      </c>
      <c r="H65">
        <f t="shared" ref="H65:H70" si="27">-0.329620267920471+1.17360603109439*G65+5.5520895796828*(0.0144927536231884+(G65-0.773014492753623)^2/74.2535229855073)^0.5</f>
        <v>6.6506389157925963</v>
      </c>
      <c r="I65">
        <v>65</v>
      </c>
      <c r="K65">
        <f t="shared" ref="K65:K100" si="28">-0.3785+(I65-1)*0.0483030303030303</f>
        <v>2.7128939393939393</v>
      </c>
      <c r="L65">
        <f t="shared" ref="L65:L96" si="29">-0.329620267920471+1.17360603109439*K65-5.5520895796828*(1.01449275362319+(K65-0.773014492753623)^2/74.2535229855073)^0.5</f>
        <v>-2.875906839238993</v>
      </c>
      <c r="M65">
        <v>65</v>
      </c>
      <c r="O65">
        <f t="shared" ref="O65:O100" si="30">-0.3785+(M65-1)*0.0483030303030303</f>
        <v>2.7128939393939393</v>
      </c>
      <c r="P65">
        <f t="shared" ref="P65:P96" si="31">-0.329620267920471+1.17360603109439*O65+5.5520895796828*(1.01449275362319+(O65-0.773014492753623)^2/74.2535229855073)^0.5</f>
        <v>8.5844036813823426</v>
      </c>
      <c r="Q65">
        <v>65</v>
      </c>
      <c r="S65">
        <f t="shared" ref="S65:S70" si="32">-0.493220948655028+(Q65-1)*0.0831598146752187</f>
        <v>4.8290071905589684</v>
      </c>
      <c r="T65">
        <f t="shared" ref="T65:T70" si="33">0+1*S65-5.5520895796828*(1.01449275362319+(S65-0.577594202898551)^2/102.273172767439)^0.5</f>
        <v>-1.2307127487155807</v>
      </c>
      <c r="U65">
        <v>65</v>
      </c>
      <c r="W65">
        <f t="shared" ref="W65:W70" si="34">-0.3673777767583+(U65-1)*0.0813360005897589</f>
        <v>4.8381262609862699</v>
      </c>
      <c r="X65">
        <f t="shared" ref="X65:X70" si="35">0+1*W65+5.5520895796828*(1.01449275362319+(W65-0.577594202898551)^2/102.273172767439)^0.5</f>
        <v>10.899776296097144</v>
      </c>
    </row>
    <row r="66" spans="1:24" x14ac:dyDescent="0.35">
      <c r="A66">
        <v>66</v>
      </c>
      <c r="C66">
        <f t="shared" si="24"/>
        <v>4.1262826086956554</v>
      </c>
      <c r="D66">
        <f t="shared" si="25"/>
        <v>2.2514249990665798</v>
      </c>
      <c r="E66">
        <v>66</v>
      </c>
      <c r="G66">
        <f t="shared" si="26"/>
        <v>4.1262826086956554</v>
      </c>
      <c r="H66">
        <f t="shared" si="27"/>
        <v>6.774594776222707</v>
      </c>
      <c r="I66">
        <v>66</v>
      </c>
      <c r="K66">
        <f t="shared" si="28"/>
        <v>2.7611969696969698</v>
      </c>
      <c r="L66">
        <f t="shared" si="29"/>
        <v>-2.8260870869010271</v>
      </c>
      <c r="M66">
        <v>66</v>
      </c>
      <c r="O66">
        <f t="shared" si="30"/>
        <v>2.7611969696969698</v>
      </c>
      <c r="P66">
        <f t="shared" si="31"/>
        <v>8.6479613844119214</v>
      </c>
      <c r="Q66">
        <v>66</v>
      </c>
      <c r="S66">
        <f t="shared" si="32"/>
        <v>4.9121670052341875</v>
      </c>
      <c r="T66">
        <f t="shared" si="33"/>
        <v>-1.1652841045363367</v>
      </c>
      <c r="U66">
        <v>66</v>
      </c>
      <c r="W66">
        <f t="shared" si="34"/>
        <v>4.9194622615760286</v>
      </c>
      <c r="X66">
        <f t="shared" si="35"/>
        <v>10.998482743088239</v>
      </c>
    </row>
    <row r="67" spans="1:24" x14ac:dyDescent="0.35">
      <c r="A67">
        <v>67</v>
      </c>
      <c r="C67">
        <f t="shared" si="24"/>
        <v>4.1955869565217423</v>
      </c>
      <c r="D67">
        <f t="shared" si="25"/>
        <v>2.2900641039750029</v>
      </c>
      <c r="E67">
        <v>67</v>
      </c>
      <c r="G67">
        <f t="shared" si="26"/>
        <v>4.1955869565217423</v>
      </c>
      <c r="H67">
        <f t="shared" si="27"/>
        <v>6.8986276724938014</v>
      </c>
      <c r="I67">
        <v>67</v>
      </c>
      <c r="K67">
        <f t="shared" si="28"/>
        <v>2.8094999999999999</v>
      </c>
      <c r="L67">
        <f t="shared" si="29"/>
        <v>-2.7764277492196898</v>
      </c>
      <c r="M67">
        <v>67</v>
      </c>
      <c r="O67">
        <f t="shared" si="30"/>
        <v>2.8094999999999999</v>
      </c>
      <c r="P67">
        <f t="shared" si="31"/>
        <v>8.711679502098125</v>
      </c>
      <c r="Q67">
        <v>67</v>
      </c>
      <c r="S67">
        <f t="shared" si="32"/>
        <v>4.9953268199094056</v>
      </c>
      <c r="T67">
        <f t="shared" si="33"/>
        <v>-1.1001458454063417</v>
      </c>
      <c r="U67">
        <v>67</v>
      </c>
      <c r="W67">
        <f t="shared" si="34"/>
        <v>5.0007982621657874</v>
      </c>
      <c r="X67">
        <f t="shared" si="35"/>
        <v>11.097466762639758</v>
      </c>
    </row>
    <row r="68" spans="1:24" x14ac:dyDescent="0.35">
      <c r="A68">
        <v>68</v>
      </c>
      <c r="C68">
        <f t="shared" si="24"/>
        <v>4.26489130434783</v>
      </c>
      <c r="D68">
        <f t="shared" si="25"/>
        <v>2.328630377281212</v>
      </c>
      <c r="E68">
        <v>68</v>
      </c>
      <c r="G68">
        <f t="shared" si="26"/>
        <v>4.26489130434783</v>
      </c>
      <c r="H68">
        <f t="shared" si="27"/>
        <v>7.0227334003671134</v>
      </c>
      <c r="I68">
        <v>68</v>
      </c>
      <c r="K68">
        <f t="shared" si="28"/>
        <v>2.8578030303030304</v>
      </c>
      <c r="L68">
        <f t="shared" si="29"/>
        <v>-2.7269282380001427</v>
      </c>
      <c r="M68">
        <v>68</v>
      </c>
      <c r="O68">
        <f t="shared" si="30"/>
        <v>2.8578030303030304</v>
      </c>
      <c r="P68">
        <f t="shared" si="31"/>
        <v>8.7755574462461219</v>
      </c>
      <c r="Q68">
        <v>68</v>
      </c>
      <c r="S68">
        <f t="shared" si="32"/>
        <v>5.0784866345846247</v>
      </c>
      <c r="T68">
        <f t="shared" si="33"/>
        <v>-1.0352954034277735</v>
      </c>
      <c r="U68">
        <v>68</v>
      </c>
      <c r="W68">
        <f t="shared" si="34"/>
        <v>5.0821342627555461</v>
      </c>
      <c r="X68">
        <f t="shared" si="35"/>
        <v>11.19672595135091</v>
      </c>
    </row>
    <row r="69" spans="1:24" x14ac:dyDescent="0.35">
      <c r="A69">
        <v>69</v>
      </c>
      <c r="C69">
        <f t="shared" si="24"/>
        <v>4.3341956521739169</v>
      </c>
      <c r="D69">
        <f t="shared" si="25"/>
        <v>2.3671277291881938</v>
      </c>
      <c r="E69">
        <v>69</v>
      </c>
      <c r="G69">
        <f t="shared" si="26"/>
        <v>4.3341956521739169</v>
      </c>
      <c r="H69">
        <f t="shared" si="27"/>
        <v>7.1469080496396487</v>
      </c>
      <c r="I69">
        <v>69</v>
      </c>
      <c r="K69">
        <f t="shared" si="28"/>
        <v>2.9061060606060605</v>
      </c>
      <c r="L69">
        <f t="shared" si="29"/>
        <v>-2.6775879546444381</v>
      </c>
      <c r="M69">
        <v>69</v>
      </c>
      <c r="O69">
        <f t="shared" si="30"/>
        <v>2.9061060606060605</v>
      </c>
      <c r="P69">
        <f t="shared" si="31"/>
        <v>8.8395946182579586</v>
      </c>
      <c r="Q69">
        <v>69</v>
      </c>
      <c r="S69">
        <f t="shared" si="32"/>
        <v>5.1616464492598428</v>
      </c>
      <c r="T69">
        <f t="shared" si="33"/>
        <v>-0.97073020060321547</v>
      </c>
      <c r="U69">
        <v>69</v>
      </c>
      <c r="W69">
        <f t="shared" si="34"/>
        <v>5.1634702633453058</v>
      </c>
      <c r="X69">
        <f t="shared" si="35"/>
        <v>11.296257896660908</v>
      </c>
    </row>
    <row r="70" spans="1:24" x14ac:dyDescent="0.35">
      <c r="A70">
        <v>70</v>
      </c>
      <c r="C70">
        <f t="shared" si="24"/>
        <v>4.4035000000000037</v>
      </c>
      <c r="D70">
        <f t="shared" si="25"/>
        <v>2.4055598005680796</v>
      </c>
      <c r="E70">
        <v>70</v>
      </c>
      <c r="G70">
        <f t="shared" si="26"/>
        <v>4.4035000000000037</v>
      </c>
      <c r="H70">
        <f t="shared" si="27"/>
        <v>7.2711479794392808</v>
      </c>
      <c r="I70">
        <v>70</v>
      </c>
      <c r="K70">
        <f t="shared" si="28"/>
        <v>2.954409090909091</v>
      </c>
      <c r="L70">
        <f t="shared" si="29"/>
        <v>-2.6284062903819856</v>
      </c>
      <c r="M70">
        <v>70</v>
      </c>
      <c r="O70">
        <f t="shared" si="30"/>
        <v>2.954409090909091</v>
      </c>
      <c r="P70">
        <f t="shared" si="31"/>
        <v>8.9037904093630509</v>
      </c>
      <c r="Q70">
        <v>70</v>
      </c>
      <c r="S70">
        <f t="shared" si="32"/>
        <v>5.2448062639350619</v>
      </c>
      <c r="T70">
        <f t="shared" si="33"/>
        <v>-0.90644765018678708</v>
      </c>
      <c r="U70">
        <v>70</v>
      </c>
      <c r="W70">
        <f t="shared" si="34"/>
        <v>5.2448062639350645</v>
      </c>
      <c r="X70">
        <f t="shared" si="35"/>
        <v>11.396060178056914</v>
      </c>
    </row>
    <row r="71" spans="1:24" x14ac:dyDescent="0.35">
      <c r="I71">
        <v>71</v>
      </c>
      <c r="K71">
        <f t="shared" si="28"/>
        <v>3.0027121212121211</v>
      </c>
      <c r="L71">
        <f t="shared" si="29"/>
        <v>-2.5793826265018471</v>
      </c>
      <c r="M71">
        <v>71</v>
      </c>
      <c r="O71">
        <f t="shared" si="30"/>
        <v>3.0027121212121211</v>
      </c>
      <c r="P71">
        <f t="shared" si="31"/>
        <v>8.9681442008504551</v>
      </c>
    </row>
    <row r="72" spans="1:24" x14ac:dyDescent="0.35">
      <c r="I72">
        <v>72</v>
      </c>
      <c r="K72">
        <f t="shared" si="28"/>
        <v>3.0510151515151516</v>
      </c>
      <c r="L72">
        <f t="shared" si="29"/>
        <v>-2.5305163345866735</v>
      </c>
      <c r="M72">
        <v>72</v>
      </c>
      <c r="O72">
        <f t="shared" si="30"/>
        <v>3.0510151515151516</v>
      </c>
      <c r="P72">
        <f t="shared" si="31"/>
        <v>9.0326553643028245</v>
      </c>
    </row>
    <row r="73" spans="1:24" x14ac:dyDescent="0.35">
      <c r="I73">
        <v>73</v>
      </c>
      <c r="K73">
        <f t="shared" si="28"/>
        <v>3.0993181818181816</v>
      </c>
      <c r="L73">
        <f t="shared" si="29"/>
        <v>-2.4818067767481238</v>
      </c>
      <c r="M73">
        <v>73</v>
      </c>
      <c r="O73">
        <f t="shared" si="30"/>
        <v>3.0993181818181816</v>
      </c>
      <c r="P73">
        <f t="shared" si="31"/>
        <v>9.0973232618318161</v>
      </c>
    </row>
    <row r="74" spans="1:24" x14ac:dyDescent="0.35">
      <c r="I74">
        <v>74</v>
      </c>
      <c r="K74">
        <f t="shared" si="28"/>
        <v>3.1476212121212122</v>
      </c>
      <c r="L74">
        <f t="shared" si="29"/>
        <v>-2.4332533058635271</v>
      </c>
      <c r="M74">
        <v>74</v>
      </c>
      <c r="O74">
        <f t="shared" si="30"/>
        <v>3.1476212121212122</v>
      </c>
      <c r="P74">
        <f t="shared" si="31"/>
        <v>9.1621472463147633</v>
      </c>
    </row>
    <row r="75" spans="1:24" x14ac:dyDescent="0.35">
      <c r="I75">
        <v>75</v>
      </c>
      <c r="K75">
        <f t="shared" si="28"/>
        <v>3.1959242424242422</v>
      </c>
      <c r="L75">
        <f t="shared" si="29"/>
        <v>-2.3848552658136892</v>
      </c>
      <c r="M75">
        <v>75</v>
      </c>
      <c r="O75">
        <f t="shared" si="30"/>
        <v>3.1959242424242422</v>
      </c>
      <c r="P75">
        <f t="shared" si="31"/>
        <v>9.2271266616324681</v>
      </c>
    </row>
    <row r="76" spans="1:24" x14ac:dyDescent="0.35">
      <c r="I76">
        <v>76</v>
      </c>
      <c r="K76">
        <f t="shared" si="28"/>
        <v>3.2442272727272727</v>
      </c>
      <c r="L76">
        <f t="shared" si="29"/>
        <v>-2.3366119917215671</v>
      </c>
      <c r="M76">
        <v>76</v>
      </c>
      <c r="O76">
        <f t="shared" si="30"/>
        <v>3.2442272727272727</v>
      </c>
      <c r="P76">
        <f t="shared" si="31"/>
        <v>9.2922608429078899</v>
      </c>
    </row>
    <row r="77" spans="1:24" x14ac:dyDescent="0.35">
      <c r="I77">
        <v>77</v>
      </c>
      <c r="K77">
        <f t="shared" si="28"/>
        <v>3.2925303030303028</v>
      </c>
      <c r="L77">
        <f t="shared" si="29"/>
        <v>-2.2885228101917119</v>
      </c>
      <c r="M77">
        <v>77</v>
      </c>
      <c r="O77">
        <f t="shared" si="30"/>
        <v>3.2925303030303028</v>
      </c>
      <c r="P77">
        <f t="shared" si="31"/>
        <v>9.3575491167455773</v>
      </c>
    </row>
    <row r="78" spans="1:24" x14ac:dyDescent="0.35">
      <c r="I78">
        <v>78</v>
      </c>
      <c r="K78">
        <f t="shared" si="28"/>
        <v>3.3408333333333333</v>
      </c>
      <c r="L78">
        <f t="shared" si="29"/>
        <v>-2.2405870395502636</v>
      </c>
      <c r="M78">
        <v>78</v>
      </c>
      <c r="O78">
        <f t="shared" si="30"/>
        <v>3.3408333333333333</v>
      </c>
      <c r="P78">
        <f t="shared" si="31"/>
        <v>9.4229908014716717</v>
      </c>
    </row>
    <row r="79" spans="1:24" x14ac:dyDescent="0.35">
      <c r="I79">
        <v>79</v>
      </c>
      <c r="K79">
        <f t="shared" si="28"/>
        <v>3.3891363636363634</v>
      </c>
      <c r="L79">
        <f t="shared" si="29"/>
        <v>-2.1928039900853329</v>
      </c>
      <c r="M79">
        <v>79</v>
      </c>
      <c r="O79">
        <f t="shared" si="30"/>
        <v>3.3891363636363634</v>
      </c>
      <c r="P79">
        <f t="shared" si="31"/>
        <v>9.4885852073742836</v>
      </c>
    </row>
    <row r="80" spans="1:24" x14ac:dyDescent="0.35">
      <c r="I80">
        <v>80</v>
      </c>
      <c r="K80">
        <f t="shared" si="28"/>
        <v>3.4374393939393939</v>
      </c>
      <c r="L80">
        <f t="shared" si="29"/>
        <v>-2.1451729642876032</v>
      </c>
      <c r="M80">
        <v>80</v>
      </c>
      <c r="O80">
        <f t="shared" si="30"/>
        <v>3.4374393939393939</v>
      </c>
      <c r="P80">
        <f t="shared" si="31"/>
        <v>9.5543316369440969</v>
      </c>
    </row>
    <row r="81" spans="9:16" x14ac:dyDescent="0.35">
      <c r="I81">
        <v>81</v>
      </c>
      <c r="K81">
        <f t="shared" si="28"/>
        <v>3.485742424242424</v>
      </c>
      <c r="L81">
        <f t="shared" si="29"/>
        <v>-2.097693257090989</v>
      </c>
      <c r="M81">
        <v>81</v>
      </c>
      <c r="O81">
        <f t="shared" si="30"/>
        <v>3.485742424242424</v>
      </c>
      <c r="P81">
        <f t="shared" si="31"/>
        <v>9.6202293851150245</v>
      </c>
    </row>
    <row r="82" spans="9:16" x14ac:dyDescent="0.35">
      <c r="I82">
        <v>82</v>
      </c>
      <c r="K82">
        <f t="shared" si="28"/>
        <v>3.5340454545454545</v>
      </c>
      <c r="L82">
        <f t="shared" si="29"/>
        <v>-2.0503641561131793</v>
      </c>
      <c r="M82">
        <v>82</v>
      </c>
      <c r="O82">
        <f t="shared" si="30"/>
        <v>3.5340454545454545</v>
      </c>
      <c r="P82">
        <f t="shared" si="31"/>
        <v>9.6862777395047583</v>
      </c>
    </row>
    <row r="83" spans="9:16" x14ac:dyDescent="0.35">
      <c r="I83">
        <v>83</v>
      </c>
      <c r="K83">
        <f t="shared" si="28"/>
        <v>3.5823484848484846</v>
      </c>
      <c r="L83">
        <f t="shared" si="29"/>
        <v>-2.0031849418959107</v>
      </c>
      <c r="M83">
        <v>83</v>
      </c>
      <c r="O83">
        <f t="shared" si="30"/>
        <v>3.5823484848484846</v>
      </c>
      <c r="P83">
        <f t="shared" si="31"/>
        <v>9.7524759806550314</v>
      </c>
    </row>
    <row r="84" spans="9:16" x14ac:dyDescent="0.35">
      <c r="I84">
        <v>84</v>
      </c>
      <c r="K84">
        <f t="shared" si="28"/>
        <v>3.6306515151515146</v>
      </c>
      <c r="L84">
        <f t="shared" si="29"/>
        <v>-1.9561548881448054</v>
      </c>
      <c r="M84">
        <v>84</v>
      </c>
      <c r="O84">
        <f t="shared" si="30"/>
        <v>3.6306515151515146</v>
      </c>
      <c r="P84">
        <f t="shared" si="31"/>
        <v>9.8188233822714697</v>
      </c>
    </row>
    <row r="85" spans="9:16" x14ac:dyDescent="0.35">
      <c r="I85">
        <v>85</v>
      </c>
      <c r="K85">
        <f t="shared" si="28"/>
        <v>3.6789545454545456</v>
      </c>
      <c r="L85">
        <f t="shared" si="29"/>
        <v>-1.9092732619686448</v>
      </c>
      <c r="M85">
        <v>85</v>
      </c>
      <c r="O85">
        <f t="shared" si="30"/>
        <v>3.6789545454545456</v>
      </c>
      <c r="P85">
        <f t="shared" si="31"/>
        <v>9.8853192114628534</v>
      </c>
    </row>
    <row r="86" spans="9:16" x14ac:dyDescent="0.35">
      <c r="I86">
        <v>86</v>
      </c>
      <c r="K86">
        <f t="shared" si="28"/>
        <v>3.7272575757575757</v>
      </c>
      <c r="L86">
        <f t="shared" si="29"/>
        <v>-1.8625393241178854</v>
      </c>
      <c r="M86">
        <v>86</v>
      </c>
      <c r="O86">
        <f t="shared" si="30"/>
        <v>3.7272575757575757</v>
      </c>
      <c r="P86">
        <f t="shared" si="31"/>
        <v>9.9519627289796375</v>
      </c>
    </row>
    <row r="87" spans="9:16" x14ac:dyDescent="0.35">
      <c r="I87">
        <v>87</v>
      </c>
      <c r="K87">
        <f t="shared" si="28"/>
        <v>3.7755606060606057</v>
      </c>
      <c r="L87">
        <f t="shared" si="29"/>
        <v>-1.8159523292223207</v>
      </c>
      <c r="M87">
        <v>87</v>
      </c>
      <c r="O87">
        <f t="shared" si="30"/>
        <v>3.7755606060606057</v>
      </c>
      <c r="P87">
        <f t="shared" si="31"/>
        <v>10.018753189451616</v>
      </c>
    </row>
    <row r="88" spans="9:16" x14ac:dyDescent="0.35">
      <c r="I88">
        <v>88</v>
      </c>
      <c r="K88">
        <f t="shared" si="28"/>
        <v>3.8238636363636358</v>
      </c>
      <c r="L88">
        <f t="shared" si="29"/>
        <v>-1.7695115260277179</v>
      </c>
      <c r="M88">
        <v>88</v>
      </c>
      <c r="O88">
        <f t="shared" si="30"/>
        <v>3.8238636363636358</v>
      </c>
      <c r="P88">
        <f t="shared" si="31"/>
        <v>10.085689841624554</v>
      </c>
    </row>
    <row r="89" spans="9:16" x14ac:dyDescent="0.35">
      <c r="I89">
        <v>89</v>
      </c>
      <c r="K89">
        <f t="shared" si="28"/>
        <v>3.8721666666666668</v>
      </c>
      <c r="L89">
        <f t="shared" si="29"/>
        <v>-1.7232161576312848</v>
      </c>
      <c r="M89">
        <v>89</v>
      </c>
      <c r="O89">
        <f t="shared" si="30"/>
        <v>3.8721666666666668</v>
      </c>
      <c r="P89">
        <f t="shared" si="31"/>
        <v>10.152771928595666</v>
      </c>
    </row>
    <row r="90" spans="9:16" x14ac:dyDescent="0.35">
      <c r="I90">
        <v>90</v>
      </c>
      <c r="K90">
        <f t="shared" si="28"/>
        <v>3.9204696969696968</v>
      </c>
      <c r="L90">
        <f t="shared" si="29"/>
        <v>-1.6770654617158716</v>
      </c>
      <c r="M90">
        <v>90</v>
      </c>
      <c r="O90">
        <f t="shared" si="30"/>
        <v>3.9204696969696968</v>
      </c>
      <c r="P90">
        <f t="shared" si="31"/>
        <v>10.219998688047793</v>
      </c>
    </row>
    <row r="91" spans="9:16" x14ac:dyDescent="0.35">
      <c r="I91">
        <v>91</v>
      </c>
      <c r="K91">
        <f t="shared" si="28"/>
        <v>3.9687727272727269</v>
      </c>
      <c r="L91">
        <f t="shared" si="29"/>
        <v>-1.6310586707827239</v>
      </c>
      <c r="M91">
        <v>91</v>
      </c>
      <c r="O91">
        <f t="shared" si="30"/>
        <v>3.9687727272727269</v>
      </c>
      <c r="P91">
        <f t="shared" si="31"/>
        <v>10.287369352482187</v>
      </c>
    </row>
    <row r="92" spans="9:16" x14ac:dyDescent="0.35">
      <c r="I92">
        <v>92</v>
      </c>
      <c r="K92">
        <f t="shared" si="28"/>
        <v>4.017075757575757</v>
      </c>
      <c r="L92">
        <f t="shared" si="29"/>
        <v>-1.5851950123827194</v>
      </c>
      <c r="M92">
        <v>92</v>
      </c>
      <c r="O92">
        <f t="shared" si="30"/>
        <v>4.017075757575757</v>
      </c>
      <c r="P92">
        <f t="shared" si="31"/>
        <v>10.354883149449726</v>
      </c>
    </row>
    <row r="93" spans="9:16" x14ac:dyDescent="0.35">
      <c r="I93">
        <v>93</v>
      </c>
      <c r="K93">
        <f t="shared" si="28"/>
        <v>4.0653787878787879</v>
      </c>
      <c r="L93">
        <f t="shared" si="29"/>
        <v>-1.539473709345919</v>
      </c>
      <c r="M93">
        <v>93</v>
      </c>
      <c r="O93">
        <f t="shared" si="30"/>
        <v>4.0653787878787879</v>
      </c>
      <c r="P93">
        <f t="shared" si="31"/>
        <v>10.422539301780471</v>
      </c>
    </row>
    <row r="94" spans="9:16" x14ac:dyDescent="0.35">
      <c r="I94">
        <v>94</v>
      </c>
      <c r="K94">
        <f t="shared" si="28"/>
        <v>4.113681818181818</v>
      </c>
      <c r="L94">
        <f t="shared" si="29"/>
        <v>-1.4938939800093438</v>
      </c>
      <c r="M94">
        <v>94</v>
      </c>
      <c r="O94">
        <f t="shared" si="30"/>
        <v>4.113681818181818</v>
      </c>
      <c r="P94">
        <f t="shared" si="31"/>
        <v>10.490337027811439</v>
      </c>
    </row>
    <row r="95" spans="9:16" x14ac:dyDescent="0.35">
      <c r="I95">
        <v>95</v>
      </c>
      <c r="K95">
        <f t="shared" si="28"/>
        <v>4.1619848484848481</v>
      </c>
      <c r="L95">
        <f t="shared" si="29"/>
        <v>-1.4484550384428587</v>
      </c>
      <c r="M95">
        <v>95</v>
      </c>
      <c r="O95">
        <f t="shared" si="30"/>
        <v>4.1619848484848481</v>
      </c>
      <c r="P95">
        <f t="shared" si="31"/>
        <v>10.558275541612495</v>
      </c>
    </row>
    <row r="96" spans="9:16" x14ac:dyDescent="0.35">
      <c r="I96">
        <v>96</v>
      </c>
      <c r="K96">
        <f t="shared" si="28"/>
        <v>4.2102878787878781</v>
      </c>
      <c r="L96">
        <f t="shared" si="29"/>
        <v>-1.4031560946730508</v>
      </c>
      <c r="M96">
        <v>96</v>
      </c>
      <c r="O96">
        <f t="shared" si="30"/>
        <v>4.2102878787878781</v>
      </c>
      <c r="P96">
        <f t="shared" si="31"/>
        <v>10.62635405321023</v>
      </c>
    </row>
    <row r="97" spans="9:16" x14ac:dyDescent="0.35">
      <c r="I97">
        <v>97</v>
      </c>
      <c r="K97">
        <f t="shared" si="28"/>
        <v>4.2585909090909091</v>
      </c>
      <c r="L97">
        <f t="shared" ref="L97:L100" si="36">-0.329620267920471+1.17360603109439*K97-5.5520895796828*(1.01449275362319+(K97-0.773014492753623)^2/74.2535229855073)^0.5</f>
        <v>-1.3579963549050049</v>
      </c>
      <c r="M97">
        <v>97</v>
      </c>
      <c r="O97">
        <f t="shared" si="30"/>
        <v>4.2585909090909091</v>
      </c>
      <c r="P97">
        <f t="shared" ref="P97:P100" si="37">-0.329620267920471+1.17360603109439*O97+5.5520895796828*(1.01449275362319+(O97-0.773014492753623)^2/74.2535229855073)^0.5</f>
        <v>10.694571768809729</v>
      </c>
    </row>
    <row r="98" spans="9:16" x14ac:dyDescent="0.35">
      <c r="I98">
        <v>98</v>
      </c>
      <c r="K98">
        <f t="shared" si="28"/>
        <v>4.3068939393939392</v>
      </c>
      <c r="L98">
        <f t="shared" si="36"/>
        <v>-1.3129750217418792</v>
      </c>
      <c r="M98">
        <v>98</v>
      </c>
      <c r="O98">
        <f t="shared" si="30"/>
        <v>4.3068939393939392</v>
      </c>
      <c r="P98">
        <f t="shared" si="37"/>
        <v>10.762927891014144</v>
      </c>
    </row>
    <row r="99" spans="9:16" x14ac:dyDescent="0.35">
      <c r="I99">
        <v>99</v>
      </c>
      <c r="K99">
        <f t="shared" si="28"/>
        <v>4.3551969696969692</v>
      </c>
      <c r="L99">
        <f t="shared" si="36"/>
        <v>-1.2680912944021641</v>
      </c>
      <c r="M99">
        <v>99</v>
      </c>
      <c r="O99">
        <f t="shared" si="30"/>
        <v>4.3551969696969692</v>
      </c>
      <c r="P99">
        <f t="shared" si="37"/>
        <v>10.831421619041972</v>
      </c>
    </row>
    <row r="100" spans="9:16" x14ac:dyDescent="0.35">
      <c r="I100">
        <v>100</v>
      </c>
      <c r="K100">
        <f t="shared" si="28"/>
        <v>4.4035000000000002</v>
      </c>
      <c r="L100">
        <f t="shared" si="36"/>
        <v>-1.2233443689345869</v>
      </c>
      <c r="M100">
        <v>100</v>
      </c>
      <c r="O100">
        <f t="shared" si="30"/>
        <v>4.4035000000000002</v>
      </c>
      <c r="P100">
        <f t="shared" si="37"/>
        <v>10.900052148941938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Sheet1</vt:lpstr>
      <vt:lpstr>Linear regression(Verification)</vt:lpstr>
      <vt:lpstr>XLSTAT_20220426_152422_1_HID</vt:lpstr>
      <vt:lpstr>Coefficient_of_linear_regression</vt:lpstr>
      <vt:lpstr>Coefficient_of_linear_regression__a</vt:lpstr>
      <vt:lpstr>Correation__R__betwwen_investment_and_ROI</vt:lpstr>
      <vt:lpstr>Error</vt:lpstr>
      <vt:lpstr>Error_2</vt:lpstr>
      <vt:lpstr>Intercept_of_linear_regression</vt:lpstr>
      <vt:lpstr>Intercept_of_linear_regression__b</vt:lpstr>
      <vt:lpstr>Investment</vt:lpstr>
      <vt:lpstr>Observation</vt:lpstr>
      <vt:lpstr>R_2</vt:lpstr>
      <vt:lpstr>Root_mean_square_of_errors</vt:lpstr>
      <vt:lpstr>Three_year_ROI</vt:lpstr>
      <vt:lpstr>y_calculated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Ashutosh Mishra</cp:lastModifiedBy>
  <dcterms:created xsi:type="dcterms:W3CDTF">2021-04-10T00:10:04Z</dcterms:created>
  <dcterms:modified xsi:type="dcterms:W3CDTF">2022-04-27T06:38:38Z</dcterms:modified>
</cp:coreProperties>
</file>