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14807\Downloads\"/>
    </mc:Choice>
  </mc:AlternateContent>
  <xr:revisionPtr revIDLastSave="0" documentId="13_ncr:1_{DB72FE91-D7F7-4B73-8564-DA037A807EE1}" xr6:coauthVersionLast="47" xr6:coauthVersionMax="47" xr10:uidLastSave="{00000000-0000-0000-0000-000000000000}"/>
  <bookViews>
    <workbookView xWindow="-98" yWindow="-98" windowWidth="23236" windowHeight="13875" xr2:uid="{15B5BE44-26E7-40C7-AFAE-07A2918AE00C}"/>
  </bookViews>
  <sheets>
    <sheet name="Linear Solution" sheetId="1" r:id="rId1"/>
    <sheet name="Linear Solution_STS" sheetId="2" state="veryHidden" r:id="rId2"/>
    <sheet name="Sensitivity Analysis" sheetId="4" r:id="rId3"/>
  </sheets>
  <definedNames>
    <definedName name="average_rescues">'Linear Solution'!$B$6:$E$6</definedName>
    <definedName name="ChartData" localSheetId="2">'Sensitivity Analysis'!$K$5:$K$13</definedName>
    <definedName name="InputValues" localSheetId="2">'Sensitivity Analysis'!$A$5:$A$13</definedName>
    <definedName name="OutputAddresses" localSheetId="2">'Sensitivity Analysis'!$B$4</definedName>
    <definedName name="OutputValues" localSheetId="2">'Sensitivity Analysis'!$B$5:$B$13</definedName>
    <definedName name="Req_X_axis_coordinate">'Linear Solution'!$B$10</definedName>
    <definedName name="Req_Y_axis_coordinate">'Linear Solution'!$B$11</definedName>
    <definedName name="Shelter_Coordinates">'Linear Solution'!$B$10:$B$11</definedName>
    <definedName name="solver_adj" localSheetId="0" hidden="1">'Linear Solution'!$B$10:$B$11,'Linear Solution'!$D$25:$D$28,'Linear Solution'!$D$32:$D$35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'Linear Solution'!$D$25:$D$28</definedName>
    <definedName name="solver_lhs2" localSheetId="0" hidden="1">'Linear Solution'!$D$25:$D$28</definedName>
    <definedName name="solver_lhs3" localSheetId="0" hidden="1">'Linear Solution'!$D$32:$D$35</definedName>
    <definedName name="solver_lhs4" localSheetId="0" hidden="1">'Linear Solution'!$D$32:$D$35</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nwt" localSheetId="0" hidden="1">1</definedName>
    <definedName name="solver_opt" localSheetId="0" hidden="1">'Linear Solution'!$B$21</definedName>
    <definedName name="solver_pre" localSheetId="0" hidden="1">0.000001</definedName>
    <definedName name="solver_rbv" localSheetId="0" hidden="1">1</definedName>
    <definedName name="solver_rel1" localSheetId="0" hidden="1">3</definedName>
    <definedName name="solver_rel2" localSheetId="0" hidden="1">3</definedName>
    <definedName name="solver_rel3" localSheetId="0" hidden="1">3</definedName>
    <definedName name="solver_rel4" localSheetId="0" hidden="1">3</definedName>
    <definedName name="solver_rhs1" localSheetId="0" hidden="1">X_left_bound_distance</definedName>
    <definedName name="solver_rhs2" localSheetId="0" hidden="1">X_right_bound_distance</definedName>
    <definedName name="solver_rhs3" localSheetId="0" hidden="1">Y_left_bound_distance</definedName>
    <definedName name="solver_rhs4" localSheetId="0" hidden="1">Y_right_bound_distance</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 name="Total___of_rescues">'Linear Solution'!$B$7</definedName>
    <definedName name="Total_rescue_distance_for_all_4_towns">'Linear Solution'!$B$21</definedName>
    <definedName name="Total_taxicab_distance__rescue">'Linear Solution'!$B$18:$E$18</definedName>
    <definedName name="Total_yearly_taxicab_rescure_distance">'Linear Solution'!$B$19:$E$19</definedName>
    <definedName name="X_axis_coordinate">'Linear Solution'!$B$4:$E$4</definedName>
    <definedName name="X_axis_distance_from_shelter">'Linear Solution'!$B$16:$E$16</definedName>
    <definedName name="X_coordinate_distance_from_town">'Linear Solution'!$D$25:$D$28</definedName>
    <definedName name="X_left_bound_distance">'Linear Solution'!$B$25:$B$28</definedName>
    <definedName name="X_right_bound_distance">'Linear Solution'!$F$25:$F$28</definedName>
    <definedName name="Y_axis_coordinate">'Linear Solution'!$B$5:$E$5</definedName>
    <definedName name="Y_axis_distance_from_shelter">'Linear Solution'!$B$17:$E$17</definedName>
    <definedName name="Y_coordinate_distance_from_town">'Linear Solution'!$D$32:$D$35</definedName>
    <definedName name="Y_left_bound_distance">'Linear Solution'!$B$32:$B$35</definedName>
    <definedName name="Y_right_bound_distance">'Linear Solution'!$F$32:$F$35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 i="4" l="1"/>
  <c r="K13" i="4"/>
  <c r="K12" i="4"/>
  <c r="K11" i="4"/>
  <c r="K10" i="4"/>
  <c r="K9" i="4"/>
  <c r="K8" i="4"/>
  <c r="K7" i="4"/>
  <c r="K6" i="4"/>
  <c r="K5" i="4"/>
  <c r="J4" i="4"/>
  <c r="F35" i="1"/>
  <c r="F34" i="1"/>
  <c r="F33" i="1"/>
  <c r="F32" i="1"/>
  <c r="B35" i="1"/>
  <c r="B34" i="1"/>
  <c r="B33" i="1"/>
  <c r="B25" i="1"/>
  <c r="B32" i="1"/>
  <c r="F28" i="1"/>
  <c r="B28" i="1"/>
  <c r="F27" i="1"/>
  <c r="B27" i="1"/>
  <c r="F26" i="1"/>
  <c r="F25" i="1"/>
  <c r="B26" i="1"/>
  <c r="E17" i="1"/>
  <c r="D17" i="1"/>
  <c r="C17" i="1"/>
  <c r="B17" i="1"/>
  <c r="E16" i="1"/>
  <c r="D16" i="1"/>
  <c r="C16" i="1"/>
  <c r="B16" i="1"/>
  <c r="B18" i="1" l="1"/>
  <c r="B19" i="1" s="1"/>
  <c r="E18" i="1"/>
  <c r="E19" i="1" s="1"/>
  <c r="D18" i="1"/>
  <c r="D19" i="1" s="1"/>
  <c r="C18" i="1"/>
  <c r="C19" i="1" s="1"/>
  <c r="B2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Ashutosh Mishra</author>
  </authors>
  <commentList>
    <comment ref="B5" authorId="0" shapeId="0" xr:uid="{9F70EE70-0877-49A6-963C-91504A7DEA1B}">
      <text>
        <r>
          <rPr>
            <sz val="9"/>
            <color indexed="81"/>
            <rFont val="Tahoma"/>
            <family val="2"/>
          </rPr>
          <t>Solver found a solution. All constraints and optimality conditions are satisfied.</t>
        </r>
      </text>
    </comment>
    <comment ref="B6" authorId="0" shapeId="0" xr:uid="{5E29B621-AD5E-4C0A-9FAB-95A6D34C76F1}">
      <text>
        <r>
          <rPr>
            <sz val="9"/>
            <color indexed="81"/>
            <rFont val="Tahoma"/>
            <family val="2"/>
          </rPr>
          <t>Solver found a solution. All constraints and optimality conditions are satisfied.</t>
        </r>
      </text>
    </comment>
    <comment ref="B7" authorId="0" shapeId="0" xr:uid="{6DC9732A-B2AC-4E09-A2AB-363CECBC29AB}">
      <text>
        <r>
          <rPr>
            <sz val="9"/>
            <color indexed="81"/>
            <rFont val="Tahoma"/>
            <family val="2"/>
          </rPr>
          <t>Solver found a solution. All constraints and optimality conditions are satisfied.</t>
        </r>
      </text>
    </comment>
    <comment ref="B8" authorId="0" shapeId="0" xr:uid="{546A7291-5FDA-42BF-B1CA-9C85CA3F35E9}">
      <text>
        <r>
          <rPr>
            <sz val="9"/>
            <color indexed="81"/>
            <rFont val="Tahoma"/>
            <family val="2"/>
          </rPr>
          <t>Solver found a solution. All constraints and optimality conditions are satisfied.</t>
        </r>
      </text>
    </comment>
    <comment ref="B9" authorId="0" shapeId="0" xr:uid="{ED219309-EA4B-4853-AB77-92DEE7A0FFF1}">
      <text>
        <r>
          <rPr>
            <sz val="9"/>
            <color indexed="81"/>
            <rFont val="Tahoma"/>
            <family val="2"/>
          </rPr>
          <t>Solver found a solution. All constraints and optimality conditions are satisfied.</t>
        </r>
      </text>
    </comment>
    <comment ref="B10" authorId="0" shapeId="0" xr:uid="{6CA41855-5846-425C-AEC1-54F6B871014F}">
      <text>
        <r>
          <rPr>
            <sz val="9"/>
            <color indexed="81"/>
            <rFont val="Tahoma"/>
            <family val="2"/>
          </rPr>
          <t>Solver found a solution. All constraints and optimality conditions are satisfied.</t>
        </r>
      </text>
    </comment>
    <comment ref="B11" authorId="0" shapeId="0" xr:uid="{CE21CC51-6389-489A-83DB-9D4B1DC8073E}">
      <text>
        <r>
          <rPr>
            <sz val="9"/>
            <color indexed="81"/>
            <rFont val="Tahoma"/>
            <family val="2"/>
          </rPr>
          <t>Solver found a solution. All constraints and optimality conditions are satisfied.</t>
        </r>
      </text>
    </comment>
    <comment ref="B12" authorId="0" shapeId="0" xr:uid="{AA5D9577-8033-4173-A49F-3AF2F0AC5865}">
      <text>
        <r>
          <rPr>
            <sz val="9"/>
            <color indexed="81"/>
            <rFont val="Tahoma"/>
            <family val="2"/>
          </rPr>
          <t>Solver found a solution. All constraints and optimality conditions are satisfied.</t>
        </r>
      </text>
    </comment>
    <comment ref="B13" authorId="0" shapeId="0" xr:uid="{369AE8B0-891F-4E9E-86D2-D773E4D3A8D2}">
      <text>
        <r>
          <rPr>
            <sz val="9"/>
            <color indexed="81"/>
            <rFont val="Tahoma"/>
            <family val="2"/>
          </rPr>
          <t>Solver found a solution. All constraints and optimality conditions are satisfied.</t>
        </r>
      </text>
    </comment>
  </commentList>
</comments>
</file>

<file path=xl/sharedStrings.xml><?xml version="1.0" encoding="utf-8"?>
<sst xmlns="http://schemas.openxmlformats.org/spreadsheetml/2006/main" count="104" uniqueCount="73">
  <si>
    <t>X-axis coordinate</t>
  </si>
  <si>
    <t>Y-axis coordinate</t>
  </si>
  <si>
    <t>#_average rescues</t>
  </si>
  <si>
    <t>Town1</t>
  </si>
  <si>
    <t>Town2</t>
  </si>
  <si>
    <t>Town3</t>
  </si>
  <si>
    <t>Town4</t>
  </si>
  <si>
    <t>Req X-axis coordinate</t>
  </si>
  <si>
    <t>Req Y-axis coordinate</t>
  </si>
  <si>
    <t>Shelter Coordinates</t>
  </si>
  <si>
    <t>X-axis distance from shelter</t>
  </si>
  <si>
    <t>Y-axis distance from shelter</t>
  </si>
  <si>
    <t>Total taxicab distance/ rescue</t>
  </si>
  <si>
    <t>Total yearly taxicab rescure distance</t>
  </si>
  <si>
    <t>Total rescue distance for all 4 towns</t>
  </si>
  <si>
    <t>X-left bound distance</t>
  </si>
  <si>
    <t>X-coordinate distance from town</t>
  </si>
  <si>
    <t>≤</t>
  </si>
  <si>
    <t>≥</t>
  </si>
  <si>
    <t>X-right bound distance</t>
  </si>
  <si>
    <t>Y-coordinate distance from town</t>
  </si>
  <si>
    <t>Animal Rescue Problem</t>
  </si>
  <si>
    <t>Cell Names:</t>
  </si>
  <si>
    <t>average_rescues</t>
  </si>
  <si>
    <t>='Linear Solution'!$B$6:$E$6</t>
  </si>
  <si>
    <t>Req_X_axis_coordinate</t>
  </si>
  <si>
    <t>='Linear Solution'!$B$10</t>
  </si>
  <si>
    <t>Req_Y_axis_coordinate</t>
  </si>
  <si>
    <t>='Linear Solution'!$B$11</t>
  </si>
  <si>
    <t>Shelter_Coordinates</t>
  </si>
  <si>
    <t>='Linear Solution'!$B$10:$B$11</t>
  </si>
  <si>
    <t>Total___of_rescues</t>
  </si>
  <si>
    <t>='Linear Solution'!$B$7</t>
  </si>
  <si>
    <t>Total_rescue_distance_for_all_4_towns</t>
  </si>
  <si>
    <t>='Linear Solution'!$B$21</t>
  </si>
  <si>
    <t>Total_taxicab_distance__rescue</t>
  </si>
  <si>
    <t>='Linear Solution'!$B$18:$E$18</t>
  </si>
  <si>
    <t>Total_yearly_taxicab_rescure_distance</t>
  </si>
  <si>
    <t>='Linear Solution'!$B$19:$E$19</t>
  </si>
  <si>
    <t>X_axis_coordinate</t>
  </si>
  <si>
    <t>='Linear Solution'!$B$4:$E$4</t>
  </si>
  <si>
    <t>X_axis_distance_from_shelter</t>
  </si>
  <si>
    <t>='Linear Solution'!$B$16:$E$16</t>
  </si>
  <si>
    <t>X_coordinate_distance_from_town</t>
  </si>
  <si>
    <t>='Linear Solution'!$D$25:$D$28</t>
  </si>
  <si>
    <t>X_left_bound_distance</t>
  </si>
  <si>
    <t>='Linear Solution'!$B$25:$B$28</t>
  </si>
  <si>
    <t>X_right_bound_distance</t>
  </si>
  <si>
    <t>='Linear Solution'!$F$25:$F$28</t>
  </si>
  <si>
    <t>Y_axis_coordinate</t>
  </si>
  <si>
    <t>='Linear Solution'!$B$5:$E$5</t>
  </si>
  <si>
    <t>Y_axis_distance_from_shelter</t>
  </si>
  <si>
    <t>='Linear Solution'!$B$17:$E$17</t>
  </si>
  <si>
    <t>Y_coordinate_distance_from_town</t>
  </si>
  <si>
    <t>='Linear Solution'!$D$32:$D$35</t>
  </si>
  <si>
    <t>Y_left_bound_distance</t>
  </si>
  <si>
    <t>='Linear Solution'!$B$32:$B$35</t>
  </si>
  <si>
    <t>Y_right_bound_distance</t>
  </si>
  <si>
    <t>='Linear Solution'!$F$32:$F$35</t>
  </si>
  <si>
    <t>$C$6</t>
  </si>
  <si>
    <t/>
  </si>
  <si>
    <t>$E$6</t>
  </si>
  <si>
    <t>$B$21</t>
  </si>
  <si>
    <t>Average # rescues from town2</t>
  </si>
  <si>
    <t>Average # rescues from town4</t>
  </si>
  <si>
    <t>Average no of rescues from town2</t>
  </si>
  <si>
    <t>Oneway analysis for Solver model in Linear Solution worksheet</t>
  </si>
  <si>
    <t>Average no of rescues from town2 (cell $C$6) values along side, output cell(s) along top</t>
  </si>
  <si>
    <t>Data for chart</t>
  </si>
  <si>
    <t>Y-upper bound distance</t>
  </si>
  <si>
    <t>Y-lowe bound distance</t>
  </si>
  <si>
    <t>Cell Name</t>
  </si>
  <si>
    <t>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</si>
</sst>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family val="2"/>
      <scheme val="minor"/>
    </font>
    <font>
      <sz val="11"/>
      <color rgb="FF006100"/>
      <name val="Calibri"/>
      <family val="2"/>
      <scheme val="minor"/>
    </font>
    <font>
      <b/>
      <sz val="11"/>
      <color theme="1"/>
      <name val="Calibri"/>
      <family val="2"/>
      <scheme val="minor"/>
    </font>
    <font>
      <b/>
      <i/>
      <sz val="11"/>
      <color theme="1"/>
      <name val="Calibri"/>
      <family val="2"/>
      <scheme val="minor"/>
    </font>
    <font>
      <b/>
      <sz val="11"/>
      <color theme="1"/>
      <name val="Calibri"/>
      <family val="2"/>
    </font>
    <font>
      <sz val="11"/>
      <color rgb="FFFFFFFF"/>
      <name val="Calibri"/>
      <family val="2"/>
      <scheme val="minor"/>
    </font>
    <font>
      <sz val="9"/>
      <color indexed="81"/>
      <name val="Tahoma"/>
      <family val="2"/>
    </font>
  </fonts>
  <fills count="6">
    <fill>
      <patternFill patternType="none"/>
    </fill>
    <fill>
      <patternFill patternType="gray125"/>
    </fill>
    <fill>
      <patternFill patternType="solid">
        <fgColor rgb="FFC6EFCE"/>
      </patternFill>
    </fill>
    <fill>
      <patternFill patternType="solid">
        <fgColor theme="4" tint="0.59999389629810485"/>
        <bgColor indexed="65"/>
      </patternFill>
    </fill>
    <fill>
      <patternFill patternType="solid">
        <fgColor theme="5" tint="0.59999389629810485"/>
        <bgColor indexed="65"/>
      </patternFill>
    </fill>
    <fill>
      <patternFill patternType="solid">
        <fgColor theme="9" tint="0.59999389629810485"/>
        <bgColor indexed="64"/>
      </patternFill>
    </fill>
  </fills>
  <borders count="4">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2"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15">
    <xf numFmtId="0" fontId="0" fillId="0" borderId="0" xfId="0"/>
    <xf numFmtId="0" fontId="3" fillId="0" borderId="0" xfId="0" applyFont="1"/>
    <xf numFmtId="0" fontId="4" fillId="0" borderId="0" xfId="0" applyFont="1"/>
    <xf numFmtId="0" fontId="1" fillId="3" borderId="0" xfId="2"/>
    <xf numFmtId="0" fontId="1" fillId="4" borderId="0" xfId="3"/>
    <xf numFmtId="0" fontId="5" fillId="0" borderId="0" xfId="0" applyFont="1" applyAlignment="1">
      <alignment horizontal="center"/>
    </xf>
    <xf numFmtId="0" fontId="3" fillId="0" borderId="0" xfId="0" applyFont="1" applyAlignment="1">
      <alignment horizontal="center"/>
    </xf>
    <xf numFmtId="0" fontId="2" fillId="2" borderId="0" xfId="1"/>
    <xf numFmtId="49" fontId="0" fillId="0" borderId="0" xfId="0" applyNumberFormat="1"/>
    <xf numFmtId="0" fontId="0" fillId="5" borderId="0" xfId="0" applyFill="1" applyAlignment="1">
      <alignment horizontal="right" textRotation="90"/>
    </xf>
    <xf numFmtId="0" fontId="6" fillId="0" borderId="0" xfId="0" applyFont="1"/>
    <xf numFmtId="0" fontId="0" fillId="0" borderId="0" xfId="0" applyAlignment="1">
      <alignment horizontal="right" textRotation="90"/>
    </xf>
    <xf numFmtId="0" fontId="0" fillId="0" borderId="1" xfId="0" applyBorder="1"/>
    <xf numFmtId="0" fontId="0" fillId="0" borderId="2" xfId="0" applyBorder="1"/>
    <xf numFmtId="0" fontId="0" fillId="0" borderId="3" xfId="0" applyBorder="1"/>
  </cellXfs>
  <cellStyles count="4">
    <cellStyle name="40% - Accent1" xfId="2" builtinId="31"/>
    <cellStyle name="40% - Accent2" xfId="3" builtinId="35"/>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'Sensitivity Analysis'!$K$1</c:f>
          <c:strCache>
            <c:ptCount val="1"/>
            <c:pt idx="0">
              <c:v>Sensitivity of Total_rescue_distance_for_all_4_towns to Average no of rescues from town2</c:v>
            </c:pt>
          </c:strCache>
        </c:strRef>
      </c:tx>
      <c:layout>
        <c:manualLayout>
          <c:xMode val="edge"/>
          <c:yMode val="edge"/>
          <c:x val="0.12854166666666667"/>
          <c:y val="4.4444444444444444E-3"/>
        </c:manualLayout>
      </c:layout>
      <c:overlay val="0"/>
      <c:txPr>
        <a:bodyPr/>
        <a:lstStyle/>
        <a:p>
          <a:pPr>
            <a:defRPr sz="1200"/>
          </a:pPr>
          <a:endParaRPr lang="en-US"/>
        </a:p>
      </c:txPr>
    </c:title>
    <c:autoTitleDeleted val="0"/>
    <c:plotArea>
      <c:layout/>
      <c:lineChart>
        <c:grouping val="standard"/>
        <c:varyColors val="0"/>
        <c:ser>
          <c:idx val="0"/>
          <c:order val="0"/>
          <c:cat>
            <c:numRef>
              <c:f>'Sensitivity Analysis'!$A$5:$A$13</c:f>
              <c:numCache>
                <c:formatCode>General</c:formatCode>
                <c:ptCount val="9"/>
                <c:pt idx="0">
                  <c:v>100</c:v>
                </c:pt>
                <c:pt idx="1">
                  <c:v>200</c:v>
                </c:pt>
                <c:pt idx="2">
                  <c:v>300</c:v>
                </c:pt>
                <c:pt idx="3">
                  <c:v>400</c:v>
                </c:pt>
                <c:pt idx="4">
                  <c:v>500</c:v>
                </c:pt>
                <c:pt idx="5">
                  <c:v>600</c:v>
                </c:pt>
                <c:pt idx="6">
                  <c:v>700</c:v>
                </c:pt>
                <c:pt idx="7">
                  <c:v>800</c:v>
                </c:pt>
                <c:pt idx="8">
                  <c:v>900</c:v>
                </c:pt>
              </c:numCache>
            </c:numRef>
          </c:cat>
          <c:val>
            <c:numRef>
              <c:f>'Sensitivity Analysis'!$K$5:$K$13</c:f>
              <c:numCache>
                <c:formatCode>General</c:formatCode>
                <c:ptCount val="9"/>
                <c:pt idx="0">
                  <c:v>290500</c:v>
                </c:pt>
                <c:pt idx="1">
                  <c:v>323100</c:v>
                </c:pt>
                <c:pt idx="2">
                  <c:v>355700</c:v>
                </c:pt>
                <c:pt idx="3">
                  <c:v>377600</c:v>
                </c:pt>
                <c:pt idx="4">
                  <c:v>383200</c:v>
                </c:pt>
                <c:pt idx="5">
                  <c:v>383200</c:v>
                </c:pt>
                <c:pt idx="6">
                  <c:v>383200</c:v>
                </c:pt>
                <c:pt idx="7">
                  <c:v>383200</c:v>
                </c:pt>
                <c:pt idx="8">
                  <c:v>383200</c:v>
                </c:pt>
              </c:numCache>
            </c:numRef>
          </c:val>
          <c:smooth val="0"/>
          <c:extLst>
            <c:ext xmlns:c16="http://schemas.microsoft.com/office/drawing/2014/chart" uri="{C3380CC4-5D6E-409C-BE32-E72D297353CC}">
              <c16:uniqueId val="{00000001-7E72-4974-9F72-FB1AAFFFD021}"/>
            </c:ext>
          </c:extLst>
        </c:ser>
        <c:dLbls>
          <c:showLegendKey val="0"/>
          <c:showVal val="0"/>
          <c:showCatName val="0"/>
          <c:showSerName val="0"/>
          <c:showPercent val="0"/>
          <c:showBubbleSize val="0"/>
        </c:dLbls>
        <c:marker val="1"/>
        <c:smooth val="0"/>
        <c:axId val="331912256"/>
        <c:axId val="1961251776"/>
      </c:lineChart>
      <c:catAx>
        <c:axId val="331912256"/>
        <c:scaling>
          <c:orientation val="minMax"/>
        </c:scaling>
        <c:delete val="0"/>
        <c:axPos val="b"/>
        <c:title>
          <c:tx>
            <c:rich>
              <a:bodyPr/>
              <a:lstStyle/>
              <a:p>
                <a:pPr>
                  <a:defRPr/>
                </a:pPr>
                <a:r>
                  <a:rPr lang="en-IN"/>
                  <a:t>Average no of rescues from town2 ($C$6)</a:t>
                </a:r>
              </a:p>
            </c:rich>
          </c:tx>
          <c:overlay val="0"/>
        </c:title>
        <c:numFmt formatCode="General" sourceLinked="1"/>
        <c:majorTickMark val="out"/>
        <c:minorTickMark val="none"/>
        <c:tickLblPos val="nextTo"/>
        <c:crossAx val="1961251776"/>
        <c:crosses val="autoZero"/>
        <c:auto val="1"/>
        <c:lblAlgn val="ctr"/>
        <c:lblOffset val="100"/>
        <c:noMultiLvlLbl val="0"/>
      </c:catAx>
      <c:valAx>
        <c:axId val="1961251776"/>
        <c:scaling>
          <c:orientation val="minMax"/>
        </c:scaling>
        <c:delete val="0"/>
        <c:axPos val="l"/>
        <c:majorGridlines/>
        <c:numFmt formatCode="General" sourceLinked="1"/>
        <c:majorTickMark val="out"/>
        <c:minorTickMark val="none"/>
        <c:tickLblPos val="nextTo"/>
        <c:crossAx val="331912256"/>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w="15875" cap="flat" cmpd="sng" algn="ctr">
      <a:solidFill>
        <a:schemeClr val="accent1">
          <a:lumMod val="100000"/>
        </a:schemeClr>
      </a:solidFill>
      <a:prstDash val="solid"/>
      <a:round/>
      <a:headEnd type="none" w="med" len="med"/>
      <a:tailEnd type="none" w="med" len="med"/>
    </a:ln>
  </c:spPr>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114300</xdr:colOff>
      <xdr:row>0</xdr:row>
      <xdr:rowOff>158750</xdr:rowOff>
    </xdr:from>
    <xdr:to>
      <xdr:col>9</xdr:col>
      <xdr:colOff>527050</xdr:colOff>
      <xdr:row>19</xdr:row>
      <xdr:rowOff>177800</xdr:rowOff>
    </xdr:to>
    <xdr:sp macro="" textlink="">
      <xdr:nvSpPr>
        <xdr:cNvPr id="2" name="TextBox 1">
          <a:extLst>
            <a:ext uri="{FF2B5EF4-FFF2-40B4-BE49-F238E27FC236}">
              <a16:creationId xmlns:a16="http://schemas.microsoft.com/office/drawing/2014/main" id="{493170B3-04C9-4191-8EAC-CFAF45A5A4ED}"/>
            </a:ext>
          </a:extLst>
        </xdr:cNvPr>
        <xdr:cNvSpPr txBox="1"/>
      </xdr:nvSpPr>
      <xdr:spPr>
        <a:xfrm>
          <a:off x="6807200" y="158750"/>
          <a:ext cx="3619500" cy="351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a:t>Challenge Question Solution:</a:t>
          </a:r>
        </a:p>
        <a:p>
          <a:r>
            <a:rPr lang="en-IN" sz="1100"/>
            <a:t>Town 3 coordinates</a:t>
          </a:r>
          <a:r>
            <a:rPr lang="en-IN" sz="1100" baseline="0"/>
            <a:t> </a:t>
          </a:r>
          <a:r>
            <a:rPr lang="en-IN" sz="1100" b="1" i="1" baseline="0"/>
            <a:t>(405,382)</a:t>
          </a:r>
          <a:r>
            <a:rPr lang="en-IN" sz="1100" b="1" i="1"/>
            <a:t> </a:t>
          </a:r>
          <a:r>
            <a:rPr lang="en-IN" sz="1100"/>
            <a:t>has been</a:t>
          </a:r>
          <a:r>
            <a:rPr lang="en-IN" sz="1100" baseline="0"/>
            <a:t> located as our optimal location for establishing the new animal rescue shelter. This is because it minimizes the total taxicab distance that will be travelled given the data provided for average number of rescues in the past. Also the postion makes sense because it is located in the middle of all the towns and also has the highest percentage of average number of rescues given the total no of rescues made for all the towns combined in the past. One of the most important insights that proved instrumental was to break out the absolute function and replace it with decision variables, that helped us achieve our optimal solution</a:t>
          </a:r>
        </a:p>
        <a:p>
          <a:endParaRPr lang="en-IN" sz="1100" baseline="0"/>
        </a:p>
        <a:p>
          <a:r>
            <a:rPr lang="en-IN" sz="1100" b="1" i="1" baseline="0"/>
            <a:t>Sensitivity Analysis:</a:t>
          </a:r>
        </a:p>
        <a:p>
          <a:r>
            <a:rPr lang="en-IN" sz="1100" baseline="0"/>
            <a:t>We conducted a sensitivity analysis on average number of rescues that were being conduced on different towns, and noticed that town 2 showed a flattening curve after 400 rescues. This is because after this number town 2 becomes ideal location to establish animal rescue shelter. </a:t>
          </a:r>
        </a:p>
        <a:p>
          <a:endParaRPr lang="en-IN" sz="1100"/>
        </a:p>
      </xdr:txBody>
    </xdr:sp>
    <xdr:clientData/>
  </xdr:twoCellAnchor>
  <xdr:twoCellAnchor>
    <xdr:from>
      <xdr:col>6</xdr:col>
      <xdr:colOff>366712</xdr:colOff>
      <xdr:row>21</xdr:row>
      <xdr:rowOff>176213</xdr:rowOff>
    </xdr:from>
    <xdr:to>
      <xdr:col>11</xdr:col>
      <xdr:colOff>2433637</xdr:colOff>
      <xdr:row>34</xdr:row>
      <xdr:rowOff>123825</xdr:rowOff>
    </xdr:to>
    <xdr:sp macro="" textlink="">
      <xdr:nvSpPr>
        <xdr:cNvPr id="3" name="TextBox 2">
          <a:extLst>
            <a:ext uri="{FF2B5EF4-FFF2-40B4-BE49-F238E27FC236}">
              <a16:creationId xmlns:a16="http://schemas.microsoft.com/office/drawing/2014/main" id="{27426B68-4817-3910-33C4-21B1F26FCD76}"/>
            </a:ext>
          </a:extLst>
        </xdr:cNvPr>
        <xdr:cNvSpPr txBox="1"/>
      </xdr:nvSpPr>
      <xdr:spPr>
        <a:xfrm>
          <a:off x="8667750" y="3976688"/>
          <a:ext cx="5305425" cy="23002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Problem Statement:</a:t>
          </a:r>
        </a:p>
        <a:p>
          <a:endParaRPr lang="en-US" sz="1100"/>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19050</xdr:colOff>
      <xdr:row>3</xdr:row>
      <xdr:rowOff>1155700</xdr:rowOff>
    </xdr:from>
    <xdr:to>
      <xdr:col>20</xdr:col>
      <xdr:colOff>19050</xdr:colOff>
      <xdr:row>12</xdr:row>
      <xdr:rowOff>139700</xdr:rowOff>
    </xdr:to>
    <xdr:graphicFrame macro="">
      <xdr:nvGraphicFramePr>
        <xdr:cNvPr id="2" name="STS_1_Chart">
          <a:extLst>
            <a:ext uri="{FF2B5EF4-FFF2-40B4-BE49-F238E27FC236}">
              <a16:creationId xmlns:a16="http://schemas.microsoft.com/office/drawing/2014/main" id="{042634B9-320D-4B39-9A1A-F3483F2D0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0</xdr:colOff>
      <xdr:row>3</xdr:row>
      <xdr:rowOff>19050</xdr:rowOff>
    </xdr:from>
    <xdr:to>
      <xdr:col>16</xdr:col>
      <xdr:colOff>0</xdr:colOff>
      <xdr:row>3</xdr:row>
      <xdr:rowOff>781050</xdr:rowOff>
    </xdr:to>
    <xdr:sp macro="" textlink="">
      <xdr:nvSpPr>
        <xdr:cNvPr id="3" name="TextBox 2">
          <a:extLst>
            <a:ext uri="{FF2B5EF4-FFF2-40B4-BE49-F238E27FC236}">
              <a16:creationId xmlns:a16="http://schemas.microsoft.com/office/drawing/2014/main" id="{F90C4DF4-25D2-4B84-9C98-77341E9B2EB7}"/>
            </a:ext>
          </a:extLst>
        </xdr:cNvPr>
        <xdr:cNvSpPr txBox="1"/>
      </xdr:nvSpPr>
      <xdr:spPr>
        <a:xfrm>
          <a:off x="7315200" y="571500"/>
          <a:ext cx="2438400" cy="762000"/>
        </a:xfrm>
        <a:prstGeom prst="rect">
          <a:avLst/>
        </a:prstGeom>
        <a:solidFill>
          <a:schemeClr val="lt1"/>
        </a:solidFill>
        <a:ln w="15875" cap="flat" cmpd="sng" algn="ctr">
          <a:solidFill>
            <a:schemeClr val="accent1">
              <a:lumMod val="100000"/>
            </a:schemeClr>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IN" sz="1100"/>
            <a:t>When you select an output from the dropdown list in cell $K$4, the chart will adapt to that output.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742B62-8C46-44AF-97F7-A0B7822D6E7F}" name="Table1" displayName="Table1" ref="L2:M20" totalsRowShown="0">
  <autoFilter ref="L2:M20" xr:uid="{CF742B62-8C46-44AF-97F7-A0B7822D6E7F}"/>
  <tableColumns count="2">
    <tableColumn id="1" xr3:uid="{859BA67E-0602-430E-A466-7D5D866544EC}" name="Cell Name"/>
    <tableColumn id="2" xr3:uid="{949CDFFC-A790-4EDE-BDFE-EC73E9B8DAF7}" name="Reference"/>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538ED-BA18-448D-93DC-80287984ECDF}">
  <dimension ref="A1:M35"/>
  <sheetViews>
    <sheetView tabSelected="1" topLeftCell="A13" workbookViewId="0">
      <selection activeCell="H23" sqref="H23"/>
    </sheetView>
  </sheetViews>
  <sheetFormatPr defaultRowHeight="14.25" x14ac:dyDescent="0.45"/>
  <cols>
    <col min="1" max="1" width="31.265625" bestFit="1" customWidth="1"/>
    <col min="2" max="2" width="18.59765625" bestFit="1" customWidth="1"/>
    <col min="4" max="4" width="28.46484375" bestFit="1" customWidth="1"/>
    <col min="6" max="6" width="19.73046875" bestFit="1" customWidth="1"/>
    <col min="12" max="12" width="34.33203125" bestFit="1" customWidth="1"/>
    <col min="13" max="13" width="27.19921875" bestFit="1" customWidth="1"/>
  </cols>
  <sheetData>
    <row r="1" spans="1:13" x14ac:dyDescent="0.45">
      <c r="A1" s="2" t="s">
        <v>21</v>
      </c>
      <c r="L1" s="2" t="s">
        <v>22</v>
      </c>
    </row>
    <row r="2" spans="1:13" x14ac:dyDescent="0.45">
      <c r="L2" t="s">
        <v>71</v>
      </c>
      <c r="M2" t="s">
        <v>72</v>
      </c>
    </row>
    <row r="3" spans="1:13" x14ac:dyDescent="0.45">
      <c r="B3" s="2" t="s">
        <v>3</v>
      </c>
      <c r="C3" s="2" t="s">
        <v>4</v>
      </c>
      <c r="D3" s="2" t="s">
        <v>5</v>
      </c>
      <c r="E3" s="2" t="s">
        <v>6</v>
      </c>
      <c r="L3" t="s">
        <v>23</v>
      </c>
      <c r="M3" t="s">
        <v>24</v>
      </c>
    </row>
    <row r="4" spans="1:13" x14ac:dyDescent="0.45">
      <c r="A4" s="2" t="s">
        <v>0</v>
      </c>
      <c r="B4" s="3">
        <v>110</v>
      </c>
      <c r="C4" s="3">
        <v>619</v>
      </c>
      <c r="D4" s="3">
        <v>405</v>
      </c>
      <c r="E4" s="3">
        <v>812</v>
      </c>
      <c r="L4" t="s">
        <v>25</v>
      </c>
      <c r="M4" t="s">
        <v>26</v>
      </c>
    </row>
    <row r="5" spans="1:13" x14ac:dyDescent="0.45">
      <c r="A5" s="2" t="s">
        <v>1</v>
      </c>
      <c r="B5" s="3">
        <v>240</v>
      </c>
      <c r="C5" s="3">
        <v>270</v>
      </c>
      <c r="D5" s="3">
        <v>382</v>
      </c>
      <c r="E5" s="3">
        <v>657</v>
      </c>
      <c r="L5" t="s">
        <v>27</v>
      </c>
      <c r="M5" t="s">
        <v>28</v>
      </c>
    </row>
    <row r="6" spans="1:13" x14ac:dyDescent="0.45">
      <c r="A6" s="2" t="s">
        <v>2</v>
      </c>
      <c r="B6" s="3">
        <v>200</v>
      </c>
      <c r="C6" s="3">
        <v>300</v>
      </c>
      <c r="D6" s="3">
        <v>400</v>
      </c>
      <c r="E6" s="3">
        <v>250</v>
      </c>
      <c r="L6" t="s">
        <v>29</v>
      </c>
      <c r="M6" t="s">
        <v>30</v>
      </c>
    </row>
    <row r="7" spans="1:13" x14ac:dyDescent="0.45">
      <c r="L7" t="s">
        <v>31</v>
      </c>
      <c r="M7" t="s">
        <v>32</v>
      </c>
    </row>
    <row r="8" spans="1:13" x14ac:dyDescent="0.45">
      <c r="L8" t="s">
        <v>33</v>
      </c>
      <c r="M8" t="s">
        <v>34</v>
      </c>
    </row>
    <row r="9" spans="1:13" x14ac:dyDescent="0.45">
      <c r="B9" s="2" t="s">
        <v>9</v>
      </c>
      <c r="L9" t="s">
        <v>35</v>
      </c>
      <c r="M9" t="s">
        <v>36</v>
      </c>
    </row>
    <row r="10" spans="1:13" x14ac:dyDescent="0.45">
      <c r="A10" s="2" t="s">
        <v>7</v>
      </c>
      <c r="B10" s="4">
        <v>405</v>
      </c>
      <c r="L10" t="s">
        <v>37</v>
      </c>
      <c r="M10" t="s">
        <v>38</v>
      </c>
    </row>
    <row r="11" spans="1:13" x14ac:dyDescent="0.45">
      <c r="A11" s="2" t="s">
        <v>8</v>
      </c>
      <c r="B11" s="4">
        <v>382</v>
      </c>
      <c r="L11" t="s">
        <v>39</v>
      </c>
      <c r="M11" t="s">
        <v>40</v>
      </c>
    </row>
    <row r="12" spans="1:13" x14ac:dyDescent="0.45">
      <c r="L12" t="s">
        <v>41</v>
      </c>
      <c r="M12" t="s">
        <v>42</v>
      </c>
    </row>
    <row r="13" spans="1:13" x14ac:dyDescent="0.45">
      <c r="L13" t="s">
        <v>43</v>
      </c>
      <c r="M13" t="s">
        <v>44</v>
      </c>
    </row>
    <row r="14" spans="1:13" x14ac:dyDescent="0.45">
      <c r="L14" t="s">
        <v>45</v>
      </c>
      <c r="M14" t="s">
        <v>46</v>
      </c>
    </row>
    <row r="15" spans="1:13" x14ac:dyDescent="0.45">
      <c r="B15" s="2" t="s">
        <v>3</v>
      </c>
      <c r="C15" s="2" t="s">
        <v>4</v>
      </c>
      <c r="D15" s="2" t="s">
        <v>5</v>
      </c>
      <c r="E15" s="2" t="s">
        <v>6</v>
      </c>
      <c r="L15" t="s">
        <v>47</v>
      </c>
      <c r="M15" t="s">
        <v>48</v>
      </c>
    </row>
    <row r="16" spans="1:13" x14ac:dyDescent="0.45">
      <c r="A16" s="2" t="s">
        <v>10</v>
      </c>
      <c r="B16">
        <f>D25</f>
        <v>295</v>
      </c>
      <c r="C16">
        <f>D26</f>
        <v>214</v>
      </c>
      <c r="D16">
        <f>D27</f>
        <v>0</v>
      </c>
      <c r="E16">
        <f>D28</f>
        <v>407</v>
      </c>
      <c r="L16" t="s">
        <v>49</v>
      </c>
      <c r="M16" t="s">
        <v>50</v>
      </c>
    </row>
    <row r="17" spans="1:13" x14ac:dyDescent="0.45">
      <c r="A17" s="2" t="s">
        <v>11</v>
      </c>
      <c r="B17">
        <f>D32</f>
        <v>142</v>
      </c>
      <c r="C17">
        <f>D33</f>
        <v>112</v>
      </c>
      <c r="D17">
        <f>D34</f>
        <v>0</v>
      </c>
      <c r="E17">
        <f>D35</f>
        <v>275</v>
      </c>
      <c r="L17" t="s">
        <v>51</v>
      </c>
      <c r="M17" t="s">
        <v>52</v>
      </c>
    </row>
    <row r="18" spans="1:13" x14ac:dyDescent="0.45">
      <c r="A18" s="2" t="s">
        <v>12</v>
      </c>
      <c r="B18">
        <f>SUM(B17,B16)</f>
        <v>437</v>
      </c>
      <c r="C18">
        <f t="shared" ref="C18:E18" si="0">SUM(C17,C16)</f>
        <v>326</v>
      </c>
      <c r="D18">
        <f t="shared" si="0"/>
        <v>0</v>
      </c>
      <c r="E18">
        <f t="shared" si="0"/>
        <v>682</v>
      </c>
      <c r="L18" t="s">
        <v>53</v>
      </c>
      <c r="M18" t="s">
        <v>54</v>
      </c>
    </row>
    <row r="19" spans="1:13" x14ac:dyDescent="0.45">
      <c r="A19" s="2" t="s">
        <v>13</v>
      </c>
      <c r="B19">
        <f>B18*B6</f>
        <v>87400</v>
      </c>
      <c r="C19">
        <f>C18*C6</f>
        <v>97800</v>
      </c>
      <c r="D19">
        <f t="shared" ref="D19:E19" si="1">D18*D6</f>
        <v>0</v>
      </c>
      <c r="E19">
        <f t="shared" si="1"/>
        <v>170500</v>
      </c>
      <c r="L19" t="s">
        <v>55</v>
      </c>
      <c r="M19" t="s">
        <v>56</v>
      </c>
    </row>
    <row r="20" spans="1:13" x14ac:dyDescent="0.45">
      <c r="L20" t="s">
        <v>57</v>
      </c>
      <c r="M20" t="s">
        <v>58</v>
      </c>
    </row>
    <row r="21" spans="1:13" x14ac:dyDescent="0.45">
      <c r="A21" s="2" t="s">
        <v>14</v>
      </c>
      <c r="B21" s="7">
        <f>SUM(Total_yearly_taxicab_rescure_distance)</f>
        <v>355700</v>
      </c>
    </row>
    <row r="24" spans="1:13" x14ac:dyDescent="0.45">
      <c r="B24" s="2" t="s">
        <v>15</v>
      </c>
      <c r="D24" s="2" t="s">
        <v>16</v>
      </c>
      <c r="F24" s="2" t="s">
        <v>19</v>
      </c>
    </row>
    <row r="25" spans="1:13" x14ac:dyDescent="0.45">
      <c r="A25" s="2" t="s">
        <v>3</v>
      </c>
      <c r="B25">
        <f>Req_X_axis_coordinate-B4</f>
        <v>295</v>
      </c>
      <c r="C25" s="5" t="s">
        <v>17</v>
      </c>
      <c r="D25" s="4">
        <v>295</v>
      </c>
      <c r="E25" s="6" t="s">
        <v>18</v>
      </c>
      <c r="F25">
        <f>B4-Req_X_axis_coordinate</f>
        <v>-295</v>
      </c>
    </row>
    <row r="26" spans="1:13" x14ac:dyDescent="0.45">
      <c r="A26" s="2" t="s">
        <v>4</v>
      </c>
      <c r="B26">
        <f>Req_X_axis_coordinate-C4</f>
        <v>-214</v>
      </c>
      <c r="C26" s="5" t="s">
        <v>17</v>
      </c>
      <c r="D26" s="4">
        <v>214</v>
      </c>
      <c r="E26" s="6" t="s">
        <v>18</v>
      </c>
      <c r="F26">
        <f>C4-Req_X_axis_coordinate</f>
        <v>214</v>
      </c>
    </row>
    <row r="27" spans="1:13" x14ac:dyDescent="0.45">
      <c r="A27" s="2" t="s">
        <v>5</v>
      </c>
      <c r="B27">
        <f>Req_X_axis_coordinate-D4</f>
        <v>0</v>
      </c>
      <c r="C27" s="5" t="s">
        <v>17</v>
      </c>
      <c r="D27" s="4">
        <v>0</v>
      </c>
      <c r="E27" s="6" t="s">
        <v>18</v>
      </c>
      <c r="F27">
        <f>D4-Req_X_axis_coordinate</f>
        <v>0</v>
      </c>
    </row>
    <row r="28" spans="1:13" x14ac:dyDescent="0.45">
      <c r="A28" s="2" t="s">
        <v>6</v>
      </c>
      <c r="B28">
        <f>Req_X_axis_coordinate-E4</f>
        <v>-407</v>
      </c>
      <c r="C28" s="5" t="s">
        <v>17</v>
      </c>
      <c r="D28" s="4">
        <v>407</v>
      </c>
      <c r="E28" s="6" t="s">
        <v>18</v>
      </c>
      <c r="F28">
        <f>E4-Req_X_axis_coordinate</f>
        <v>407</v>
      </c>
    </row>
    <row r="31" spans="1:13" x14ac:dyDescent="0.45">
      <c r="B31" s="2" t="s">
        <v>69</v>
      </c>
      <c r="D31" s="2" t="s">
        <v>20</v>
      </c>
      <c r="F31" s="2" t="s">
        <v>70</v>
      </c>
    </row>
    <row r="32" spans="1:13" x14ac:dyDescent="0.45">
      <c r="A32" s="2" t="s">
        <v>3</v>
      </c>
      <c r="B32">
        <f>Req_Y_axis_coordinate-B5</f>
        <v>142</v>
      </c>
      <c r="C32" s="5" t="s">
        <v>17</v>
      </c>
      <c r="D32" s="4">
        <v>142</v>
      </c>
      <c r="E32" s="6" t="s">
        <v>18</v>
      </c>
      <c r="F32">
        <f>B5-Req_Y_axis_coordinate</f>
        <v>-142</v>
      </c>
    </row>
    <row r="33" spans="1:6" x14ac:dyDescent="0.45">
      <c r="A33" s="2" t="s">
        <v>4</v>
      </c>
      <c r="B33">
        <f>Req_Y_axis_coordinate-C5</f>
        <v>112</v>
      </c>
      <c r="C33" s="5" t="s">
        <v>17</v>
      </c>
      <c r="D33" s="4">
        <v>112</v>
      </c>
      <c r="E33" s="6" t="s">
        <v>18</v>
      </c>
      <c r="F33">
        <f>C5-Req_Y_axis_coordinate</f>
        <v>-112</v>
      </c>
    </row>
    <row r="34" spans="1:6" x14ac:dyDescent="0.45">
      <c r="A34" s="2" t="s">
        <v>5</v>
      </c>
      <c r="B34">
        <f>Req_Y_axis_coordinate-D5</f>
        <v>0</v>
      </c>
      <c r="C34" s="5" t="s">
        <v>17</v>
      </c>
      <c r="D34" s="4">
        <v>0</v>
      </c>
      <c r="E34" s="6" t="s">
        <v>18</v>
      </c>
      <c r="F34">
        <f>D5-Req_Y_axis_coordinate</f>
        <v>0</v>
      </c>
    </row>
    <row r="35" spans="1:6" x14ac:dyDescent="0.45">
      <c r="A35" s="2" t="s">
        <v>6</v>
      </c>
      <c r="B35">
        <f>Req_Y_axis_coordinate-E5</f>
        <v>-275</v>
      </c>
      <c r="C35" s="5" t="s">
        <v>17</v>
      </c>
      <c r="D35" s="4">
        <v>275</v>
      </c>
      <c r="E35" s="6" t="s">
        <v>18</v>
      </c>
      <c r="F35">
        <f>E5-Req_Y_axis_coordinate</f>
        <v>275</v>
      </c>
    </row>
  </sheetData>
  <pageMargins left="0.7" right="0.7" top="0.75" bottom="0.75" header="0.3" footer="0.3"/>
  <pageSetup paperSize="9" orientation="portrait" horizontalDpi="1200" verticalDpi="12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AAB2C-DEFD-41C1-9D97-56305F82A717}">
  <dimension ref="A1:B18"/>
  <sheetViews>
    <sheetView workbookViewId="0"/>
  </sheetViews>
  <sheetFormatPr defaultRowHeight="14.25" x14ac:dyDescent="0.45"/>
  <sheetData>
    <row r="1" spans="1:2" x14ac:dyDescent="0.45">
      <c r="A1">
        <v>1</v>
      </c>
      <c r="B1">
        <v>1</v>
      </c>
    </row>
    <row r="2" spans="1:2" x14ac:dyDescent="0.45">
      <c r="A2" t="s">
        <v>59</v>
      </c>
      <c r="B2" t="s">
        <v>59</v>
      </c>
    </row>
    <row r="3" spans="1:2" x14ac:dyDescent="0.45">
      <c r="A3">
        <v>1</v>
      </c>
      <c r="B3">
        <v>1</v>
      </c>
    </row>
    <row r="4" spans="1:2" x14ac:dyDescent="0.45">
      <c r="A4">
        <v>100</v>
      </c>
      <c r="B4">
        <v>100</v>
      </c>
    </row>
    <row r="5" spans="1:2" x14ac:dyDescent="0.45">
      <c r="A5">
        <v>900</v>
      </c>
      <c r="B5">
        <v>500</v>
      </c>
    </row>
    <row r="6" spans="1:2" x14ac:dyDescent="0.45">
      <c r="A6">
        <v>100</v>
      </c>
      <c r="B6">
        <v>100</v>
      </c>
    </row>
    <row r="8" spans="1:2" x14ac:dyDescent="0.45">
      <c r="A8" s="8"/>
      <c r="B8" s="8" t="s">
        <v>60</v>
      </c>
    </row>
    <row r="9" spans="1:2" x14ac:dyDescent="0.45">
      <c r="A9" t="s">
        <v>62</v>
      </c>
      <c r="B9" t="s">
        <v>61</v>
      </c>
    </row>
    <row r="10" spans="1:2" x14ac:dyDescent="0.45">
      <c r="A10" t="s">
        <v>65</v>
      </c>
      <c r="B10">
        <v>1</v>
      </c>
    </row>
    <row r="11" spans="1:2" x14ac:dyDescent="0.45">
      <c r="B11">
        <v>100</v>
      </c>
    </row>
    <row r="12" spans="1:2" x14ac:dyDescent="0.45">
      <c r="B12">
        <v>500</v>
      </c>
    </row>
    <row r="13" spans="1:2" x14ac:dyDescent="0.45">
      <c r="B13">
        <v>100</v>
      </c>
    </row>
    <row r="15" spans="1:2" x14ac:dyDescent="0.45">
      <c r="B15" s="8" t="s">
        <v>60</v>
      </c>
    </row>
    <row r="16" spans="1:2" x14ac:dyDescent="0.45">
      <c r="B16" t="s">
        <v>62</v>
      </c>
    </row>
    <row r="17" spans="2:2" x14ac:dyDescent="0.45">
      <c r="B17" t="s">
        <v>63</v>
      </c>
    </row>
    <row r="18" spans="2:2" x14ac:dyDescent="0.45">
      <c r="B18"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40E54-FD10-4D3B-81E3-032088E1F382}">
  <dimension ref="A1:K13"/>
  <sheetViews>
    <sheetView workbookViewId="0"/>
  </sheetViews>
  <sheetFormatPr defaultRowHeight="14.25" x14ac:dyDescent="0.45"/>
  <sheetData>
    <row r="1" spans="1:11" x14ac:dyDescent="0.45">
      <c r="A1" s="1" t="s">
        <v>66</v>
      </c>
      <c r="K1" s="10" t="str">
        <f>CONCATENATE("Sensitivity of ",$K$4," to ","Average no of rescues from town2")</f>
        <v>Sensitivity of Total_rescue_distance_for_all_4_towns to Average no of rescues from town2</v>
      </c>
    </row>
    <row r="3" spans="1:11" x14ac:dyDescent="0.45">
      <c r="A3" t="s">
        <v>67</v>
      </c>
      <c r="K3" t="s">
        <v>68</v>
      </c>
    </row>
    <row r="4" spans="1:11" ht="181.15" x14ac:dyDescent="0.45">
      <c r="B4" s="11" t="s">
        <v>33</v>
      </c>
      <c r="J4" s="10">
        <f>MATCH($K$4,OutputAddresses,0)</f>
        <v>1</v>
      </c>
      <c r="K4" s="9" t="s">
        <v>33</v>
      </c>
    </row>
    <row r="5" spans="1:11" x14ac:dyDescent="0.45">
      <c r="A5">
        <v>100</v>
      </c>
      <c r="B5" s="12">
        <v>290500</v>
      </c>
      <c r="K5">
        <f>INDEX(OutputValues,1,$J$4)</f>
        <v>290500</v>
      </c>
    </row>
    <row r="6" spans="1:11" x14ac:dyDescent="0.45">
      <c r="A6">
        <v>200</v>
      </c>
      <c r="B6" s="13">
        <v>323100</v>
      </c>
      <c r="K6">
        <f>INDEX(OutputValues,2,$J$4)</f>
        <v>323100</v>
      </c>
    </row>
    <row r="7" spans="1:11" x14ac:dyDescent="0.45">
      <c r="A7">
        <v>300</v>
      </c>
      <c r="B7" s="13">
        <v>355700</v>
      </c>
      <c r="K7">
        <f>INDEX(OutputValues,3,$J$4)</f>
        <v>355700</v>
      </c>
    </row>
    <row r="8" spans="1:11" x14ac:dyDescent="0.45">
      <c r="A8">
        <v>400</v>
      </c>
      <c r="B8" s="13">
        <v>377600</v>
      </c>
      <c r="K8">
        <f>INDEX(OutputValues,4,$J$4)</f>
        <v>377600</v>
      </c>
    </row>
    <row r="9" spans="1:11" x14ac:dyDescent="0.45">
      <c r="A9">
        <v>500</v>
      </c>
      <c r="B9" s="13">
        <v>383200</v>
      </c>
      <c r="K9">
        <f>INDEX(OutputValues,5,$J$4)</f>
        <v>383200</v>
      </c>
    </row>
    <row r="10" spans="1:11" x14ac:dyDescent="0.45">
      <c r="A10">
        <v>600</v>
      </c>
      <c r="B10" s="13">
        <v>383200</v>
      </c>
      <c r="K10">
        <f>INDEX(OutputValues,6,$J$4)</f>
        <v>383200</v>
      </c>
    </row>
    <row r="11" spans="1:11" x14ac:dyDescent="0.45">
      <c r="A11">
        <v>700</v>
      </c>
      <c r="B11" s="13">
        <v>383200</v>
      </c>
      <c r="K11">
        <f>INDEX(OutputValues,7,$J$4)</f>
        <v>383200</v>
      </c>
    </row>
    <row r="12" spans="1:11" x14ac:dyDescent="0.45">
      <c r="A12">
        <v>800</v>
      </c>
      <c r="B12" s="13">
        <v>383200</v>
      </c>
      <c r="K12">
        <f>INDEX(OutputValues,8,$J$4)</f>
        <v>383200</v>
      </c>
    </row>
    <row r="13" spans="1:11" x14ac:dyDescent="0.45">
      <c r="A13">
        <v>900</v>
      </c>
      <c r="B13" s="14">
        <v>383200</v>
      </c>
      <c r="K13">
        <f>INDEX(OutputValues,9,$J$4)</f>
        <v>383200</v>
      </c>
    </row>
  </sheetData>
  <dataValidations count="1">
    <dataValidation type="list" allowBlank="1" showInputMessage="1" showErrorMessage="1" sqref="K4" xr:uid="{08B0BB40-8545-49AE-9558-B8E6F414E742}">
      <formula1>OutputAddresses</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22</vt:i4>
      </vt:variant>
    </vt:vector>
  </HeadingPairs>
  <TitlesOfParts>
    <vt:vector size="24" baseType="lpstr">
      <vt:lpstr>Linear Solution</vt:lpstr>
      <vt:lpstr>Sensitivity Analysis</vt:lpstr>
      <vt:lpstr>average_rescues</vt:lpstr>
      <vt:lpstr>'Sensitivity Analysis'!ChartData</vt:lpstr>
      <vt:lpstr>'Sensitivity Analysis'!InputValues</vt:lpstr>
      <vt:lpstr>'Sensitivity Analysis'!OutputAddresses</vt:lpstr>
      <vt:lpstr>'Sensitivity Analysis'!OutputValues</vt:lpstr>
      <vt:lpstr>Req_X_axis_coordinate</vt:lpstr>
      <vt:lpstr>Req_Y_axis_coordinate</vt:lpstr>
      <vt:lpstr>Shelter_Coordinates</vt:lpstr>
      <vt:lpstr>Total___of_rescues</vt:lpstr>
      <vt:lpstr>Total_rescue_distance_for_all_4_towns</vt:lpstr>
      <vt:lpstr>Total_taxicab_distance__rescue</vt:lpstr>
      <vt:lpstr>Total_yearly_taxicab_rescure_distance</vt:lpstr>
      <vt:lpstr>X_axis_coordinate</vt:lpstr>
      <vt:lpstr>X_axis_distance_from_shelter</vt:lpstr>
      <vt:lpstr>X_coordinate_distance_from_town</vt:lpstr>
      <vt:lpstr>X_left_bound_distance</vt:lpstr>
      <vt:lpstr>X_right_bound_distance</vt:lpstr>
      <vt:lpstr>Y_axis_coordinate</vt:lpstr>
      <vt:lpstr>Y_axis_distance_from_shelter</vt:lpstr>
      <vt:lpstr>Y_coordinate_distance_from_town</vt:lpstr>
      <vt:lpstr>Y_left_bound_distance</vt:lpstr>
      <vt:lpstr>Y_right_bound_distance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Mishra</dc:creator>
  <cp:lastModifiedBy>Asutosh Mishra</cp:lastModifiedBy>
  <dcterms:created xsi:type="dcterms:W3CDTF">2022-04-06T00:53:11Z</dcterms:created>
  <dcterms:modified xsi:type="dcterms:W3CDTF">2024-05-27T02:00:38Z</dcterms:modified>
</cp:coreProperties>
</file>