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合同附件1" sheetId="1" state="visible" r:id="rId2"/>
    <sheet name="老产品" sheetId="2" state="visible" r:id="rId3"/>
    <sheet name="合同附件2-双包价格" sheetId="3" state="visible" r:id="rId4"/>
    <sheet name="双包价格（老产品）" sheetId="4" state="visible" r:id="rId5"/>
    <sheet name="合同附件3-《专案小组名录》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<sst xmlns="http://schemas.openxmlformats.org/spreadsheetml/2006/main" count="1876" uniqueCount="368">
  <si>
    <t xml:space="preserve">苏州联丰木业有限公司 家装产品价格清单</t>
  </si>
  <si>
    <t xml:space="preserve">序号</t>
  </si>
  <si>
    <t xml:space="preserve">品牌</t>
  </si>
  <si>
    <t xml:space="preserve">产品品类</t>
  </si>
  <si>
    <t xml:space="preserve">材种</t>
  </si>
  <si>
    <t xml:space="preserve">产品系列</t>
  </si>
  <si>
    <t xml:space="preserve">俗称</t>
  </si>
  <si>
    <t xml:space="preserve">产品型号</t>
  </si>
  <si>
    <t xml:space="preserve">规格（mm）</t>
  </si>
  <si>
    <t xml:space="preserve">面层厚度(mm)</t>
  </si>
  <si>
    <t xml:space="preserve">工艺</t>
  </si>
  <si>
    <t xml:space="preserve">基层材质</t>
  </si>
  <si>
    <t xml:space="preserve">槽口</t>
  </si>
  <si>
    <t xml:space="preserve">表面处理</t>
  </si>
  <si>
    <t xml:space="preserve">单位</t>
  </si>
  <si>
    <t xml:space="preserve">包装规格</t>
  </si>
  <si>
    <t xml:space="preserve">每箱重量/KG</t>
  </si>
  <si>
    <t xml:space="preserve">产品等级</t>
  </si>
  <si>
    <t xml:space="preserve">环保等级</t>
  </si>
  <si>
    <t xml:space="preserve">金螳螂家战略合作（单位片含税出厂价）</t>
  </si>
  <si>
    <t xml:space="preserve">交货周期（天）</t>
  </si>
  <si>
    <t xml:space="preserve">平方单价（㎡）</t>
  </si>
  <si>
    <t xml:space="preserve">备注</t>
  </si>
  <si>
    <t xml:space="preserve">金螳螂·家定制</t>
  </si>
  <si>
    <t xml:space="preserve">实木复合地板</t>
  </si>
  <si>
    <t xml:space="preserve">栎木</t>
  </si>
  <si>
    <t xml:space="preserve">罗浮宫</t>
  </si>
  <si>
    <t xml:space="preserve">良辰美橡</t>
  </si>
  <si>
    <t xml:space="preserve">LFDC92701</t>
  </si>
  <si>
    <t xml:space="preserve">1210*163*15</t>
  </si>
  <si>
    <t xml:space="preserve">非平面</t>
  </si>
  <si>
    <t xml:space="preserve">柳桉木</t>
  </si>
  <si>
    <t xml:space="preserve">锁扣</t>
  </si>
  <si>
    <t xml:space="preserve">真木纹</t>
  </si>
  <si>
    <t xml:space="preserve">片</t>
  </si>
  <si>
    <t xml:space="preserve">10片/箱</t>
  </si>
  <si>
    <t xml:space="preserve">合格品</t>
  </si>
  <si>
    <t xml:space="preserve">E0</t>
  </si>
  <si>
    <t xml:space="preserve">30天</t>
  </si>
  <si>
    <t xml:space="preserve">东枝寒霜</t>
  </si>
  <si>
    <t xml:space="preserve">LFDC92801</t>
  </si>
  <si>
    <t xml:space="preserve">实木复合地板（新三层）</t>
  </si>
  <si>
    <t xml:space="preserve">安曼素橡（直纹）</t>
  </si>
  <si>
    <t xml:space="preserve">LFSC01800-C12</t>
  </si>
  <si>
    <t xml:space="preserve">1210*163*14.5</t>
  </si>
  <si>
    <t xml:space="preserve">松木+柳桉木</t>
  </si>
  <si>
    <t xml:space="preserve">拉丝</t>
  </si>
  <si>
    <t xml:space="preserve">人字拼</t>
  </si>
  <si>
    <t xml:space="preserve">安曼素橡</t>
  </si>
  <si>
    <t xml:space="preserve">LFSC01800-R57</t>
  </si>
  <si>
    <t xml:space="preserve">570*95*15</t>
  </si>
  <si>
    <t xml:space="preserve">平扣</t>
  </si>
  <si>
    <t xml:space="preserve">40片/箱</t>
  </si>
  <si>
    <t xml:space="preserve">鱼骨拼</t>
  </si>
  <si>
    <t xml:space="preserve">LFSC01800-Y55</t>
  </si>
  <si>
    <t xml:space="preserve">550*95*15</t>
  </si>
  <si>
    <t xml:space="preserve">奥尔瓷橡（直纹）</t>
  </si>
  <si>
    <t xml:space="preserve">LFSC01804-C12</t>
  </si>
  <si>
    <t xml:space="preserve">奥尔瓷橡</t>
  </si>
  <si>
    <t xml:space="preserve">LFSC01804-R57</t>
  </si>
  <si>
    <t xml:space="preserve">LFSC01804-Y55</t>
  </si>
  <si>
    <t xml:space="preserve">格莱乌橡（直纹）</t>
  </si>
  <si>
    <t xml:space="preserve">LFSC01805-C12</t>
  </si>
  <si>
    <t xml:space="preserve">格莱乌橡</t>
  </si>
  <si>
    <t xml:space="preserve">LFSC01805-R57</t>
  </si>
  <si>
    <t xml:space="preserve">LFSC01805-Y55</t>
  </si>
  <si>
    <t xml:space="preserve">海利灰橡（直纹）</t>
  </si>
  <si>
    <t xml:space="preserve">LFSC01806-C12</t>
  </si>
  <si>
    <t xml:space="preserve">海利灰橡</t>
  </si>
  <si>
    <t xml:space="preserve">LFSC01806-R57</t>
  </si>
  <si>
    <t xml:space="preserve">LFSC01806-Y55</t>
  </si>
  <si>
    <t xml:space="preserve">黑胡桃</t>
  </si>
  <si>
    <t xml:space="preserve">卡门浅灰胡桃</t>
  </si>
  <si>
    <t xml:space="preserve">LFSC27803-C12</t>
  </si>
  <si>
    <t xml:space="preserve">LFSC27803-R57</t>
  </si>
  <si>
    <t xml:space="preserve">LFSC27803-Y55</t>
  </si>
  <si>
    <t xml:space="preserve">浸渍纸层压饰面多层实木复合地板（新三层）</t>
  </si>
  <si>
    <t xml:space="preserve">非洲柚木</t>
  </si>
  <si>
    <t xml:space="preserve">/</t>
  </si>
  <si>
    <t xml:space="preserve">半夏星澜</t>
  </si>
  <si>
    <t xml:space="preserve">LFSC9474124</t>
  </si>
  <si>
    <t xml:space="preserve">1225*196*15</t>
  </si>
  <si>
    <t xml:space="preserve">松木</t>
  </si>
  <si>
    <t xml:space="preserve">橡木</t>
  </si>
  <si>
    <t xml:space="preserve">鱼骨映客</t>
  </si>
  <si>
    <t xml:space="preserve">LFSC83901</t>
  </si>
  <si>
    <t xml:space="preserve">1220*195*14</t>
  </si>
  <si>
    <t xml:space="preserve">11片/箱</t>
  </si>
  <si>
    <t xml:space="preserve">浸渍纸层压饰面多层实木复合地板</t>
  </si>
  <si>
    <t xml:space="preserve">草长莺飞</t>
  </si>
  <si>
    <t xml:space="preserve">LFDC2291501</t>
  </si>
  <si>
    <t xml:space="preserve">1220*194*15</t>
  </si>
  <si>
    <t xml:space="preserve">全能王</t>
  </si>
  <si>
    <t xml:space="preserve">拉维古橡</t>
  </si>
  <si>
    <t xml:space="preserve">LFSC019471-C12</t>
  </si>
  <si>
    <t xml:space="preserve">1225*194*15</t>
  </si>
  <si>
    <t xml:space="preserve">LFSC019471-C19</t>
  </si>
  <si>
    <t xml:space="preserve">1850*194*15</t>
  </si>
  <si>
    <t xml:space="preserve">7片/箱</t>
  </si>
  <si>
    <t xml:space="preserve">全能王鱼骨拼</t>
  </si>
  <si>
    <t xml:space="preserve">LFSC019471-Y54</t>
  </si>
  <si>
    <t xml:space="preserve">540*129*15</t>
  </si>
  <si>
    <t xml:space="preserve">24片/箱</t>
  </si>
  <si>
    <t xml:space="preserve">斯凯灰橡</t>
  </si>
  <si>
    <t xml:space="preserve">LFSC019472-C12</t>
  </si>
  <si>
    <t xml:space="preserve">LFSC019472-C19</t>
  </si>
  <si>
    <t xml:space="preserve">LFSC019472-Y54</t>
  </si>
  <si>
    <t xml:space="preserve">胡桃木</t>
  </si>
  <si>
    <t xml:space="preserve">安奈胡桃</t>
  </si>
  <si>
    <t xml:space="preserve">LFSC279471-C12</t>
  </si>
  <si>
    <t xml:space="preserve">LFSC279471-C19</t>
  </si>
  <si>
    <t xml:space="preserve">LFSC279471-Y54</t>
  </si>
  <si>
    <t xml:space="preserve">兰森浅胡桃</t>
  </si>
  <si>
    <t xml:space="preserve">LFSC279472-C12</t>
  </si>
  <si>
    <t xml:space="preserve">LFSC279472-C19</t>
  </si>
  <si>
    <t xml:space="preserve">LFSC279472-Y54</t>
  </si>
  <si>
    <t xml:space="preserve">尼尔金橡（直纹）</t>
  </si>
  <si>
    <t xml:space="preserve">LFSC01801-C12</t>
  </si>
  <si>
    <t xml:space="preserve">表面可为平面</t>
  </si>
  <si>
    <t xml:space="preserve">巴赫粟橡（直纹）</t>
  </si>
  <si>
    <t xml:space="preserve">LFSC01803-C12</t>
  </si>
  <si>
    <t xml:space="preserve">莱茵灰胡桃</t>
  </si>
  <si>
    <t xml:space="preserve">LFSC27802-C12</t>
  </si>
  <si>
    <t xml:space="preserve">尼尔金橡</t>
  </si>
  <si>
    <t xml:space="preserve">LFSC01801-R57</t>
  </si>
  <si>
    <t xml:space="preserve">巴赫粟橡</t>
  </si>
  <si>
    <t xml:space="preserve">LFSC01803-R57</t>
  </si>
  <si>
    <t xml:space="preserve">LFSC27802-R57</t>
  </si>
  <si>
    <t xml:space="preserve">LFSC01801-Y55</t>
  </si>
  <si>
    <t xml:space="preserve">可采取六边形铺设</t>
  </si>
  <si>
    <t xml:space="preserve">LFSC01803-Y55</t>
  </si>
  <si>
    <t xml:space="preserve">LFSC27802-Y55</t>
  </si>
  <si>
    <t xml:space="preserve">鱼骨8连拼</t>
  </si>
  <si>
    <t xml:space="preserve">LFSC01801-Y96</t>
  </si>
  <si>
    <t xml:space="preserve">960*300*15</t>
  </si>
  <si>
    <t xml:space="preserve">8片/箱</t>
  </si>
  <si>
    <t xml:space="preserve">LFSC01803-Y96</t>
  </si>
  <si>
    <t xml:space="preserve">LFSC27802-Y96</t>
  </si>
  <si>
    <t xml:space="preserve">浸渍纸层压木质地板</t>
  </si>
  <si>
    <t xml:space="preserve">柔光面</t>
  </si>
  <si>
    <t xml:space="preserve">三吋时光</t>
  </si>
  <si>
    <t xml:space="preserve">LF76901</t>
  </si>
  <si>
    <t xml:space="preserve">1220*200*12</t>
  </si>
  <si>
    <t xml:space="preserve">高密度板</t>
  </si>
  <si>
    <t xml:space="preserve">E1</t>
  </si>
  <si>
    <t xml:space="preserve">20天</t>
  </si>
  <si>
    <t xml:space="preserve">瑞丽奶肌</t>
  </si>
  <si>
    <t xml:space="preserve">LF7603</t>
  </si>
  <si>
    <t xml:space="preserve">北极光</t>
  </si>
  <si>
    <t xml:space="preserve">瓦格拉丝</t>
  </si>
  <si>
    <t xml:space="preserve">LF6513</t>
  </si>
  <si>
    <t xml:space="preserve">新莱恩多</t>
  </si>
  <si>
    <t xml:space="preserve">山亭夏日</t>
  </si>
  <si>
    <t xml:space="preserve">LF79805</t>
  </si>
  <si>
    <t xml:space="preserve">拉丝纹</t>
  </si>
  <si>
    <t xml:space="preserve">格林素米</t>
  </si>
  <si>
    <t xml:space="preserve">LF8831</t>
  </si>
  <si>
    <t xml:space="preserve">1220*300*12</t>
  </si>
  <si>
    <t xml:space="preserve">丹麦雪灰</t>
  </si>
  <si>
    <t xml:space="preserve">LF8832</t>
  </si>
  <si>
    <t xml:space="preserve">利兹米棕</t>
  </si>
  <si>
    <t xml:space="preserve">LF8833</t>
  </si>
  <si>
    <t xml:space="preserve">市场建议零售价（㎡）</t>
  </si>
  <si>
    <t xml:space="preserve">最低成交价
（㎡）</t>
  </si>
  <si>
    <t xml:space="preserve">指导损耗</t>
  </si>
  <si>
    <t xml:space="preserve">联丰</t>
  </si>
  <si>
    <t xml:space="preserve">安之若素</t>
  </si>
  <si>
    <t xml:space="preserve">LF6510</t>
  </si>
  <si>
    <t xml:space="preserve">平面</t>
  </si>
  <si>
    <t xml:space="preserve">20</t>
  </si>
  <si>
    <t xml:space="preserve">月照京华</t>
  </si>
  <si>
    <t xml:space="preserve">LF6820</t>
  </si>
  <si>
    <t xml:space="preserve">鹤韵松声</t>
  </si>
  <si>
    <t xml:space="preserve">LF6817</t>
  </si>
  <si>
    <t xml:space="preserve">浮云山舍</t>
  </si>
  <si>
    <t xml:space="preserve">LF65701</t>
  </si>
  <si>
    <t xml:space="preserve">1220*170*12</t>
  </si>
  <si>
    <t xml:space="preserve">南风旧识</t>
  </si>
  <si>
    <t xml:space="preserve">LF65702</t>
  </si>
  <si>
    <t xml:space="preserve">浸渍纸层压板饰面多层实木复合地板</t>
  </si>
  <si>
    <t xml:space="preserve">苍茫古塞</t>
  </si>
  <si>
    <t xml:space="preserve">LFDC229801</t>
  </si>
  <si>
    <t xml:space="preserve">麻面</t>
  </si>
  <si>
    <t xml:space="preserve">西山晴雪</t>
  </si>
  <si>
    <t xml:space="preserve">LFDC229701</t>
  </si>
  <si>
    <t xml:space="preserve">浸渍纸层压板饰面多层实木复合地板（新三层）</t>
  </si>
  <si>
    <t xml:space="preserve">塞纳之声</t>
  </si>
  <si>
    <t xml:space="preserve">LFSC947501</t>
  </si>
  <si>
    <t xml:space="preserve">1228*194*15</t>
  </si>
  <si>
    <t xml:space="preserve">湄屿礁褐</t>
  </si>
  <si>
    <t xml:space="preserve">LFSC946501</t>
  </si>
  <si>
    <t xml:space="preserve">拉丝漆面</t>
  </si>
  <si>
    <t xml:space="preserve">碧浪涴沙</t>
  </si>
  <si>
    <t xml:space="preserve">LFDC91101</t>
  </si>
  <si>
    <t xml:space="preserve">1210*167*15</t>
  </si>
  <si>
    <t xml:space="preserve">E0（除醛）</t>
  </si>
  <si>
    <t xml:space="preserve">九天揽月</t>
  </si>
  <si>
    <t xml:space="preserve">LFDC90201</t>
  </si>
  <si>
    <t xml:space="preserve">雪香云蔚</t>
  </si>
  <si>
    <t xml:space="preserve">LFDC93101</t>
  </si>
  <si>
    <t xml:space="preserve">金地褐石</t>
  </si>
  <si>
    <t xml:space="preserve">LFDC93201</t>
  </si>
  <si>
    <t xml:space="preserve">新贵</t>
  </si>
  <si>
    <t xml:space="preserve">醉墨吟</t>
  </si>
  <si>
    <t xml:space="preserve">LFDC32227</t>
  </si>
  <si>
    <t xml:space="preserve">哑光漆面</t>
  </si>
  <si>
    <t xml:space="preserve">实木复合地板   （金属漆）</t>
  </si>
  <si>
    <t xml:space="preserve">LFDC871201</t>
  </si>
  <si>
    <t xml:space="preserve">510*92*15</t>
  </si>
  <si>
    <t xml:space="preserve">平扣（正、反槽分装）</t>
  </si>
  <si>
    <t xml:space="preserve">实木地板</t>
  </si>
  <si>
    <t xml:space="preserve">艺术家</t>
  </si>
  <si>
    <t xml:space="preserve">巴黎春天</t>
  </si>
  <si>
    <t xml:space="preserve">LFSM52701</t>
  </si>
  <si>
    <t xml:space="preserve">910*153*18</t>
  </si>
  <si>
    <t xml:space="preserve">手抓纹漆面</t>
  </si>
  <si>
    <t xml:space="preserve">12片/箱</t>
  </si>
  <si>
    <t xml:space="preserve">梦笔生花</t>
  </si>
  <si>
    <t xml:space="preserve">LFDC90301</t>
  </si>
  <si>
    <t xml:space="preserve">6月发布，8月31日下架</t>
  </si>
  <si>
    <t xml:space="preserve">桦木</t>
  </si>
  <si>
    <t xml:space="preserve">风华流砂</t>
  </si>
  <si>
    <t xml:space="preserve">LFDC9513</t>
  </si>
  <si>
    <t xml:space="preserve">高岸深谷</t>
  </si>
  <si>
    <t xml:space="preserve">LFDC87127</t>
  </si>
  <si>
    <t xml:space="preserve">450*75*15</t>
  </si>
  <si>
    <t xml:space="preserve">60片/箱</t>
  </si>
  <si>
    <t xml:space="preserve">气象万千</t>
  </si>
  <si>
    <t xml:space="preserve">LFDC871101</t>
  </si>
  <si>
    <t xml:space="preserve">春风化雨</t>
  </si>
  <si>
    <t xml:space="preserve">LFDC87601</t>
  </si>
  <si>
    <t xml:space="preserve">纽敦豆</t>
  </si>
  <si>
    <t xml:space="preserve">云影清松</t>
  </si>
  <si>
    <t xml:space="preserve">LFSM5324-1</t>
  </si>
  <si>
    <t xml:space="preserve">910*123*18</t>
  </si>
  <si>
    <t xml:space="preserve">浅拉丝</t>
  </si>
  <si>
    <t xml:space="preserve">16片/箱</t>
  </si>
  <si>
    <t xml:space="preserve">爱丁堡</t>
  </si>
  <si>
    <t xml:space="preserve">LF8863</t>
  </si>
  <si>
    <t xml:space="preserve">1220*196*12</t>
  </si>
  <si>
    <t xml:space="preserve">松山野径</t>
  </si>
  <si>
    <t xml:space="preserve">LFDC229327</t>
  </si>
  <si>
    <t xml:space="preserve">1220*165*15</t>
  </si>
  <si>
    <t xml:space="preserve">水清绎色</t>
  </si>
  <si>
    <t xml:space="preserve">LF6502</t>
  </si>
  <si>
    <t xml:space="preserve">1220*198*12</t>
  </si>
  <si>
    <t xml:space="preserve">圣泰尔拼</t>
  </si>
  <si>
    <t xml:space="preserve">LF8875</t>
  </si>
  <si>
    <t xml:space="preserve">1220*302*12</t>
  </si>
  <si>
    <t xml:space="preserve">6片/箱</t>
  </si>
  <si>
    <t xml:space="preserve">哈瓦纳灰</t>
  </si>
  <si>
    <t xml:space="preserve">LFDC227201-1</t>
  </si>
  <si>
    <t xml:space="preserve">1220*195*15</t>
  </si>
  <si>
    <t xml:space="preserve">拼花</t>
  </si>
  <si>
    <t xml:space="preserve">春华秋实</t>
  </si>
  <si>
    <t xml:space="preserve">LFPH89501</t>
  </si>
  <si>
    <t xml:space="preserve">450*450*15</t>
  </si>
  <si>
    <t xml:space="preserve">唐木</t>
  </si>
  <si>
    <t xml:space="preserve">寒山卿行</t>
  </si>
  <si>
    <t xml:space="preserve">LFSM5139</t>
  </si>
  <si>
    <t xml:space="preserve">仿古</t>
  </si>
  <si>
    <t xml:space="preserve">雁城归雪</t>
  </si>
  <si>
    <t xml:space="preserve">LF6512</t>
  </si>
  <si>
    <t xml:space="preserve">暮云山居</t>
  </si>
  <si>
    <t xml:space="preserve">LFSC947201</t>
  </si>
  <si>
    <t xml:space="preserve">1220*193*15</t>
  </si>
  <si>
    <t xml:space="preserve">梅里银山</t>
  </si>
  <si>
    <t xml:space="preserve">LFSC946301</t>
  </si>
  <si>
    <t xml:space="preserve">1210*162*15</t>
  </si>
  <si>
    <t xml:space="preserve">林疏月影</t>
  </si>
  <si>
    <t xml:space="preserve">LF6821</t>
  </si>
  <si>
    <t xml:space="preserve">林溪草堂</t>
  </si>
  <si>
    <t xml:space="preserve">LF8891</t>
  </si>
  <si>
    <t xml:space="preserve">1218*298*12</t>
  </si>
  <si>
    <t xml:space="preserve">锦城春晓</t>
  </si>
  <si>
    <t xml:space="preserve">LF8892</t>
  </si>
  <si>
    <t xml:space="preserve">古韵流芳</t>
  </si>
  <si>
    <t xml:space="preserve">LFSC947301</t>
  </si>
  <si>
    <t xml:space="preserve">实木复合地板   （新三层）</t>
  </si>
  <si>
    <t xml:space="preserve">鱼骨5连拼</t>
  </si>
  <si>
    <t xml:space="preserve">LFSC857127</t>
  </si>
  <si>
    <t xml:space="preserve">480*300*15</t>
  </si>
  <si>
    <t xml:space="preserve">LFSC857101</t>
  </si>
  <si>
    <t xml:space="preserve">LFSC857201</t>
  </si>
  <si>
    <t xml:space="preserve">LFDC871301</t>
  </si>
  <si>
    <t xml:space="preserve">520*92*15</t>
  </si>
  <si>
    <t xml:space="preserve"> 产品价格清单（苏州地区门店双包落地）</t>
  </si>
  <si>
    <t xml:space="preserve">规格</t>
  </si>
  <si>
    <t xml:space="preserve">面层厚度（mm)</t>
  </si>
  <si>
    <t xml:space="preserve">金螳螂家战略合作（单位片含税出厂价</t>
  </si>
  <si>
    <t xml:space="preserve">原供货价(元/㎡）</t>
  </si>
  <si>
    <t xml:space="preserve">服务费用(元/㎡）（含测量、物流、搬运、退补货、售后等）</t>
  </si>
  <si>
    <t xml:space="preserve">落地供货价(元/㎡）</t>
  </si>
  <si>
    <t xml:space="preserve">落地      促销供货价   (元/㎡）</t>
  </si>
  <si>
    <t xml:space="preserve">门店      系统采购价   (元/㎡）</t>
  </si>
  <si>
    <t xml:space="preserve">门店促销      系统采购价   (元/㎡）</t>
  </si>
  <si>
    <t xml:space="preserve">通用型号对应具体型号</t>
  </si>
  <si>
    <t xml:space="preserve">全能王新三层</t>
  </si>
  <si>
    <t xml:space="preserve">全能王新三层通用</t>
  </si>
  <si>
    <t xml:space="preserve">LFSC947C12</t>
  </si>
  <si>
    <t xml:space="preserve">019471-C12、019472-C12、019473-C12、279471-C12、279472-C12</t>
  </si>
  <si>
    <t xml:space="preserve">各型号规格  见产品图片  不含安装</t>
  </si>
  <si>
    <t xml:space="preserve">LFSC947C19</t>
  </si>
  <si>
    <t xml:space="preserve">019471-C19、019472-C19、019473-C19、279471-C19、279472-C19</t>
  </si>
  <si>
    <t xml:space="preserve">LFSC947Y54</t>
  </si>
  <si>
    <t xml:space="preserve">019471-Y54、019472-Y54、019473-Y54、279471-Y54、279472-Y54</t>
  </si>
  <si>
    <t xml:space="preserve">备注：以上单价含税、运输。</t>
  </si>
  <si>
    <t xml:space="preserve">浸渍纸层压实木复合地板</t>
  </si>
  <si>
    <t xml:space="preserve">全能王多层</t>
  </si>
  <si>
    <t xml:space="preserve">全能王多层通用</t>
  </si>
  <si>
    <t xml:space="preserve">LFDC22900-1</t>
  </si>
  <si>
    <t xml:space="preserve">229701、229801、229901、2291201、2291301、2291501、2291601、2291701、229124</t>
  </si>
  <si>
    <t xml:space="preserve">LFDC22900-2</t>
  </si>
  <si>
    <t xml:space="preserve">229227、229129</t>
  </si>
  <si>
    <t xml:space="preserve">LFDC22900-3</t>
  </si>
  <si>
    <t xml:space="preserve">83901、83902、83903</t>
  </si>
  <si>
    <t xml:space="preserve">LFDC22900-4</t>
  </si>
  <si>
    <t xml:space="preserve">1232*198*14</t>
  </si>
  <si>
    <t xml:space="preserve">9474101、9474201、9474301</t>
  </si>
  <si>
    <t xml:space="preserve">LFDC22900-5</t>
  </si>
  <si>
    <t xml:space="preserve">1225*196*14</t>
  </si>
  <si>
    <t xml:space="preserve">82911、82912、82913、82916、82917、82918</t>
  </si>
  <si>
    <t xml:space="preserve">浸渍纸层压实木复合地板（新三层）</t>
  </si>
  <si>
    <t xml:space="preserve">LFSC94700-1</t>
  </si>
  <si>
    <t xml:space="preserve">947301、947501、947601、947701、947227、947224、947324</t>
  </si>
  <si>
    <t xml:space="preserve">LFSC94700-2</t>
  </si>
  <si>
    <t xml:space="preserve">浸渍纸层压实木复合地板（新三层鱼骨拼）</t>
  </si>
  <si>
    <t xml:space="preserve">全能王新三层鱼骨拼通用</t>
  </si>
  <si>
    <t xml:space="preserve">LFSC948700</t>
  </si>
  <si>
    <t xml:space="preserve">545*104*15</t>
  </si>
  <si>
    <t xml:space="preserve">30片/箱</t>
  </si>
  <si>
    <t xml:space="preserve">9487101、9487201、9487301、9487127</t>
  </si>
  <si>
    <t xml:space="preserve">LFSM61301-1</t>
  </si>
  <si>
    <t xml:space="preserve">14片/箱</t>
  </si>
  <si>
    <t xml:space="preserve">LFSM61301-3</t>
  </si>
  <si>
    <t xml:space="preserve">珍藏家</t>
  </si>
  <si>
    <t xml:space="preserve">LFSM63902-1</t>
  </si>
  <si>
    <t xml:space="preserve">910*120*18</t>
  </si>
  <si>
    <t xml:space="preserve">LFSM63901-1</t>
  </si>
  <si>
    <t xml:space="preserve">5039、5139、5339、52620</t>
  </si>
  <si>
    <t xml:space="preserve">苏州联丰木业有限公司之金螳螂专案小组名录</t>
  </si>
  <si>
    <t xml:space="preserve">姓名</t>
  </si>
  <si>
    <t xml:space="preserve">职务</t>
  </si>
  <si>
    <t xml:space="preserve">条线</t>
  </si>
  <si>
    <t xml:space="preserve">手机</t>
  </si>
  <si>
    <r>
      <rPr>
        <b val="true"/>
        <sz val="12"/>
        <rFont val="Times New Roman"/>
        <family val="0"/>
        <charset val="134"/>
      </rPr>
      <t xml:space="preserve">QQ</t>
    </r>
    <r>
      <rPr>
        <b val="true"/>
        <sz val="12"/>
        <rFont val="宋体"/>
        <family val="0"/>
        <charset val="134"/>
      </rPr>
      <t xml:space="preserve">及邮件</t>
    </r>
  </si>
  <si>
    <t xml:space="preserve">办公室电话</t>
  </si>
  <si>
    <t xml:space="preserve">传真</t>
  </si>
  <si>
    <t xml:space="preserve">李玉明</t>
  </si>
  <si>
    <t xml:space="preserve">总经理</t>
  </si>
  <si>
    <t xml:space="preserve">1150552410@qq.com</t>
  </si>
  <si>
    <t xml:space="preserve">0512-63869498</t>
  </si>
  <si>
    <t xml:space="preserve">0512-63869929</t>
  </si>
  <si>
    <t xml:space="preserve">阙晓晶</t>
  </si>
  <si>
    <t xml:space="preserve">大客户部部长</t>
  </si>
  <si>
    <t xml:space="preserve">371453416@qq.com</t>
  </si>
  <si>
    <t xml:space="preserve">0512-63068081</t>
  </si>
  <si>
    <t xml:space="preserve">冒小建</t>
  </si>
  <si>
    <t xml:space="preserve">销售管理部部长</t>
  </si>
  <si>
    <t xml:space="preserve">583372102@qq.com</t>
  </si>
  <si>
    <t xml:space="preserve">吴丽琴</t>
  </si>
  <si>
    <t xml:space="preserve">销售管理部主管</t>
  </si>
  <si>
    <t xml:space="preserve">3034135195@qq.com</t>
  </si>
  <si>
    <t xml:space="preserve">0512-63869558</t>
  </si>
  <si>
    <t xml:space="preserve">王德林</t>
  </si>
  <si>
    <t xml:space="preserve">项目专员</t>
  </si>
  <si>
    <t xml:space="preserve">490413480@qq.com</t>
  </si>
  <si>
    <t xml:space="preserve">0512-63869875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</si>
</sst>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0.00_);[RED]\(0.00\)"/>
    <numFmt numFmtId="167" formatCode="0.00_ "/>
    <numFmt numFmtId="168" formatCode="0_);[RED]\(0\)"/>
    <numFmt numFmtId="169" formatCode="0%"/>
    <numFmt numFmtId="170" formatCode="0_ "/>
    <numFmt numFmtId="171" formatCode="0.0_);[RED]\(0.0\)"/>
    <numFmt numFmtId="172" formatCode="0.0%"/>
  </numFmts>
  <fonts count="25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宋体"/>
      <family val="0"/>
      <charset val="134"/>
    </font>
    <font>
      <b val="true"/>
      <u val="single"/>
      <sz val="16"/>
      <name val="宋体"/>
      <family val="0"/>
      <charset val="134"/>
    </font>
    <font>
      <b val="true"/>
      <sz val="14"/>
      <name val="宋体"/>
      <family val="0"/>
      <charset val="134"/>
    </font>
    <font>
      <b val="true"/>
      <sz val="18"/>
      <name val="宋体"/>
      <family val="0"/>
      <charset val="134"/>
    </font>
    <font>
      <sz val="12"/>
      <color rgb="FF000000"/>
      <name val="宋体"/>
      <family val="0"/>
      <charset val="134"/>
    </font>
    <font>
      <b val="true"/>
      <sz val="12"/>
      <color rgb="FF000000"/>
      <name val="宋体"/>
      <family val="0"/>
      <charset val="134"/>
    </font>
    <font>
      <sz val="12"/>
      <color rgb="FF7030A0"/>
      <name val="宋体"/>
      <family val="0"/>
      <charset val="134"/>
    </font>
    <font>
      <b val="true"/>
      <sz val="11"/>
      <color rgb="FF000000"/>
      <name val="宋体"/>
      <family val="0"/>
      <charset val="134"/>
    </font>
    <font>
      <sz val="11"/>
      <color rgb="FF7030A0"/>
      <name val="宋体"/>
      <family val="0"/>
      <charset val="134"/>
    </font>
    <font>
      <b val="true"/>
      <sz val="12"/>
      <name val="宋体"/>
      <family val="0"/>
      <charset val="134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12"/>
      <name val="微软雅黑"/>
      <family val="0"/>
      <charset val="134"/>
    </font>
    <font>
      <sz val="12"/>
      <color rgb="FFFF0000"/>
      <name val="微软雅黑"/>
      <family val="0"/>
      <charset val="134"/>
    </font>
    <font>
      <b val="true"/>
      <sz val="16"/>
      <name val="宋体"/>
      <family val="0"/>
      <charset val="134"/>
    </font>
    <font>
      <sz val="11"/>
      <color rgb="FFFF0000"/>
      <name val="宋体"/>
      <family val="0"/>
      <charset val="134"/>
    </font>
    <font>
      <b val="true"/>
      <sz val="11"/>
      <color rgb="FFFF0000"/>
      <name val="宋体"/>
      <family val="0"/>
      <charset val="134"/>
    </font>
    <font>
      <sz val="14"/>
      <name val="微软雅黑"/>
      <family val="0"/>
      <charset val="134"/>
    </font>
    <font>
      <b val="true"/>
      <sz val="12"/>
      <name val="Times New Roman"/>
      <family val="0"/>
      <charset val="134"/>
    </font>
    <font>
      <u val="single"/>
      <sz val="12"/>
      <color rgb="FF0000FF"/>
      <name val="宋体"/>
      <family val="0"/>
      <charset val="134"/>
    </font>
    <font>
      <u val="single"/>
      <sz val="11"/>
      <color rgb="FF0000FF"/>
      <name val="宋体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E7E6E6"/>
      </patternFill>
    </fill>
    <fill>
      <patternFill patternType="solid">
        <fgColor rgb="FFE7E6E6"/>
        <bgColor rgb="FFFBE5D6"/>
      </patternFill>
    </fill>
    <fill>
      <patternFill patternType="solid">
        <fgColor rgb="FFED7D31"/>
        <bgColor rgb="FFFF8080"/>
      </patternFill>
    </fill>
    <fill>
      <patternFill patternType="solid">
        <fgColor rgb="FFFFC0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2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4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1" fontId="1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5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5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3" fillId="0" borderId="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72" fontId="13" fillId="0" borderId="1" xfId="19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7" fontId="4" fillId="7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70" fontId="14" fillId="0" borderId="1" xfId="19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5" fillId="6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7" fontId="15" fillId="7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7" fontId="15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7" fontId="19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4" fillId="6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7" fontId="14" fillId="7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7" fontId="14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0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70" fontId="19" fillId="0" borderId="1" xfId="19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1" xfId="19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72" fontId="14" fillId="0" borderId="1" xfId="19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6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19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21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 2" xfId="21"/>
    <cellStyle name="常规_订制品调研表-改" xfId="22"/>
    <cellStyle name="*unknown*" xfId="20" builtinId="8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23040</xdr:colOff>
      <xdr:row>18</xdr:row>
      <xdr:rowOff>131400</xdr:rowOff>
    </xdr:from>
    <xdr:to>
      <xdr:col>18</xdr:col>
      <xdr:colOff>23040</xdr:colOff>
      <xdr:row>20</xdr:row>
      <xdr:rowOff>57600</xdr:rowOff>
    </xdr:to>
    <xdr:pic>
      <xdr:nvPicPr>
        <xdr:cNvPr id="0" name="Picture 724" descr=""/>
        <xdr:cNvPicPr/>
      </xdr:nvPicPr>
      <xdr:blipFill>
        <a:blip r:embed="rId1"/>
        <a:stretch/>
      </xdr:blipFill>
      <xdr:spPr>
        <a:xfrm>
          <a:off x="15493680" y="9553680"/>
          <a:ext cx="0" cy="943200"/>
        </a:xfrm>
        <a:prstGeom prst="rect">
          <a:avLst/>
        </a:prstGeom>
        <a:ln w="9525">
          <a:noFill/>
        </a:ln>
      </xdr:spPr>
    </xdr:pic>
    <xdr:clientData/>
  </xdr:twoCellAnchor>
  <xdr:twoCellAnchor editAs="twoCell">
    <xdr:from>
      <xdr:col>18</xdr:col>
      <xdr:colOff>10080</xdr:colOff>
      <xdr:row>20</xdr:row>
      <xdr:rowOff>174960</xdr:rowOff>
    </xdr:from>
    <xdr:to>
      <xdr:col>18</xdr:col>
      <xdr:colOff>10080</xdr:colOff>
      <xdr:row>21</xdr:row>
      <xdr:rowOff>125280</xdr:rowOff>
    </xdr:to>
    <xdr:pic>
      <xdr:nvPicPr>
        <xdr:cNvPr id="1" name="Picture 725" descr=""/>
        <xdr:cNvPicPr/>
      </xdr:nvPicPr>
      <xdr:blipFill>
        <a:blip r:embed="rId2"/>
        <a:stretch/>
      </xdr:blipFill>
      <xdr:spPr>
        <a:xfrm>
          <a:off x="15480720" y="10614240"/>
          <a:ext cx="0" cy="459000"/>
        </a:xfrm>
        <a:prstGeom prst="rect">
          <a:avLst/>
        </a:prstGeom>
        <a:ln w="9525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1150552410@qq.com" TargetMode="External"/><Relationship Id="rId2" Type="http://schemas.openxmlformats.org/officeDocument/2006/relationships/hyperlink" Target="mailto:371453416@qq.com" TargetMode="External"/><Relationship Id="rId3" Type="http://schemas.openxmlformats.org/officeDocument/2006/relationships/hyperlink" Target="mailto:583372102@qq.com" TargetMode="External"/><Relationship Id="rId4" Type="http://schemas.openxmlformats.org/officeDocument/2006/relationships/hyperlink" Target="mailto:3034135195@qq.com" TargetMode="External"/><Relationship Id="rId5" Type="http://schemas.openxmlformats.org/officeDocument/2006/relationships/hyperlink" Target="mailto:490413480@qq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5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2" activeCellId="0" sqref="H2"/>
    </sheetView>
  </sheetViews>
  <sheetFormatPr defaultColWidth="9.01953125" defaultRowHeight="14.4" zeroHeight="false" outlineLevelRow="0" outlineLevelCol="0"/>
  <cols>
    <col collapsed="false" customWidth="true" hidden="false" outlineLevel="0" max="1" min="1" style="0" width="7.77"/>
    <col collapsed="false" customWidth="true" hidden="false" outlineLevel="0" max="2" min="2" style="0" width="16.38"/>
    <col collapsed="false" customWidth="true" hidden="false" outlineLevel="0" max="3" min="3" style="0" width="32.65"/>
    <col collapsed="false" customWidth="true" hidden="false" outlineLevel="0" max="4" min="4" style="0" width="14.84"/>
    <col collapsed="false" customWidth="true" hidden="false" outlineLevel="0" max="5" min="5" style="0" width="16.58"/>
    <col collapsed="false" customWidth="true" hidden="false" outlineLevel="0" max="6" min="6" style="0" width="21.38"/>
    <col collapsed="false" customWidth="true" hidden="false" outlineLevel="0" max="7" min="7" style="0" width="24.22"/>
    <col collapsed="false" customWidth="true" hidden="false" outlineLevel="0" max="8" min="8" style="0" width="19.58"/>
    <col collapsed="false" customWidth="true" hidden="false" outlineLevel="0" max="9" min="9" style="0" width="11.24"/>
    <col collapsed="false" customWidth="true" hidden="false" outlineLevel="0" max="11" min="11" style="0" width="15"/>
    <col collapsed="false" customWidth="true" hidden="false" outlineLevel="0" max="13" min="13" style="0" width="11.24"/>
    <col collapsed="false" customWidth="true" hidden="false" outlineLevel="0" max="16" min="15" style="0" width="12.31"/>
    <col collapsed="false" customWidth="true" hidden="false" outlineLevel="0" max="18" min="17" style="0" width="12.5"/>
    <col collapsed="false" customWidth="true" hidden="false" outlineLevel="0" max="19" min="19" style="0" width="15.54"/>
    <col collapsed="false" customWidth="true" hidden="false" outlineLevel="0" max="20" min="20" style="0" width="11.96"/>
    <col collapsed="false" customWidth="true" hidden="false" outlineLevel="0" max="21" min="21" style="0" width="11.25"/>
    <col collapsed="false" customWidth="true" hidden="false" outlineLevel="0" max="22" min="22" style="0" width="19.43"/>
  </cols>
  <sheetData>
    <row r="1" customFormat="false" ht="40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customFormat="false" ht="69.6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4" t="s">
        <v>16</v>
      </c>
      <c r="Q2" s="3" t="s">
        <v>17</v>
      </c>
      <c r="R2" s="3" t="s">
        <v>18</v>
      </c>
      <c r="S2" s="3" t="s">
        <v>19</v>
      </c>
      <c r="T2" s="5" t="s">
        <v>20</v>
      </c>
      <c r="U2" s="3" t="s">
        <v>21</v>
      </c>
      <c r="V2" s="6" t="s">
        <v>22</v>
      </c>
    </row>
    <row r="3" customFormat="false" ht="35" hidden="false" customHeight="true" outlineLevel="0" collapsed="false">
      <c r="A3" s="7" t="n">
        <v>1</v>
      </c>
      <c r="B3" s="8" t="s">
        <v>23</v>
      </c>
      <c r="C3" s="9" t="s">
        <v>24</v>
      </c>
      <c r="D3" s="9" t="s">
        <v>25</v>
      </c>
      <c r="E3" s="10" t="s">
        <v>26</v>
      </c>
      <c r="F3" s="9" t="s">
        <v>27</v>
      </c>
      <c r="G3" s="11" t="s">
        <v>28</v>
      </c>
      <c r="H3" s="9" t="s">
        <v>29</v>
      </c>
      <c r="I3" s="9" t="n">
        <v>1.2</v>
      </c>
      <c r="J3" s="7" t="s">
        <v>30</v>
      </c>
      <c r="K3" s="12" t="s">
        <v>31</v>
      </c>
      <c r="L3" s="10" t="s">
        <v>32</v>
      </c>
      <c r="M3" s="11" t="s">
        <v>33</v>
      </c>
      <c r="N3" s="10" t="s">
        <v>34</v>
      </c>
      <c r="O3" s="10" t="s">
        <v>35</v>
      </c>
      <c r="P3" s="13" t="n">
        <v>18.6</v>
      </c>
      <c r="Q3" s="14" t="s">
        <v>36</v>
      </c>
      <c r="R3" s="15" t="s">
        <v>37</v>
      </c>
      <c r="S3" s="16" t="n">
        <f aca="false">U3*1.21*0.163</f>
        <v>27.41497</v>
      </c>
      <c r="T3" s="17" t="s">
        <v>38</v>
      </c>
      <c r="U3" s="11" t="n">
        <v>139</v>
      </c>
      <c r="V3" s="9"/>
    </row>
    <row r="4" customFormat="false" ht="38" hidden="false" customHeight="true" outlineLevel="0" collapsed="false">
      <c r="A4" s="7" t="n">
        <v>2</v>
      </c>
      <c r="B4" s="8" t="s">
        <v>23</v>
      </c>
      <c r="C4" s="9" t="s">
        <v>24</v>
      </c>
      <c r="D4" s="9" t="s">
        <v>25</v>
      </c>
      <c r="E4" s="10" t="s">
        <v>26</v>
      </c>
      <c r="F4" s="9" t="s">
        <v>39</v>
      </c>
      <c r="G4" s="11" t="s">
        <v>40</v>
      </c>
      <c r="H4" s="9" t="s">
        <v>29</v>
      </c>
      <c r="I4" s="9" t="n">
        <v>1.2</v>
      </c>
      <c r="J4" s="7" t="s">
        <v>30</v>
      </c>
      <c r="K4" s="12" t="s">
        <v>31</v>
      </c>
      <c r="L4" s="10" t="s">
        <v>32</v>
      </c>
      <c r="M4" s="11" t="s">
        <v>33</v>
      </c>
      <c r="N4" s="10" t="s">
        <v>34</v>
      </c>
      <c r="O4" s="10" t="s">
        <v>35</v>
      </c>
      <c r="P4" s="13" t="n">
        <v>18.6</v>
      </c>
      <c r="Q4" s="14" t="s">
        <v>36</v>
      </c>
      <c r="R4" s="15" t="s">
        <v>37</v>
      </c>
      <c r="S4" s="16" t="n">
        <f aca="false">U4*1.21*0.163</f>
        <v>27.41497</v>
      </c>
      <c r="T4" s="17" t="s">
        <v>38</v>
      </c>
      <c r="U4" s="11" t="n">
        <v>139</v>
      </c>
      <c r="V4" s="9"/>
    </row>
    <row r="5" customFormat="false" ht="39" hidden="false" customHeight="true" outlineLevel="0" collapsed="false">
      <c r="A5" s="7" t="n">
        <v>3</v>
      </c>
      <c r="B5" s="8" t="s">
        <v>23</v>
      </c>
      <c r="C5" s="18" t="s">
        <v>41</v>
      </c>
      <c r="D5" s="19" t="s">
        <v>25</v>
      </c>
      <c r="E5" s="10" t="s">
        <v>26</v>
      </c>
      <c r="F5" s="20" t="s">
        <v>42</v>
      </c>
      <c r="G5" s="21" t="s">
        <v>43</v>
      </c>
      <c r="H5" s="19" t="s">
        <v>44</v>
      </c>
      <c r="I5" s="19" t="n">
        <v>0.6</v>
      </c>
      <c r="J5" s="7" t="s">
        <v>30</v>
      </c>
      <c r="K5" s="10" t="s">
        <v>45</v>
      </c>
      <c r="L5" s="10" t="s">
        <v>32</v>
      </c>
      <c r="M5" s="22" t="s">
        <v>46</v>
      </c>
      <c r="N5" s="10" t="s">
        <v>34</v>
      </c>
      <c r="O5" s="10" t="s">
        <v>35</v>
      </c>
      <c r="P5" s="13" t="n">
        <v>16.3</v>
      </c>
      <c r="Q5" s="14" t="s">
        <v>36</v>
      </c>
      <c r="R5" s="15" t="s">
        <v>37</v>
      </c>
      <c r="S5" s="14" t="n">
        <f aca="false">U5*1.21*0.163</f>
        <v>27.02051</v>
      </c>
      <c r="T5" s="17" t="s">
        <v>38</v>
      </c>
      <c r="U5" s="7" t="n">
        <v>137</v>
      </c>
      <c r="V5" s="23"/>
    </row>
    <row r="6" customFormat="false" ht="39" hidden="false" customHeight="true" outlineLevel="0" collapsed="false">
      <c r="A6" s="7" t="n">
        <v>4</v>
      </c>
      <c r="B6" s="8" t="s">
        <v>23</v>
      </c>
      <c r="C6" s="18" t="s">
        <v>41</v>
      </c>
      <c r="D6" s="19" t="s">
        <v>25</v>
      </c>
      <c r="E6" s="7" t="s">
        <v>47</v>
      </c>
      <c r="F6" s="24" t="s">
        <v>48</v>
      </c>
      <c r="G6" s="25" t="s">
        <v>49</v>
      </c>
      <c r="H6" s="19" t="s">
        <v>50</v>
      </c>
      <c r="I6" s="9" t="n">
        <v>0.6</v>
      </c>
      <c r="J6" s="7" t="s">
        <v>30</v>
      </c>
      <c r="K6" s="10" t="s">
        <v>45</v>
      </c>
      <c r="L6" s="10" t="s">
        <v>51</v>
      </c>
      <c r="M6" s="22" t="s">
        <v>46</v>
      </c>
      <c r="N6" s="10" t="s">
        <v>34</v>
      </c>
      <c r="O6" s="10" t="s">
        <v>52</v>
      </c>
      <c r="P6" s="13" t="n">
        <v>18.6</v>
      </c>
      <c r="Q6" s="14" t="s">
        <v>36</v>
      </c>
      <c r="R6" s="15" t="s">
        <v>37</v>
      </c>
      <c r="S6" s="14" t="n">
        <f aca="false">U6*0.57*0.095</f>
        <v>8.664</v>
      </c>
      <c r="T6" s="17" t="s">
        <v>38</v>
      </c>
      <c r="U6" s="7" t="n">
        <v>160</v>
      </c>
      <c r="V6" s="23"/>
    </row>
    <row r="7" customFormat="false" ht="39" hidden="false" customHeight="true" outlineLevel="0" collapsed="false">
      <c r="A7" s="7" t="n">
        <v>5</v>
      </c>
      <c r="B7" s="8" t="s">
        <v>23</v>
      </c>
      <c r="C7" s="18" t="s">
        <v>41</v>
      </c>
      <c r="D7" s="19" t="s">
        <v>25</v>
      </c>
      <c r="E7" s="12" t="s">
        <v>53</v>
      </c>
      <c r="F7" s="24" t="s">
        <v>48</v>
      </c>
      <c r="G7" s="25" t="s">
        <v>54</v>
      </c>
      <c r="H7" s="19" t="s">
        <v>55</v>
      </c>
      <c r="I7" s="9" t="n">
        <v>0.6</v>
      </c>
      <c r="J7" s="7" t="s">
        <v>30</v>
      </c>
      <c r="K7" s="10" t="s">
        <v>45</v>
      </c>
      <c r="L7" s="10" t="s">
        <v>51</v>
      </c>
      <c r="M7" s="22" t="s">
        <v>46</v>
      </c>
      <c r="N7" s="10" t="s">
        <v>34</v>
      </c>
      <c r="O7" s="10" t="s">
        <v>52</v>
      </c>
      <c r="P7" s="13" t="n">
        <v>16.4</v>
      </c>
      <c r="Q7" s="14" t="s">
        <v>36</v>
      </c>
      <c r="R7" s="15" t="s">
        <v>37</v>
      </c>
      <c r="S7" s="14" t="n">
        <f aca="false">U7*0.55*0.095</f>
        <v>9.66625</v>
      </c>
      <c r="T7" s="17" t="s">
        <v>38</v>
      </c>
      <c r="U7" s="7" t="n">
        <v>185</v>
      </c>
      <c r="V7" s="23"/>
    </row>
    <row r="8" customFormat="false" ht="39" hidden="false" customHeight="true" outlineLevel="0" collapsed="false">
      <c r="A8" s="7" t="n">
        <v>6</v>
      </c>
      <c r="B8" s="8" t="s">
        <v>23</v>
      </c>
      <c r="C8" s="18" t="s">
        <v>41</v>
      </c>
      <c r="D8" s="19" t="s">
        <v>25</v>
      </c>
      <c r="E8" s="10" t="s">
        <v>26</v>
      </c>
      <c r="F8" s="20" t="s">
        <v>56</v>
      </c>
      <c r="G8" s="21" t="s">
        <v>57</v>
      </c>
      <c r="H8" s="19" t="s">
        <v>44</v>
      </c>
      <c r="I8" s="19" t="n">
        <v>0.6</v>
      </c>
      <c r="J8" s="7" t="s">
        <v>30</v>
      </c>
      <c r="K8" s="10" t="s">
        <v>45</v>
      </c>
      <c r="L8" s="10" t="s">
        <v>32</v>
      </c>
      <c r="M8" s="22" t="s">
        <v>46</v>
      </c>
      <c r="N8" s="10" t="s">
        <v>34</v>
      </c>
      <c r="O8" s="10" t="s">
        <v>35</v>
      </c>
      <c r="P8" s="13" t="n">
        <v>16.3</v>
      </c>
      <c r="Q8" s="14" t="s">
        <v>36</v>
      </c>
      <c r="R8" s="15" t="s">
        <v>37</v>
      </c>
      <c r="S8" s="14" t="n">
        <f aca="false">U8*1.21*0.163</f>
        <v>27.02051</v>
      </c>
      <c r="T8" s="17" t="s">
        <v>38</v>
      </c>
      <c r="U8" s="7" t="n">
        <v>137</v>
      </c>
      <c r="V8" s="23"/>
    </row>
    <row r="9" customFormat="false" ht="39" hidden="false" customHeight="true" outlineLevel="0" collapsed="false">
      <c r="A9" s="7" t="n">
        <v>7</v>
      </c>
      <c r="B9" s="8" t="s">
        <v>23</v>
      </c>
      <c r="C9" s="18" t="s">
        <v>41</v>
      </c>
      <c r="D9" s="19" t="s">
        <v>25</v>
      </c>
      <c r="E9" s="7" t="s">
        <v>47</v>
      </c>
      <c r="F9" s="24" t="s">
        <v>58</v>
      </c>
      <c r="G9" s="25" t="s">
        <v>59</v>
      </c>
      <c r="H9" s="19" t="s">
        <v>50</v>
      </c>
      <c r="I9" s="9" t="n">
        <v>0.6</v>
      </c>
      <c r="J9" s="7" t="s">
        <v>30</v>
      </c>
      <c r="K9" s="10" t="s">
        <v>45</v>
      </c>
      <c r="L9" s="10" t="s">
        <v>51</v>
      </c>
      <c r="M9" s="22" t="s">
        <v>46</v>
      </c>
      <c r="N9" s="10" t="s">
        <v>34</v>
      </c>
      <c r="O9" s="10" t="s">
        <v>52</v>
      </c>
      <c r="P9" s="13" t="n">
        <v>18.6</v>
      </c>
      <c r="Q9" s="14" t="s">
        <v>36</v>
      </c>
      <c r="R9" s="15" t="s">
        <v>37</v>
      </c>
      <c r="S9" s="14" t="n">
        <f aca="false">U9*0.57*0.095</f>
        <v>8.664</v>
      </c>
      <c r="T9" s="17" t="s">
        <v>38</v>
      </c>
      <c r="U9" s="7" t="n">
        <v>160</v>
      </c>
      <c r="V9" s="23"/>
    </row>
    <row r="10" customFormat="false" ht="39" hidden="false" customHeight="true" outlineLevel="0" collapsed="false">
      <c r="A10" s="7" t="n">
        <v>8</v>
      </c>
      <c r="B10" s="8" t="s">
        <v>23</v>
      </c>
      <c r="C10" s="18" t="s">
        <v>41</v>
      </c>
      <c r="D10" s="19" t="s">
        <v>25</v>
      </c>
      <c r="E10" s="12" t="s">
        <v>53</v>
      </c>
      <c r="F10" s="24" t="s">
        <v>58</v>
      </c>
      <c r="G10" s="25" t="s">
        <v>60</v>
      </c>
      <c r="H10" s="19" t="s">
        <v>55</v>
      </c>
      <c r="I10" s="19" t="n">
        <v>0.6</v>
      </c>
      <c r="J10" s="7" t="s">
        <v>30</v>
      </c>
      <c r="K10" s="10" t="s">
        <v>45</v>
      </c>
      <c r="L10" s="10" t="s">
        <v>51</v>
      </c>
      <c r="M10" s="22" t="s">
        <v>46</v>
      </c>
      <c r="N10" s="10" t="s">
        <v>34</v>
      </c>
      <c r="O10" s="10" t="s">
        <v>52</v>
      </c>
      <c r="P10" s="13" t="n">
        <v>17.8</v>
      </c>
      <c r="Q10" s="14" t="s">
        <v>36</v>
      </c>
      <c r="R10" s="15" t="s">
        <v>37</v>
      </c>
      <c r="S10" s="14" t="n">
        <f aca="false">U10*0.55*0.095</f>
        <v>9.66625</v>
      </c>
      <c r="T10" s="17" t="s">
        <v>38</v>
      </c>
      <c r="U10" s="7" t="n">
        <v>185</v>
      </c>
      <c r="V10" s="23"/>
    </row>
    <row r="11" customFormat="false" ht="39" hidden="false" customHeight="true" outlineLevel="0" collapsed="false">
      <c r="A11" s="7" t="n">
        <v>9</v>
      </c>
      <c r="B11" s="8" t="s">
        <v>23</v>
      </c>
      <c r="C11" s="18" t="s">
        <v>41</v>
      </c>
      <c r="D11" s="19" t="s">
        <v>25</v>
      </c>
      <c r="E11" s="10" t="s">
        <v>26</v>
      </c>
      <c r="F11" s="26" t="s">
        <v>61</v>
      </c>
      <c r="G11" s="21" t="s">
        <v>62</v>
      </c>
      <c r="H11" s="19" t="s">
        <v>44</v>
      </c>
      <c r="I11" s="19" t="n">
        <v>0.6</v>
      </c>
      <c r="J11" s="7" t="s">
        <v>30</v>
      </c>
      <c r="K11" s="10" t="s">
        <v>45</v>
      </c>
      <c r="L11" s="10" t="s">
        <v>32</v>
      </c>
      <c r="M11" s="22" t="s">
        <v>46</v>
      </c>
      <c r="N11" s="10" t="s">
        <v>34</v>
      </c>
      <c r="O11" s="10" t="s">
        <v>35</v>
      </c>
      <c r="P11" s="13" t="n">
        <v>17.1</v>
      </c>
      <c r="Q11" s="14" t="s">
        <v>36</v>
      </c>
      <c r="R11" s="15" t="s">
        <v>37</v>
      </c>
      <c r="S11" s="14" t="n">
        <f aca="false">U11*1.21*0.163</f>
        <v>27.02051</v>
      </c>
      <c r="T11" s="17" t="s">
        <v>38</v>
      </c>
      <c r="U11" s="27" t="n">
        <v>137</v>
      </c>
      <c r="V11" s="23"/>
    </row>
    <row r="12" customFormat="false" ht="39" hidden="false" customHeight="true" outlineLevel="0" collapsed="false">
      <c r="A12" s="7" t="n">
        <v>10</v>
      </c>
      <c r="B12" s="8" t="s">
        <v>23</v>
      </c>
      <c r="C12" s="18" t="s">
        <v>41</v>
      </c>
      <c r="D12" s="19" t="s">
        <v>25</v>
      </c>
      <c r="E12" s="7" t="s">
        <v>47</v>
      </c>
      <c r="F12" s="28" t="s">
        <v>63</v>
      </c>
      <c r="G12" s="25" t="s">
        <v>64</v>
      </c>
      <c r="H12" s="19" t="s">
        <v>50</v>
      </c>
      <c r="I12" s="19" t="n">
        <v>0.6</v>
      </c>
      <c r="J12" s="7" t="s">
        <v>30</v>
      </c>
      <c r="K12" s="10" t="s">
        <v>45</v>
      </c>
      <c r="L12" s="10" t="s">
        <v>51</v>
      </c>
      <c r="M12" s="22" t="s">
        <v>46</v>
      </c>
      <c r="N12" s="10" t="s">
        <v>34</v>
      </c>
      <c r="O12" s="10" t="s">
        <v>52</v>
      </c>
      <c r="P12" s="13" t="n">
        <v>17.8</v>
      </c>
      <c r="Q12" s="14" t="s">
        <v>36</v>
      </c>
      <c r="R12" s="15" t="s">
        <v>37</v>
      </c>
      <c r="S12" s="14" t="n">
        <f aca="false">U12*0.57*0.095</f>
        <v>8.664</v>
      </c>
      <c r="T12" s="17" t="s">
        <v>38</v>
      </c>
      <c r="U12" s="7" t="n">
        <v>160</v>
      </c>
      <c r="V12" s="23"/>
    </row>
    <row r="13" customFormat="false" ht="39" hidden="false" customHeight="true" outlineLevel="0" collapsed="false">
      <c r="A13" s="7" t="n">
        <v>11</v>
      </c>
      <c r="B13" s="8" t="s">
        <v>23</v>
      </c>
      <c r="C13" s="18" t="s">
        <v>41</v>
      </c>
      <c r="D13" s="19" t="s">
        <v>25</v>
      </c>
      <c r="E13" s="12" t="s">
        <v>53</v>
      </c>
      <c r="F13" s="28" t="s">
        <v>63</v>
      </c>
      <c r="G13" s="25" t="s">
        <v>65</v>
      </c>
      <c r="H13" s="19" t="s">
        <v>55</v>
      </c>
      <c r="I13" s="19" t="n">
        <v>0.6</v>
      </c>
      <c r="J13" s="7" t="s">
        <v>30</v>
      </c>
      <c r="K13" s="10" t="s">
        <v>45</v>
      </c>
      <c r="L13" s="10" t="s">
        <v>51</v>
      </c>
      <c r="M13" s="22" t="s">
        <v>46</v>
      </c>
      <c r="N13" s="10" t="s">
        <v>34</v>
      </c>
      <c r="O13" s="10" t="s">
        <v>52</v>
      </c>
      <c r="P13" s="13" t="n">
        <v>18.1</v>
      </c>
      <c r="Q13" s="14" t="s">
        <v>36</v>
      </c>
      <c r="R13" s="15" t="s">
        <v>37</v>
      </c>
      <c r="S13" s="14" t="n">
        <f aca="false">U13*0.55*0.095</f>
        <v>9.66625</v>
      </c>
      <c r="T13" s="17" t="s">
        <v>38</v>
      </c>
      <c r="U13" s="7" t="n">
        <v>185</v>
      </c>
      <c r="V13" s="23"/>
    </row>
    <row r="14" customFormat="false" ht="39" hidden="false" customHeight="true" outlineLevel="0" collapsed="false">
      <c r="A14" s="7" t="n">
        <v>12</v>
      </c>
      <c r="B14" s="8" t="s">
        <v>23</v>
      </c>
      <c r="C14" s="18" t="s">
        <v>41</v>
      </c>
      <c r="D14" s="19" t="s">
        <v>25</v>
      </c>
      <c r="E14" s="10" t="s">
        <v>26</v>
      </c>
      <c r="F14" s="26" t="s">
        <v>66</v>
      </c>
      <c r="G14" s="21" t="s">
        <v>67</v>
      </c>
      <c r="H14" s="19" t="s">
        <v>44</v>
      </c>
      <c r="I14" s="19" t="n">
        <v>0.6</v>
      </c>
      <c r="J14" s="7" t="s">
        <v>30</v>
      </c>
      <c r="K14" s="10" t="s">
        <v>45</v>
      </c>
      <c r="L14" s="10" t="s">
        <v>32</v>
      </c>
      <c r="M14" s="22" t="s">
        <v>46</v>
      </c>
      <c r="N14" s="10" t="s">
        <v>34</v>
      </c>
      <c r="O14" s="10" t="s">
        <v>35</v>
      </c>
      <c r="P14" s="13" t="n">
        <v>17.6</v>
      </c>
      <c r="Q14" s="14" t="s">
        <v>36</v>
      </c>
      <c r="R14" s="15" t="s">
        <v>37</v>
      </c>
      <c r="S14" s="14" t="n">
        <f aca="false">U14*1.21*0.163</f>
        <v>27.02051</v>
      </c>
      <c r="T14" s="17" t="s">
        <v>38</v>
      </c>
      <c r="U14" s="27" t="n">
        <v>137</v>
      </c>
      <c r="V14" s="23"/>
    </row>
    <row r="15" customFormat="false" ht="39" hidden="false" customHeight="true" outlineLevel="0" collapsed="false">
      <c r="A15" s="7" t="n">
        <v>13</v>
      </c>
      <c r="B15" s="8" t="s">
        <v>23</v>
      </c>
      <c r="C15" s="18" t="s">
        <v>41</v>
      </c>
      <c r="D15" s="19" t="s">
        <v>25</v>
      </c>
      <c r="E15" s="7" t="s">
        <v>47</v>
      </c>
      <c r="F15" s="28" t="s">
        <v>68</v>
      </c>
      <c r="G15" s="25" t="s">
        <v>69</v>
      </c>
      <c r="H15" s="19" t="s">
        <v>50</v>
      </c>
      <c r="I15" s="19" t="n">
        <v>0.6</v>
      </c>
      <c r="J15" s="7" t="s">
        <v>30</v>
      </c>
      <c r="K15" s="10" t="s">
        <v>45</v>
      </c>
      <c r="L15" s="10" t="s">
        <v>51</v>
      </c>
      <c r="M15" s="22" t="s">
        <v>46</v>
      </c>
      <c r="N15" s="10" t="s">
        <v>34</v>
      </c>
      <c r="O15" s="10" t="s">
        <v>52</v>
      </c>
      <c r="P15" s="13" t="n">
        <v>18.1</v>
      </c>
      <c r="Q15" s="14" t="s">
        <v>36</v>
      </c>
      <c r="R15" s="15" t="s">
        <v>37</v>
      </c>
      <c r="S15" s="14" t="n">
        <f aca="false">U15*0.57*0.095</f>
        <v>8.664</v>
      </c>
      <c r="T15" s="17" t="s">
        <v>38</v>
      </c>
      <c r="U15" s="7" t="n">
        <v>160</v>
      </c>
      <c r="V15" s="23"/>
    </row>
    <row r="16" customFormat="false" ht="39" hidden="false" customHeight="true" outlineLevel="0" collapsed="false">
      <c r="A16" s="7" t="n">
        <v>14</v>
      </c>
      <c r="B16" s="8" t="s">
        <v>23</v>
      </c>
      <c r="C16" s="18" t="s">
        <v>41</v>
      </c>
      <c r="D16" s="19" t="s">
        <v>25</v>
      </c>
      <c r="E16" s="12" t="s">
        <v>53</v>
      </c>
      <c r="F16" s="28" t="s">
        <v>68</v>
      </c>
      <c r="G16" s="25" t="s">
        <v>70</v>
      </c>
      <c r="H16" s="19" t="s">
        <v>55</v>
      </c>
      <c r="I16" s="19" t="n">
        <v>0.6</v>
      </c>
      <c r="J16" s="7" t="s">
        <v>30</v>
      </c>
      <c r="K16" s="10" t="s">
        <v>45</v>
      </c>
      <c r="L16" s="10" t="s">
        <v>51</v>
      </c>
      <c r="M16" s="22" t="s">
        <v>46</v>
      </c>
      <c r="N16" s="10" t="s">
        <v>34</v>
      </c>
      <c r="O16" s="10" t="s">
        <v>52</v>
      </c>
      <c r="P16" s="13" t="n">
        <v>18.9</v>
      </c>
      <c r="Q16" s="14" t="s">
        <v>36</v>
      </c>
      <c r="R16" s="15" t="s">
        <v>37</v>
      </c>
      <c r="S16" s="14" t="n">
        <f aca="false">U16*0.55*0.095</f>
        <v>9.66625</v>
      </c>
      <c r="T16" s="17" t="s">
        <v>38</v>
      </c>
      <c r="U16" s="7" t="n">
        <v>185</v>
      </c>
      <c r="V16" s="23"/>
    </row>
    <row r="17" customFormat="false" ht="39" hidden="false" customHeight="true" outlineLevel="0" collapsed="false">
      <c r="A17" s="7" t="n">
        <v>15</v>
      </c>
      <c r="B17" s="8" t="s">
        <v>23</v>
      </c>
      <c r="C17" s="18" t="s">
        <v>41</v>
      </c>
      <c r="D17" s="29" t="s">
        <v>71</v>
      </c>
      <c r="E17" s="10" t="s">
        <v>26</v>
      </c>
      <c r="F17" s="26" t="s">
        <v>72</v>
      </c>
      <c r="G17" s="21" t="s">
        <v>73</v>
      </c>
      <c r="H17" s="19" t="s">
        <v>44</v>
      </c>
      <c r="I17" s="19" t="n">
        <v>0.6</v>
      </c>
      <c r="J17" s="7" t="s">
        <v>30</v>
      </c>
      <c r="K17" s="10" t="s">
        <v>45</v>
      </c>
      <c r="L17" s="10" t="s">
        <v>32</v>
      </c>
      <c r="M17" s="22" t="s">
        <v>46</v>
      </c>
      <c r="N17" s="10" t="s">
        <v>34</v>
      </c>
      <c r="O17" s="10" t="s">
        <v>35</v>
      </c>
      <c r="P17" s="13" t="n">
        <v>17.6</v>
      </c>
      <c r="Q17" s="14" t="s">
        <v>36</v>
      </c>
      <c r="R17" s="15" t="s">
        <v>37</v>
      </c>
      <c r="S17" s="14" t="n">
        <f aca="false">U17*1.21*0.163</f>
        <v>28.99281</v>
      </c>
      <c r="T17" s="17" t="s">
        <v>38</v>
      </c>
      <c r="U17" s="27" t="n">
        <v>147</v>
      </c>
      <c r="V17" s="23"/>
    </row>
    <row r="18" customFormat="false" ht="49" hidden="false" customHeight="true" outlineLevel="0" collapsed="false">
      <c r="A18" s="7" t="n">
        <v>16</v>
      </c>
      <c r="B18" s="8" t="s">
        <v>23</v>
      </c>
      <c r="C18" s="18" t="s">
        <v>41</v>
      </c>
      <c r="D18" s="29" t="s">
        <v>71</v>
      </c>
      <c r="E18" s="7" t="s">
        <v>47</v>
      </c>
      <c r="F18" s="28" t="s">
        <v>72</v>
      </c>
      <c r="G18" s="25" t="s">
        <v>74</v>
      </c>
      <c r="H18" s="19" t="s">
        <v>50</v>
      </c>
      <c r="I18" s="9" t="n">
        <v>1.2</v>
      </c>
      <c r="J18" s="7" t="s">
        <v>30</v>
      </c>
      <c r="K18" s="10" t="s">
        <v>45</v>
      </c>
      <c r="L18" s="10" t="s">
        <v>51</v>
      </c>
      <c r="M18" s="22" t="s">
        <v>46</v>
      </c>
      <c r="N18" s="10" t="s">
        <v>34</v>
      </c>
      <c r="O18" s="10" t="s">
        <v>52</v>
      </c>
      <c r="P18" s="13" t="n">
        <v>18.6</v>
      </c>
      <c r="Q18" s="14" t="s">
        <v>36</v>
      </c>
      <c r="R18" s="15" t="s">
        <v>37</v>
      </c>
      <c r="S18" s="14" t="n">
        <f aca="false">U18*0.57*0.095</f>
        <v>9.747</v>
      </c>
      <c r="T18" s="17" t="s">
        <v>38</v>
      </c>
      <c r="U18" s="7" t="n">
        <v>180</v>
      </c>
      <c r="V18" s="23"/>
    </row>
    <row r="19" customFormat="false" ht="54" hidden="false" customHeight="true" outlineLevel="0" collapsed="false">
      <c r="A19" s="7" t="n">
        <v>17</v>
      </c>
      <c r="B19" s="8" t="s">
        <v>23</v>
      </c>
      <c r="C19" s="18" t="s">
        <v>41</v>
      </c>
      <c r="D19" s="29" t="s">
        <v>71</v>
      </c>
      <c r="E19" s="12" t="s">
        <v>53</v>
      </c>
      <c r="F19" s="28" t="s">
        <v>72</v>
      </c>
      <c r="G19" s="25" t="s">
        <v>75</v>
      </c>
      <c r="H19" s="19" t="s">
        <v>55</v>
      </c>
      <c r="I19" s="9" t="n">
        <v>1.2</v>
      </c>
      <c r="J19" s="7" t="s">
        <v>30</v>
      </c>
      <c r="K19" s="10" t="s">
        <v>45</v>
      </c>
      <c r="L19" s="10" t="s">
        <v>51</v>
      </c>
      <c r="M19" s="22" t="s">
        <v>46</v>
      </c>
      <c r="N19" s="10" t="s">
        <v>34</v>
      </c>
      <c r="O19" s="10" t="s">
        <v>52</v>
      </c>
      <c r="P19" s="13" t="n">
        <v>18.6</v>
      </c>
      <c r="Q19" s="14" t="s">
        <v>36</v>
      </c>
      <c r="R19" s="15" t="s">
        <v>37</v>
      </c>
      <c r="S19" s="14" t="n">
        <f aca="false">U19*0.55*0.095</f>
        <v>10.71125</v>
      </c>
      <c r="T19" s="17" t="s">
        <v>38</v>
      </c>
      <c r="U19" s="7" t="n">
        <v>205</v>
      </c>
      <c r="V19" s="23"/>
    </row>
    <row r="20" customFormat="false" ht="39" hidden="false" customHeight="true" outlineLevel="0" collapsed="false">
      <c r="A20" s="7" t="n">
        <v>18</v>
      </c>
      <c r="B20" s="8" t="s">
        <v>23</v>
      </c>
      <c r="C20" s="18" t="s">
        <v>76</v>
      </c>
      <c r="D20" s="12" t="s">
        <v>77</v>
      </c>
      <c r="E20" s="12" t="s">
        <v>78</v>
      </c>
      <c r="F20" s="12" t="s">
        <v>79</v>
      </c>
      <c r="G20" s="19" t="s">
        <v>80</v>
      </c>
      <c r="H20" s="9" t="s">
        <v>81</v>
      </c>
      <c r="I20" s="12" t="s">
        <v>78</v>
      </c>
      <c r="J20" s="7" t="s">
        <v>30</v>
      </c>
      <c r="K20" s="10" t="s">
        <v>82</v>
      </c>
      <c r="L20" s="10" t="s">
        <v>32</v>
      </c>
      <c r="M20" s="11" t="s">
        <v>33</v>
      </c>
      <c r="N20" s="10" t="s">
        <v>34</v>
      </c>
      <c r="O20" s="10" t="s">
        <v>35</v>
      </c>
      <c r="P20" s="13" t="n">
        <v>19.9</v>
      </c>
      <c r="Q20" s="14" t="s">
        <v>36</v>
      </c>
      <c r="R20" s="15" t="s">
        <v>37</v>
      </c>
      <c r="S20" s="12" t="n">
        <f aca="false">95*1.225*0.196</f>
        <v>22.8095</v>
      </c>
      <c r="T20" s="17" t="s">
        <v>38</v>
      </c>
      <c r="U20" s="30" t="n">
        <v>95</v>
      </c>
      <c r="V20" s="12"/>
    </row>
    <row r="21" customFormat="false" ht="39" hidden="false" customHeight="true" outlineLevel="0" collapsed="false">
      <c r="A21" s="7" t="n">
        <v>19</v>
      </c>
      <c r="B21" s="8" t="s">
        <v>23</v>
      </c>
      <c r="C21" s="18" t="s">
        <v>76</v>
      </c>
      <c r="D21" s="12" t="s">
        <v>83</v>
      </c>
      <c r="E21" s="12" t="s">
        <v>78</v>
      </c>
      <c r="F21" s="11" t="s">
        <v>84</v>
      </c>
      <c r="G21" s="19" t="s">
        <v>85</v>
      </c>
      <c r="H21" s="11" t="s">
        <v>86</v>
      </c>
      <c r="I21" s="12" t="s">
        <v>78</v>
      </c>
      <c r="J21" s="7" t="s">
        <v>30</v>
      </c>
      <c r="K21" s="10" t="s">
        <v>82</v>
      </c>
      <c r="L21" s="10" t="s">
        <v>32</v>
      </c>
      <c r="M21" s="11" t="s">
        <v>33</v>
      </c>
      <c r="N21" s="10" t="s">
        <v>34</v>
      </c>
      <c r="O21" s="10" t="s">
        <v>87</v>
      </c>
      <c r="P21" s="13" t="n">
        <v>19</v>
      </c>
      <c r="Q21" s="14" t="s">
        <v>36</v>
      </c>
      <c r="R21" s="15" t="s">
        <v>37</v>
      </c>
      <c r="S21" s="12" t="n">
        <f aca="false">U21*1.22*0.195</f>
        <v>22.6005</v>
      </c>
      <c r="T21" s="17" t="s">
        <v>38</v>
      </c>
      <c r="U21" s="30" t="n">
        <v>95</v>
      </c>
      <c r="V21" s="12"/>
    </row>
    <row r="22" customFormat="false" ht="39" hidden="false" customHeight="true" outlineLevel="0" collapsed="false">
      <c r="A22" s="7" t="n">
        <v>20</v>
      </c>
      <c r="B22" s="8" t="s">
        <v>23</v>
      </c>
      <c r="C22" s="18" t="s">
        <v>88</v>
      </c>
      <c r="D22" s="12" t="s">
        <v>83</v>
      </c>
      <c r="E22" s="11" t="s">
        <v>78</v>
      </c>
      <c r="F22" s="11" t="s">
        <v>89</v>
      </c>
      <c r="G22" s="11" t="s">
        <v>90</v>
      </c>
      <c r="H22" s="9" t="s">
        <v>91</v>
      </c>
      <c r="I22" s="12" t="s">
        <v>78</v>
      </c>
      <c r="J22" s="7" t="s">
        <v>30</v>
      </c>
      <c r="K22" s="12" t="s">
        <v>31</v>
      </c>
      <c r="L22" s="10" t="s">
        <v>32</v>
      </c>
      <c r="M22" s="11" t="s">
        <v>33</v>
      </c>
      <c r="N22" s="10" t="s">
        <v>34</v>
      </c>
      <c r="O22" s="10" t="s">
        <v>35</v>
      </c>
      <c r="P22" s="13" t="n">
        <v>22.7</v>
      </c>
      <c r="Q22" s="14" t="s">
        <v>36</v>
      </c>
      <c r="R22" s="15" t="s">
        <v>37</v>
      </c>
      <c r="S22" s="12" t="n">
        <f aca="false">U22*1.22*0.194</f>
        <v>22.4846</v>
      </c>
      <c r="T22" s="17" t="s">
        <v>38</v>
      </c>
      <c r="U22" s="30" t="n">
        <v>95</v>
      </c>
      <c r="V22" s="12"/>
    </row>
    <row r="23" customFormat="false" ht="44" hidden="false" customHeight="true" outlineLevel="0" collapsed="false">
      <c r="A23" s="7" t="n">
        <v>21</v>
      </c>
      <c r="B23" s="8" t="s">
        <v>23</v>
      </c>
      <c r="C23" s="18" t="s">
        <v>76</v>
      </c>
      <c r="D23" s="12" t="s">
        <v>83</v>
      </c>
      <c r="E23" s="12" t="s">
        <v>92</v>
      </c>
      <c r="F23" s="31" t="s">
        <v>93</v>
      </c>
      <c r="G23" s="21" t="s">
        <v>94</v>
      </c>
      <c r="H23" s="19" t="s">
        <v>95</v>
      </c>
      <c r="I23" s="12" t="s">
        <v>78</v>
      </c>
      <c r="J23" s="7" t="s">
        <v>30</v>
      </c>
      <c r="K23" s="10" t="s">
        <v>82</v>
      </c>
      <c r="L23" s="10" t="s">
        <v>32</v>
      </c>
      <c r="M23" s="11" t="s">
        <v>33</v>
      </c>
      <c r="N23" s="10" t="s">
        <v>34</v>
      </c>
      <c r="O23" s="10" t="s">
        <v>35</v>
      </c>
      <c r="P23" s="13" t="n">
        <v>21.1</v>
      </c>
      <c r="Q23" s="14" t="s">
        <v>36</v>
      </c>
      <c r="R23" s="15" t="s">
        <v>37</v>
      </c>
      <c r="S23" s="16" t="n">
        <f aca="false">U23*1.225*0.194</f>
        <v>22.57675</v>
      </c>
      <c r="T23" s="17" t="s">
        <v>38</v>
      </c>
      <c r="U23" s="11" t="n">
        <v>95</v>
      </c>
      <c r="V23" s="32"/>
    </row>
    <row r="24" customFormat="false" ht="37" hidden="false" customHeight="true" outlineLevel="0" collapsed="false">
      <c r="A24" s="7" t="n">
        <v>22</v>
      </c>
      <c r="B24" s="8" t="s">
        <v>23</v>
      </c>
      <c r="C24" s="18" t="s">
        <v>76</v>
      </c>
      <c r="D24" s="12" t="s">
        <v>83</v>
      </c>
      <c r="E24" s="12" t="s">
        <v>92</v>
      </c>
      <c r="F24" s="33" t="s">
        <v>93</v>
      </c>
      <c r="G24" s="25" t="s">
        <v>96</v>
      </c>
      <c r="H24" s="19" t="s">
        <v>97</v>
      </c>
      <c r="I24" s="12" t="s">
        <v>78</v>
      </c>
      <c r="J24" s="7" t="s">
        <v>30</v>
      </c>
      <c r="K24" s="10" t="s">
        <v>82</v>
      </c>
      <c r="L24" s="10" t="s">
        <v>32</v>
      </c>
      <c r="M24" s="11" t="s">
        <v>33</v>
      </c>
      <c r="N24" s="10" t="s">
        <v>34</v>
      </c>
      <c r="O24" s="10" t="s">
        <v>98</v>
      </c>
      <c r="P24" s="13" t="n">
        <v>22.6</v>
      </c>
      <c r="Q24" s="14" t="s">
        <v>36</v>
      </c>
      <c r="R24" s="15" t="s">
        <v>37</v>
      </c>
      <c r="S24" s="16" t="n">
        <f aca="false">U24*1.85*0.194</f>
        <v>41.6324</v>
      </c>
      <c r="T24" s="17" t="s">
        <v>38</v>
      </c>
      <c r="U24" s="11" t="n">
        <v>116</v>
      </c>
      <c r="V24" s="32"/>
    </row>
    <row r="25" customFormat="false" ht="49" hidden="false" customHeight="true" outlineLevel="0" collapsed="false">
      <c r="A25" s="7" t="n">
        <v>23</v>
      </c>
      <c r="B25" s="8" t="s">
        <v>23</v>
      </c>
      <c r="C25" s="18" t="s">
        <v>76</v>
      </c>
      <c r="D25" s="12" t="s">
        <v>83</v>
      </c>
      <c r="E25" s="12" t="s">
        <v>99</v>
      </c>
      <c r="F25" s="33" t="s">
        <v>93</v>
      </c>
      <c r="G25" s="25" t="s">
        <v>100</v>
      </c>
      <c r="H25" s="19" t="s">
        <v>101</v>
      </c>
      <c r="I25" s="12" t="s">
        <v>78</v>
      </c>
      <c r="J25" s="7" t="s">
        <v>30</v>
      </c>
      <c r="K25" s="10" t="s">
        <v>82</v>
      </c>
      <c r="L25" s="10" t="s">
        <v>51</v>
      </c>
      <c r="M25" s="11" t="s">
        <v>33</v>
      </c>
      <c r="N25" s="10" t="s">
        <v>34</v>
      </c>
      <c r="O25" s="10" t="s">
        <v>102</v>
      </c>
      <c r="P25" s="13" t="n">
        <v>14.1</v>
      </c>
      <c r="Q25" s="14" t="s">
        <v>36</v>
      </c>
      <c r="R25" s="15" t="s">
        <v>37</v>
      </c>
      <c r="S25" s="16" t="n">
        <f aca="false">U25*0.54*0.129</f>
        <v>9.47376</v>
      </c>
      <c r="T25" s="17" t="s">
        <v>38</v>
      </c>
      <c r="U25" s="11" t="n">
        <v>136</v>
      </c>
      <c r="V25" s="32"/>
    </row>
    <row r="26" s="35" customFormat="true" ht="39" hidden="false" customHeight="true" outlineLevel="0" collapsed="false">
      <c r="A26" s="7" t="n">
        <v>24</v>
      </c>
      <c r="B26" s="8" t="s">
        <v>23</v>
      </c>
      <c r="C26" s="18" t="s">
        <v>76</v>
      </c>
      <c r="D26" s="12" t="s">
        <v>83</v>
      </c>
      <c r="E26" s="12" t="s">
        <v>92</v>
      </c>
      <c r="F26" s="34" t="s">
        <v>103</v>
      </c>
      <c r="G26" s="21" t="s">
        <v>104</v>
      </c>
      <c r="H26" s="19" t="s">
        <v>95</v>
      </c>
      <c r="I26" s="12" t="s">
        <v>78</v>
      </c>
      <c r="J26" s="7" t="s">
        <v>30</v>
      </c>
      <c r="K26" s="10" t="s">
        <v>82</v>
      </c>
      <c r="L26" s="10" t="s">
        <v>32</v>
      </c>
      <c r="M26" s="11" t="s">
        <v>33</v>
      </c>
      <c r="N26" s="10" t="s">
        <v>34</v>
      </c>
      <c r="O26" s="10" t="s">
        <v>35</v>
      </c>
      <c r="P26" s="13" t="n">
        <v>20.5</v>
      </c>
      <c r="Q26" s="14" t="s">
        <v>36</v>
      </c>
      <c r="R26" s="15" t="s">
        <v>37</v>
      </c>
      <c r="S26" s="12" t="n">
        <f aca="false">U26*1.225*0.194</f>
        <v>22.57675</v>
      </c>
      <c r="T26" s="17" t="s">
        <v>38</v>
      </c>
      <c r="U26" s="11" t="n">
        <v>95</v>
      </c>
      <c r="V26" s="12"/>
    </row>
    <row r="27" s="35" customFormat="true" ht="39" hidden="false" customHeight="true" outlineLevel="0" collapsed="false">
      <c r="A27" s="7" t="n">
        <v>25</v>
      </c>
      <c r="B27" s="8" t="s">
        <v>23</v>
      </c>
      <c r="C27" s="18" t="s">
        <v>76</v>
      </c>
      <c r="D27" s="12" t="s">
        <v>83</v>
      </c>
      <c r="E27" s="12" t="s">
        <v>92</v>
      </c>
      <c r="F27" s="36" t="s">
        <v>103</v>
      </c>
      <c r="G27" s="25" t="s">
        <v>105</v>
      </c>
      <c r="H27" s="19" t="s">
        <v>97</v>
      </c>
      <c r="I27" s="12" t="s">
        <v>78</v>
      </c>
      <c r="J27" s="7" t="s">
        <v>30</v>
      </c>
      <c r="K27" s="10" t="s">
        <v>82</v>
      </c>
      <c r="L27" s="10" t="s">
        <v>32</v>
      </c>
      <c r="M27" s="11" t="s">
        <v>33</v>
      </c>
      <c r="N27" s="10" t="s">
        <v>34</v>
      </c>
      <c r="O27" s="10" t="s">
        <v>98</v>
      </c>
      <c r="P27" s="13" t="n">
        <v>22.6</v>
      </c>
      <c r="Q27" s="14" t="s">
        <v>36</v>
      </c>
      <c r="R27" s="15" t="s">
        <v>37</v>
      </c>
      <c r="S27" s="12" t="n">
        <f aca="false">U27*1.85*0.194</f>
        <v>41.6324</v>
      </c>
      <c r="T27" s="17" t="s">
        <v>38</v>
      </c>
      <c r="U27" s="11" t="n">
        <v>116</v>
      </c>
      <c r="V27" s="12"/>
    </row>
    <row r="28" s="35" customFormat="true" ht="39" hidden="false" customHeight="true" outlineLevel="0" collapsed="false">
      <c r="A28" s="7" t="n">
        <v>26</v>
      </c>
      <c r="B28" s="8" t="s">
        <v>23</v>
      </c>
      <c r="C28" s="18" t="s">
        <v>76</v>
      </c>
      <c r="D28" s="12" t="s">
        <v>83</v>
      </c>
      <c r="E28" s="12" t="s">
        <v>99</v>
      </c>
      <c r="F28" s="36" t="s">
        <v>103</v>
      </c>
      <c r="G28" s="25" t="s">
        <v>106</v>
      </c>
      <c r="H28" s="19" t="s">
        <v>101</v>
      </c>
      <c r="I28" s="12" t="s">
        <v>78</v>
      </c>
      <c r="J28" s="7" t="s">
        <v>30</v>
      </c>
      <c r="K28" s="10" t="s">
        <v>82</v>
      </c>
      <c r="L28" s="10" t="s">
        <v>51</v>
      </c>
      <c r="M28" s="11" t="s">
        <v>33</v>
      </c>
      <c r="N28" s="10" t="s">
        <v>34</v>
      </c>
      <c r="O28" s="10" t="s">
        <v>102</v>
      </c>
      <c r="P28" s="13" t="n">
        <v>14.1</v>
      </c>
      <c r="Q28" s="14" t="s">
        <v>36</v>
      </c>
      <c r="R28" s="15" t="s">
        <v>37</v>
      </c>
      <c r="S28" s="12" t="n">
        <f aca="false">U28*0.54*0.129</f>
        <v>9.47376</v>
      </c>
      <c r="T28" s="17" t="s">
        <v>38</v>
      </c>
      <c r="U28" s="11" t="n">
        <v>136</v>
      </c>
      <c r="V28" s="12"/>
    </row>
    <row r="29" s="35" customFormat="true" ht="39" hidden="false" customHeight="true" outlineLevel="0" collapsed="false">
      <c r="A29" s="7" t="n">
        <v>27</v>
      </c>
      <c r="B29" s="8" t="s">
        <v>23</v>
      </c>
      <c r="C29" s="18" t="s">
        <v>76</v>
      </c>
      <c r="D29" s="12" t="s">
        <v>107</v>
      </c>
      <c r="E29" s="12" t="s">
        <v>92</v>
      </c>
      <c r="F29" s="34" t="s">
        <v>108</v>
      </c>
      <c r="G29" s="21" t="s">
        <v>109</v>
      </c>
      <c r="H29" s="19" t="s">
        <v>95</v>
      </c>
      <c r="I29" s="12" t="s">
        <v>78</v>
      </c>
      <c r="J29" s="7" t="s">
        <v>30</v>
      </c>
      <c r="K29" s="10" t="s">
        <v>82</v>
      </c>
      <c r="L29" s="10" t="s">
        <v>32</v>
      </c>
      <c r="M29" s="11" t="s">
        <v>33</v>
      </c>
      <c r="N29" s="10" t="s">
        <v>34</v>
      </c>
      <c r="O29" s="10" t="s">
        <v>35</v>
      </c>
      <c r="P29" s="13" t="n">
        <v>21.3</v>
      </c>
      <c r="Q29" s="14" t="s">
        <v>36</v>
      </c>
      <c r="R29" s="15" t="s">
        <v>37</v>
      </c>
      <c r="S29" s="12" t="n">
        <f aca="false">U29*1.225*0.194</f>
        <v>22.57675</v>
      </c>
      <c r="T29" s="17" t="s">
        <v>38</v>
      </c>
      <c r="U29" s="11" t="n">
        <v>95</v>
      </c>
      <c r="V29" s="12"/>
    </row>
    <row r="30" s="35" customFormat="true" ht="39" hidden="false" customHeight="true" outlineLevel="0" collapsed="false">
      <c r="A30" s="7" t="n">
        <v>28</v>
      </c>
      <c r="B30" s="8" t="s">
        <v>23</v>
      </c>
      <c r="C30" s="18" t="s">
        <v>76</v>
      </c>
      <c r="D30" s="12" t="s">
        <v>107</v>
      </c>
      <c r="E30" s="12" t="s">
        <v>92</v>
      </c>
      <c r="F30" s="36" t="s">
        <v>108</v>
      </c>
      <c r="G30" s="25" t="s">
        <v>110</v>
      </c>
      <c r="H30" s="19" t="s">
        <v>97</v>
      </c>
      <c r="I30" s="12" t="s">
        <v>78</v>
      </c>
      <c r="J30" s="7" t="s">
        <v>30</v>
      </c>
      <c r="K30" s="10" t="s">
        <v>82</v>
      </c>
      <c r="L30" s="10" t="s">
        <v>32</v>
      </c>
      <c r="M30" s="11" t="s">
        <v>33</v>
      </c>
      <c r="N30" s="10" t="s">
        <v>34</v>
      </c>
      <c r="O30" s="10" t="s">
        <v>98</v>
      </c>
      <c r="P30" s="13" t="n">
        <v>21.9</v>
      </c>
      <c r="Q30" s="14" t="s">
        <v>36</v>
      </c>
      <c r="R30" s="15" t="s">
        <v>37</v>
      </c>
      <c r="S30" s="12" t="n">
        <f aca="false">U30*1.85*0.194</f>
        <v>41.6324</v>
      </c>
      <c r="T30" s="17" t="s">
        <v>38</v>
      </c>
      <c r="U30" s="11" t="n">
        <v>116</v>
      </c>
      <c r="V30" s="12"/>
    </row>
    <row r="31" s="35" customFormat="true" ht="39" hidden="false" customHeight="true" outlineLevel="0" collapsed="false">
      <c r="A31" s="7" t="n">
        <v>29</v>
      </c>
      <c r="B31" s="8" t="s">
        <v>23</v>
      </c>
      <c r="C31" s="18" t="s">
        <v>76</v>
      </c>
      <c r="D31" s="12" t="s">
        <v>107</v>
      </c>
      <c r="E31" s="12" t="s">
        <v>99</v>
      </c>
      <c r="F31" s="36" t="s">
        <v>108</v>
      </c>
      <c r="G31" s="25" t="s">
        <v>111</v>
      </c>
      <c r="H31" s="19" t="s">
        <v>101</v>
      </c>
      <c r="I31" s="12" t="s">
        <v>78</v>
      </c>
      <c r="J31" s="7" t="s">
        <v>30</v>
      </c>
      <c r="K31" s="10" t="s">
        <v>82</v>
      </c>
      <c r="L31" s="10" t="s">
        <v>51</v>
      </c>
      <c r="M31" s="11" t="s">
        <v>33</v>
      </c>
      <c r="N31" s="10" t="s">
        <v>34</v>
      </c>
      <c r="O31" s="10" t="s">
        <v>102</v>
      </c>
      <c r="P31" s="13" t="n">
        <v>14.1</v>
      </c>
      <c r="Q31" s="14" t="s">
        <v>36</v>
      </c>
      <c r="R31" s="15" t="s">
        <v>37</v>
      </c>
      <c r="S31" s="12" t="n">
        <f aca="false">U31*0.54*0.129</f>
        <v>9.47376</v>
      </c>
      <c r="T31" s="17" t="s">
        <v>38</v>
      </c>
      <c r="U31" s="11" t="n">
        <v>136</v>
      </c>
      <c r="V31" s="12"/>
    </row>
    <row r="32" s="35" customFormat="true" ht="39" hidden="false" customHeight="true" outlineLevel="0" collapsed="false">
      <c r="A32" s="7" t="n">
        <v>30</v>
      </c>
      <c r="B32" s="8" t="s">
        <v>23</v>
      </c>
      <c r="C32" s="18" t="s">
        <v>76</v>
      </c>
      <c r="D32" s="12" t="s">
        <v>107</v>
      </c>
      <c r="E32" s="12" t="s">
        <v>92</v>
      </c>
      <c r="F32" s="34" t="s">
        <v>112</v>
      </c>
      <c r="G32" s="21" t="s">
        <v>113</v>
      </c>
      <c r="H32" s="19" t="s">
        <v>95</v>
      </c>
      <c r="I32" s="12" t="s">
        <v>78</v>
      </c>
      <c r="J32" s="7" t="s">
        <v>30</v>
      </c>
      <c r="K32" s="10" t="s">
        <v>82</v>
      </c>
      <c r="L32" s="10" t="s">
        <v>32</v>
      </c>
      <c r="M32" s="11" t="s">
        <v>33</v>
      </c>
      <c r="N32" s="10" t="s">
        <v>34</v>
      </c>
      <c r="O32" s="10" t="s">
        <v>35</v>
      </c>
      <c r="P32" s="13" t="n">
        <v>20.9</v>
      </c>
      <c r="Q32" s="14" t="s">
        <v>36</v>
      </c>
      <c r="R32" s="15" t="s">
        <v>37</v>
      </c>
      <c r="S32" s="12" t="n">
        <f aca="false">U32*1.225*0.194</f>
        <v>22.57675</v>
      </c>
      <c r="T32" s="17" t="s">
        <v>38</v>
      </c>
      <c r="U32" s="11" t="n">
        <v>95</v>
      </c>
      <c r="V32" s="12"/>
    </row>
    <row r="33" s="35" customFormat="true" ht="39" hidden="false" customHeight="true" outlineLevel="0" collapsed="false">
      <c r="A33" s="7" t="n">
        <v>31</v>
      </c>
      <c r="B33" s="8" t="s">
        <v>23</v>
      </c>
      <c r="C33" s="18" t="s">
        <v>76</v>
      </c>
      <c r="D33" s="12" t="s">
        <v>107</v>
      </c>
      <c r="E33" s="12" t="s">
        <v>92</v>
      </c>
      <c r="F33" s="36" t="s">
        <v>112</v>
      </c>
      <c r="G33" s="25" t="s">
        <v>114</v>
      </c>
      <c r="H33" s="19" t="s">
        <v>97</v>
      </c>
      <c r="I33" s="12" t="s">
        <v>78</v>
      </c>
      <c r="J33" s="7" t="s">
        <v>30</v>
      </c>
      <c r="K33" s="10" t="s">
        <v>82</v>
      </c>
      <c r="L33" s="10" t="s">
        <v>32</v>
      </c>
      <c r="M33" s="11" t="s">
        <v>33</v>
      </c>
      <c r="N33" s="10" t="s">
        <v>34</v>
      </c>
      <c r="O33" s="10" t="s">
        <v>98</v>
      </c>
      <c r="P33" s="13" t="n">
        <v>22.4</v>
      </c>
      <c r="Q33" s="14" t="s">
        <v>36</v>
      </c>
      <c r="R33" s="15" t="s">
        <v>37</v>
      </c>
      <c r="S33" s="12" t="n">
        <f aca="false">U33*1.85*0.194</f>
        <v>41.6324</v>
      </c>
      <c r="T33" s="17" t="s">
        <v>38</v>
      </c>
      <c r="U33" s="11" t="n">
        <v>116</v>
      </c>
      <c r="V33" s="12"/>
    </row>
    <row r="34" s="35" customFormat="true" ht="39" hidden="false" customHeight="true" outlineLevel="0" collapsed="false">
      <c r="A34" s="7" t="n">
        <v>32</v>
      </c>
      <c r="B34" s="8" t="s">
        <v>23</v>
      </c>
      <c r="C34" s="18" t="s">
        <v>76</v>
      </c>
      <c r="D34" s="12" t="s">
        <v>107</v>
      </c>
      <c r="E34" s="12" t="s">
        <v>99</v>
      </c>
      <c r="F34" s="36" t="s">
        <v>112</v>
      </c>
      <c r="G34" s="25" t="s">
        <v>115</v>
      </c>
      <c r="H34" s="19" t="s">
        <v>101</v>
      </c>
      <c r="I34" s="12" t="s">
        <v>78</v>
      </c>
      <c r="J34" s="7" t="s">
        <v>30</v>
      </c>
      <c r="K34" s="10" t="s">
        <v>82</v>
      </c>
      <c r="L34" s="10" t="s">
        <v>51</v>
      </c>
      <c r="M34" s="11" t="s">
        <v>33</v>
      </c>
      <c r="N34" s="10" t="s">
        <v>34</v>
      </c>
      <c r="O34" s="10" t="s">
        <v>102</v>
      </c>
      <c r="P34" s="13" t="n">
        <v>14.1</v>
      </c>
      <c r="Q34" s="14" t="s">
        <v>36</v>
      </c>
      <c r="R34" s="15" t="s">
        <v>37</v>
      </c>
      <c r="S34" s="12" t="n">
        <f aca="false">U34*0.54*0.129</f>
        <v>9.47376</v>
      </c>
      <c r="T34" s="17" t="s">
        <v>38</v>
      </c>
      <c r="U34" s="11" t="n">
        <v>136</v>
      </c>
      <c r="V34" s="12"/>
    </row>
    <row r="35" customFormat="false" ht="39" hidden="false" customHeight="true" outlineLevel="0" collapsed="false">
      <c r="A35" s="7" t="n">
        <v>33</v>
      </c>
      <c r="B35" s="8" t="s">
        <v>23</v>
      </c>
      <c r="C35" s="18" t="s">
        <v>41</v>
      </c>
      <c r="D35" s="19" t="s">
        <v>25</v>
      </c>
      <c r="E35" s="10" t="s">
        <v>26</v>
      </c>
      <c r="F35" s="11" t="s">
        <v>116</v>
      </c>
      <c r="G35" s="19" t="s">
        <v>117</v>
      </c>
      <c r="H35" s="19" t="s">
        <v>44</v>
      </c>
      <c r="I35" s="19" t="n">
        <v>0.6</v>
      </c>
      <c r="J35" s="7" t="s">
        <v>30</v>
      </c>
      <c r="K35" s="10" t="s">
        <v>45</v>
      </c>
      <c r="L35" s="10" t="s">
        <v>32</v>
      </c>
      <c r="M35" s="22" t="s">
        <v>46</v>
      </c>
      <c r="N35" s="10" t="s">
        <v>34</v>
      </c>
      <c r="O35" s="10" t="s">
        <v>35</v>
      </c>
      <c r="P35" s="13"/>
      <c r="Q35" s="14" t="s">
        <v>36</v>
      </c>
      <c r="R35" s="15" t="s">
        <v>37</v>
      </c>
      <c r="S35" s="14" t="n">
        <f aca="false">U35*1.21*0.163</f>
        <v>27.02051</v>
      </c>
      <c r="T35" s="17" t="s">
        <v>38</v>
      </c>
      <c r="U35" s="7" t="n">
        <v>137</v>
      </c>
      <c r="V35" s="18" t="s">
        <v>118</v>
      </c>
    </row>
    <row r="36" customFormat="false" ht="39" hidden="false" customHeight="true" outlineLevel="0" collapsed="false">
      <c r="A36" s="7" t="n">
        <v>34</v>
      </c>
      <c r="B36" s="8" t="s">
        <v>23</v>
      </c>
      <c r="C36" s="18" t="s">
        <v>41</v>
      </c>
      <c r="D36" s="19" t="s">
        <v>25</v>
      </c>
      <c r="E36" s="10" t="s">
        <v>26</v>
      </c>
      <c r="F36" s="11" t="s">
        <v>119</v>
      </c>
      <c r="G36" s="19" t="s">
        <v>120</v>
      </c>
      <c r="H36" s="19" t="s">
        <v>44</v>
      </c>
      <c r="I36" s="19" t="n">
        <v>0.6</v>
      </c>
      <c r="J36" s="7" t="s">
        <v>30</v>
      </c>
      <c r="K36" s="10" t="s">
        <v>45</v>
      </c>
      <c r="L36" s="10" t="s">
        <v>32</v>
      </c>
      <c r="M36" s="22" t="s">
        <v>46</v>
      </c>
      <c r="N36" s="10" t="s">
        <v>34</v>
      </c>
      <c r="O36" s="10" t="s">
        <v>35</v>
      </c>
      <c r="P36" s="13"/>
      <c r="Q36" s="14" t="s">
        <v>36</v>
      </c>
      <c r="R36" s="15" t="s">
        <v>37</v>
      </c>
      <c r="S36" s="14" t="n">
        <f aca="false">U36*1.21*0.163</f>
        <v>27.02051</v>
      </c>
      <c r="T36" s="17" t="s">
        <v>38</v>
      </c>
      <c r="U36" s="7" t="n">
        <v>137</v>
      </c>
      <c r="V36" s="18"/>
    </row>
    <row r="37" customFormat="false" ht="39" hidden="false" customHeight="true" outlineLevel="0" collapsed="false">
      <c r="A37" s="7" t="n">
        <v>35</v>
      </c>
      <c r="B37" s="8" t="s">
        <v>23</v>
      </c>
      <c r="C37" s="18" t="s">
        <v>41</v>
      </c>
      <c r="D37" s="29" t="s">
        <v>71</v>
      </c>
      <c r="E37" s="10" t="s">
        <v>26</v>
      </c>
      <c r="F37" s="29" t="s">
        <v>121</v>
      </c>
      <c r="G37" s="19" t="s">
        <v>122</v>
      </c>
      <c r="H37" s="19" t="s">
        <v>44</v>
      </c>
      <c r="I37" s="19" t="n">
        <v>0.6</v>
      </c>
      <c r="J37" s="7" t="s">
        <v>30</v>
      </c>
      <c r="K37" s="10" t="s">
        <v>45</v>
      </c>
      <c r="L37" s="10" t="s">
        <v>32</v>
      </c>
      <c r="M37" s="22" t="s">
        <v>46</v>
      </c>
      <c r="N37" s="10" t="s">
        <v>34</v>
      </c>
      <c r="O37" s="10" t="s">
        <v>35</v>
      </c>
      <c r="P37" s="13"/>
      <c r="Q37" s="14" t="s">
        <v>36</v>
      </c>
      <c r="R37" s="15" t="s">
        <v>37</v>
      </c>
      <c r="S37" s="14" t="n">
        <f aca="false">U37*1.21*0.163</f>
        <v>28.99281</v>
      </c>
      <c r="T37" s="17" t="s">
        <v>38</v>
      </c>
      <c r="U37" s="27" t="n">
        <v>147</v>
      </c>
      <c r="V37" s="18"/>
    </row>
    <row r="38" customFormat="false" ht="39" hidden="false" customHeight="true" outlineLevel="0" collapsed="false">
      <c r="A38" s="7" t="n">
        <v>36</v>
      </c>
      <c r="B38" s="8" t="s">
        <v>23</v>
      </c>
      <c r="C38" s="18" t="s">
        <v>41</v>
      </c>
      <c r="D38" s="8" t="s">
        <v>25</v>
      </c>
      <c r="E38" s="7" t="s">
        <v>47</v>
      </c>
      <c r="F38" s="7" t="s">
        <v>123</v>
      </c>
      <c r="G38" s="8" t="s">
        <v>124</v>
      </c>
      <c r="H38" s="19" t="s">
        <v>50</v>
      </c>
      <c r="I38" s="8" t="n">
        <v>1.2</v>
      </c>
      <c r="J38" s="7" t="s">
        <v>30</v>
      </c>
      <c r="K38" s="10" t="s">
        <v>45</v>
      </c>
      <c r="L38" s="10" t="s">
        <v>51</v>
      </c>
      <c r="M38" s="22" t="s">
        <v>46</v>
      </c>
      <c r="N38" s="10" t="s">
        <v>34</v>
      </c>
      <c r="O38" s="10" t="s">
        <v>52</v>
      </c>
      <c r="P38" s="13"/>
      <c r="Q38" s="14" t="s">
        <v>36</v>
      </c>
      <c r="R38" s="15" t="s">
        <v>37</v>
      </c>
      <c r="S38" s="14" t="n">
        <f aca="false">U38*0.57*0.095</f>
        <v>8.664</v>
      </c>
      <c r="T38" s="17" t="s">
        <v>38</v>
      </c>
      <c r="U38" s="7" t="n">
        <v>160</v>
      </c>
      <c r="V38" s="7"/>
    </row>
    <row r="39" customFormat="false" ht="39" hidden="false" customHeight="true" outlineLevel="0" collapsed="false">
      <c r="A39" s="7" t="n">
        <v>37</v>
      </c>
      <c r="B39" s="8" t="s">
        <v>23</v>
      </c>
      <c r="C39" s="18" t="s">
        <v>41</v>
      </c>
      <c r="D39" s="8" t="s">
        <v>25</v>
      </c>
      <c r="E39" s="7" t="s">
        <v>47</v>
      </c>
      <c r="F39" s="7" t="s">
        <v>125</v>
      </c>
      <c r="G39" s="8" t="s">
        <v>126</v>
      </c>
      <c r="H39" s="19" t="s">
        <v>50</v>
      </c>
      <c r="I39" s="37" t="n">
        <v>1.2</v>
      </c>
      <c r="J39" s="7" t="s">
        <v>30</v>
      </c>
      <c r="K39" s="10" t="s">
        <v>45</v>
      </c>
      <c r="L39" s="10" t="s">
        <v>51</v>
      </c>
      <c r="M39" s="22" t="s">
        <v>46</v>
      </c>
      <c r="N39" s="10" t="s">
        <v>34</v>
      </c>
      <c r="O39" s="10" t="s">
        <v>52</v>
      </c>
      <c r="P39" s="13"/>
      <c r="Q39" s="14" t="s">
        <v>36</v>
      </c>
      <c r="R39" s="15" t="s">
        <v>37</v>
      </c>
      <c r="S39" s="14" t="n">
        <f aca="false">U39*0.57*0.095</f>
        <v>8.664</v>
      </c>
      <c r="T39" s="17" t="s">
        <v>38</v>
      </c>
      <c r="U39" s="7" t="n">
        <v>160</v>
      </c>
      <c r="V39" s="7"/>
    </row>
    <row r="40" customFormat="false" ht="39" hidden="false" customHeight="true" outlineLevel="0" collapsed="false">
      <c r="A40" s="7" t="n">
        <v>38</v>
      </c>
      <c r="B40" s="8" t="s">
        <v>23</v>
      </c>
      <c r="C40" s="18" t="s">
        <v>41</v>
      </c>
      <c r="D40" s="27" t="s">
        <v>71</v>
      </c>
      <c r="E40" s="7" t="s">
        <v>47</v>
      </c>
      <c r="F40" s="27" t="s">
        <v>121</v>
      </c>
      <c r="G40" s="8" t="s">
        <v>127</v>
      </c>
      <c r="H40" s="19" t="s">
        <v>50</v>
      </c>
      <c r="I40" s="37" t="n">
        <v>1.2</v>
      </c>
      <c r="J40" s="7" t="s">
        <v>30</v>
      </c>
      <c r="K40" s="10" t="s">
        <v>45</v>
      </c>
      <c r="L40" s="10" t="s">
        <v>51</v>
      </c>
      <c r="M40" s="22" t="s">
        <v>46</v>
      </c>
      <c r="N40" s="10" t="s">
        <v>34</v>
      </c>
      <c r="O40" s="10" t="s">
        <v>52</v>
      </c>
      <c r="P40" s="13"/>
      <c r="Q40" s="14" t="s">
        <v>36</v>
      </c>
      <c r="R40" s="15" t="s">
        <v>37</v>
      </c>
      <c r="S40" s="14" t="n">
        <f aca="false">U40*0.57*0.095</f>
        <v>9.747</v>
      </c>
      <c r="T40" s="17" t="s">
        <v>38</v>
      </c>
      <c r="U40" s="7" t="n">
        <v>180</v>
      </c>
      <c r="V40" s="7"/>
    </row>
    <row r="41" customFormat="false" ht="39" hidden="false" customHeight="true" outlineLevel="0" collapsed="false">
      <c r="A41" s="7" t="n">
        <v>39</v>
      </c>
      <c r="B41" s="8" t="s">
        <v>23</v>
      </c>
      <c r="C41" s="18" t="s">
        <v>41</v>
      </c>
      <c r="D41" s="19" t="s">
        <v>25</v>
      </c>
      <c r="E41" s="12" t="s">
        <v>53</v>
      </c>
      <c r="F41" s="11" t="s">
        <v>123</v>
      </c>
      <c r="G41" s="19" t="s">
        <v>128</v>
      </c>
      <c r="H41" s="19" t="s">
        <v>55</v>
      </c>
      <c r="I41" s="9" t="n">
        <v>1.2</v>
      </c>
      <c r="J41" s="7" t="s">
        <v>30</v>
      </c>
      <c r="K41" s="10" t="s">
        <v>45</v>
      </c>
      <c r="L41" s="10" t="s">
        <v>51</v>
      </c>
      <c r="M41" s="22" t="s">
        <v>46</v>
      </c>
      <c r="N41" s="10" t="s">
        <v>34</v>
      </c>
      <c r="O41" s="10" t="s">
        <v>52</v>
      </c>
      <c r="P41" s="13"/>
      <c r="Q41" s="14" t="s">
        <v>36</v>
      </c>
      <c r="R41" s="15" t="s">
        <v>37</v>
      </c>
      <c r="S41" s="14" t="n">
        <f aca="false">U41*0.55*0.095</f>
        <v>9.66625</v>
      </c>
      <c r="T41" s="17" t="s">
        <v>38</v>
      </c>
      <c r="U41" s="7" t="n">
        <v>185</v>
      </c>
      <c r="V41" s="11" t="s">
        <v>129</v>
      </c>
    </row>
    <row r="42" customFormat="false" ht="39" hidden="false" customHeight="true" outlineLevel="0" collapsed="false">
      <c r="A42" s="7" t="n">
        <v>40</v>
      </c>
      <c r="B42" s="8" t="s">
        <v>23</v>
      </c>
      <c r="C42" s="18" t="s">
        <v>41</v>
      </c>
      <c r="D42" s="19" t="s">
        <v>25</v>
      </c>
      <c r="E42" s="12" t="s">
        <v>53</v>
      </c>
      <c r="F42" s="11" t="s">
        <v>125</v>
      </c>
      <c r="G42" s="19" t="s">
        <v>130</v>
      </c>
      <c r="H42" s="19" t="s">
        <v>55</v>
      </c>
      <c r="I42" s="9" t="n">
        <v>1.2</v>
      </c>
      <c r="J42" s="7" t="s">
        <v>30</v>
      </c>
      <c r="K42" s="10" t="s">
        <v>45</v>
      </c>
      <c r="L42" s="10" t="s">
        <v>51</v>
      </c>
      <c r="M42" s="22" t="s">
        <v>46</v>
      </c>
      <c r="N42" s="10" t="s">
        <v>34</v>
      </c>
      <c r="O42" s="10" t="s">
        <v>52</v>
      </c>
      <c r="P42" s="13"/>
      <c r="Q42" s="14" t="s">
        <v>36</v>
      </c>
      <c r="R42" s="15" t="s">
        <v>37</v>
      </c>
      <c r="S42" s="7" t="n">
        <v>9.67</v>
      </c>
      <c r="T42" s="17" t="s">
        <v>38</v>
      </c>
      <c r="U42" s="7" t="n">
        <v>185</v>
      </c>
      <c r="V42" s="11"/>
    </row>
    <row r="43" customFormat="false" ht="39" hidden="false" customHeight="true" outlineLevel="0" collapsed="false">
      <c r="A43" s="7" t="n">
        <v>41</v>
      </c>
      <c r="B43" s="8" t="s">
        <v>23</v>
      </c>
      <c r="C43" s="18" t="s">
        <v>41</v>
      </c>
      <c r="D43" s="29" t="s">
        <v>71</v>
      </c>
      <c r="E43" s="12" t="s">
        <v>53</v>
      </c>
      <c r="F43" s="29" t="s">
        <v>121</v>
      </c>
      <c r="G43" s="19" t="s">
        <v>131</v>
      </c>
      <c r="H43" s="19" t="s">
        <v>55</v>
      </c>
      <c r="I43" s="9" t="n">
        <v>1.2</v>
      </c>
      <c r="J43" s="7" t="s">
        <v>30</v>
      </c>
      <c r="K43" s="10" t="s">
        <v>45</v>
      </c>
      <c r="L43" s="10" t="s">
        <v>51</v>
      </c>
      <c r="M43" s="22" t="s">
        <v>46</v>
      </c>
      <c r="N43" s="10" t="s">
        <v>34</v>
      </c>
      <c r="O43" s="10" t="s">
        <v>52</v>
      </c>
      <c r="P43" s="13"/>
      <c r="Q43" s="14" t="s">
        <v>36</v>
      </c>
      <c r="R43" s="15" t="s">
        <v>37</v>
      </c>
      <c r="S43" s="14" t="n">
        <f aca="false">U43*0.55*0.095</f>
        <v>10.71125</v>
      </c>
      <c r="T43" s="17" t="s">
        <v>38</v>
      </c>
      <c r="U43" s="7" t="n">
        <v>205</v>
      </c>
      <c r="V43" s="11"/>
    </row>
    <row r="44" customFormat="false" ht="39" hidden="false" customHeight="true" outlineLevel="0" collapsed="false">
      <c r="A44" s="7" t="n">
        <v>42</v>
      </c>
      <c r="B44" s="8" t="s">
        <v>23</v>
      </c>
      <c r="C44" s="18" t="s">
        <v>24</v>
      </c>
      <c r="D44" s="19" t="s">
        <v>25</v>
      </c>
      <c r="E44" s="12" t="s">
        <v>132</v>
      </c>
      <c r="F44" s="11" t="s">
        <v>123</v>
      </c>
      <c r="G44" s="19" t="s">
        <v>133</v>
      </c>
      <c r="H44" s="19" t="s">
        <v>134</v>
      </c>
      <c r="I44" s="9" t="n">
        <v>1.2</v>
      </c>
      <c r="J44" s="7" t="s">
        <v>30</v>
      </c>
      <c r="K44" s="10" t="s">
        <v>31</v>
      </c>
      <c r="L44" s="10" t="s">
        <v>51</v>
      </c>
      <c r="M44" s="22" t="s">
        <v>46</v>
      </c>
      <c r="N44" s="10" t="s">
        <v>34</v>
      </c>
      <c r="O44" s="10" t="s">
        <v>135</v>
      </c>
      <c r="P44" s="13"/>
      <c r="Q44" s="14" t="s">
        <v>36</v>
      </c>
      <c r="R44" s="15" t="s">
        <v>37</v>
      </c>
      <c r="S44" s="14" t="n">
        <f aca="false">U44*0.96*0.3</f>
        <v>59.904</v>
      </c>
      <c r="T44" s="17" t="s">
        <v>38</v>
      </c>
      <c r="U44" s="7" t="n">
        <v>208</v>
      </c>
      <c r="V44" s="29"/>
    </row>
    <row r="45" customFormat="false" ht="39" hidden="false" customHeight="true" outlineLevel="0" collapsed="false">
      <c r="A45" s="7" t="n">
        <v>43</v>
      </c>
      <c r="B45" s="8" t="s">
        <v>23</v>
      </c>
      <c r="C45" s="18" t="s">
        <v>24</v>
      </c>
      <c r="D45" s="19" t="s">
        <v>25</v>
      </c>
      <c r="E45" s="12" t="s">
        <v>132</v>
      </c>
      <c r="F45" s="11" t="s">
        <v>125</v>
      </c>
      <c r="G45" s="19" t="s">
        <v>136</v>
      </c>
      <c r="H45" s="19" t="s">
        <v>134</v>
      </c>
      <c r="I45" s="9" t="n">
        <v>1.2</v>
      </c>
      <c r="J45" s="7" t="s">
        <v>30</v>
      </c>
      <c r="K45" s="10" t="s">
        <v>31</v>
      </c>
      <c r="L45" s="10" t="s">
        <v>51</v>
      </c>
      <c r="M45" s="22" t="s">
        <v>46</v>
      </c>
      <c r="N45" s="10" t="s">
        <v>34</v>
      </c>
      <c r="O45" s="10" t="s">
        <v>135</v>
      </c>
      <c r="P45" s="13"/>
      <c r="Q45" s="14" t="s">
        <v>36</v>
      </c>
      <c r="R45" s="15" t="s">
        <v>37</v>
      </c>
      <c r="S45" s="14" t="n">
        <f aca="false">U45*0.96*0.3</f>
        <v>59.904</v>
      </c>
      <c r="T45" s="17" t="s">
        <v>38</v>
      </c>
      <c r="U45" s="7" t="n">
        <v>208</v>
      </c>
      <c r="V45" s="29"/>
    </row>
    <row r="46" customFormat="false" ht="39" hidden="false" customHeight="true" outlineLevel="0" collapsed="false">
      <c r="A46" s="7" t="n">
        <v>44</v>
      </c>
      <c r="B46" s="8" t="s">
        <v>23</v>
      </c>
      <c r="C46" s="18" t="s">
        <v>24</v>
      </c>
      <c r="D46" s="29" t="s">
        <v>71</v>
      </c>
      <c r="E46" s="12" t="s">
        <v>132</v>
      </c>
      <c r="F46" s="29" t="s">
        <v>121</v>
      </c>
      <c r="G46" s="19" t="s">
        <v>137</v>
      </c>
      <c r="H46" s="19" t="s">
        <v>134</v>
      </c>
      <c r="I46" s="9" t="n">
        <v>1.2</v>
      </c>
      <c r="J46" s="7" t="s">
        <v>30</v>
      </c>
      <c r="K46" s="10" t="s">
        <v>31</v>
      </c>
      <c r="L46" s="10" t="s">
        <v>51</v>
      </c>
      <c r="M46" s="22" t="s">
        <v>46</v>
      </c>
      <c r="N46" s="10" t="s">
        <v>34</v>
      </c>
      <c r="O46" s="10" t="s">
        <v>135</v>
      </c>
      <c r="P46" s="13"/>
      <c r="Q46" s="14" t="s">
        <v>36</v>
      </c>
      <c r="R46" s="15" t="s">
        <v>37</v>
      </c>
      <c r="S46" s="14" t="n">
        <f aca="false">U46*0.96*0.3</f>
        <v>62.784</v>
      </c>
      <c r="T46" s="17" t="s">
        <v>38</v>
      </c>
      <c r="U46" s="7" t="n">
        <v>218</v>
      </c>
      <c r="V46" s="29"/>
    </row>
    <row r="47" customFormat="false" ht="39" hidden="false" customHeight="true" outlineLevel="0" collapsed="false">
      <c r="A47" s="7" t="n">
        <v>45</v>
      </c>
      <c r="B47" s="8" t="s">
        <v>23</v>
      </c>
      <c r="C47" s="18" t="s">
        <v>138</v>
      </c>
      <c r="D47" s="12" t="s">
        <v>78</v>
      </c>
      <c r="E47" s="12" t="s">
        <v>139</v>
      </c>
      <c r="F47" s="12" t="s">
        <v>140</v>
      </c>
      <c r="G47" s="12" t="s">
        <v>141</v>
      </c>
      <c r="H47" s="38" t="s">
        <v>142</v>
      </c>
      <c r="I47" s="12" t="s">
        <v>78</v>
      </c>
      <c r="J47" s="7" t="s">
        <v>30</v>
      </c>
      <c r="K47" s="12" t="s">
        <v>143</v>
      </c>
      <c r="L47" s="12" t="s">
        <v>32</v>
      </c>
      <c r="M47" s="12" t="s">
        <v>33</v>
      </c>
      <c r="N47" s="12" t="s">
        <v>34</v>
      </c>
      <c r="O47" s="12" t="s">
        <v>35</v>
      </c>
      <c r="P47" s="39"/>
      <c r="Q47" s="12" t="s">
        <v>36</v>
      </c>
      <c r="R47" s="12" t="s">
        <v>144</v>
      </c>
      <c r="S47" s="38" t="n">
        <f aca="false">U47*1.22*0.2</f>
        <v>12.444</v>
      </c>
      <c r="T47" s="17" t="s">
        <v>145</v>
      </c>
      <c r="U47" s="30" t="n">
        <v>51</v>
      </c>
      <c r="V47" s="32"/>
    </row>
    <row r="48" customFormat="false" ht="39" hidden="false" customHeight="true" outlineLevel="0" collapsed="false">
      <c r="A48" s="7" t="n">
        <v>46</v>
      </c>
      <c r="B48" s="8" t="s">
        <v>23</v>
      </c>
      <c r="C48" s="18" t="s">
        <v>138</v>
      </c>
      <c r="D48" s="12" t="s">
        <v>78</v>
      </c>
      <c r="E48" s="12" t="s">
        <v>139</v>
      </c>
      <c r="F48" s="12" t="s">
        <v>146</v>
      </c>
      <c r="G48" s="12" t="s">
        <v>147</v>
      </c>
      <c r="H48" s="38" t="s">
        <v>142</v>
      </c>
      <c r="I48" s="12" t="s">
        <v>78</v>
      </c>
      <c r="J48" s="7" t="s">
        <v>30</v>
      </c>
      <c r="K48" s="12" t="s">
        <v>143</v>
      </c>
      <c r="L48" s="12" t="s">
        <v>32</v>
      </c>
      <c r="M48" s="12" t="s">
        <v>33</v>
      </c>
      <c r="N48" s="12" t="s">
        <v>34</v>
      </c>
      <c r="O48" s="12" t="s">
        <v>35</v>
      </c>
      <c r="P48" s="39"/>
      <c r="Q48" s="12" t="s">
        <v>36</v>
      </c>
      <c r="R48" s="12" t="s">
        <v>144</v>
      </c>
      <c r="S48" s="38" t="n">
        <f aca="false">U48*1.22*0.2</f>
        <v>12.444</v>
      </c>
      <c r="T48" s="17" t="s">
        <v>145</v>
      </c>
      <c r="U48" s="30" t="n">
        <v>51</v>
      </c>
      <c r="V48" s="32"/>
    </row>
    <row r="49" customFormat="false" ht="39" hidden="false" customHeight="true" outlineLevel="0" collapsed="false">
      <c r="A49" s="7" t="n">
        <v>47</v>
      </c>
      <c r="B49" s="8" t="s">
        <v>23</v>
      </c>
      <c r="C49" s="18" t="s">
        <v>138</v>
      </c>
      <c r="D49" s="12" t="s">
        <v>78</v>
      </c>
      <c r="E49" s="11" t="s">
        <v>148</v>
      </c>
      <c r="F49" s="11" t="s">
        <v>149</v>
      </c>
      <c r="G49" s="11" t="s">
        <v>150</v>
      </c>
      <c r="H49" s="38" t="s">
        <v>142</v>
      </c>
      <c r="I49" s="9" t="s">
        <v>78</v>
      </c>
      <c r="J49" s="7" t="s">
        <v>30</v>
      </c>
      <c r="K49" s="12" t="s">
        <v>143</v>
      </c>
      <c r="L49" s="12" t="s">
        <v>32</v>
      </c>
      <c r="M49" s="12" t="s">
        <v>33</v>
      </c>
      <c r="N49" s="12" t="s">
        <v>34</v>
      </c>
      <c r="O49" s="12" t="s">
        <v>35</v>
      </c>
      <c r="P49" s="39"/>
      <c r="Q49" s="12" t="s">
        <v>36</v>
      </c>
      <c r="R49" s="12" t="s">
        <v>144</v>
      </c>
      <c r="S49" s="38" t="n">
        <f aca="false">U49*1.22*0.2</f>
        <v>12.444</v>
      </c>
      <c r="T49" s="17" t="s">
        <v>145</v>
      </c>
      <c r="U49" s="30" t="n">
        <v>51</v>
      </c>
      <c r="V49" s="32"/>
    </row>
    <row r="50" customFormat="false" ht="39" hidden="false" customHeight="true" outlineLevel="0" collapsed="false">
      <c r="A50" s="7" t="n">
        <v>48</v>
      </c>
      <c r="B50" s="8" t="s">
        <v>23</v>
      </c>
      <c r="C50" s="18" t="s">
        <v>138</v>
      </c>
      <c r="D50" s="12" t="s">
        <v>78</v>
      </c>
      <c r="E50" s="11" t="s">
        <v>151</v>
      </c>
      <c r="F50" s="11" t="s">
        <v>152</v>
      </c>
      <c r="G50" s="11" t="s">
        <v>153</v>
      </c>
      <c r="H50" s="38" t="s">
        <v>142</v>
      </c>
      <c r="I50" s="9" t="s">
        <v>78</v>
      </c>
      <c r="J50" s="7" t="s">
        <v>30</v>
      </c>
      <c r="K50" s="12" t="s">
        <v>143</v>
      </c>
      <c r="L50" s="12" t="s">
        <v>32</v>
      </c>
      <c r="M50" s="12" t="s">
        <v>154</v>
      </c>
      <c r="N50" s="12" t="s">
        <v>34</v>
      </c>
      <c r="O50" s="12" t="s">
        <v>35</v>
      </c>
      <c r="P50" s="39"/>
      <c r="Q50" s="12" t="s">
        <v>36</v>
      </c>
      <c r="R50" s="12" t="s">
        <v>144</v>
      </c>
      <c r="S50" s="38" t="n">
        <f aca="false">U50*1.22*0.2</f>
        <v>12.444</v>
      </c>
      <c r="T50" s="17" t="s">
        <v>145</v>
      </c>
      <c r="U50" s="30" t="n">
        <v>51</v>
      </c>
      <c r="V50" s="32"/>
    </row>
    <row r="51" s="35" customFormat="true" ht="39" hidden="false" customHeight="true" outlineLevel="0" collapsed="false">
      <c r="A51" s="7" t="n">
        <v>49</v>
      </c>
      <c r="B51" s="8" t="s">
        <v>23</v>
      </c>
      <c r="C51" s="18" t="s">
        <v>138</v>
      </c>
      <c r="D51" s="10" t="s">
        <v>78</v>
      </c>
      <c r="E51" s="10" t="s">
        <v>78</v>
      </c>
      <c r="F51" s="11" t="s">
        <v>155</v>
      </c>
      <c r="G51" s="19" t="s">
        <v>156</v>
      </c>
      <c r="H51" s="10" t="s">
        <v>157</v>
      </c>
      <c r="I51" s="7" t="s">
        <v>78</v>
      </c>
      <c r="J51" s="7" t="s">
        <v>30</v>
      </c>
      <c r="K51" s="10" t="s">
        <v>143</v>
      </c>
      <c r="L51" s="10" t="s">
        <v>32</v>
      </c>
      <c r="M51" s="7" t="s">
        <v>78</v>
      </c>
      <c r="N51" s="10" t="s">
        <v>34</v>
      </c>
      <c r="O51" s="10" t="s">
        <v>35</v>
      </c>
      <c r="P51" s="13"/>
      <c r="Q51" s="14" t="s">
        <v>36</v>
      </c>
      <c r="R51" s="40" t="s">
        <v>144</v>
      </c>
      <c r="S51" s="14" t="n">
        <f aca="false">U51*1.22*0.3</f>
        <v>21.228</v>
      </c>
      <c r="T51" s="17" t="s">
        <v>145</v>
      </c>
      <c r="U51" s="7" t="n">
        <v>58</v>
      </c>
      <c r="V51" s="23"/>
    </row>
    <row r="52" s="35" customFormat="true" ht="39" hidden="false" customHeight="true" outlineLevel="0" collapsed="false">
      <c r="A52" s="7" t="n">
        <v>50</v>
      </c>
      <c r="B52" s="8" t="s">
        <v>23</v>
      </c>
      <c r="C52" s="18" t="s">
        <v>138</v>
      </c>
      <c r="D52" s="10" t="s">
        <v>78</v>
      </c>
      <c r="E52" s="10" t="s">
        <v>78</v>
      </c>
      <c r="F52" s="11" t="s">
        <v>158</v>
      </c>
      <c r="G52" s="19" t="s">
        <v>159</v>
      </c>
      <c r="H52" s="10" t="s">
        <v>157</v>
      </c>
      <c r="I52" s="7" t="s">
        <v>78</v>
      </c>
      <c r="J52" s="7" t="s">
        <v>30</v>
      </c>
      <c r="K52" s="10" t="s">
        <v>143</v>
      </c>
      <c r="L52" s="10" t="s">
        <v>32</v>
      </c>
      <c r="M52" s="7" t="s">
        <v>78</v>
      </c>
      <c r="N52" s="10" t="s">
        <v>34</v>
      </c>
      <c r="O52" s="10" t="s">
        <v>35</v>
      </c>
      <c r="P52" s="13"/>
      <c r="Q52" s="14" t="s">
        <v>36</v>
      </c>
      <c r="R52" s="40" t="s">
        <v>144</v>
      </c>
      <c r="S52" s="14" t="n">
        <f aca="false">U52*1.22*0.3</f>
        <v>21.228</v>
      </c>
      <c r="T52" s="17" t="s">
        <v>145</v>
      </c>
      <c r="U52" s="7" t="n">
        <v>58</v>
      </c>
      <c r="V52" s="23"/>
    </row>
    <row r="53" s="35" customFormat="true" ht="39" hidden="false" customHeight="true" outlineLevel="0" collapsed="false">
      <c r="A53" s="7" t="n">
        <v>51</v>
      </c>
      <c r="B53" s="8" t="s">
        <v>23</v>
      </c>
      <c r="C53" s="18" t="s">
        <v>138</v>
      </c>
      <c r="D53" s="10" t="s">
        <v>78</v>
      </c>
      <c r="E53" s="10" t="s">
        <v>78</v>
      </c>
      <c r="F53" s="11" t="s">
        <v>160</v>
      </c>
      <c r="G53" s="19" t="s">
        <v>161</v>
      </c>
      <c r="H53" s="10" t="s">
        <v>157</v>
      </c>
      <c r="I53" s="7" t="s">
        <v>78</v>
      </c>
      <c r="J53" s="7" t="s">
        <v>30</v>
      </c>
      <c r="K53" s="10" t="s">
        <v>143</v>
      </c>
      <c r="L53" s="10" t="s">
        <v>32</v>
      </c>
      <c r="M53" s="7" t="s">
        <v>78</v>
      </c>
      <c r="N53" s="10" t="s">
        <v>34</v>
      </c>
      <c r="O53" s="10" t="s">
        <v>35</v>
      </c>
      <c r="P53" s="13"/>
      <c r="Q53" s="14" t="s">
        <v>36</v>
      </c>
      <c r="R53" s="40" t="s">
        <v>144</v>
      </c>
      <c r="S53" s="14" t="n">
        <f aca="false">U53*1.22*0.3</f>
        <v>21.228</v>
      </c>
      <c r="T53" s="17" t="s">
        <v>145</v>
      </c>
      <c r="U53" s="7" t="n">
        <v>58</v>
      </c>
      <c r="V53" s="11"/>
    </row>
  </sheetData>
  <mergeCells count="3">
    <mergeCell ref="A1:V1"/>
    <mergeCell ref="V35:V37"/>
    <mergeCell ref="V41:V43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Y5" activeCellId="0" sqref="Y5"/>
    </sheetView>
  </sheetViews>
  <sheetFormatPr defaultColWidth="9.00390625" defaultRowHeight="14.4" zeroHeight="false" outlineLevelRow="0" outlineLevelCol="0"/>
  <cols>
    <col collapsed="false" customWidth="true" hidden="false" outlineLevel="0" max="1" min="1" style="41" width="6.46"/>
    <col collapsed="false" customWidth="true" hidden="false" outlineLevel="0" max="2" min="2" style="41" width="18.11"/>
    <col collapsed="false" customWidth="true" hidden="false" outlineLevel="0" max="3" min="3" style="41" width="40.78"/>
    <col collapsed="false" customWidth="true" hidden="false" outlineLevel="0" max="4" min="4" style="41" width="9.78"/>
    <col collapsed="false" customWidth="true" hidden="false" outlineLevel="0" max="5" min="5" style="41" width="13"/>
    <col collapsed="false" customWidth="true" hidden="false" outlineLevel="0" max="6" min="6" style="41" width="17.78"/>
    <col collapsed="false" customWidth="true" hidden="false" outlineLevel="0" max="7" min="7" style="41" width="18.67"/>
    <col collapsed="false" customWidth="true" hidden="false" outlineLevel="0" max="8" min="8" style="41" width="17.78"/>
    <col collapsed="false" customWidth="true" hidden="false" outlineLevel="0" max="9" min="9" style="41" width="10.33"/>
    <col collapsed="false" customWidth="true" hidden="false" outlineLevel="0" max="10" min="10" style="41" width="11.78"/>
    <col collapsed="false" customWidth="true" hidden="false" outlineLevel="0" max="11" min="11" style="41" width="15.58"/>
    <col collapsed="false" customWidth="true" hidden="true" outlineLevel="0" max="12" min="12" style="41" width="23.88"/>
    <col collapsed="false" customWidth="true" hidden="true" outlineLevel="0" max="13" min="13" style="42" width="11"/>
    <col collapsed="false" customWidth="true" hidden="true" outlineLevel="0" max="14" min="14" style="41" width="10.88"/>
    <col collapsed="false" customWidth="true" hidden="true" outlineLevel="0" max="15" min="15" style="41" width="18.44"/>
    <col collapsed="false" customWidth="true" hidden="true" outlineLevel="0" max="16" min="16" style="41" width="12.11"/>
    <col collapsed="false" customWidth="true" hidden="true" outlineLevel="0" max="17" min="17" style="41" width="13.33"/>
    <col collapsed="false" customWidth="true" hidden="false" outlineLevel="0" max="18" min="18" style="41" width="18"/>
    <col collapsed="false" customWidth="true" hidden="false" outlineLevel="0" max="19" min="19" style="41" width="13.67"/>
    <col collapsed="false" customWidth="true" hidden="false" outlineLevel="0" max="21" min="20" style="41" width="13.56"/>
    <col collapsed="false" customWidth="true" hidden="false" outlineLevel="0" max="22" min="22" style="43" width="18.9"/>
    <col collapsed="false" customWidth="true" hidden="false" outlineLevel="0" max="23" min="23" style="44" width="13.56"/>
    <col collapsed="false" customWidth="true" hidden="false" outlineLevel="0" max="24" min="24" style="42" width="23.12"/>
    <col collapsed="false" customWidth="true" hidden="false" outlineLevel="0" max="25" min="25" style="41" width="14.13"/>
    <col collapsed="false" customWidth="false" hidden="false" outlineLevel="0" max="1024" min="26" style="41" width="9"/>
  </cols>
  <sheetData>
    <row r="1" customFormat="false" ht="48.9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="47" customFormat="true" ht="52.2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17</v>
      </c>
      <c r="Q2" s="3" t="s">
        <v>18</v>
      </c>
      <c r="R2" s="3" t="s">
        <v>19</v>
      </c>
      <c r="S2" s="5" t="s">
        <v>20</v>
      </c>
      <c r="T2" s="3" t="s">
        <v>21</v>
      </c>
      <c r="U2" s="3" t="s">
        <v>162</v>
      </c>
      <c r="V2" s="45" t="s">
        <v>163</v>
      </c>
      <c r="W2" s="46" t="s">
        <v>164</v>
      </c>
      <c r="X2" s="6" t="s">
        <v>22</v>
      </c>
    </row>
    <row r="3" customFormat="false" ht="40.05" hidden="false" customHeight="true" outlineLevel="0" collapsed="false">
      <c r="A3" s="48" t="n">
        <v>1</v>
      </c>
      <c r="B3" s="49" t="s">
        <v>165</v>
      </c>
      <c r="C3" s="50" t="s">
        <v>138</v>
      </c>
      <c r="D3" s="51" t="s">
        <v>78</v>
      </c>
      <c r="E3" s="51" t="s">
        <v>78</v>
      </c>
      <c r="F3" s="51" t="s">
        <v>166</v>
      </c>
      <c r="G3" s="51" t="s">
        <v>167</v>
      </c>
      <c r="H3" s="52" t="s">
        <v>142</v>
      </c>
      <c r="I3" s="48" t="s">
        <v>78</v>
      </c>
      <c r="J3" s="48" t="s">
        <v>168</v>
      </c>
      <c r="K3" s="51" t="s">
        <v>143</v>
      </c>
      <c r="L3" s="51" t="s">
        <v>32</v>
      </c>
      <c r="M3" s="50" t="s">
        <v>78</v>
      </c>
      <c r="N3" s="51" t="s">
        <v>34</v>
      </c>
      <c r="O3" s="51" t="s">
        <v>35</v>
      </c>
      <c r="P3" s="53" t="s">
        <v>36</v>
      </c>
      <c r="Q3" s="48" t="s">
        <v>144</v>
      </c>
      <c r="R3" s="54" t="n">
        <f aca="false">T3*1.22*0.2</f>
        <v>14.152</v>
      </c>
      <c r="S3" s="55" t="s">
        <v>169</v>
      </c>
      <c r="T3" s="53" t="n">
        <v>58</v>
      </c>
      <c r="U3" s="56" t="n">
        <v>178.461538461538</v>
      </c>
      <c r="V3" s="56" t="n">
        <v>116</v>
      </c>
      <c r="W3" s="57" t="n">
        <v>0.05</v>
      </c>
      <c r="X3" s="48"/>
    </row>
    <row r="4" customFormat="false" ht="40.05" hidden="false" customHeight="true" outlineLevel="0" collapsed="false">
      <c r="A4" s="48" t="n">
        <v>2</v>
      </c>
      <c r="B4" s="49" t="s">
        <v>165</v>
      </c>
      <c r="C4" s="58" t="s">
        <v>138</v>
      </c>
      <c r="D4" s="58" t="s">
        <v>78</v>
      </c>
      <c r="E4" s="58" t="s">
        <v>78</v>
      </c>
      <c r="F4" s="59" t="s">
        <v>170</v>
      </c>
      <c r="G4" s="59" t="s">
        <v>171</v>
      </c>
      <c r="H4" s="52" t="s">
        <v>142</v>
      </c>
      <c r="I4" s="59" t="s">
        <v>78</v>
      </c>
      <c r="J4" s="59" t="s">
        <v>168</v>
      </c>
      <c r="K4" s="59" t="s">
        <v>143</v>
      </c>
      <c r="L4" s="59" t="s">
        <v>32</v>
      </c>
      <c r="M4" s="59" t="s">
        <v>78</v>
      </c>
      <c r="N4" s="59" t="s">
        <v>34</v>
      </c>
      <c r="O4" s="59" t="s">
        <v>35</v>
      </c>
      <c r="P4" s="59" t="s">
        <v>36</v>
      </c>
      <c r="Q4" s="59" t="s">
        <v>144</v>
      </c>
      <c r="R4" s="60" t="n">
        <f aca="false">T4*1.22*0.2</f>
        <v>14.152</v>
      </c>
      <c r="S4" s="48" t="n">
        <v>20</v>
      </c>
      <c r="T4" s="61" t="n">
        <v>58</v>
      </c>
      <c r="U4" s="62" t="n">
        <v>178.461538461538</v>
      </c>
      <c r="V4" s="62" t="n">
        <v>116</v>
      </c>
      <c r="W4" s="57" t="n">
        <v>0.05</v>
      </c>
      <c r="X4" s="59"/>
    </row>
    <row r="5" customFormat="false" ht="40.05" hidden="false" customHeight="true" outlineLevel="0" collapsed="false">
      <c r="A5" s="48" t="n">
        <v>3</v>
      </c>
      <c r="B5" s="49" t="s">
        <v>165</v>
      </c>
      <c r="C5" s="58" t="s">
        <v>138</v>
      </c>
      <c r="D5" s="58" t="s">
        <v>78</v>
      </c>
      <c r="E5" s="58" t="s">
        <v>78</v>
      </c>
      <c r="F5" s="59" t="s">
        <v>172</v>
      </c>
      <c r="G5" s="59" t="s">
        <v>173</v>
      </c>
      <c r="H5" s="52" t="s">
        <v>142</v>
      </c>
      <c r="I5" s="59" t="s">
        <v>78</v>
      </c>
      <c r="J5" s="59" t="s">
        <v>168</v>
      </c>
      <c r="K5" s="59" t="s">
        <v>143</v>
      </c>
      <c r="L5" s="59" t="s">
        <v>32</v>
      </c>
      <c r="M5" s="59" t="s">
        <v>78</v>
      </c>
      <c r="N5" s="59" t="s">
        <v>34</v>
      </c>
      <c r="O5" s="59" t="s">
        <v>35</v>
      </c>
      <c r="P5" s="59" t="s">
        <v>36</v>
      </c>
      <c r="Q5" s="59" t="s">
        <v>144</v>
      </c>
      <c r="R5" s="60" t="n">
        <f aca="false">T5*1.22*0.2</f>
        <v>14.152</v>
      </c>
      <c r="S5" s="63" t="n">
        <v>20</v>
      </c>
      <c r="T5" s="61" t="n">
        <v>58</v>
      </c>
      <c r="U5" s="62" t="n">
        <v>178.461538461538</v>
      </c>
      <c r="V5" s="62" t="n">
        <v>116</v>
      </c>
      <c r="W5" s="57" t="n">
        <v>0.05</v>
      </c>
      <c r="X5" s="59"/>
    </row>
    <row r="6" customFormat="false" ht="40.05" hidden="false" customHeight="true" outlineLevel="0" collapsed="false">
      <c r="A6" s="48" t="n">
        <v>4</v>
      </c>
      <c r="B6" s="49" t="s">
        <v>165</v>
      </c>
      <c r="C6" s="58" t="s">
        <v>138</v>
      </c>
      <c r="D6" s="59" t="s">
        <v>78</v>
      </c>
      <c r="E6" s="59"/>
      <c r="F6" s="59" t="s">
        <v>174</v>
      </c>
      <c r="G6" s="59" t="s">
        <v>175</v>
      </c>
      <c r="H6" s="52" t="s">
        <v>176</v>
      </c>
      <c r="I6" s="59" t="s">
        <v>78</v>
      </c>
      <c r="J6" s="59" t="s">
        <v>168</v>
      </c>
      <c r="K6" s="59" t="s">
        <v>143</v>
      </c>
      <c r="L6" s="59" t="s">
        <v>32</v>
      </c>
      <c r="M6" s="59" t="s">
        <v>78</v>
      </c>
      <c r="N6" s="59" t="s">
        <v>34</v>
      </c>
      <c r="O6" s="59" t="s">
        <v>35</v>
      </c>
      <c r="P6" s="59" t="s">
        <v>36</v>
      </c>
      <c r="Q6" s="59" t="s">
        <v>144</v>
      </c>
      <c r="R6" s="60" t="n">
        <f aca="false">T6*1.22*0.17</f>
        <v>12.0292</v>
      </c>
      <c r="S6" s="48" t="n">
        <v>20</v>
      </c>
      <c r="T6" s="61" t="n">
        <v>58</v>
      </c>
      <c r="U6" s="62" t="n">
        <v>178.461538461538</v>
      </c>
      <c r="V6" s="62" t="n">
        <v>116</v>
      </c>
      <c r="W6" s="57" t="n">
        <v>0.05</v>
      </c>
      <c r="X6" s="48"/>
    </row>
    <row r="7" customFormat="false" ht="40.05" hidden="false" customHeight="true" outlineLevel="0" collapsed="false">
      <c r="A7" s="48" t="n">
        <v>5</v>
      </c>
      <c r="B7" s="49" t="s">
        <v>165</v>
      </c>
      <c r="C7" s="58" t="s">
        <v>138</v>
      </c>
      <c r="D7" s="59" t="s">
        <v>78</v>
      </c>
      <c r="E7" s="59"/>
      <c r="F7" s="59" t="s">
        <v>177</v>
      </c>
      <c r="G7" s="59" t="s">
        <v>178</v>
      </c>
      <c r="H7" s="52" t="s">
        <v>176</v>
      </c>
      <c r="I7" s="59" t="s">
        <v>78</v>
      </c>
      <c r="J7" s="59" t="s">
        <v>168</v>
      </c>
      <c r="K7" s="59" t="s">
        <v>143</v>
      </c>
      <c r="L7" s="59" t="s">
        <v>32</v>
      </c>
      <c r="M7" s="59" t="s">
        <v>78</v>
      </c>
      <c r="N7" s="59" t="s">
        <v>34</v>
      </c>
      <c r="O7" s="59" t="s">
        <v>35</v>
      </c>
      <c r="P7" s="59" t="s">
        <v>36</v>
      </c>
      <c r="Q7" s="59" t="s">
        <v>144</v>
      </c>
      <c r="R7" s="60" t="n">
        <f aca="false">T7*1.22*0.17</f>
        <v>12.0292</v>
      </c>
      <c r="S7" s="48" t="n">
        <v>20</v>
      </c>
      <c r="T7" s="61" t="n">
        <v>58</v>
      </c>
      <c r="U7" s="62" t="n">
        <v>178.461538461538</v>
      </c>
      <c r="V7" s="62" t="n">
        <v>116</v>
      </c>
      <c r="W7" s="57" t="n">
        <v>0.05</v>
      </c>
      <c r="X7" s="48"/>
    </row>
    <row r="8" s="65" customFormat="true" ht="40.05" hidden="false" customHeight="true" outlineLevel="0" collapsed="false">
      <c r="A8" s="48" t="n">
        <v>6</v>
      </c>
      <c r="B8" s="49" t="s">
        <v>165</v>
      </c>
      <c r="C8" s="58" t="s">
        <v>179</v>
      </c>
      <c r="D8" s="59" t="s">
        <v>83</v>
      </c>
      <c r="E8" s="59" t="s">
        <v>78</v>
      </c>
      <c r="F8" s="59" t="s">
        <v>180</v>
      </c>
      <c r="G8" s="59" t="s">
        <v>181</v>
      </c>
      <c r="H8" s="64" t="s">
        <v>91</v>
      </c>
      <c r="I8" s="59" t="s">
        <v>78</v>
      </c>
      <c r="J8" s="59" t="s">
        <v>30</v>
      </c>
      <c r="K8" s="59" t="s">
        <v>31</v>
      </c>
      <c r="L8" s="59" t="s">
        <v>32</v>
      </c>
      <c r="M8" s="59" t="s">
        <v>182</v>
      </c>
      <c r="N8" s="59" t="s">
        <v>34</v>
      </c>
      <c r="O8" s="59" t="s">
        <v>35</v>
      </c>
      <c r="P8" s="59" t="s">
        <v>36</v>
      </c>
      <c r="Q8" s="59" t="s">
        <v>144</v>
      </c>
      <c r="R8" s="60" t="n">
        <f aca="false">T8*1.22*0.194</f>
        <v>22.4846</v>
      </c>
      <c r="S8" s="48" t="n">
        <v>30</v>
      </c>
      <c r="T8" s="61" t="n">
        <v>95</v>
      </c>
      <c r="U8" s="62" t="n">
        <v>216</v>
      </c>
      <c r="V8" s="48" t="n">
        <v>172.8</v>
      </c>
      <c r="W8" s="57" t="n">
        <v>0.05</v>
      </c>
      <c r="X8" s="59"/>
    </row>
    <row r="9" customFormat="false" ht="40.05" hidden="false" customHeight="true" outlineLevel="0" collapsed="false">
      <c r="A9" s="48" t="n">
        <v>7</v>
      </c>
      <c r="B9" s="49" t="s">
        <v>165</v>
      </c>
      <c r="C9" s="58" t="s">
        <v>179</v>
      </c>
      <c r="D9" s="59" t="s">
        <v>83</v>
      </c>
      <c r="E9" s="59" t="s">
        <v>78</v>
      </c>
      <c r="F9" s="59" t="s">
        <v>183</v>
      </c>
      <c r="G9" s="59" t="s">
        <v>184</v>
      </c>
      <c r="H9" s="52" t="s">
        <v>91</v>
      </c>
      <c r="I9" s="59" t="s">
        <v>78</v>
      </c>
      <c r="J9" s="59" t="s">
        <v>30</v>
      </c>
      <c r="K9" s="59" t="s">
        <v>31</v>
      </c>
      <c r="L9" s="59" t="s">
        <v>32</v>
      </c>
      <c r="M9" s="59" t="s">
        <v>182</v>
      </c>
      <c r="N9" s="59" t="s">
        <v>34</v>
      </c>
      <c r="O9" s="59" t="s">
        <v>35</v>
      </c>
      <c r="P9" s="59" t="s">
        <v>36</v>
      </c>
      <c r="Q9" s="59" t="s">
        <v>144</v>
      </c>
      <c r="R9" s="60" t="n">
        <f aca="false">T9*1.22*0.194</f>
        <v>22.4846</v>
      </c>
      <c r="S9" s="48" t="n">
        <v>30</v>
      </c>
      <c r="T9" s="61" t="n">
        <v>95</v>
      </c>
      <c r="U9" s="62" t="n">
        <v>216</v>
      </c>
      <c r="V9" s="62" t="n">
        <v>172.8</v>
      </c>
      <c r="W9" s="57" t="n">
        <v>0.05</v>
      </c>
      <c r="X9" s="59"/>
    </row>
    <row r="10" customFormat="false" ht="40.05" hidden="false" customHeight="true" outlineLevel="0" collapsed="false">
      <c r="A10" s="48" t="n">
        <v>8</v>
      </c>
      <c r="B10" s="49" t="s">
        <v>165</v>
      </c>
      <c r="C10" s="58" t="s">
        <v>185</v>
      </c>
      <c r="D10" s="59" t="s">
        <v>83</v>
      </c>
      <c r="E10" s="59" t="s">
        <v>78</v>
      </c>
      <c r="F10" s="59" t="s">
        <v>186</v>
      </c>
      <c r="G10" s="59" t="s">
        <v>187</v>
      </c>
      <c r="H10" s="52" t="s">
        <v>188</v>
      </c>
      <c r="I10" s="59" t="s">
        <v>78</v>
      </c>
      <c r="J10" s="59" t="s">
        <v>30</v>
      </c>
      <c r="K10" s="59" t="s">
        <v>82</v>
      </c>
      <c r="L10" s="59" t="s">
        <v>32</v>
      </c>
      <c r="M10" s="59" t="s">
        <v>182</v>
      </c>
      <c r="N10" s="59" t="s">
        <v>34</v>
      </c>
      <c r="O10" s="59" t="s">
        <v>35</v>
      </c>
      <c r="P10" s="59" t="s">
        <v>36</v>
      </c>
      <c r="Q10" s="59" t="s">
        <v>144</v>
      </c>
      <c r="R10" s="60" t="n">
        <f aca="false">T10*1.228*0.194</f>
        <v>25.01436</v>
      </c>
      <c r="S10" s="48" t="n">
        <v>30</v>
      </c>
      <c r="T10" s="61" t="n">
        <v>105</v>
      </c>
      <c r="U10" s="62" t="n">
        <v>216</v>
      </c>
      <c r="V10" s="62" t="n">
        <v>172.8</v>
      </c>
      <c r="W10" s="57" t="n">
        <v>0.05</v>
      </c>
      <c r="X10" s="59"/>
    </row>
    <row r="11" customFormat="false" ht="40.05" hidden="false" customHeight="true" outlineLevel="0" collapsed="false">
      <c r="A11" s="48" t="n">
        <v>9</v>
      </c>
      <c r="B11" s="49" t="s">
        <v>165</v>
      </c>
      <c r="C11" s="58" t="s">
        <v>41</v>
      </c>
      <c r="D11" s="59" t="s">
        <v>25</v>
      </c>
      <c r="E11" s="59" t="s">
        <v>78</v>
      </c>
      <c r="F11" s="59" t="s">
        <v>189</v>
      </c>
      <c r="G11" s="59" t="s">
        <v>190</v>
      </c>
      <c r="H11" s="52" t="s">
        <v>29</v>
      </c>
      <c r="I11" s="59" t="n">
        <v>1.2</v>
      </c>
      <c r="J11" s="59" t="s">
        <v>30</v>
      </c>
      <c r="K11" s="59" t="s">
        <v>82</v>
      </c>
      <c r="L11" s="59" t="s">
        <v>32</v>
      </c>
      <c r="M11" s="59" t="s">
        <v>191</v>
      </c>
      <c r="N11" s="59" t="s">
        <v>34</v>
      </c>
      <c r="O11" s="59" t="s">
        <v>35</v>
      </c>
      <c r="P11" s="59" t="s">
        <v>36</v>
      </c>
      <c r="Q11" s="59" t="s">
        <v>37</v>
      </c>
      <c r="R11" s="60" t="n">
        <f aca="false">T11*1.21*0.163</f>
        <v>31.35957</v>
      </c>
      <c r="S11" s="48" t="n">
        <v>30</v>
      </c>
      <c r="T11" s="61" t="n">
        <v>159</v>
      </c>
      <c r="U11" s="62" t="n">
        <v>318</v>
      </c>
      <c r="V11" s="62" t="n">
        <v>254.4</v>
      </c>
      <c r="W11" s="57" t="n">
        <v>0.05</v>
      </c>
      <c r="X11" s="59"/>
    </row>
    <row r="12" s="67" customFormat="true" ht="40.05" hidden="false" customHeight="true" outlineLevel="0" collapsed="false">
      <c r="A12" s="48" t="n">
        <v>10</v>
      </c>
      <c r="B12" s="49" t="s">
        <v>165</v>
      </c>
      <c r="C12" s="49" t="s">
        <v>24</v>
      </c>
      <c r="D12" s="49" t="s">
        <v>25</v>
      </c>
      <c r="E12" s="49" t="s">
        <v>26</v>
      </c>
      <c r="F12" s="48" t="s">
        <v>192</v>
      </c>
      <c r="G12" s="48" t="s">
        <v>193</v>
      </c>
      <c r="H12" s="48" t="s">
        <v>194</v>
      </c>
      <c r="I12" s="66" t="n">
        <v>1.2</v>
      </c>
      <c r="J12" s="66" t="s">
        <v>30</v>
      </c>
      <c r="K12" s="49" t="s">
        <v>31</v>
      </c>
      <c r="L12" s="48" t="s">
        <v>51</v>
      </c>
      <c r="M12" s="49" t="s">
        <v>191</v>
      </c>
      <c r="N12" s="48" t="s">
        <v>34</v>
      </c>
      <c r="O12" s="48" t="s">
        <v>35</v>
      </c>
      <c r="P12" s="53" t="s">
        <v>36</v>
      </c>
      <c r="Q12" s="61" t="s">
        <v>195</v>
      </c>
      <c r="R12" s="61" t="n">
        <v>28.09</v>
      </c>
      <c r="S12" s="56" t="n">
        <v>30</v>
      </c>
      <c r="T12" s="61" t="n">
        <v>139</v>
      </c>
      <c r="U12" s="62" t="n">
        <v>290</v>
      </c>
      <c r="V12" s="56" t="n">
        <v>232</v>
      </c>
      <c r="W12" s="57" t="n">
        <v>0.05</v>
      </c>
      <c r="X12" s="49"/>
    </row>
    <row r="13" s="67" customFormat="true" ht="40.05" hidden="false" customHeight="true" outlineLevel="0" collapsed="false">
      <c r="A13" s="48" t="n">
        <v>11</v>
      </c>
      <c r="B13" s="49" t="s">
        <v>165</v>
      </c>
      <c r="C13" s="49" t="s">
        <v>24</v>
      </c>
      <c r="D13" s="49" t="s">
        <v>25</v>
      </c>
      <c r="E13" s="49" t="s">
        <v>26</v>
      </c>
      <c r="F13" s="48" t="s">
        <v>196</v>
      </c>
      <c r="G13" s="48" t="s">
        <v>197</v>
      </c>
      <c r="H13" s="48" t="s">
        <v>29</v>
      </c>
      <c r="I13" s="66" t="n">
        <v>1.2</v>
      </c>
      <c r="J13" s="66" t="s">
        <v>30</v>
      </c>
      <c r="K13" s="49" t="s">
        <v>31</v>
      </c>
      <c r="L13" s="48" t="s">
        <v>32</v>
      </c>
      <c r="M13" s="49" t="s">
        <v>191</v>
      </c>
      <c r="N13" s="48" t="s">
        <v>34</v>
      </c>
      <c r="O13" s="48" t="s">
        <v>35</v>
      </c>
      <c r="P13" s="53" t="s">
        <v>36</v>
      </c>
      <c r="Q13" s="61" t="s">
        <v>195</v>
      </c>
      <c r="R13" s="61" t="n">
        <v>27.41</v>
      </c>
      <c r="S13" s="56" t="n">
        <v>30</v>
      </c>
      <c r="T13" s="61" t="n">
        <v>139</v>
      </c>
      <c r="U13" s="62" t="n">
        <v>290</v>
      </c>
      <c r="V13" s="56" t="n">
        <v>232</v>
      </c>
      <c r="W13" s="57" t="n">
        <v>0.05</v>
      </c>
      <c r="X13" s="49"/>
    </row>
    <row r="14" s="65" customFormat="true" ht="40.05" hidden="false" customHeight="true" outlineLevel="0" collapsed="false">
      <c r="A14" s="48" t="n">
        <v>12</v>
      </c>
      <c r="B14" s="49" t="s">
        <v>165</v>
      </c>
      <c r="C14" s="59" t="s">
        <v>24</v>
      </c>
      <c r="D14" s="59" t="s">
        <v>25</v>
      </c>
      <c r="E14" s="59" t="s">
        <v>26</v>
      </c>
      <c r="F14" s="59" t="s">
        <v>198</v>
      </c>
      <c r="G14" s="59" t="s">
        <v>199</v>
      </c>
      <c r="H14" s="59" t="s">
        <v>29</v>
      </c>
      <c r="I14" s="59" t="n">
        <v>1.2</v>
      </c>
      <c r="J14" s="59" t="s">
        <v>30</v>
      </c>
      <c r="K14" s="59" t="s">
        <v>31</v>
      </c>
      <c r="L14" s="59" t="s">
        <v>32</v>
      </c>
      <c r="M14" s="59" t="s">
        <v>191</v>
      </c>
      <c r="N14" s="59" t="s">
        <v>34</v>
      </c>
      <c r="O14" s="59" t="s">
        <v>35</v>
      </c>
      <c r="P14" s="59" t="s">
        <v>36</v>
      </c>
      <c r="Q14" s="59" t="s">
        <v>37</v>
      </c>
      <c r="R14" s="58" t="n">
        <v>28.01</v>
      </c>
      <c r="S14" s="48" t="n">
        <v>30</v>
      </c>
      <c r="T14" s="61" t="n">
        <v>142</v>
      </c>
      <c r="U14" s="62" t="n">
        <v>296</v>
      </c>
      <c r="V14" s="48" t="n">
        <v>236.8</v>
      </c>
      <c r="W14" s="57" t="n">
        <v>0.05</v>
      </c>
      <c r="X14" s="49"/>
    </row>
    <row r="15" customFormat="false" ht="40.05" hidden="false" customHeight="true" outlineLevel="0" collapsed="false">
      <c r="A15" s="48" t="n">
        <v>13</v>
      </c>
      <c r="B15" s="49" t="s">
        <v>165</v>
      </c>
      <c r="C15" s="59" t="s">
        <v>24</v>
      </c>
      <c r="D15" s="59" t="s">
        <v>25</v>
      </c>
      <c r="E15" s="59" t="s">
        <v>26</v>
      </c>
      <c r="F15" s="59" t="s">
        <v>200</v>
      </c>
      <c r="G15" s="59" t="s">
        <v>201</v>
      </c>
      <c r="H15" s="59" t="s">
        <v>29</v>
      </c>
      <c r="I15" s="59" t="n">
        <v>1.2</v>
      </c>
      <c r="J15" s="59" t="s">
        <v>30</v>
      </c>
      <c r="K15" s="59" t="s">
        <v>31</v>
      </c>
      <c r="L15" s="59" t="s">
        <v>32</v>
      </c>
      <c r="M15" s="59" t="s">
        <v>191</v>
      </c>
      <c r="N15" s="59" t="s">
        <v>34</v>
      </c>
      <c r="O15" s="59" t="s">
        <v>35</v>
      </c>
      <c r="P15" s="59" t="s">
        <v>36</v>
      </c>
      <c r="Q15" s="59" t="s">
        <v>37</v>
      </c>
      <c r="R15" s="58" t="n">
        <v>28.01</v>
      </c>
      <c r="S15" s="48" t="n">
        <v>30</v>
      </c>
      <c r="T15" s="61" t="n">
        <v>142</v>
      </c>
      <c r="U15" s="62" t="n">
        <v>296</v>
      </c>
      <c r="V15" s="62" t="n">
        <v>236.8</v>
      </c>
      <c r="W15" s="57" t="n">
        <v>0.05</v>
      </c>
      <c r="X15" s="48"/>
    </row>
    <row r="16" customFormat="false" ht="40.05" hidden="false" customHeight="true" outlineLevel="0" collapsed="false">
      <c r="A16" s="48" t="n">
        <v>14</v>
      </c>
      <c r="B16" s="49" t="s">
        <v>165</v>
      </c>
      <c r="C16" s="58" t="s">
        <v>24</v>
      </c>
      <c r="D16" s="59" t="s">
        <v>71</v>
      </c>
      <c r="E16" s="59" t="s">
        <v>202</v>
      </c>
      <c r="F16" s="59" t="s">
        <v>203</v>
      </c>
      <c r="G16" s="59" t="s">
        <v>204</v>
      </c>
      <c r="H16" s="59" t="s">
        <v>29</v>
      </c>
      <c r="I16" s="66" t="n">
        <v>0.6</v>
      </c>
      <c r="J16" s="59" t="s">
        <v>168</v>
      </c>
      <c r="K16" s="59" t="s">
        <v>31</v>
      </c>
      <c r="L16" s="59" t="s">
        <v>32</v>
      </c>
      <c r="M16" s="59" t="s">
        <v>205</v>
      </c>
      <c r="N16" s="59" t="s">
        <v>34</v>
      </c>
      <c r="O16" s="59" t="s">
        <v>35</v>
      </c>
      <c r="P16" s="59" t="s">
        <v>36</v>
      </c>
      <c r="Q16" s="59" t="s">
        <v>37</v>
      </c>
      <c r="R16" s="58" t="n">
        <v>28.8</v>
      </c>
      <c r="S16" s="48" t="n">
        <v>30</v>
      </c>
      <c r="T16" s="61" t="n">
        <v>146</v>
      </c>
      <c r="U16" s="62" t="n">
        <v>296</v>
      </c>
      <c r="V16" s="62" t="n">
        <v>236.8</v>
      </c>
      <c r="W16" s="57" t="n">
        <v>0.05</v>
      </c>
      <c r="X16" s="48"/>
    </row>
    <row r="17" s="67" customFormat="true" ht="40.05" hidden="false" customHeight="true" outlineLevel="0" collapsed="false">
      <c r="A17" s="48" t="n">
        <v>15</v>
      </c>
      <c r="B17" s="49" t="s">
        <v>165</v>
      </c>
      <c r="C17" s="58" t="s">
        <v>206</v>
      </c>
      <c r="D17" s="59" t="s">
        <v>25</v>
      </c>
      <c r="E17" s="59" t="s">
        <v>53</v>
      </c>
      <c r="F17" s="59" t="s">
        <v>78</v>
      </c>
      <c r="G17" s="59" t="s">
        <v>207</v>
      </c>
      <c r="H17" s="64" t="s">
        <v>208</v>
      </c>
      <c r="I17" s="66" t="n">
        <v>1.2</v>
      </c>
      <c r="J17" s="59" t="s">
        <v>30</v>
      </c>
      <c r="K17" s="59" t="s">
        <v>31</v>
      </c>
      <c r="L17" s="58" t="s">
        <v>209</v>
      </c>
      <c r="M17" s="59"/>
      <c r="N17" s="59" t="s">
        <v>34</v>
      </c>
      <c r="O17" s="59" t="s">
        <v>52</v>
      </c>
      <c r="P17" s="59" t="s">
        <v>36</v>
      </c>
      <c r="Q17" s="59" t="s">
        <v>144</v>
      </c>
      <c r="R17" s="60" t="n">
        <f aca="false">T17*0.51*0.092</f>
        <v>10.22856</v>
      </c>
      <c r="S17" s="48" t="n">
        <v>30</v>
      </c>
      <c r="T17" s="61" t="n">
        <v>218</v>
      </c>
      <c r="U17" s="62" t="n">
        <v>408</v>
      </c>
      <c r="V17" s="48" t="n">
        <v>346.8</v>
      </c>
      <c r="W17" s="57" t="n">
        <v>0.05</v>
      </c>
      <c r="X17" s="48"/>
    </row>
    <row r="18" s="67" customFormat="true" ht="40.05" hidden="false" customHeight="true" outlineLevel="0" collapsed="false">
      <c r="A18" s="48" t="n">
        <v>16</v>
      </c>
      <c r="B18" s="49" t="s">
        <v>165</v>
      </c>
      <c r="C18" s="49" t="s">
        <v>210</v>
      </c>
      <c r="D18" s="49" t="s">
        <v>25</v>
      </c>
      <c r="E18" s="49" t="s">
        <v>211</v>
      </c>
      <c r="F18" s="48" t="s">
        <v>212</v>
      </c>
      <c r="G18" s="48" t="s">
        <v>213</v>
      </c>
      <c r="H18" s="48" t="s">
        <v>214</v>
      </c>
      <c r="I18" s="61" t="s">
        <v>78</v>
      </c>
      <c r="J18" s="66" t="s">
        <v>30</v>
      </c>
      <c r="K18" s="49" t="s">
        <v>78</v>
      </c>
      <c r="L18" s="48" t="s">
        <v>51</v>
      </c>
      <c r="M18" s="49" t="s">
        <v>215</v>
      </c>
      <c r="N18" s="48" t="s">
        <v>34</v>
      </c>
      <c r="O18" s="48" t="s">
        <v>216</v>
      </c>
      <c r="P18" s="53" t="s">
        <v>78</v>
      </c>
      <c r="Q18" s="61" t="s">
        <v>78</v>
      </c>
      <c r="R18" s="61" t="n">
        <v>43.85745</v>
      </c>
      <c r="S18" s="56" t="n">
        <v>30</v>
      </c>
      <c r="T18" s="53" t="n">
        <v>315</v>
      </c>
      <c r="U18" s="56" t="n">
        <v>630</v>
      </c>
      <c r="V18" s="48" t="n">
        <v>504</v>
      </c>
      <c r="W18" s="57" t="n">
        <v>0.05</v>
      </c>
      <c r="X18" s="49"/>
    </row>
    <row r="19" s="76" customFormat="true" ht="40.05" hidden="false" customHeight="true" outlineLevel="0" collapsed="false">
      <c r="A19" s="48" t="n">
        <v>17</v>
      </c>
      <c r="B19" s="68" t="s">
        <v>165</v>
      </c>
      <c r="C19" s="68" t="s">
        <v>24</v>
      </c>
      <c r="D19" s="68" t="s">
        <v>25</v>
      </c>
      <c r="E19" s="68" t="s">
        <v>26</v>
      </c>
      <c r="F19" s="69" t="s">
        <v>217</v>
      </c>
      <c r="G19" s="69" t="s">
        <v>218</v>
      </c>
      <c r="H19" s="69" t="s">
        <v>29</v>
      </c>
      <c r="I19" s="70" t="n">
        <v>1.2</v>
      </c>
      <c r="J19" s="70" t="s">
        <v>30</v>
      </c>
      <c r="K19" s="68" t="s">
        <v>31</v>
      </c>
      <c r="L19" s="69" t="s">
        <v>32</v>
      </c>
      <c r="M19" s="68" t="s">
        <v>191</v>
      </c>
      <c r="N19" s="69" t="s">
        <v>34</v>
      </c>
      <c r="O19" s="69" t="s">
        <v>35</v>
      </c>
      <c r="P19" s="71" t="s">
        <v>36</v>
      </c>
      <c r="Q19" s="72" t="s">
        <v>195</v>
      </c>
      <c r="R19" s="72" t="n">
        <v>27.41</v>
      </c>
      <c r="S19" s="73" t="n">
        <v>30</v>
      </c>
      <c r="T19" s="69" t="n">
        <v>139</v>
      </c>
      <c r="U19" s="73" t="n">
        <v>290</v>
      </c>
      <c r="V19" s="73" t="n">
        <v>232</v>
      </c>
      <c r="W19" s="74" t="n">
        <v>0.05</v>
      </c>
      <c r="X19" s="75" t="s">
        <v>219</v>
      </c>
    </row>
    <row r="20" s="76" customFormat="true" ht="40.05" hidden="false" customHeight="true" outlineLevel="0" collapsed="false">
      <c r="A20" s="48" t="n">
        <v>18</v>
      </c>
      <c r="B20" s="68" t="s">
        <v>165</v>
      </c>
      <c r="C20" s="68" t="s">
        <v>24</v>
      </c>
      <c r="D20" s="68" t="s">
        <v>220</v>
      </c>
      <c r="E20" s="68" t="s">
        <v>26</v>
      </c>
      <c r="F20" s="69" t="s">
        <v>221</v>
      </c>
      <c r="G20" s="69" t="s">
        <v>222</v>
      </c>
      <c r="H20" s="69" t="s">
        <v>29</v>
      </c>
      <c r="I20" s="70" t="n">
        <v>1.2</v>
      </c>
      <c r="J20" s="70" t="s">
        <v>30</v>
      </c>
      <c r="K20" s="68" t="s">
        <v>31</v>
      </c>
      <c r="L20" s="69" t="s">
        <v>32</v>
      </c>
      <c r="M20" s="68" t="s">
        <v>215</v>
      </c>
      <c r="N20" s="69" t="s">
        <v>34</v>
      </c>
      <c r="O20" s="69" t="s">
        <v>35</v>
      </c>
      <c r="P20" s="71" t="s">
        <v>36</v>
      </c>
      <c r="Q20" s="72" t="s">
        <v>37</v>
      </c>
      <c r="R20" s="72" t="n">
        <v>27.41</v>
      </c>
      <c r="S20" s="73" t="n">
        <v>30</v>
      </c>
      <c r="T20" s="69" t="n">
        <v>139</v>
      </c>
      <c r="U20" s="73" t="n">
        <v>290</v>
      </c>
      <c r="V20" s="73" t="n">
        <v>232</v>
      </c>
      <c r="W20" s="74" t="n">
        <v>0.05</v>
      </c>
      <c r="X20" s="75" t="s">
        <v>219</v>
      </c>
    </row>
    <row r="21" s="76" customFormat="true" ht="40.05" hidden="false" customHeight="true" outlineLevel="0" collapsed="false">
      <c r="A21" s="48" t="n">
        <v>19</v>
      </c>
      <c r="B21" s="68" t="s">
        <v>165</v>
      </c>
      <c r="C21" s="68" t="s">
        <v>24</v>
      </c>
      <c r="D21" s="68" t="s">
        <v>71</v>
      </c>
      <c r="E21" s="69" t="s">
        <v>47</v>
      </c>
      <c r="F21" s="69" t="s">
        <v>223</v>
      </c>
      <c r="G21" s="69" t="s">
        <v>224</v>
      </c>
      <c r="H21" s="69" t="s">
        <v>225</v>
      </c>
      <c r="I21" s="70" t="n">
        <v>1.2</v>
      </c>
      <c r="J21" s="70" t="s">
        <v>168</v>
      </c>
      <c r="K21" s="68" t="s">
        <v>31</v>
      </c>
      <c r="L21" s="68" t="s">
        <v>209</v>
      </c>
      <c r="M21" s="68" t="s">
        <v>205</v>
      </c>
      <c r="N21" s="69" t="s">
        <v>34</v>
      </c>
      <c r="O21" s="69" t="s">
        <v>226</v>
      </c>
      <c r="P21" s="71" t="s">
        <v>36</v>
      </c>
      <c r="Q21" s="72" t="s">
        <v>144</v>
      </c>
      <c r="R21" s="72" t="n">
        <v>6.24375</v>
      </c>
      <c r="S21" s="73" t="n">
        <v>30</v>
      </c>
      <c r="T21" s="69" t="n">
        <v>185</v>
      </c>
      <c r="U21" s="73" t="n">
        <v>370</v>
      </c>
      <c r="V21" s="73" t="n">
        <v>296</v>
      </c>
      <c r="W21" s="74" t="n">
        <v>0.05</v>
      </c>
      <c r="X21" s="75" t="s">
        <v>219</v>
      </c>
    </row>
    <row r="22" s="76" customFormat="true" ht="40.05" hidden="false" customHeight="true" outlineLevel="0" collapsed="false">
      <c r="A22" s="48" t="n">
        <v>20</v>
      </c>
      <c r="B22" s="68" t="s">
        <v>165</v>
      </c>
      <c r="C22" s="68" t="s">
        <v>24</v>
      </c>
      <c r="D22" s="68" t="s">
        <v>25</v>
      </c>
      <c r="E22" s="69" t="s">
        <v>53</v>
      </c>
      <c r="F22" s="69" t="s">
        <v>227</v>
      </c>
      <c r="G22" s="69" t="s">
        <v>228</v>
      </c>
      <c r="H22" s="69" t="s">
        <v>208</v>
      </c>
      <c r="I22" s="70" t="n">
        <v>1.2</v>
      </c>
      <c r="J22" s="77" t="s">
        <v>30</v>
      </c>
      <c r="K22" s="68" t="s">
        <v>31</v>
      </c>
      <c r="L22" s="68" t="s">
        <v>209</v>
      </c>
      <c r="M22" s="68" t="s">
        <v>191</v>
      </c>
      <c r="N22" s="69" t="s">
        <v>34</v>
      </c>
      <c r="O22" s="69" t="s">
        <v>52</v>
      </c>
      <c r="P22" s="71" t="s">
        <v>36</v>
      </c>
      <c r="Q22" s="72" t="s">
        <v>144</v>
      </c>
      <c r="R22" s="72" t="n">
        <v>9.29016</v>
      </c>
      <c r="S22" s="73" t="n">
        <v>30</v>
      </c>
      <c r="T22" s="69" t="n">
        <v>198</v>
      </c>
      <c r="U22" s="73" t="n">
        <v>396</v>
      </c>
      <c r="V22" s="73" t="n">
        <v>316.8</v>
      </c>
      <c r="W22" s="74" t="n">
        <v>0.05</v>
      </c>
      <c r="X22" s="75" t="s">
        <v>219</v>
      </c>
    </row>
    <row r="23" s="76" customFormat="true" ht="40.05" hidden="false" customHeight="true" outlineLevel="0" collapsed="false">
      <c r="A23" s="48" t="n">
        <v>21</v>
      </c>
      <c r="B23" s="68" t="s">
        <v>165</v>
      </c>
      <c r="C23" s="68" t="s">
        <v>24</v>
      </c>
      <c r="D23" s="68" t="s">
        <v>25</v>
      </c>
      <c r="E23" s="69" t="s">
        <v>53</v>
      </c>
      <c r="F23" s="69" t="s">
        <v>229</v>
      </c>
      <c r="G23" s="69" t="s">
        <v>230</v>
      </c>
      <c r="H23" s="69" t="s">
        <v>208</v>
      </c>
      <c r="I23" s="70" t="n">
        <v>1.2</v>
      </c>
      <c r="J23" s="77" t="s">
        <v>30</v>
      </c>
      <c r="K23" s="68" t="s">
        <v>31</v>
      </c>
      <c r="L23" s="68" t="s">
        <v>209</v>
      </c>
      <c r="M23" s="68" t="s">
        <v>191</v>
      </c>
      <c r="N23" s="69" t="s">
        <v>34</v>
      </c>
      <c r="O23" s="69" t="s">
        <v>52</v>
      </c>
      <c r="P23" s="71" t="s">
        <v>36</v>
      </c>
      <c r="Q23" s="72" t="s">
        <v>144</v>
      </c>
      <c r="R23" s="72" t="n">
        <v>8.6802</v>
      </c>
      <c r="S23" s="73" t="n">
        <v>30</v>
      </c>
      <c r="T23" s="69" t="n">
        <v>185</v>
      </c>
      <c r="U23" s="73" t="n">
        <v>370</v>
      </c>
      <c r="V23" s="73" t="n">
        <v>296</v>
      </c>
      <c r="W23" s="74" t="n">
        <v>0.05</v>
      </c>
      <c r="X23" s="75" t="s">
        <v>219</v>
      </c>
    </row>
    <row r="24" s="76" customFormat="true" ht="40.05" hidden="false" customHeight="true" outlineLevel="0" collapsed="false">
      <c r="A24" s="48" t="n">
        <v>22</v>
      </c>
      <c r="B24" s="68" t="s">
        <v>165</v>
      </c>
      <c r="C24" s="68" t="s">
        <v>210</v>
      </c>
      <c r="D24" s="68" t="s">
        <v>231</v>
      </c>
      <c r="E24" s="68" t="s">
        <v>211</v>
      </c>
      <c r="F24" s="69" t="s">
        <v>232</v>
      </c>
      <c r="G24" s="69" t="s">
        <v>233</v>
      </c>
      <c r="H24" s="69" t="s">
        <v>234</v>
      </c>
      <c r="I24" s="69" t="s">
        <v>78</v>
      </c>
      <c r="J24" s="70" t="s">
        <v>30</v>
      </c>
      <c r="K24" s="69" t="s">
        <v>78</v>
      </c>
      <c r="L24" s="69" t="s">
        <v>51</v>
      </c>
      <c r="M24" s="68" t="s">
        <v>235</v>
      </c>
      <c r="N24" s="69" t="s">
        <v>34</v>
      </c>
      <c r="O24" s="69" t="s">
        <v>236</v>
      </c>
      <c r="P24" s="71" t="s">
        <v>78</v>
      </c>
      <c r="Q24" s="69" t="s">
        <v>78</v>
      </c>
      <c r="R24" s="72" t="n">
        <v>25.74</v>
      </c>
      <c r="S24" s="73" t="n">
        <v>30</v>
      </c>
      <c r="T24" s="69" t="n">
        <v>230</v>
      </c>
      <c r="U24" s="73" t="n">
        <v>460</v>
      </c>
      <c r="V24" s="69" t="n">
        <v>368</v>
      </c>
      <c r="W24" s="74" t="n">
        <v>0.05</v>
      </c>
      <c r="X24" s="75" t="s">
        <v>219</v>
      </c>
    </row>
    <row r="25" s="83" customFormat="true" ht="40.05" hidden="false" customHeight="true" outlineLevel="0" collapsed="false">
      <c r="A25" s="48" t="n">
        <v>23</v>
      </c>
      <c r="B25" s="78" t="s">
        <v>165</v>
      </c>
      <c r="C25" s="78" t="s">
        <v>138</v>
      </c>
      <c r="D25" s="79" t="s">
        <v>78</v>
      </c>
      <c r="E25" s="79"/>
      <c r="F25" s="79" t="s">
        <v>237</v>
      </c>
      <c r="G25" s="79" t="s">
        <v>238</v>
      </c>
      <c r="H25" s="79" t="s">
        <v>239</v>
      </c>
      <c r="I25" s="79" t="s">
        <v>78</v>
      </c>
      <c r="J25" s="79" t="s">
        <v>168</v>
      </c>
      <c r="K25" s="79" t="s">
        <v>143</v>
      </c>
      <c r="L25" s="79" t="s">
        <v>32</v>
      </c>
      <c r="M25" s="79" t="s">
        <v>78</v>
      </c>
      <c r="N25" s="79" t="s">
        <v>34</v>
      </c>
      <c r="O25" s="79" t="s">
        <v>35</v>
      </c>
      <c r="P25" s="79" t="s">
        <v>36</v>
      </c>
      <c r="Q25" s="79" t="s">
        <v>144</v>
      </c>
      <c r="R25" s="78" t="n">
        <v>16.26</v>
      </c>
      <c r="S25" s="80" t="n">
        <v>20</v>
      </c>
      <c r="T25" s="78" t="n">
        <v>68</v>
      </c>
      <c r="U25" s="81" t="n">
        <v>196.923076923077</v>
      </c>
      <c r="V25" s="81" t="n">
        <v>128</v>
      </c>
      <c r="W25" s="82" t="n">
        <v>0.05</v>
      </c>
      <c r="X25" s="75" t="s">
        <v>219</v>
      </c>
    </row>
    <row r="26" s="83" customFormat="true" ht="40.05" hidden="false" customHeight="true" outlineLevel="0" collapsed="false">
      <c r="A26" s="48" t="n">
        <v>24</v>
      </c>
      <c r="B26" s="78" t="s">
        <v>165</v>
      </c>
      <c r="C26" s="78" t="s">
        <v>179</v>
      </c>
      <c r="D26" s="79" t="s">
        <v>107</v>
      </c>
      <c r="E26" s="79" t="s">
        <v>78</v>
      </c>
      <c r="F26" s="79" t="s">
        <v>240</v>
      </c>
      <c r="G26" s="79" t="s">
        <v>241</v>
      </c>
      <c r="H26" s="79" t="s">
        <v>242</v>
      </c>
      <c r="I26" s="79" t="s">
        <v>78</v>
      </c>
      <c r="J26" s="79" t="s">
        <v>30</v>
      </c>
      <c r="K26" s="79" t="s">
        <v>31</v>
      </c>
      <c r="L26" s="79" t="s">
        <v>32</v>
      </c>
      <c r="M26" s="79" t="s">
        <v>78</v>
      </c>
      <c r="N26" s="79" t="s">
        <v>34</v>
      </c>
      <c r="O26" s="79" t="s">
        <v>35</v>
      </c>
      <c r="P26" s="79" t="s">
        <v>36</v>
      </c>
      <c r="Q26" s="79" t="s">
        <v>144</v>
      </c>
      <c r="R26" s="78" t="n">
        <v>19.01</v>
      </c>
      <c r="S26" s="75" t="n">
        <v>30</v>
      </c>
      <c r="T26" s="78" t="n">
        <v>95</v>
      </c>
      <c r="U26" s="81" t="n">
        <v>216</v>
      </c>
      <c r="V26" s="81" t="n">
        <v>172.8</v>
      </c>
      <c r="W26" s="82" t="n">
        <v>0.05</v>
      </c>
      <c r="X26" s="75" t="s">
        <v>219</v>
      </c>
    </row>
    <row r="27" s="83" customFormat="true" ht="40.05" hidden="false" customHeight="true" outlineLevel="0" collapsed="false">
      <c r="A27" s="48" t="n">
        <v>25</v>
      </c>
      <c r="B27" s="84" t="s">
        <v>165</v>
      </c>
      <c r="C27" s="85" t="s">
        <v>138</v>
      </c>
      <c r="D27" s="86" t="s">
        <v>78</v>
      </c>
      <c r="E27" s="86" t="s">
        <v>78</v>
      </c>
      <c r="F27" s="86" t="s">
        <v>243</v>
      </c>
      <c r="G27" s="86" t="s">
        <v>244</v>
      </c>
      <c r="H27" s="86" t="s">
        <v>245</v>
      </c>
      <c r="I27" s="75" t="s">
        <v>78</v>
      </c>
      <c r="J27" s="75" t="s">
        <v>168</v>
      </c>
      <c r="K27" s="86" t="s">
        <v>143</v>
      </c>
      <c r="L27" s="86" t="s">
        <v>32</v>
      </c>
      <c r="M27" s="85" t="s">
        <v>78</v>
      </c>
      <c r="N27" s="86" t="s">
        <v>34</v>
      </c>
      <c r="O27" s="86" t="s">
        <v>35</v>
      </c>
      <c r="P27" s="87" t="s">
        <v>36</v>
      </c>
      <c r="Q27" s="75" t="s">
        <v>144</v>
      </c>
      <c r="R27" s="75" t="n">
        <v>14.01</v>
      </c>
      <c r="S27" s="88" t="s">
        <v>169</v>
      </c>
      <c r="T27" s="75" t="n">
        <v>58</v>
      </c>
      <c r="U27" s="89" t="n">
        <v>178.461538461538</v>
      </c>
      <c r="V27" s="89" t="n">
        <v>116</v>
      </c>
      <c r="W27" s="82" t="n">
        <v>0.05</v>
      </c>
      <c r="X27" s="75" t="s">
        <v>219</v>
      </c>
    </row>
    <row r="28" s="83" customFormat="true" ht="40.05" hidden="false" customHeight="true" outlineLevel="0" collapsed="false">
      <c r="A28" s="48" t="n">
        <v>26</v>
      </c>
      <c r="B28" s="84" t="s">
        <v>165</v>
      </c>
      <c r="C28" s="85" t="s">
        <v>138</v>
      </c>
      <c r="D28" s="86" t="s">
        <v>78</v>
      </c>
      <c r="E28" s="86" t="s">
        <v>78</v>
      </c>
      <c r="F28" s="86" t="s">
        <v>246</v>
      </c>
      <c r="G28" s="86" t="s">
        <v>247</v>
      </c>
      <c r="H28" s="86" t="s">
        <v>248</v>
      </c>
      <c r="I28" s="75" t="s">
        <v>78</v>
      </c>
      <c r="J28" s="75" t="s">
        <v>168</v>
      </c>
      <c r="K28" s="86" t="s">
        <v>143</v>
      </c>
      <c r="L28" s="86" t="s">
        <v>32</v>
      </c>
      <c r="M28" s="85" t="s">
        <v>78</v>
      </c>
      <c r="N28" s="86" t="s">
        <v>34</v>
      </c>
      <c r="O28" s="86" t="s">
        <v>249</v>
      </c>
      <c r="P28" s="87" t="s">
        <v>36</v>
      </c>
      <c r="Q28" s="75" t="s">
        <v>144</v>
      </c>
      <c r="R28" s="75" t="n">
        <v>25.05</v>
      </c>
      <c r="S28" s="88" t="s">
        <v>169</v>
      </c>
      <c r="T28" s="75" t="n">
        <v>68</v>
      </c>
      <c r="U28" s="89" t="n">
        <v>209.230769230769</v>
      </c>
      <c r="V28" s="89" t="n">
        <v>136</v>
      </c>
      <c r="W28" s="82" t="n">
        <v>0.05</v>
      </c>
      <c r="X28" s="75" t="s">
        <v>219</v>
      </c>
    </row>
    <row r="29" s="83" customFormat="true" ht="40.05" hidden="false" customHeight="true" outlineLevel="0" collapsed="false">
      <c r="A29" s="48" t="n">
        <v>27</v>
      </c>
      <c r="B29" s="84" t="s">
        <v>165</v>
      </c>
      <c r="C29" s="84" t="s">
        <v>179</v>
      </c>
      <c r="D29" s="84" t="s">
        <v>83</v>
      </c>
      <c r="E29" s="84" t="s">
        <v>78</v>
      </c>
      <c r="F29" s="75" t="s">
        <v>250</v>
      </c>
      <c r="G29" s="75" t="s">
        <v>251</v>
      </c>
      <c r="H29" s="75" t="s">
        <v>252</v>
      </c>
      <c r="I29" s="90" t="s">
        <v>78</v>
      </c>
      <c r="J29" s="90" t="s">
        <v>30</v>
      </c>
      <c r="K29" s="84" t="s">
        <v>31</v>
      </c>
      <c r="L29" s="75" t="s">
        <v>32</v>
      </c>
      <c r="M29" s="84" t="s">
        <v>78</v>
      </c>
      <c r="N29" s="75" t="s">
        <v>34</v>
      </c>
      <c r="O29" s="75" t="s">
        <v>35</v>
      </c>
      <c r="P29" s="87" t="s">
        <v>36</v>
      </c>
      <c r="Q29" s="91" t="s">
        <v>37</v>
      </c>
      <c r="R29" s="91" t="n">
        <v>23.55</v>
      </c>
      <c r="S29" s="89" t="n">
        <v>30</v>
      </c>
      <c r="T29" s="75" t="n">
        <v>99</v>
      </c>
      <c r="U29" s="89" t="n">
        <v>216</v>
      </c>
      <c r="V29" s="89" t="n">
        <v>172.8</v>
      </c>
      <c r="W29" s="82" t="n">
        <v>0.05</v>
      </c>
      <c r="X29" s="75" t="s">
        <v>219</v>
      </c>
    </row>
    <row r="30" s="83" customFormat="true" ht="40.05" hidden="false" customHeight="true" outlineLevel="0" collapsed="false">
      <c r="A30" s="48" t="n">
        <v>28</v>
      </c>
      <c r="B30" s="84" t="s">
        <v>165</v>
      </c>
      <c r="C30" s="84" t="s">
        <v>24</v>
      </c>
      <c r="D30" s="86" t="s">
        <v>25</v>
      </c>
      <c r="E30" s="84" t="s">
        <v>253</v>
      </c>
      <c r="F30" s="86" t="s">
        <v>254</v>
      </c>
      <c r="G30" s="86" t="s">
        <v>255</v>
      </c>
      <c r="H30" s="86" t="s">
        <v>256</v>
      </c>
      <c r="I30" s="75" t="n">
        <v>1.2</v>
      </c>
      <c r="J30" s="90" t="s">
        <v>30</v>
      </c>
      <c r="K30" s="84" t="s">
        <v>31</v>
      </c>
      <c r="L30" s="75" t="s">
        <v>51</v>
      </c>
      <c r="M30" s="84" t="s">
        <v>191</v>
      </c>
      <c r="N30" s="75" t="s">
        <v>34</v>
      </c>
      <c r="O30" s="75" t="s">
        <v>35</v>
      </c>
      <c r="P30" s="87" t="s">
        <v>36</v>
      </c>
      <c r="Q30" s="75" t="s">
        <v>144</v>
      </c>
      <c r="R30" s="87" t="n">
        <v>35.4375</v>
      </c>
      <c r="S30" s="89" t="n">
        <v>30</v>
      </c>
      <c r="T30" s="75" t="n">
        <v>175</v>
      </c>
      <c r="U30" s="89" t="n">
        <v>350</v>
      </c>
      <c r="V30" s="89" t="n">
        <v>280</v>
      </c>
      <c r="W30" s="82" t="n">
        <v>0.05</v>
      </c>
      <c r="X30" s="75" t="s">
        <v>219</v>
      </c>
    </row>
    <row r="31" s="83" customFormat="true" ht="40.05" hidden="false" customHeight="true" outlineLevel="0" collapsed="false">
      <c r="A31" s="48" t="n">
        <v>29</v>
      </c>
      <c r="B31" s="84" t="s">
        <v>165</v>
      </c>
      <c r="C31" s="84" t="s">
        <v>210</v>
      </c>
      <c r="D31" s="84" t="s">
        <v>257</v>
      </c>
      <c r="E31" s="84" t="s">
        <v>211</v>
      </c>
      <c r="F31" s="75" t="s">
        <v>258</v>
      </c>
      <c r="G31" s="75" t="s">
        <v>259</v>
      </c>
      <c r="H31" s="75" t="s">
        <v>234</v>
      </c>
      <c r="I31" s="75" t="s">
        <v>78</v>
      </c>
      <c r="J31" s="90" t="s">
        <v>30</v>
      </c>
      <c r="K31" s="75" t="s">
        <v>78</v>
      </c>
      <c r="L31" s="75" t="s">
        <v>51</v>
      </c>
      <c r="M31" s="84" t="s">
        <v>260</v>
      </c>
      <c r="N31" s="75" t="s">
        <v>34</v>
      </c>
      <c r="O31" s="75" t="s">
        <v>236</v>
      </c>
      <c r="P31" s="87" t="s">
        <v>78</v>
      </c>
      <c r="Q31" s="75" t="s">
        <v>78</v>
      </c>
      <c r="R31" s="91" t="n">
        <v>21.04</v>
      </c>
      <c r="S31" s="89" t="n">
        <v>30</v>
      </c>
      <c r="T31" s="84" t="n">
        <v>188</v>
      </c>
      <c r="U31" s="81" t="n">
        <v>376</v>
      </c>
      <c r="V31" s="89" t="n">
        <v>300.8</v>
      </c>
      <c r="W31" s="82" t="n">
        <v>0.05</v>
      </c>
      <c r="X31" s="75" t="s">
        <v>219</v>
      </c>
    </row>
    <row r="32" s="83" customFormat="true" ht="40.05" hidden="false" customHeight="true" outlineLevel="0" collapsed="false">
      <c r="A32" s="48" t="n">
        <v>30</v>
      </c>
      <c r="B32" s="84" t="s">
        <v>165</v>
      </c>
      <c r="C32" s="78" t="s">
        <v>138</v>
      </c>
      <c r="D32" s="79" t="s">
        <v>78</v>
      </c>
      <c r="E32" s="79"/>
      <c r="F32" s="79" t="s">
        <v>261</v>
      </c>
      <c r="G32" s="79" t="s">
        <v>262</v>
      </c>
      <c r="H32" s="79" t="s">
        <v>239</v>
      </c>
      <c r="I32" s="79" t="s">
        <v>78</v>
      </c>
      <c r="J32" s="79" t="s">
        <v>168</v>
      </c>
      <c r="K32" s="79" t="s">
        <v>143</v>
      </c>
      <c r="L32" s="79" t="s">
        <v>32</v>
      </c>
      <c r="M32" s="79" t="s">
        <v>78</v>
      </c>
      <c r="N32" s="79" t="s">
        <v>34</v>
      </c>
      <c r="O32" s="79" t="s">
        <v>35</v>
      </c>
      <c r="P32" s="79" t="s">
        <v>36</v>
      </c>
      <c r="Q32" s="79" t="s">
        <v>144</v>
      </c>
      <c r="R32" s="78" t="n">
        <v>14.83</v>
      </c>
      <c r="S32" s="75" t="n">
        <v>20</v>
      </c>
      <c r="T32" s="78" t="n">
        <v>62</v>
      </c>
      <c r="U32" s="81" t="n">
        <v>192.307692307692</v>
      </c>
      <c r="V32" s="81" t="n">
        <v>125</v>
      </c>
      <c r="W32" s="82" t="n">
        <v>0.05</v>
      </c>
      <c r="X32" s="75" t="s">
        <v>219</v>
      </c>
    </row>
    <row r="33" s="83" customFormat="true" ht="40.05" hidden="false" customHeight="true" outlineLevel="0" collapsed="false">
      <c r="A33" s="48" t="n">
        <v>31</v>
      </c>
      <c r="B33" s="84" t="s">
        <v>165</v>
      </c>
      <c r="C33" s="78" t="s">
        <v>185</v>
      </c>
      <c r="D33" s="79" t="s">
        <v>83</v>
      </c>
      <c r="E33" s="79" t="s">
        <v>78</v>
      </c>
      <c r="F33" s="79" t="s">
        <v>263</v>
      </c>
      <c r="G33" s="79" t="s">
        <v>264</v>
      </c>
      <c r="H33" s="79" t="s">
        <v>265</v>
      </c>
      <c r="I33" s="79" t="s">
        <v>78</v>
      </c>
      <c r="J33" s="79" t="s">
        <v>30</v>
      </c>
      <c r="K33" s="79" t="s">
        <v>82</v>
      </c>
      <c r="L33" s="79" t="s">
        <v>32</v>
      </c>
      <c r="M33" s="79" t="s">
        <v>33</v>
      </c>
      <c r="N33" s="79" t="s">
        <v>34</v>
      </c>
      <c r="O33" s="79" t="s">
        <v>35</v>
      </c>
      <c r="P33" s="79" t="s">
        <v>36</v>
      </c>
      <c r="Q33" s="79" t="s">
        <v>144</v>
      </c>
      <c r="R33" s="78" t="n">
        <v>24.72</v>
      </c>
      <c r="S33" s="75" t="n">
        <v>30</v>
      </c>
      <c r="T33" s="78" t="n">
        <v>105</v>
      </c>
      <c r="U33" s="81" t="n">
        <v>216</v>
      </c>
      <c r="V33" s="81" t="n">
        <v>172.8</v>
      </c>
      <c r="W33" s="82" t="n">
        <v>0.05</v>
      </c>
      <c r="X33" s="75" t="s">
        <v>219</v>
      </c>
    </row>
    <row r="34" s="83" customFormat="true" ht="40.05" hidden="false" customHeight="true" outlineLevel="0" collapsed="false">
      <c r="A34" s="48" t="n">
        <v>32</v>
      </c>
      <c r="B34" s="84" t="s">
        <v>165</v>
      </c>
      <c r="C34" s="78" t="s">
        <v>41</v>
      </c>
      <c r="D34" s="79" t="s">
        <v>25</v>
      </c>
      <c r="E34" s="79" t="s">
        <v>78</v>
      </c>
      <c r="F34" s="79" t="s">
        <v>266</v>
      </c>
      <c r="G34" s="79" t="s">
        <v>267</v>
      </c>
      <c r="H34" s="79" t="s">
        <v>268</v>
      </c>
      <c r="I34" s="79" t="n">
        <v>1.2</v>
      </c>
      <c r="J34" s="79" t="s">
        <v>30</v>
      </c>
      <c r="K34" s="79" t="s">
        <v>82</v>
      </c>
      <c r="L34" s="79" t="s">
        <v>32</v>
      </c>
      <c r="M34" s="79" t="s">
        <v>191</v>
      </c>
      <c r="N34" s="79" t="s">
        <v>34</v>
      </c>
      <c r="O34" s="79" t="s">
        <v>35</v>
      </c>
      <c r="P34" s="79" t="s">
        <v>36</v>
      </c>
      <c r="Q34" s="79" t="s">
        <v>37</v>
      </c>
      <c r="R34" s="78" t="n">
        <v>31.17</v>
      </c>
      <c r="S34" s="75" t="n">
        <v>30</v>
      </c>
      <c r="T34" s="78" t="n">
        <v>159</v>
      </c>
      <c r="U34" s="81" t="n">
        <v>318</v>
      </c>
      <c r="V34" s="81" t="n">
        <v>254.4</v>
      </c>
      <c r="W34" s="82" t="n">
        <v>0.05</v>
      </c>
      <c r="X34" s="75" t="s">
        <v>219</v>
      </c>
    </row>
    <row r="35" s="83" customFormat="true" ht="40.05" hidden="false" customHeight="true" outlineLevel="0" collapsed="false">
      <c r="A35" s="48" t="n">
        <v>33</v>
      </c>
      <c r="B35" s="84" t="s">
        <v>165</v>
      </c>
      <c r="C35" s="78" t="s">
        <v>138</v>
      </c>
      <c r="D35" s="79" t="s">
        <v>78</v>
      </c>
      <c r="E35" s="79"/>
      <c r="F35" s="79" t="s">
        <v>269</v>
      </c>
      <c r="G35" s="79" t="s">
        <v>270</v>
      </c>
      <c r="H35" s="79" t="s">
        <v>245</v>
      </c>
      <c r="I35" s="79" t="s">
        <v>78</v>
      </c>
      <c r="J35" s="79" t="s">
        <v>168</v>
      </c>
      <c r="K35" s="79" t="s">
        <v>143</v>
      </c>
      <c r="L35" s="79" t="s">
        <v>32</v>
      </c>
      <c r="M35" s="79" t="s">
        <v>78</v>
      </c>
      <c r="N35" s="79" t="s">
        <v>34</v>
      </c>
      <c r="O35" s="79" t="s">
        <v>35</v>
      </c>
      <c r="P35" s="79" t="s">
        <v>36</v>
      </c>
      <c r="Q35" s="79" t="s">
        <v>144</v>
      </c>
      <c r="R35" s="78" t="n">
        <v>14.01</v>
      </c>
      <c r="S35" s="75" t="n">
        <v>20</v>
      </c>
      <c r="T35" s="78" t="n">
        <v>58</v>
      </c>
      <c r="U35" s="81" t="n">
        <v>178.461538461538</v>
      </c>
      <c r="V35" s="81" t="n">
        <v>116</v>
      </c>
      <c r="W35" s="82" t="n">
        <v>0.05</v>
      </c>
      <c r="X35" s="75" t="s">
        <v>219</v>
      </c>
    </row>
    <row r="36" s="83" customFormat="true" ht="40.05" hidden="false" customHeight="true" outlineLevel="0" collapsed="false">
      <c r="A36" s="48" t="n">
        <v>34</v>
      </c>
      <c r="B36" s="84" t="s">
        <v>165</v>
      </c>
      <c r="C36" s="78" t="s">
        <v>138</v>
      </c>
      <c r="D36" s="79" t="s">
        <v>78</v>
      </c>
      <c r="E36" s="79"/>
      <c r="F36" s="79" t="s">
        <v>271</v>
      </c>
      <c r="G36" s="79" t="s">
        <v>272</v>
      </c>
      <c r="H36" s="79" t="s">
        <v>273</v>
      </c>
      <c r="I36" s="79" t="s">
        <v>78</v>
      </c>
      <c r="J36" s="79" t="s">
        <v>30</v>
      </c>
      <c r="K36" s="79" t="s">
        <v>143</v>
      </c>
      <c r="L36" s="79" t="s">
        <v>32</v>
      </c>
      <c r="M36" s="79" t="s">
        <v>78</v>
      </c>
      <c r="N36" s="79" t="s">
        <v>34</v>
      </c>
      <c r="O36" s="79" t="s">
        <v>249</v>
      </c>
      <c r="P36" s="79" t="s">
        <v>36</v>
      </c>
      <c r="Q36" s="79" t="s">
        <v>144</v>
      </c>
      <c r="R36" s="78" t="n">
        <v>24.72</v>
      </c>
      <c r="S36" s="75" t="n">
        <v>20</v>
      </c>
      <c r="T36" s="78" t="n">
        <v>68</v>
      </c>
      <c r="U36" s="81" t="n">
        <v>196.923076923077</v>
      </c>
      <c r="V36" s="81" t="n">
        <v>128</v>
      </c>
      <c r="W36" s="82" t="n">
        <v>0.05</v>
      </c>
      <c r="X36" s="75" t="s">
        <v>219</v>
      </c>
    </row>
    <row r="37" s="83" customFormat="true" ht="40.05" hidden="false" customHeight="true" outlineLevel="0" collapsed="false">
      <c r="A37" s="48" t="n">
        <v>35</v>
      </c>
      <c r="B37" s="84" t="s">
        <v>165</v>
      </c>
      <c r="C37" s="78" t="s">
        <v>138</v>
      </c>
      <c r="D37" s="79" t="s">
        <v>78</v>
      </c>
      <c r="E37" s="79"/>
      <c r="F37" s="79" t="s">
        <v>274</v>
      </c>
      <c r="G37" s="79" t="s">
        <v>275</v>
      </c>
      <c r="H37" s="79" t="s">
        <v>273</v>
      </c>
      <c r="I37" s="79" t="s">
        <v>78</v>
      </c>
      <c r="J37" s="79" t="s">
        <v>30</v>
      </c>
      <c r="K37" s="79" t="s">
        <v>143</v>
      </c>
      <c r="L37" s="79" t="s">
        <v>32</v>
      </c>
      <c r="M37" s="79" t="s">
        <v>78</v>
      </c>
      <c r="N37" s="79" t="s">
        <v>34</v>
      </c>
      <c r="O37" s="79" t="s">
        <v>249</v>
      </c>
      <c r="P37" s="79" t="s">
        <v>36</v>
      </c>
      <c r="Q37" s="79" t="s">
        <v>144</v>
      </c>
      <c r="R37" s="78" t="n">
        <v>24.72</v>
      </c>
      <c r="S37" s="75" t="n">
        <v>20</v>
      </c>
      <c r="T37" s="78" t="n">
        <v>68</v>
      </c>
      <c r="U37" s="81" t="n">
        <v>196.923076923077</v>
      </c>
      <c r="V37" s="81" t="n">
        <v>128</v>
      </c>
      <c r="W37" s="82" t="n">
        <v>0.05</v>
      </c>
      <c r="X37" s="75" t="s">
        <v>219</v>
      </c>
    </row>
    <row r="38" s="83" customFormat="true" ht="40.05" hidden="false" customHeight="true" outlineLevel="0" collapsed="false">
      <c r="A38" s="48" t="n">
        <v>36</v>
      </c>
      <c r="B38" s="84" t="s">
        <v>165</v>
      </c>
      <c r="C38" s="78" t="s">
        <v>185</v>
      </c>
      <c r="D38" s="79" t="s">
        <v>83</v>
      </c>
      <c r="E38" s="79" t="s">
        <v>78</v>
      </c>
      <c r="F38" s="79" t="s">
        <v>276</v>
      </c>
      <c r="G38" s="79" t="s">
        <v>277</v>
      </c>
      <c r="H38" s="79" t="s">
        <v>91</v>
      </c>
      <c r="I38" s="79" t="s">
        <v>78</v>
      </c>
      <c r="J38" s="79" t="s">
        <v>30</v>
      </c>
      <c r="K38" s="79" t="s">
        <v>82</v>
      </c>
      <c r="L38" s="79" t="s">
        <v>32</v>
      </c>
      <c r="M38" s="79" t="s">
        <v>182</v>
      </c>
      <c r="N38" s="79" t="s">
        <v>34</v>
      </c>
      <c r="O38" s="79" t="s">
        <v>35</v>
      </c>
      <c r="P38" s="79" t="s">
        <v>36</v>
      </c>
      <c r="Q38" s="79" t="s">
        <v>144</v>
      </c>
      <c r="R38" s="78" t="n">
        <v>24.72</v>
      </c>
      <c r="S38" s="75" t="n">
        <v>30</v>
      </c>
      <c r="T38" s="78" t="n">
        <v>105</v>
      </c>
      <c r="U38" s="81" t="n">
        <v>216</v>
      </c>
      <c r="V38" s="81" t="n">
        <v>172.8</v>
      </c>
      <c r="W38" s="82" t="n">
        <v>0.05</v>
      </c>
      <c r="X38" s="75" t="s">
        <v>219</v>
      </c>
    </row>
    <row r="39" s="83" customFormat="true" ht="40.05" hidden="false" customHeight="true" outlineLevel="0" collapsed="false">
      <c r="A39" s="48" t="n">
        <v>37</v>
      </c>
      <c r="B39" s="84" t="s">
        <v>165</v>
      </c>
      <c r="C39" s="78" t="s">
        <v>278</v>
      </c>
      <c r="D39" s="79" t="s">
        <v>71</v>
      </c>
      <c r="E39" s="79" t="s">
        <v>279</v>
      </c>
      <c r="F39" s="79" t="s">
        <v>78</v>
      </c>
      <c r="G39" s="79" t="s">
        <v>280</v>
      </c>
      <c r="H39" s="79" t="s">
        <v>281</v>
      </c>
      <c r="I39" s="90" t="n">
        <v>1.2</v>
      </c>
      <c r="J39" s="79" t="s">
        <v>30</v>
      </c>
      <c r="K39" s="79" t="s">
        <v>82</v>
      </c>
      <c r="L39" s="78" t="s">
        <v>209</v>
      </c>
      <c r="M39" s="79"/>
      <c r="N39" s="79" t="s">
        <v>34</v>
      </c>
      <c r="O39" s="79" t="s">
        <v>35</v>
      </c>
      <c r="P39" s="79" t="s">
        <v>36</v>
      </c>
      <c r="Q39" s="79" t="s">
        <v>144</v>
      </c>
      <c r="R39" s="78" t="n">
        <v>31.39</v>
      </c>
      <c r="S39" s="75" t="n">
        <v>30</v>
      </c>
      <c r="T39" s="78" t="n">
        <v>218</v>
      </c>
      <c r="U39" s="81" t="n">
        <v>408</v>
      </c>
      <c r="V39" s="81" t="n">
        <v>346.8</v>
      </c>
      <c r="W39" s="82" t="n">
        <v>0.05</v>
      </c>
      <c r="X39" s="75" t="s">
        <v>219</v>
      </c>
    </row>
    <row r="40" s="83" customFormat="true" ht="40.05" hidden="false" customHeight="true" outlineLevel="0" collapsed="false">
      <c r="A40" s="48" t="n">
        <v>38</v>
      </c>
      <c r="B40" s="84" t="s">
        <v>165</v>
      </c>
      <c r="C40" s="78" t="s">
        <v>278</v>
      </c>
      <c r="D40" s="79" t="s">
        <v>25</v>
      </c>
      <c r="E40" s="79" t="s">
        <v>279</v>
      </c>
      <c r="F40" s="79" t="s">
        <v>78</v>
      </c>
      <c r="G40" s="79" t="s">
        <v>282</v>
      </c>
      <c r="H40" s="79" t="s">
        <v>281</v>
      </c>
      <c r="I40" s="90" t="n">
        <v>1.2</v>
      </c>
      <c r="J40" s="79" t="s">
        <v>30</v>
      </c>
      <c r="K40" s="79" t="s">
        <v>82</v>
      </c>
      <c r="L40" s="78" t="s">
        <v>209</v>
      </c>
      <c r="M40" s="79"/>
      <c r="N40" s="79" t="s">
        <v>34</v>
      </c>
      <c r="O40" s="79" t="s">
        <v>35</v>
      </c>
      <c r="P40" s="79" t="s">
        <v>36</v>
      </c>
      <c r="Q40" s="79" t="s">
        <v>144</v>
      </c>
      <c r="R40" s="78" t="n">
        <v>29.95</v>
      </c>
      <c r="S40" s="75" t="n">
        <v>30</v>
      </c>
      <c r="T40" s="78" t="n">
        <v>208</v>
      </c>
      <c r="U40" s="81" t="n">
        <v>408</v>
      </c>
      <c r="V40" s="81" t="n">
        <v>346.8</v>
      </c>
      <c r="W40" s="82" t="n">
        <v>0.05</v>
      </c>
      <c r="X40" s="75" t="s">
        <v>219</v>
      </c>
    </row>
    <row r="41" s="83" customFormat="true" ht="40.05" hidden="false" customHeight="true" outlineLevel="0" collapsed="false">
      <c r="A41" s="48" t="n">
        <v>39</v>
      </c>
      <c r="B41" s="84" t="s">
        <v>165</v>
      </c>
      <c r="C41" s="78" t="s">
        <v>278</v>
      </c>
      <c r="D41" s="79" t="s">
        <v>25</v>
      </c>
      <c r="E41" s="79" t="s">
        <v>279</v>
      </c>
      <c r="F41" s="79" t="s">
        <v>78</v>
      </c>
      <c r="G41" s="79" t="s">
        <v>283</v>
      </c>
      <c r="H41" s="79" t="s">
        <v>281</v>
      </c>
      <c r="I41" s="90" t="n">
        <v>1.2</v>
      </c>
      <c r="J41" s="79" t="s">
        <v>30</v>
      </c>
      <c r="K41" s="79" t="s">
        <v>82</v>
      </c>
      <c r="L41" s="78" t="s">
        <v>209</v>
      </c>
      <c r="M41" s="79"/>
      <c r="N41" s="79" t="s">
        <v>34</v>
      </c>
      <c r="O41" s="79" t="s">
        <v>35</v>
      </c>
      <c r="P41" s="79" t="s">
        <v>36</v>
      </c>
      <c r="Q41" s="79" t="s">
        <v>144</v>
      </c>
      <c r="R41" s="78" t="n">
        <v>29.95</v>
      </c>
      <c r="S41" s="75" t="n">
        <v>30</v>
      </c>
      <c r="T41" s="78" t="n">
        <v>208</v>
      </c>
      <c r="U41" s="81" t="n">
        <v>408</v>
      </c>
      <c r="V41" s="81" t="n">
        <v>346.8</v>
      </c>
      <c r="W41" s="82" t="n">
        <v>0.05</v>
      </c>
      <c r="X41" s="75" t="s">
        <v>219</v>
      </c>
    </row>
    <row r="42" s="83" customFormat="true" ht="40.05" hidden="false" customHeight="true" outlineLevel="0" collapsed="false">
      <c r="A42" s="48" t="n">
        <v>40</v>
      </c>
      <c r="B42" s="84" t="s">
        <v>165</v>
      </c>
      <c r="C42" s="78" t="s">
        <v>206</v>
      </c>
      <c r="D42" s="79" t="s">
        <v>25</v>
      </c>
      <c r="E42" s="79" t="s">
        <v>53</v>
      </c>
      <c r="F42" s="75" t="s">
        <v>78</v>
      </c>
      <c r="G42" s="79" t="s">
        <v>284</v>
      </c>
      <c r="H42" s="79" t="s">
        <v>285</v>
      </c>
      <c r="I42" s="90" t="n">
        <v>1.2</v>
      </c>
      <c r="J42" s="79" t="s">
        <v>30</v>
      </c>
      <c r="K42" s="79" t="s">
        <v>31</v>
      </c>
      <c r="L42" s="78" t="s">
        <v>209</v>
      </c>
      <c r="M42" s="84"/>
      <c r="N42" s="79" t="s">
        <v>34</v>
      </c>
      <c r="O42" s="79" t="s">
        <v>52</v>
      </c>
      <c r="P42" s="79" t="s">
        <v>36</v>
      </c>
      <c r="Q42" s="79" t="s">
        <v>144</v>
      </c>
      <c r="R42" s="91" t="n">
        <v>10.43</v>
      </c>
      <c r="S42" s="75" t="n">
        <v>30</v>
      </c>
      <c r="T42" s="78" t="n">
        <v>218</v>
      </c>
      <c r="U42" s="81" t="n">
        <v>408</v>
      </c>
      <c r="V42" s="81" t="n">
        <v>346.8</v>
      </c>
      <c r="W42" s="82" t="n">
        <v>0.05</v>
      </c>
      <c r="X42" s="75" t="s">
        <v>219</v>
      </c>
    </row>
    <row r="1048576" customFormat="false" ht="12.8" hidden="false" customHeight="false" outlineLevel="0" collapsed="false"/>
  </sheetData>
  <mergeCells count="1">
    <mergeCell ref="A1:X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1953125" defaultRowHeight="14.4" zeroHeight="false" outlineLevelRow="0" outlineLevelCol="0"/>
  <cols>
    <col collapsed="false" customWidth="true" hidden="false" outlineLevel="0" max="3" min="3" style="0" width="25.75"/>
    <col collapsed="false" customWidth="true" hidden="false" outlineLevel="0" max="4" min="4" style="0" width="15.5"/>
    <col collapsed="false" customWidth="true" hidden="false" outlineLevel="0" max="5" min="5" style="0" width="16.75"/>
    <col collapsed="false" customWidth="true" hidden="false" outlineLevel="0" max="6" min="6" style="0" width="13.38"/>
    <col collapsed="false" customWidth="true" hidden="false" outlineLevel="0" max="7" min="7" style="0" width="15.25"/>
    <col collapsed="false" customWidth="false" hidden="true" outlineLevel="0" max="19" min="18" style="0" width="9"/>
    <col collapsed="false" customWidth="false" hidden="true" outlineLevel="0" max="22" min="21" style="0" width="9"/>
    <col collapsed="false" customWidth="true" hidden="true" outlineLevel="0" max="23" min="23" style="0" width="11.13"/>
    <col collapsed="false" customWidth="true" hidden="false" outlineLevel="0" max="24" min="24" style="0" width="14.63"/>
    <col collapsed="false" customWidth="true" hidden="false" outlineLevel="0" max="27" min="27" style="0" width="14.63"/>
  </cols>
  <sheetData>
    <row r="1" s="93" customFormat="true" ht="27" hidden="false" customHeight="true" outlineLevel="0" collapsed="false">
      <c r="A1" s="92" t="s">
        <v>286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</row>
    <row r="2" s="35" customFormat="true" ht="64" hidden="false" customHeight="true" outlineLevel="0" collapsed="false">
      <c r="A2" s="94" t="s">
        <v>1</v>
      </c>
      <c r="B2" s="94" t="s">
        <v>2</v>
      </c>
      <c r="C2" s="94" t="s">
        <v>3</v>
      </c>
      <c r="D2" s="94" t="s">
        <v>4</v>
      </c>
      <c r="E2" s="95" t="s">
        <v>5</v>
      </c>
      <c r="F2" s="95" t="s">
        <v>7</v>
      </c>
      <c r="G2" s="95" t="s">
        <v>287</v>
      </c>
      <c r="H2" s="95" t="s">
        <v>288</v>
      </c>
      <c r="I2" s="95" t="s">
        <v>10</v>
      </c>
      <c r="J2" s="95" t="s">
        <v>11</v>
      </c>
      <c r="K2" s="95" t="s">
        <v>12</v>
      </c>
      <c r="L2" s="95" t="s">
        <v>13</v>
      </c>
      <c r="M2" s="95" t="s">
        <v>14</v>
      </c>
      <c r="N2" s="95" t="s">
        <v>15</v>
      </c>
      <c r="O2" s="95" t="s">
        <v>17</v>
      </c>
      <c r="P2" s="95" t="s">
        <v>18</v>
      </c>
      <c r="Q2" s="95" t="s">
        <v>289</v>
      </c>
      <c r="R2" s="95"/>
      <c r="S2" s="95"/>
      <c r="T2" s="95" t="s">
        <v>20</v>
      </c>
      <c r="U2" s="95" t="s">
        <v>290</v>
      </c>
      <c r="V2" s="95" t="s">
        <v>291</v>
      </c>
      <c r="W2" s="96" t="s">
        <v>292</v>
      </c>
      <c r="X2" s="96" t="s">
        <v>293</v>
      </c>
      <c r="Y2" s="96" t="s">
        <v>294</v>
      </c>
      <c r="Z2" s="96" t="s">
        <v>295</v>
      </c>
      <c r="AA2" s="97" t="s">
        <v>296</v>
      </c>
      <c r="AB2" s="96" t="s">
        <v>22</v>
      </c>
    </row>
    <row r="3" s="35" customFormat="true" ht="95" hidden="false" customHeight="true" outlineLevel="0" collapsed="false">
      <c r="A3" s="40" t="n">
        <v>1</v>
      </c>
      <c r="B3" s="40" t="s">
        <v>165</v>
      </c>
      <c r="C3" s="18" t="s">
        <v>76</v>
      </c>
      <c r="D3" s="98" t="s">
        <v>297</v>
      </c>
      <c r="E3" s="40" t="s">
        <v>298</v>
      </c>
      <c r="F3" s="40" t="s">
        <v>299</v>
      </c>
      <c r="G3" s="40" t="s">
        <v>95</v>
      </c>
      <c r="H3" s="40" t="s">
        <v>78</v>
      </c>
      <c r="I3" s="40" t="s">
        <v>30</v>
      </c>
      <c r="J3" s="40" t="s">
        <v>82</v>
      </c>
      <c r="K3" s="40" t="s">
        <v>32</v>
      </c>
      <c r="L3" s="40" t="s">
        <v>33</v>
      </c>
      <c r="M3" s="40" t="s">
        <v>34</v>
      </c>
      <c r="N3" s="98" t="s">
        <v>35</v>
      </c>
      <c r="O3" s="40" t="s">
        <v>36</v>
      </c>
      <c r="P3" s="40" t="s">
        <v>37</v>
      </c>
      <c r="Q3" s="99" t="n">
        <f aca="false">X3*R3*S3</f>
        <v>24.05018</v>
      </c>
      <c r="R3" s="40" t="n">
        <v>1.225</v>
      </c>
      <c r="S3" s="40" t="n">
        <v>0.194</v>
      </c>
      <c r="T3" s="40" t="n">
        <v>30</v>
      </c>
      <c r="U3" s="100"/>
      <c r="V3" s="40"/>
      <c r="W3" s="101"/>
      <c r="X3" s="99" t="n">
        <v>101.2</v>
      </c>
      <c r="Y3" s="101" t="n">
        <f aca="false">X3/0.92</f>
        <v>110</v>
      </c>
      <c r="Z3" s="99"/>
      <c r="AA3" s="102" t="s">
        <v>300</v>
      </c>
      <c r="AB3" s="98" t="s">
        <v>301</v>
      </c>
    </row>
    <row r="4" s="35" customFormat="true" ht="92" hidden="false" customHeight="true" outlineLevel="0" collapsed="false">
      <c r="A4" s="40" t="n">
        <v>2</v>
      </c>
      <c r="B4" s="40" t="s">
        <v>165</v>
      </c>
      <c r="C4" s="18" t="s">
        <v>76</v>
      </c>
      <c r="D4" s="98" t="s">
        <v>297</v>
      </c>
      <c r="E4" s="40" t="s">
        <v>298</v>
      </c>
      <c r="F4" s="40" t="s">
        <v>302</v>
      </c>
      <c r="G4" s="40" t="s">
        <v>97</v>
      </c>
      <c r="H4" s="40" t="s">
        <v>78</v>
      </c>
      <c r="I4" s="40" t="s">
        <v>30</v>
      </c>
      <c r="J4" s="40" t="s">
        <v>82</v>
      </c>
      <c r="K4" s="40" t="s">
        <v>32</v>
      </c>
      <c r="L4" s="40" t="s">
        <v>33</v>
      </c>
      <c r="M4" s="40" t="s">
        <v>34</v>
      </c>
      <c r="N4" s="98" t="s">
        <v>98</v>
      </c>
      <c r="O4" s="40" t="s">
        <v>36</v>
      </c>
      <c r="P4" s="40" t="s">
        <v>37</v>
      </c>
      <c r="Q4" s="99" t="n">
        <f aca="false">X4*R4*S4</f>
        <v>44.8625</v>
      </c>
      <c r="R4" s="40" t="n">
        <v>1.85</v>
      </c>
      <c r="S4" s="40" t="n">
        <v>0.194</v>
      </c>
      <c r="T4" s="40" t="n">
        <v>30</v>
      </c>
      <c r="U4" s="100"/>
      <c r="V4" s="40"/>
      <c r="W4" s="101"/>
      <c r="X4" s="99" t="n">
        <v>125</v>
      </c>
      <c r="Y4" s="101" t="n">
        <f aca="false">X4/0.92</f>
        <v>135.869565217391</v>
      </c>
      <c r="Z4" s="99"/>
      <c r="AA4" s="102" t="s">
        <v>303</v>
      </c>
      <c r="AB4" s="98" t="s">
        <v>301</v>
      </c>
    </row>
    <row r="5" s="35" customFormat="true" ht="93" hidden="false" customHeight="true" outlineLevel="0" collapsed="false">
      <c r="A5" s="40" t="n">
        <v>3</v>
      </c>
      <c r="B5" s="40" t="s">
        <v>165</v>
      </c>
      <c r="C5" s="18" t="s">
        <v>76</v>
      </c>
      <c r="D5" s="98" t="s">
        <v>297</v>
      </c>
      <c r="E5" s="40" t="s">
        <v>298</v>
      </c>
      <c r="F5" s="40" t="s">
        <v>304</v>
      </c>
      <c r="G5" s="40" t="s">
        <v>101</v>
      </c>
      <c r="H5" s="40" t="s">
        <v>78</v>
      </c>
      <c r="I5" s="40" t="s">
        <v>30</v>
      </c>
      <c r="J5" s="40" t="s">
        <v>82</v>
      </c>
      <c r="K5" s="40" t="s">
        <v>51</v>
      </c>
      <c r="L5" s="40" t="s">
        <v>33</v>
      </c>
      <c r="M5" s="40" t="s">
        <v>34</v>
      </c>
      <c r="N5" s="98" t="s">
        <v>102</v>
      </c>
      <c r="O5" s="40" t="s">
        <v>36</v>
      </c>
      <c r="P5" s="40" t="s">
        <v>37</v>
      </c>
      <c r="Q5" s="99" t="n">
        <f aca="false">X5*R5*S5</f>
        <v>10.1007</v>
      </c>
      <c r="R5" s="40" t="n">
        <v>0.54</v>
      </c>
      <c r="S5" s="40" t="n">
        <v>0.129</v>
      </c>
      <c r="T5" s="40" t="n">
        <v>30</v>
      </c>
      <c r="U5" s="103"/>
      <c r="V5" s="104"/>
      <c r="W5" s="105"/>
      <c r="X5" s="99" t="n">
        <v>145</v>
      </c>
      <c r="Y5" s="101" t="n">
        <f aca="false">X5/0.92</f>
        <v>157.608695652174</v>
      </c>
      <c r="Z5" s="106"/>
      <c r="AA5" s="102" t="s">
        <v>305</v>
      </c>
      <c r="AB5" s="98" t="s">
        <v>301</v>
      </c>
    </row>
    <row r="6" s="35" customFormat="true" ht="27" hidden="false" customHeight="true" outlineLevel="0" collapsed="false">
      <c r="A6" s="107" t="s">
        <v>306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</row>
    <row r="7" s="35" customFormat="true" ht="15.6" hidden="false" customHeight="false" outlineLevel="0" collapsed="false"/>
    <row r="8" s="35" customFormat="true" ht="15.6" hidden="false" customHeight="false" outlineLevel="0" collapsed="false"/>
    <row r="1048576" customFormat="false" ht="12.8" hidden="false" customHeight="false" outlineLevel="0" collapsed="false"/>
  </sheetData>
  <mergeCells count="2">
    <mergeCell ref="A1:AB1"/>
    <mergeCell ref="A6:AB6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48576"/>
  <sheetViews>
    <sheetView showFormulas="false" showGridLines="tru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B2" activeCellId="0" sqref="B2"/>
    </sheetView>
  </sheetViews>
  <sheetFormatPr defaultColWidth="9.01953125" defaultRowHeight="14.4" zeroHeight="false" outlineLevelRow="0" outlineLevelCol="0"/>
  <cols>
    <col collapsed="false" customWidth="true" hidden="false" outlineLevel="0" max="1" min="1" style="0" width="6.76"/>
    <col collapsed="false" customWidth="true" hidden="false" outlineLevel="0" max="3" min="3" style="0" width="21.75"/>
    <col collapsed="false" customWidth="true" hidden="false" outlineLevel="0" max="4" min="4" style="0" width="13.38"/>
    <col collapsed="false" customWidth="true" hidden="false" outlineLevel="0" max="5" min="5" style="0" width="17.38"/>
    <col collapsed="false" customWidth="true" hidden="false" outlineLevel="0" max="6" min="6" style="0" width="16.75"/>
    <col collapsed="false" customWidth="true" hidden="false" outlineLevel="0" max="7" min="7" style="0" width="15.13"/>
    <col collapsed="false" customWidth="true" hidden="false" outlineLevel="0" max="8" min="8" style="0" width="8.13"/>
    <col collapsed="false" customWidth="true" hidden="false" outlineLevel="0" max="9" min="9" style="0" width="8.25"/>
    <col collapsed="false" customWidth="true" hidden="false" outlineLevel="0" max="11" min="11" style="0" width="6.63"/>
    <col collapsed="false" customWidth="true" hidden="false" outlineLevel="0" max="12" min="12" style="0" width="6.38"/>
    <col collapsed="false" customWidth="true" hidden="false" outlineLevel="0" max="13" min="13" style="0" width="6.76"/>
    <col collapsed="false" customWidth="true" hidden="false" outlineLevel="0" max="15" min="15" style="0" width="7.76"/>
    <col collapsed="false" customWidth="true" hidden="false" outlineLevel="0" max="16" min="16" style="0" width="7.25"/>
    <col collapsed="false" customWidth="false" hidden="true" outlineLevel="0" max="19" min="18" style="0" width="9"/>
    <col collapsed="false" customWidth="false" hidden="true" outlineLevel="0" max="26" min="21" style="0" width="9"/>
    <col collapsed="false" customWidth="true" hidden="false" outlineLevel="0" max="27" min="27" style="0" width="29"/>
    <col collapsed="false" customWidth="true" hidden="false" outlineLevel="0" max="28" min="28" style="0" width="13.13"/>
  </cols>
  <sheetData>
    <row r="1" s="109" customFormat="true" ht="27" hidden="false" customHeight="true" outlineLevel="0" collapsed="false">
      <c r="A1" s="108" t="s">
        <v>286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</row>
    <row r="2" s="110" customFormat="true" ht="40" hidden="false" customHeight="true" outlineLevel="0" collapsed="false">
      <c r="A2" s="94" t="s">
        <v>1</v>
      </c>
      <c r="B2" s="94" t="s">
        <v>2</v>
      </c>
      <c r="C2" s="94" t="s">
        <v>3</v>
      </c>
      <c r="D2" s="94" t="s">
        <v>4</v>
      </c>
      <c r="E2" s="95" t="s">
        <v>5</v>
      </c>
      <c r="F2" s="95" t="s">
        <v>7</v>
      </c>
      <c r="G2" s="95" t="s">
        <v>287</v>
      </c>
      <c r="H2" s="95" t="s">
        <v>288</v>
      </c>
      <c r="I2" s="95" t="s">
        <v>10</v>
      </c>
      <c r="J2" s="95" t="s">
        <v>11</v>
      </c>
      <c r="K2" s="95" t="s">
        <v>12</v>
      </c>
      <c r="L2" s="95" t="s">
        <v>13</v>
      </c>
      <c r="M2" s="95" t="s">
        <v>14</v>
      </c>
      <c r="N2" s="95" t="s">
        <v>15</v>
      </c>
      <c r="O2" s="95" t="s">
        <v>17</v>
      </c>
      <c r="P2" s="95" t="s">
        <v>18</v>
      </c>
      <c r="Q2" s="95" t="s">
        <v>289</v>
      </c>
      <c r="R2" s="95"/>
      <c r="S2" s="95"/>
      <c r="T2" s="95" t="s">
        <v>20</v>
      </c>
      <c r="U2" s="95" t="s">
        <v>290</v>
      </c>
      <c r="V2" s="95" t="s">
        <v>291</v>
      </c>
      <c r="W2" s="96" t="s">
        <v>292</v>
      </c>
      <c r="X2" s="96" t="s">
        <v>293</v>
      </c>
      <c r="Y2" s="96" t="s">
        <v>294</v>
      </c>
      <c r="Z2" s="96" t="s">
        <v>295</v>
      </c>
      <c r="AA2" s="97" t="s">
        <v>296</v>
      </c>
      <c r="AB2" s="96" t="s">
        <v>22</v>
      </c>
    </row>
    <row r="3" s="118" customFormat="true" ht="66" hidden="false" customHeight="true" outlineLevel="0" collapsed="false">
      <c r="A3" s="111" t="n">
        <v>1</v>
      </c>
      <c r="B3" s="111" t="s">
        <v>165</v>
      </c>
      <c r="C3" s="112" t="s">
        <v>307</v>
      </c>
      <c r="D3" s="112" t="s">
        <v>308</v>
      </c>
      <c r="E3" s="111" t="s">
        <v>309</v>
      </c>
      <c r="F3" s="111" t="s">
        <v>310</v>
      </c>
      <c r="G3" s="111" t="s">
        <v>91</v>
      </c>
      <c r="H3" s="111" t="s">
        <v>78</v>
      </c>
      <c r="I3" s="111" t="s">
        <v>30</v>
      </c>
      <c r="J3" s="111" t="s">
        <v>31</v>
      </c>
      <c r="K3" s="111" t="s">
        <v>32</v>
      </c>
      <c r="L3" s="111" t="s">
        <v>78</v>
      </c>
      <c r="M3" s="111" t="s">
        <v>34</v>
      </c>
      <c r="N3" s="112" t="s">
        <v>35</v>
      </c>
      <c r="O3" s="111" t="s">
        <v>36</v>
      </c>
      <c r="P3" s="111" t="s">
        <v>144</v>
      </c>
      <c r="Q3" s="113" t="n">
        <f aca="false">X3*R3*S3</f>
        <v>23.952016</v>
      </c>
      <c r="R3" s="111" t="n">
        <v>1.22</v>
      </c>
      <c r="S3" s="111" t="n">
        <v>0.194</v>
      </c>
      <c r="T3" s="111" t="n">
        <v>30</v>
      </c>
      <c r="U3" s="114" t="n">
        <v>95</v>
      </c>
      <c r="V3" s="111" t="n">
        <v>12.5</v>
      </c>
      <c r="W3" s="115" t="n">
        <f aca="false">U3+V3</f>
        <v>107.5</v>
      </c>
      <c r="X3" s="116" t="n">
        <v>101.2</v>
      </c>
      <c r="Y3" s="115" t="n">
        <f aca="false">W3/0.92</f>
        <v>116.847826086957</v>
      </c>
      <c r="Z3" s="116" t="n">
        <v>110</v>
      </c>
      <c r="AA3" s="102" t="s">
        <v>311</v>
      </c>
      <c r="AB3" s="112" t="s">
        <v>301</v>
      </c>
      <c r="AC3" s="117"/>
    </row>
    <row r="4" s="118" customFormat="true" ht="40" hidden="false" customHeight="true" outlineLevel="0" collapsed="false">
      <c r="A4" s="111" t="n">
        <v>2</v>
      </c>
      <c r="B4" s="111" t="s">
        <v>165</v>
      </c>
      <c r="C4" s="112" t="s">
        <v>307</v>
      </c>
      <c r="D4" s="112" t="s">
        <v>308</v>
      </c>
      <c r="E4" s="111" t="s">
        <v>309</v>
      </c>
      <c r="F4" s="111" t="s">
        <v>312</v>
      </c>
      <c r="G4" s="111" t="s">
        <v>242</v>
      </c>
      <c r="H4" s="111" t="s">
        <v>78</v>
      </c>
      <c r="I4" s="111" t="s">
        <v>30</v>
      </c>
      <c r="J4" s="111" t="s">
        <v>31</v>
      </c>
      <c r="K4" s="111" t="s">
        <v>32</v>
      </c>
      <c r="L4" s="111" t="s">
        <v>78</v>
      </c>
      <c r="M4" s="111" t="s">
        <v>34</v>
      </c>
      <c r="N4" s="112" t="s">
        <v>35</v>
      </c>
      <c r="O4" s="111" t="s">
        <v>36</v>
      </c>
      <c r="P4" s="111" t="s">
        <v>144</v>
      </c>
      <c r="Q4" s="113" t="n">
        <f aca="false">X4*R4*S4</f>
        <v>20.37156</v>
      </c>
      <c r="R4" s="111" t="n">
        <v>1.22</v>
      </c>
      <c r="S4" s="111" t="n">
        <v>0.165</v>
      </c>
      <c r="T4" s="111" t="n">
        <v>30</v>
      </c>
      <c r="U4" s="114" t="n">
        <v>95</v>
      </c>
      <c r="V4" s="111" t="n">
        <v>12.5</v>
      </c>
      <c r="W4" s="115" t="n">
        <f aca="false">U4+V4</f>
        <v>107.5</v>
      </c>
      <c r="X4" s="116" t="n">
        <v>101.2</v>
      </c>
      <c r="Y4" s="115" t="n">
        <f aca="false">W4/0.92</f>
        <v>116.847826086957</v>
      </c>
      <c r="Z4" s="116" t="n">
        <v>110</v>
      </c>
      <c r="AA4" s="102" t="s">
        <v>313</v>
      </c>
      <c r="AB4" s="112" t="s">
        <v>301</v>
      </c>
    </row>
    <row r="5" s="118" customFormat="true" ht="40" hidden="false" customHeight="true" outlineLevel="0" collapsed="false">
      <c r="A5" s="111" t="n">
        <v>3</v>
      </c>
      <c r="B5" s="111" t="s">
        <v>165</v>
      </c>
      <c r="C5" s="112" t="s">
        <v>307</v>
      </c>
      <c r="D5" s="112" t="s">
        <v>297</v>
      </c>
      <c r="E5" s="111" t="s">
        <v>298</v>
      </c>
      <c r="F5" s="111" t="s">
        <v>314</v>
      </c>
      <c r="G5" s="111" t="s">
        <v>86</v>
      </c>
      <c r="H5" s="111" t="s">
        <v>78</v>
      </c>
      <c r="I5" s="111" t="s">
        <v>30</v>
      </c>
      <c r="J5" s="111" t="s">
        <v>82</v>
      </c>
      <c r="K5" s="111" t="s">
        <v>32</v>
      </c>
      <c r="L5" s="111" t="s">
        <v>78</v>
      </c>
      <c r="M5" s="111" t="s">
        <v>34</v>
      </c>
      <c r="N5" s="112" t="s">
        <v>35</v>
      </c>
      <c r="O5" s="111" t="s">
        <v>36</v>
      </c>
      <c r="P5" s="111" t="s">
        <v>144</v>
      </c>
      <c r="Q5" s="116" t="n">
        <f aca="false">W5*R5*S5</f>
        <v>24.07548</v>
      </c>
      <c r="R5" s="111" t="n">
        <v>1.22</v>
      </c>
      <c r="S5" s="111" t="n">
        <v>0.195</v>
      </c>
      <c r="T5" s="111" t="n">
        <v>30</v>
      </c>
      <c r="U5" s="111"/>
      <c r="V5" s="111"/>
      <c r="W5" s="116" t="n">
        <v>101.2</v>
      </c>
      <c r="X5" s="116"/>
      <c r="Y5" s="116"/>
      <c r="Z5" s="116"/>
      <c r="AA5" s="102" t="s">
        <v>315</v>
      </c>
      <c r="AB5" s="112" t="s">
        <v>301</v>
      </c>
    </row>
    <row r="6" s="118" customFormat="true" ht="40" hidden="false" customHeight="true" outlineLevel="0" collapsed="false">
      <c r="A6" s="111" t="n">
        <v>4</v>
      </c>
      <c r="B6" s="111" t="s">
        <v>165</v>
      </c>
      <c r="C6" s="112" t="s">
        <v>307</v>
      </c>
      <c r="D6" s="112" t="s">
        <v>297</v>
      </c>
      <c r="E6" s="111" t="s">
        <v>298</v>
      </c>
      <c r="F6" s="111" t="s">
        <v>316</v>
      </c>
      <c r="G6" s="111" t="s">
        <v>317</v>
      </c>
      <c r="H6" s="111" t="s">
        <v>78</v>
      </c>
      <c r="I6" s="111" t="s">
        <v>30</v>
      </c>
      <c r="J6" s="111" t="s">
        <v>82</v>
      </c>
      <c r="K6" s="111" t="s">
        <v>32</v>
      </c>
      <c r="L6" s="111" t="s">
        <v>78</v>
      </c>
      <c r="M6" s="111" t="s">
        <v>34</v>
      </c>
      <c r="N6" s="112" t="s">
        <v>35</v>
      </c>
      <c r="O6" s="111" t="s">
        <v>36</v>
      </c>
      <c r="P6" s="111" t="s">
        <v>144</v>
      </c>
      <c r="Q6" s="116" t="n">
        <f aca="false">W6*R6*S6</f>
        <v>24.6863232</v>
      </c>
      <c r="R6" s="111" t="n">
        <v>1.232</v>
      </c>
      <c r="S6" s="111" t="n">
        <v>0.198</v>
      </c>
      <c r="T6" s="111" t="n">
        <v>30</v>
      </c>
      <c r="U6" s="111"/>
      <c r="V6" s="111"/>
      <c r="W6" s="116" t="n">
        <v>101.2</v>
      </c>
      <c r="X6" s="116"/>
      <c r="Y6" s="116"/>
      <c r="Z6" s="116"/>
      <c r="AA6" s="102" t="s">
        <v>318</v>
      </c>
      <c r="AB6" s="112" t="s">
        <v>301</v>
      </c>
      <c r="AC6" s="117"/>
    </row>
    <row r="7" s="123" customFormat="true" ht="54" hidden="false" customHeight="true" outlineLevel="0" collapsed="false">
      <c r="A7" s="119" t="n">
        <v>5</v>
      </c>
      <c r="B7" s="119" t="s">
        <v>165</v>
      </c>
      <c r="C7" s="120" t="s">
        <v>307</v>
      </c>
      <c r="D7" s="120" t="s">
        <v>297</v>
      </c>
      <c r="E7" s="119" t="s">
        <v>298</v>
      </c>
      <c r="F7" s="119" t="s">
        <v>319</v>
      </c>
      <c r="G7" s="119" t="s">
        <v>320</v>
      </c>
      <c r="H7" s="119" t="s">
        <v>78</v>
      </c>
      <c r="I7" s="119" t="s">
        <v>30</v>
      </c>
      <c r="J7" s="119" t="s">
        <v>82</v>
      </c>
      <c r="K7" s="119" t="s">
        <v>32</v>
      </c>
      <c r="L7" s="119" t="s">
        <v>78</v>
      </c>
      <c r="M7" s="119" t="s">
        <v>34</v>
      </c>
      <c r="N7" s="120" t="s">
        <v>35</v>
      </c>
      <c r="O7" s="119" t="s">
        <v>36</v>
      </c>
      <c r="P7" s="119" t="s">
        <v>144</v>
      </c>
      <c r="Q7" s="113" t="n">
        <f aca="false">W7*R7*S7</f>
        <v>24.29812</v>
      </c>
      <c r="R7" s="119" t="n">
        <v>1.225</v>
      </c>
      <c r="S7" s="119" t="n">
        <v>0.196</v>
      </c>
      <c r="T7" s="119" t="n">
        <v>30</v>
      </c>
      <c r="U7" s="119"/>
      <c r="V7" s="119"/>
      <c r="W7" s="113" t="n">
        <v>101.2</v>
      </c>
      <c r="X7" s="113"/>
      <c r="Y7" s="113"/>
      <c r="Z7" s="113"/>
      <c r="AA7" s="121" t="s">
        <v>321</v>
      </c>
      <c r="AB7" s="120" t="s">
        <v>301</v>
      </c>
      <c r="AC7" s="122"/>
    </row>
    <row r="8" s="118" customFormat="true" ht="51" hidden="false" customHeight="true" outlineLevel="0" collapsed="false">
      <c r="A8" s="111" t="n">
        <v>6</v>
      </c>
      <c r="B8" s="111" t="s">
        <v>165</v>
      </c>
      <c r="C8" s="112" t="s">
        <v>322</v>
      </c>
      <c r="D8" s="112" t="s">
        <v>297</v>
      </c>
      <c r="E8" s="111" t="s">
        <v>298</v>
      </c>
      <c r="F8" s="111" t="s">
        <v>323</v>
      </c>
      <c r="G8" s="120" t="s">
        <v>188</v>
      </c>
      <c r="H8" s="111" t="s">
        <v>78</v>
      </c>
      <c r="I8" s="111" t="s">
        <v>30</v>
      </c>
      <c r="J8" s="111" t="s">
        <v>82</v>
      </c>
      <c r="K8" s="111" t="s">
        <v>32</v>
      </c>
      <c r="L8" s="111" t="s">
        <v>78</v>
      </c>
      <c r="M8" s="111" t="s">
        <v>34</v>
      </c>
      <c r="N8" s="112" t="s">
        <v>35</v>
      </c>
      <c r="O8" s="111" t="s">
        <v>36</v>
      </c>
      <c r="P8" s="111" t="s">
        <v>144</v>
      </c>
      <c r="Q8" s="113" t="n">
        <f aca="false">W8*R8*S8</f>
        <v>27.99226</v>
      </c>
      <c r="R8" s="111" t="n">
        <v>1.228</v>
      </c>
      <c r="S8" s="111" t="n">
        <v>0.194</v>
      </c>
      <c r="T8" s="111" t="n">
        <v>30</v>
      </c>
      <c r="U8" s="114" t="n">
        <v>105</v>
      </c>
      <c r="V8" s="111" t="n">
        <v>12.5</v>
      </c>
      <c r="W8" s="116" t="n">
        <f aca="false">U8+V8</f>
        <v>117.5</v>
      </c>
      <c r="X8" s="116" t="s">
        <v>78</v>
      </c>
      <c r="Y8" s="116" t="n">
        <f aca="false">W8/0.92</f>
        <v>127.717391304348</v>
      </c>
      <c r="Z8" s="116" t="s">
        <v>78</v>
      </c>
      <c r="AA8" s="124" t="s">
        <v>324</v>
      </c>
      <c r="AB8" s="112" t="s">
        <v>301</v>
      </c>
      <c r="AC8" s="117"/>
    </row>
    <row r="9" s="118" customFormat="true" ht="40" hidden="false" customHeight="true" outlineLevel="0" collapsed="false">
      <c r="A9" s="111" t="n">
        <v>7</v>
      </c>
      <c r="B9" s="111" t="s">
        <v>165</v>
      </c>
      <c r="C9" s="112" t="s">
        <v>322</v>
      </c>
      <c r="D9" s="112" t="s">
        <v>297</v>
      </c>
      <c r="E9" s="111" t="s">
        <v>298</v>
      </c>
      <c r="F9" s="111" t="s">
        <v>325</v>
      </c>
      <c r="G9" s="111" t="s">
        <v>242</v>
      </c>
      <c r="H9" s="111" t="s">
        <v>78</v>
      </c>
      <c r="I9" s="111" t="s">
        <v>30</v>
      </c>
      <c r="J9" s="111" t="s">
        <v>82</v>
      </c>
      <c r="K9" s="111" t="s">
        <v>32</v>
      </c>
      <c r="L9" s="111" t="s">
        <v>78</v>
      </c>
      <c r="M9" s="111" t="s">
        <v>34</v>
      </c>
      <c r="N9" s="112" t="s">
        <v>35</v>
      </c>
      <c r="O9" s="111" t="s">
        <v>36</v>
      </c>
      <c r="P9" s="111" t="s">
        <v>144</v>
      </c>
      <c r="Q9" s="116" t="n">
        <f aca="false">W9*R9*S9</f>
        <v>23.65275</v>
      </c>
      <c r="R9" s="111" t="n">
        <v>1.22</v>
      </c>
      <c r="S9" s="111" t="n">
        <v>0.165</v>
      </c>
      <c r="T9" s="111" t="n">
        <v>30</v>
      </c>
      <c r="U9" s="114" t="n">
        <v>105</v>
      </c>
      <c r="V9" s="111" t="n">
        <v>12.5</v>
      </c>
      <c r="W9" s="116" t="n">
        <f aca="false">U9+V9</f>
        <v>117.5</v>
      </c>
      <c r="X9" s="116" t="s">
        <v>78</v>
      </c>
      <c r="Y9" s="116" t="n">
        <f aca="false">W9/0.92</f>
        <v>127.717391304348</v>
      </c>
      <c r="Z9" s="116" t="s">
        <v>78</v>
      </c>
      <c r="AA9" s="102" t="n">
        <v>947327</v>
      </c>
      <c r="AB9" s="112" t="s">
        <v>301</v>
      </c>
    </row>
    <row r="10" s="118" customFormat="true" ht="40" hidden="false" customHeight="true" outlineLevel="0" collapsed="false">
      <c r="A10" s="111" t="n">
        <v>9</v>
      </c>
      <c r="B10" s="111" t="s">
        <v>165</v>
      </c>
      <c r="C10" s="112" t="s">
        <v>326</v>
      </c>
      <c r="D10" s="111" t="s">
        <v>99</v>
      </c>
      <c r="E10" s="112" t="s">
        <v>327</v>
      </c>
      <c r="F10" s="111" t="s">
        <v>328</v>
      </c>
      <c r="G10" s="111" t="s">
        <v>329</v>
      </c>
      <c r="H10" s="111" t="s">
        <v>78</v>
      </c>
      <c r="I10" s="111" t="s">
        <v>30</v>
      </c>
      <c r="J10" s="111" t="s">
        <v>82</v>
      </c>
      <c r="K10" s="37" t="s">
        <v>51</v>
      </c>
      <c r="L10" s="111" t="s">
        <v>78</v>
      </c>
      <c r="M10" s="111" t="s">
        <v>34</v>
      </c>
      <c r="N10" s="111" t="s">
        <v>330</v>
      </c>
      <c r="O10" s="111" t="s">
        <v>36</v>
      </c>
      <c r="P10" s="111" t="s">
        <v>144</v>
      </c>
      <c r="Q10" s="116" t="n">
        <f aca="false">W10*R10*S10</f>
        <v>7.56678</v>
      </c>
      <c r="R10" s="111" t="n">
        <v>0.545</v>
      </c>
      <c r="S10" s="111" t="n">
        <v>0.104</v>
      </c>
      <c r="T10" s="111" t="n">
        <v>30</v>
      </c>
      <c r="U10" s="111" t="n">
        <v>120</v>
      </c>
      <c r="V10" s="111" t="n">
        <v>13.5</v>
      </c>
      <c r="W10" s="116" t="n">
        <f aca="false">U10+V10</f>
        <v>133.5</v>
      </c>
      <c r="X10" s="116" t="s">
        <v>78</v>
      </c>
      <c r="Y10" s="116" t="n">
        <f aca="false">W10/0.92</f>
        <v>145.108695652174</v>
      </c>
      <c r="Z10" s="116" t="s">
        <v>78</v>
      </c>
      <c r="AA10" s="125" t="s">
        <v>331</v>
      </c>
      <c r="AB10" s="112" t="s">
        <v>301</v>
      </c>
    </row>
    <row r="11" s="118" customFormat="true" ht="40" hidden="false" customHeight="true" outlineLevel="0" collapsed="false">
      <c r="A11" s="111" t="n">
        <v>10</v>
      </c>
      <c r="B11" s="111" t="s">
        <v>165</v>
      </c>
      <c r="C11" s="126" t="s">
        <v>210</v>
      </c>
      <c r="D11" s="126" t="s">
        <v>220</v>
      </c>
      <c r="E11" s="111" t="s">
        <v>211</v>
      </c>
      <c r="F11" s="37" t="s">
        <v>332</v>
      </c>
      <c r="G11" s="37" t="s">
        <v>214</v>
      </c>
      <c r="H11" s="111" t="s">
        <v>78</v>
      </c>
      <c r="I11" s="111" t="s">
        <v>30</v>
      </c>
      <c r="J11" s="37" t="s">
        <v>78</v>
      </c>
      <c r="K11" s="37" t="s">
        <v>51</v>
      </c>
      <c r="L11" s="37"/>
      <c r="M11" s="111" t="s">
        <v>34</v>
      </c>
      <c r="N11" s="111" t="s">
        <v>333</v>
      </c>
      <c r="O11" s="111" t="s">
        <v>78</v>
      </c>
      <c r="P11" s="111" t="s">
        <v>78</v>
      </c>
      <c r="Q11" s="116" t="n">
        <f aca="false">W11*R11*S11</f>
        <v>25.409475</v>
      </c>
      <c r="R11" s="111" t="n">
        <v>0.91</v>
      </c>
      <c r="S11" s="111" t="n">
        <v>0.153</v>
      </c>
      <c r="T11" s="111" t="n">
        <v>30</v>
      </c>
      <c r="U11" s="37" t="n">
        <v>169</v>
      </c>
      <c r="V11" s="111" t="n">
        <v>13.5</v>
      </c>
      <c r="W11" s="116" t="n">
        <f aca="false">U11+V11</f>
        <v>182.5</v>
      </c>
      <c r="X11" s="116" t="s">
        <v>78</v>
      </c>
      <c r="Y11" s="116" t="n">
        <f aca="false">W11/0.92</f>
        <v>198.369565217391</v>
      </c>
      <c r="Z11" s="116" t="s">
        <v>78</v>
      </c>
      <c r="AA11" s="127" t="n">
        <v>7813</v>
      </c>
      <c r="AB11" s="112" t="s">
        <v>301</v>
      </c>
    </row>
    <row r="12" s="118" customFormat="true" ht="40" hidden="false" customHeight="true" outlineLevel="0" collapsed="false">
      <c r="A12" s="111" t="n">
        <v>12</v>
      </c>
      <c r="B12" s="111" t="s">
        <v>165</v>
      </c>
      <c r="C12" s="126" t="s">
        <v>210</v>
      </c>
      <c r="D12" s="126" t="s">
        <v>220</v>
      </c>
      <c r="E12" s="111" t="s">
        <v>211</v>
      </c>
      <c r="F12" s="37" t="s">
        <v>334</v>
      </c>
      <c r="G12" s="37" t="s">
        <v>214</v>
      </c>
      <c r="H12" s="111" t="s">
        <v>78</v>
      </c>
      <c r="I12" s="111" t="s">
        <v>30</v>
      </c>
      <c r="J12" s="37" t="s">
        <v>78</v>
      </c>
      <c r="K12" s="37" t="s">
        <v>51</v>
      </c>
      <c r="L12" s="37"/>
      <c r="M12" s="111" t="s">
        <v>34</v>
      </c>
      <c r="N12" s="111" t="s">
        <v>333</v>
      </c>
      <c r="O12" s="111" t="s">
        <v>78</v>
      </c>
      <c r="P12" s="111" t="s">
        <v>78</v>
      </c>
      <c r="Q12" s="116" t="n">
        <f aca="false">W12*R12*S12</f>
        <v>25.409475</v>
      </c>
      <c r="R12" s="111" t="n">
        <v>0.91</v>
      </c>
      <c r="S12" s="111" t="n">
        <v>0.153</v>
      </c>
      <c r="T12" s="111" t="n">
        <v>30</v>
      </c>
      <c r="U12" s="37" t="n">
        <v>169</v>
      </c>
      <c r="V12" s="111" t="n">
        <v>13.5</v>
      </c>
      <c r="W12" s="116" t="n">
        <f aca="false">U12+V12</f>
        <v>182.5</v>
      </c>
      <c r="X12" s="116" t="s">
        <v>78</v>
      </c>
      <c r="Y12" s="116" t="n">
        <f aca="false">W12/0.92</f>
        <v>198.369565217391</v>
      </c>
      <c r="Z12" s="116" t="s">
        <v>78</v>
      </c>
      <c r="AA12" s="127" t="n">
        <v>51013</v>
      </c>
      <c r="AB12" s="112" t="s">
        <v>301</v>
      </c>
    </row>
    <row r="13" s="118" customFormat="true" ht="40" hidden="false" customHeight="true" outlineLevel="0" collapsed="false">
      <c r="A13" s="111" t="n">
        <v>13</v>
      </c>
      <c r="B13" s="111" t="s">
        <v>165</v>
      </c>
      <c r="C13" s="126" t="s">
        <v>210</v>
      </c>
      <c r="D13" s="126" t="s">
        <v>257</v>
      </c>
      <c r="E13" s="111" t="s">
        <v>335</v>
      </c>
      <c r="F13" s="37" t="s">
        <v>336</v>
      </c>
      <c r="G13" s="37" t="s">
        <v>337</v>
      </c>
      <c r="H13" s="111" t="s">
        <v>78</v>
      </c>
      <c r="I13" s="37" t="s">
        <v>168</v>
      </c>
      <c r="J13" s="37" t="s">
        <v>78</v>
      </c>
      <c r="K13" s="37" t="s">
        <v>51</v>
      </c>
      <c r="L13" s="37"/>
      <c r="M13" s="111" t="s">
        <v>34</v>
      </c>
      <c r="N13" s="111" t="s">
        <v>236</v>
      </c>
      <c r="O13" s="111" t="s">
        <v>36</v>
      </c>
      <c r="P13" s="111" t="s">
        <v>78</v>
      </c>
      <c r="Q13" s="116" t="n">
        <f aca="false">W13*R13*S13</f>
        <v>19.929</v>
      </c>
      <c r="R13" s="111" t="n">
        <v>0.91</v>
      </c>
      <c r="S13" s="111" t="n">
        <v>0.12</v>
      </c>
      <c r="T13" s="111" t="n">
        <v>30</v>
      </c>
      <c r="U13" s="37" t="n">
        <v>169</v>
      </c>
      <c r="V13" s="111" t="n">
        <v>13.5</v>
      </c>
      <c r="W13" s="116" t="n">
        <f aca="false">U13+V13</f>
        <v>182.5</v>
      </c>
      <c r="X13" s="116" t="s">
        <v>78</v>
      </c>
      <c r="Y13" s="116" t="n">
        <f aca="false">W13/0.92</f>
        <v>198.369565217391</v>
      </c>
      <c r="Z13" s="116" t="s">
        <v>78</v>
      </c>
      <c r="AA13" s="127" t="n">
        <v>83120</v>
      </c>
      <c r="AB13" s="112" t="s">
        <v>301</v>
      </c>
    </row>
    <row r="14" s="118" customFormat="true" ht="40" hidden="false" customHeight="true" outlineLevel="0" collapsed="false">
      <c r="A14" s="111" t="n">
        <v>14</v>
      </c>
      <c r="B14" s="111" t="s">
        <v>165</v>
      </c>
      <c r="C14" s="126" t="s">
        <v>210</v>
      </c>
      <c r="D14" s="126" t="s">
        <v>257</v>
      </c>
      <c r="E14" s="111" t="s">
        <v>211</v>
      </c>
      <c r="F14" s="37" t="s">
        <v>338</v>
      </c>
      <c r="G14" s="37" t="s">
        <v>234</v>
      </c>
      <c r="H14" s="111" t="s">
        <v>78</v>
      </c>
      <c r="I14" s="37" t="s">
        <v>30</v>
      </c>
      <c r="J14" s="37" t="s">
        <v>78</v>
      </c>
      <c r="K14" s="37" t="s">
        <v>51</v>
      </c>
      <c r="L14" s="37"/>
      <c r="M14" s="111" t="s">
        <v>34</v>
      </c>
      <c r="N14" s="111" t="s">
        <v>236</v>
      </c>
      <c r="O14" s="111" t="s">
        <v>78</v>
      </c>
      <c r="P14" s="111" t="s">
        <v>78</v>
      </c>
      <c r="Q14" s="116" t="n">
        <f aca="false">W14*R14*S14</f>
        <v>22.553895</v>
      </c>
      <c r="R14" s="111" t="n">
        <v>0.91</v>
      </c>
      <c r="S14" s="111" t="n">
        <v>0.123</v>
      </c>
      <c r="T14" s="111" t="n">
        <v>30</v>
      </c>
      <c r="U14" s="128" t="n">
        <v>188</v>
      </c>
      <c r="V14" s="111" t="n">
        <v>13.5</v>
      </c>
      <c r="W14" s="116" t="n">
        <f aca="false">U14+V14</f>
        <v>201.5</v>
      </c>
      <c r="X14" s="116" t="s">
        <v>78</v>
      </c>
      <c r="Y14" s="116" t="n">
        <f aca="false">W14/0.92</f>
        <v>219.021739130435</v>
      </c>
      <c r="Z14" s="116" t="s">
        <v>78</v>
      </c>
      <c r="AA14" s="125" t="s">
        <v>339</v>
      </c>
      <c r="AB14" s="112" t="s">
        <v>301</v>
      </c>
    </row>
    <row r="15" s="109" customFormat="true" ht="46.95" hidden="false" customHeight="true" outlineLevel="0" collapsed="false">
      <c r="A15" s="107" t="s">
        <v>306</v>
      </c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</row>
    <row r="16" s="129" customFormat="true" ht="19.2" hidden="false" customHeight="false" outlineLevel="0" collapsed="false">
      <c r="AA16" s="130"/>
    </row>
    <row r="1048576" customFormat="false" ht="12.8" hidden="false" customHeight="false" outlineLevel="0" collapsed="false"/>
  </sheetData>
  <mergeCells count="2">
    <mergeCell ref="A1:AB1"/>
    <mergeCell ref="A15:AB15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9.00390625" defaultRowHeight="15.6" zeroHeight="false" outlineLevelRow="0" outlineLevelCol="0"/>
  <cols>
    <col collapsed="false" customWidth="true" hidden="false" outlineLevel="0" max="1" min="1" style="131" width="6"/>
    <col collapsed="false" customWidth="false" hidden="false" outlineLevel="0" max="2" min="2" style="131" width="9"/>
    <col collapsed="false" customWidth="true" hidden="false" outlineLevel="0" max="3" min="3" style="131" width="16.11"/>
    <col collapsed="false" customWidth="true" hidden="false" outlineLevel="0" max="4" min="4" style="131" width="9.45"/>
    <col collapsed="false" customWidth="true" hidden="false" outlineLevel="0" max="5" min="5" style="131" width="17.44"/>
    <col collapsed="false" customWidth="true" hidden="false" outlineLevel="0" max="6" min="6" style="131" width="33.67"/>
    <col collapsed="false" customWidth="true" hidden="false" outlineLevel="0" max="7" min="7" style="131" width="22.77"/>
    <col collapsed="false" customWidth="true" hidden="false" outlineLevel="0" max="8" min="8" style="131" width="16.67"/>
    <col collapsed="false" customWidth="false" hidden="false" outlineLevel="0" max="1024" min="9" style="131" width="9"/>
  </cols>
  <sheetData>
    <row r="1" customFormat="false" ht="45.75" hidden="false" customHeight="true" outlineLevel="0" collapsed="false">
      <c r="A1" s="92" t="s">
        <v>340</v>
      </c>
      <c r="B1" s="92"/>
      <c r="C1" s="92"/>
      <c r="D1" s="92"/>
      <c r="E1" s="92"/>
      <c r="F1" s="92"/>
      <c r="G1" s="92"/>
      <c r="H1" s="92"/>
    </row>
    <row r="2" customFormat="false" ht="32.25" hidden="false" customHeight="true" outlineLevel="0" collapsed="false">
      <c r="A2" s="94" t="s">
        <v>1</v>
      </c>
      <c r="B2" s="94" t="s">
        <v>341</v>
      </c>
      <c r="C2" s="94" t="s">
        <v>342</v>
      </c>
      <c r="D2" s="94" t="s">
        <v>343</v>
      </c>
      <c r="E2" s="94" t="s">
        <v>344</v>
      </c>
      <c r="F2" s="132" t="s">
        <v>345</v>
      </c>
      <c r="G2" s="94" t="s">
        <v>346</v>
      </c>
      <c r="H2" s="94" t="s">
        <v>347</v>
      </c>
    </row>
    <row r="3" customFormat="false" ht="32.25" hidden="false" customHeight="true" outlineLevel="0" collapsed="false">
      <c r="A3" s="7" t="n">
        <v>1</v>
      </c>
      <c r="B3" s="7" t="s">
        <v>348</v>
      </c>
      <c r="C3" s="7" t="s">
        <v>349</v>
      </c>
      <c r="D3" s="7"/>
      <c r="E3" s="7" t="n">
        <v>18805721119</v>
      </c>
      <c r="F3" s="133" t="s">
        <v>350</v>
      </c>
      <c r="G3" s="7" t="s">
        <v>351</v>
      </c>
      <c r="H3" s="7" t="s">
        <v>352</v>
      </c>
    </row>
    <row r="4" customFormat="false" ht="32.25" hidden="false" customHeight="true" outlineLevel="0" collapsed="false">
      <c r="A4" s="7" t="n">
        <v>2</v>
      </c>
      <c r="B4" s="7" t="s">
        <v>353</v>
      </c>
      <c r="C4" s="7" t="s">
        <v>354</v>
      </c>
      <c r="D4" s="7"/>
      <c r="E4" s="7" t="n">
        <v>13587290444</v>
      </c>
      <c r="F4" s="133" t="s">
        <v>355</v>
      </c>
      <c r="G4" s="7" t="s">
        <v>356</v>
      </c>
      <c r="H4" s="7" t="s">
        <v>352</v>
      </c>
    </row>
    <row r="5" customFormat="false" ht="32.25" hidden="false" customHeight="true" outlineLevel="0" collapsed="false">
      <c r="A5" s="7" t="n">
        <v>3</v>
      </c>
      <c r="B5" s="7" t="s">
        <v>357</v>
      </c>
      <c r="C5" s="8" t="s">
        <v>358</v>
      </c>
      <c r="D5" s="8"/>
      <c r="E5" s="8" t="n">
        <v>13615729158</v>
      </c>
      <c r="F5" s="134" t="s">
        <v>359</v>
      </c>
      <c r="G5" s="7" t="s">
        <v>356</v>
      </c>
      <c r="H5" s="7" t="s">
        <v>352</v>
      </c>
    </row>
    <row r="6" customFormat="false" ht="32.25" hidden="false" customHeight="true" outlineLevel="0" collapsed="false">
      <c r="A6" s="7" t="n">
        <v>4</v>
      </c>
      <c r="B6" s="7" t="s">
        <v>360</v>
      </c>
      <c r="C6" s="8" t="s">
        <v>361</v>
      </c>
      <c r="D6" s="8"/>
      <c r="E6" s="8" t="n">
        <v>13819292073</v>
      </c>
      <c r="F6" s="134" t="s">
        <v>362</v>
      </c>
      <c r="G6" s="7" t="s">
        <v>363</v>
      </c>
      <c r="H6" s="7" t="s">
        <v>352</v>
      </c>
    </row>
    <row r="7" customFormat="false" ht="27.75" hidden="false" customHeight="true" outlineLevel="0" collapsed="false">
      <c r="A7" s="7" t="n">
        <v>5</v>
      </c>
      <c r="B7" s="7" t="s">
        <v>364</v>
      </c>
      <c r="C7" s="7" t="s">
        <v>365</v>
      </c>
      <c r="D7" s="135"/>
      <c r="E7" s="7" t="n">
        <v>13615729402</v>
      </c>
      <c r="F7" s="133" t="s">
        <v>366</v>
      </c>
      <c r="G7" s="7" t="s">
        <v>367</v>
      </c>
      <c r="H7" s="7" t="s">
        <v>352</v>
      </c>
    </row>
    <row r="19" customFormat="false" ht="14.25" hidden="false" customHeight="true" outlineLevel="0" collapsed="false"/>
    <row r="24" customFormat="false" ht="14.25" hidden="false" customHeight="true" outlineLevel="0" collapsed="false"/>
  </sheetData>
  <mergeCells count="1">
    <mergeCell ref="A1:H1"/>
  </mergeCells>
  <hyperlinks>
    <hyperlink ref="F3" r:id="rId1" display="1150552410@qq.com"/>
    <hyperlink ref="F4" r:id="rId2" display="371453416@qq.com"/>
    <hyperlink ref="F5" r:id="rId3" display="583372102@qq.com"/>
    <hyperlink ref="F6" r:id="rId4" display="3034135195@qq.com"/>
    <hyperlink ref="F7" r:id="rId5" display="490413480@qq.com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2022-03-22T01:52:00Z</dcterms:created>
  <dc:creator>Administrator</dc:creator>
  <dc:description/>
  <dc:language>en-US</dc:language>
  <cp:lastModifiedBy/>
  <dcterms:modified xsi:type="dcterms:W3CDTF">2023-09-04T03:16:51Z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73B4FE713AC74322AE94607F84E1F3D9</vt:lpwstr>
  </property>
  <property fmtid="{D5CDD505-2E9C-101B-9397-08002B2CF9AE}" pid="3" name="KSOProductBuildVer">
    <vt:lpwstr>2052-11.1.0.14036</vt:lpwstr>
  </property>
</Properties>
</file>