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91900\Downloads\"/>
    </mc:Choice>
  </mc:AlternateContent>
  <xr:revisionPtr revIDLastSave="0" documentId="13_ncr:1_{16EF7977-F4F9-4342-B93D-DDA0B9EE7DF0}" xr6:coauthVersionLast="46" xr6:coauthVersionMax="46" xr10:uidLastSave="{00000000-0000-0000-0000-000000000000}"/>
  <bookViews>
    <workbookView xWindow="-110" yWindow="-110" windowWidth="19420" windowHeight="10420" tabRatio="633" activeTab="6" xr2:uid="{90DC05C4-23A9-4243-B05F-312D9FB22D41}"/>
  </bookViews>
  <sheets>
    <sheet name="data" sheetId="1" r:id="rId1"/>
    <sheet name="progress" sheetId="2" r:id="rId2"/>
    <sheet name="workhours" sheetId="5" r:id="rId3"/>
    <sheet name="Efficiency" sheetId="6" r:id="rId4"/>
    <sheet name="progress -1" sheetId="10" r:id="rId5"/>
    <sheet name="workings" sheetId="15" r:id="rId6"/>
    <sheet name="dashboard" sheetId="14" r:id="rId7"/>
  </sheets>
  <definedNames>
    <definedName name="Slicer_Manager">#N/A</definedName>
    <definedName name="Slicer_Project">#N/A</definedName>
    <definedName name="Slicer_Project1">#N/A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14" l="1"/>
  <c r="J11" i="14" s="1"/>
  <c r="K11" i="14" s="1"/>
  <c r="L11" i="14" s="1"/>
  <c r="M11" i="14" s="1"/>
  <c r="N11" i="14" s="1"/>
  <c r="O11" i="14" s="1"/>
  <c r="P11" i="14" s="1"/>
  <c r="Q11" i="14" s="1"/>
  <c r="R11" i="14" s="1"/>
  <c r="S11" i="14" s="1"/>
  <c r="T11" i="14" s="1"/>
  <c r="U11" i="14" s="1"/>
  <c r="V11" i="14" s="1"/>
  <c r="W11" i="14" s="1"/>
  <c r="X11" i="14" s="1"/>
  <c r="Y11" i="14" s="1"/>
  <c r="Z11" i="14" s="1"/>
  <c r="AA11" i="14" s="1"/>
  <c r="AB11" i="14" s="1"/>
  <c r="AC11" i="14" s="1"/>
  <c r="AD11" i="14" s="1"/>
  <c r="AE11" i="14" s="1"/>
  <c r="AF11" i="14" s="1"/>
  <c r="AG11" i="14" s="1"/>
  <c r="AH11" i="14" s="1"/>
  <c r="C1" i="14"/>
  <c r="H6" i="15"/>
  <c r="B6" i="15"/>
  <c r="B5" i="15"/>
  <c r="B4" i="15"/>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H41" i="1"/>
  <c r="K41" i="1" s="1"/>
  <c r="F41" i="1"/>
  <c r="H40" i="1"/>
  <c r="K40" i="1" s="1"/>
  <c r="F40" i="1"/>
  <c r="H39" i="1"/>
  <c r="K39" i="1" s="1"/>
  <c r="F39" i="1"/>
  <c r="H38" i="1"/>
  <c r="K38" i="1" s="1"/>
  <c r="F38" i="1"/>
  <c r="H37" i="1"/>
  <c r="K37" i="1" s="1"/>
  <c r="F37" i="1"/>
  <c r="H36" i="1"/>
  <c r="K36" i="1" s="1"/>
  <c r="F36" i="1"/>
  <c r="H35" i="1"/>
  <c r="K35" i="1" s="1"/>
  <c r="F35" i="1"/>
  <c r="H34" i="1"/>
  <c r="K34" i="1" s="1"/>
  <c r="F34" i="1"/>
  <c r="H33" i="1"/>
  <c r="K33" i="1" s="1"/>
  <c r="F33" i="1"/>
  <c r="H32" i="1"/>
  <c r="K32" i="1" s="1"/>
  <c r="F32" i="1"/>
  <c r="H31" i="1"/>
  <c r="K31" i="1" s="1"/>
  <c r="F31" i="1"/>
  <c r="H30" i="1"/>
  <c r="K30" i="1" s="1"/>
  <c r="F30" i="1"/>
  <c r="H29" i="1"/>
  <c r="K29" i="1" s="1"/>
  <c r="F29" i="1"/>
  <c r="H28" i="1"/>
  <c r="K28" i="1" s="1"/>
  <c r="F28" i="1"/>
  <c r="H27" i="1"/>
  <c r="K27" i="1" s="1"/>
  <c r="F27" i="1"/>
  <c r="H26" i="1"/>
  <c r="K26" i="1" s="1"/>
  <c r="F26" i="1"/>
  <c r="H25" i="1"/>
  <c r="K25" i="1" s="1"/>
  <c r="F25" i="1"/>
  <c r="H24" i="1"/>
  <c r="K24" i="1" s="1"/>
  <c r="F24" i="1"/>
  <c r="H23" i="1"/>
  <c r="K23" i="1" s="1"/>
  <c r="F23" i="1"/>
  <c r="H22" i="1"/>
  <c r="K22" i="1" s="1"/>
  <c r="F22" i="1"/>
  <c r="H21" i="1"/>
  <c r="K21" i="1" s="1"/>
  <c r="F21" i="1"/>
  <c r="H20" i="1"/>
  <c r="K20" i="1" s="1"/>
  <c r="F20" i="1"/>
  <c r="H19" i="1"/>
  <c r="K19" i="1" s="1"/>
  <c r="F19" i="1"/>
  <c r="H18" i="1"/>
  <c r="K18" i="1" s="1"/>
  <c r="F18" i="1"/>
  <c r="H17" i="1"/>
  <c r="K17" i="1" s="1"/>
  <c r="F17" i="1"/>
  <c r="H16" i="1"/>
  <c r="K16" i="1" s="1"/>
  <c r="F16" i="1"/>
  <c r="H15" i="1"/>
  <c r="K15" i="1" s="1"/>
  <c r="F15" i="1"/>
  <c r="H14" i="1"/>
  <c r="K14" i="1" s="1"/>
  <c r="F14" i="1"/>
  <c r="H13" i="1"/>
  <c r="K13" i="1" s="1"/>
  <c r="F13" i="1"/>
  <c r="H12" i="1"/>
  <c r="K12" i="1" s="1"/>
  <c r="F12" i="1"/>
  <c r="H11" i="1"/>
  <c r="K11" i="1" s="1"/>
  <c r="F11" i="1"/>
  <c r="H10" i="1"/>
  <c r="K10" i="1" s="1"/>
  <c r="F10" i="1"/>
  <c r="H9" i="1"/>
  <c r="K9" i="1" s="1"/>
  <c r="F9" i="1"/>
  <c r="H8" i="1"/>
  <c r="K8" i="1" s="1"/>
  <c r="F8" i="1"/>
  <c r="H7" i="1"/>
  <c r="K7" i="1" s="1"/>
  <c r="F7" i="1"/>
  <c r="H6" i="1"/>
  <c r="K6" i="1" s="1"/>
  <c r="F6" i="1"/>
  <c r="H5" i="1"/>
  <c r="K5" i="1" s="1"/>
  <c r="F5" i="1"/>
  <c r="H4" i="1"/>
  <c r="K4" i="1" s="1"/>
  <c r="F4" i="1"/>
  <c r="H3" i="1"/>
  <c r="K3" i="1" s="1"/>
  <c r="F3" i="1"/>
  <c r="H2" i="1"/>
  <c r="K2" i="1" s="1"/>
  <c r="F2" i="1"/>
  <c r="H5" i="15"/>
  <c r="B7" i="15" l="1"/>
  <c r="B8" i="15"/>
</calcChain>
</file>

<file path=xl/sharedStrings.xml><?xml version="1.0" encoding="utf-8"?>
<sst xmlns="http://schemas.openxmlformats.org/spreadsheetml/2006/main" count="456" uniqueCount="57">
  <si>
    <t>Project</t>
  </si>
  <si>
    <t>Task</t>
  </si>
  <si>
    <t>Manager</t>
  </si>
  <si>
    <t>Start Date</t>
  </si>
  <si>
    <t>Duration</t>
  </si>
  <si>
    <t>End Date</t>
  </si>
  <si>
    <t>Days completed</t>
  </si>
  <si>
    <t>Progress</t>
  </si>
  <si>
    <t>Gemini</t>
  </si>
  <si>
    <t>Task 1</t>
  </si>
  <si>
    <t>Hirsch</t>
  </si>
  <si>
    <t>Task 2</t>
  </si>
  <si>
    <t>Samora</t>
  </si>
  <si>
    <t>Task 3</t>
  </si>
  <si>
    <t>McFay</t>
  </si>
  <si>
    <t>Task 4</t>
  </si>
  <si>
    <t>Wood</t>
  </si>
  <si>
    <t>Task 5</t>
  </si>
  <si>
    <t>Ladd</t>
  </si>
  <si>
    <t>Task 6</t>
  </si>
  <si>
    <t>Task 7</t>
  </si>
  <si>
    <t>Task 8</t>
  </si>
  <si>
    <t>Task 9</t>
  </si>
  <si>
    <t>Task 10</t>
  </si>
  <si>
    <t>Orion</t>
  </si>
  <si>
    <t>Vega</t>
  </si>
  <si>
    <t>Delta</t>
  </si>
  <si>
    <t>Alpha</t>
  </si>
  <si>
    <t>(All)</t>
  </si>
  <si>
    <t>Row Labels</t>
  </si>
  <si>
    <t>Grand Total</t>
  </si>
  <si>
    <t>Sum of Progress</t>
  </si>
  <si>
    <t>Average of Progress</t>
  </si>
  <si>
    <t>Column Labels</t>
  </si>
  <si>
    <t>Sum of Duration</t>
  </si>
  <si>
    <t>WORKHOURS FOR EACH PROJECT</t>
  </si>
  <si>
    <t>Example- for Alpha</t>
  </si>
  <si>
    <t>Progress for each projext and overall based on tasks</t>
  </si>
  <si>
    <t>Obj: Analysing avg progress for each tasks under each project which will give us an idea of status.</t>
  </si>
  <si>
    <t>Obj: To analyse the total workhours under each project and the most time consuming proj</t>
  </si>
  <si>
    <t>Sum of Days completed</t>
  </si>
  <si>
    <t>Tasks</t>
  </si>
  <si>
    <t>Total</t>
  </si>
  <si>
    <t>Work done for a day</t>
  </si>
  <si>
    <t>Work to be done for a day</t>
  </si>
  <si>
    <t>Progress based on tasks and manager for each project</t>
  </si>
  <si>
    <t>DASHBOARD</t>
  </si>
  <si>
    <t>Not Started</t>
  </si>
  <si>
    <t>In progress</t>
  </si>
  <si>
    <t>Completed</t>
  </si>
  <si>
    <t>Remaining</t>
  </si>
  <si>
    <t>Total Tasks</t>
  </si>
  <si>
    <t>OVERALL TASK PROGRESS</t>
  </si>
  <si>
    <t>Values</t>
  </si>
  <si>
    <t>Days remaining</t>
  </si>
  <si>
    <t xml:space="preserve">  </t>
  </si>
  <si>
    <t>Scrollbar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</si>
</sst>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64" fontId="0" fillId="0" borderId="0" xfId="0" applyNumberFormat="1"/>
    <xf numFmtId="14" fontId="0" fillId="0" borderId="0" xfId="0" applyNumberFormat="1"/>
    <xf numFmtId="3"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0" applyNumberFormat="1"/>
    <xf numFmtId="0" fontId="0" fillId="0" borderId="0" xfId="0" applyAlignment="1">
      <alignment horizontal="left" indent="1"/>
    </xf>
    <xf numFmtId="10" fontId="0" fillId="0" borderId="0" xfId="1" applyNumberFormat="1" applyFont="1"/>
    <xf numFmtId="0" fontId="2" fillId="0" borderId="0" xfId="0" applyFont="1"/>
    <xf numFmtId="0" fontId="2" fillId="0" borderId="1" xfId="0" applyFont="1" applyBorder="1"/>
    <xf numFmtId="0" fontId="3" fillId="2" borderId="0" xfId="0" applyFont="1" applyFill="1"/>
  </cellXfs>
  <cellStyles count="2">
    <cellStyle name="Normal" xfId="0" builtinId="0"/>
    <cellStyle name="Percent" xfId="1" builtinId="5"/>
  </cellStyles>
  <dxfs count="32">
    <dxf>
      <fill>
        <patternFill>
          <bgColor theme="5"/>
        </patternFill>
      </fill>
      <border>
        <top style="thin">
          <color theme="0"/>
        </top>
        <bottom style="thin">
          <color theme="0"/>
        </bottom>
        <vertical/>
        <horizontal/>
      </border>
    </dxf>
    <dxf>
      <border>
        <left style="thin">
          <color theme="4"/>
        </left>
        <right style="thin">
          <color theme="4"/>
        </right>
        <top style="thin">
          <color theme="4"/>
        </top>
        <bottom style="thin">
          <color theme="4"/>
        </bottom>
        <vertical/>
        <horizontal/>
      </border>
    </dxf>
    <dxf>
      <fill>
        <patternFill>
          <bgColor theme="4"/>
        </patternFill>
      </fill>
      <border>
        <top style="thin">
          <color theme="0"/>
        </top>
        <bottom style="thin">
          <color theme="0"/>
        </bottom>
        <vertical/>
        <horizontal/>
      </border>
    </dxf>
    <dxf>
      <fill>
        <patternFill patternType="lightUp"/>
      </fill>
    </dxf>
    <dxf>
      <fill>
        <patternFill>
          <bgColor theme="5"/>
        </patternFill>
      </fill>
      <border>
        <top style="thin">
          <color theme="0"/>
        </top>
        <bottom style="thin">
          <color theme="0"/>
        </bottom>
        <vertical/>
        <horizontal/>
      </border>
    </dxf>
    <dxf>
      <border>
        <left style="thin">
          <color theme="4"/>
        </left>
        <right style="thin">
          <color theme="4"/>
        </right>
        <top style="thin">
          <color theme="4"/>
        </top>
        <bottom style="thin">
          <color theme="4"/>
        </bottom>
        <vertical/>
        <horizontal/>
      </border>
    </dxf>
    <dxf>
      <fill>
        <patternFill>
          <bgColor theme="4"/>
        </patternFill>
      </fill>
      <border>
        <top style="thin">
          <color theme="0"/>
        </top>
        <bottom style="thin">
          <color theme="0"/>
        </bottom>
        <vertical/>
        <horizontal/>
      </border>
    </dxf>
    <dxf>
      <fill>
        <patternFill patternType="lightUp"/>
      </fill>
    </dxf>
    <dxf>
      <fill>
        <patternFill>
          <bgColor theme="5"/>
        </patternFill>
      </fill>
      <border>
        <top style="thin">
          <color theme="0"/>
        </top>
        <bottom style="thin">
          <color theme="0"/>
        </bottom>
        <vertical/>
        <horizontal/>
      </border>
    </dxf>
    <dxf>
      <border>
        <left style="thin">
          <color theme="4"/>
        </left>
        <right style="thin">
          <color theme="4"/>
        </right>
        <top style="thin">
          <color theme="4"/>
        </top>
        <bottom style="thin">
          <color theme="4"/>
        </bottom>
        <vertical/>
        <horizontal/>
      </border>
    </dxf>
    <dxf>
      <fill>
        <patternFill>
          <bgColor theme="4"/>
        </patternFill>
      </fill>
      <border>
        <top style="thin">
          <color theme="0"/>
        </top>
        <bottom style="thin">
          <color theme="0"/>
        </bottom>
        <vertical/>
        <horizontal/>
      </border>
    </dxf>
    <dxf>
      <fill>
        <patternFill patternType="lightUp"/>
      </fill>
    </dxf>
    <dxf>
      <fill>
        <patternFill>
          <bgColor theme="4"/>
        </patternFill>
      </fill>
      <border>
        <top style="thin">
          <color theme="0"/>
        </top>
        <bottom style="thin">
          <color theme="0"/>
        </bottom>
        <vertical/>
        <horizontal/>
      </border>
    </dxf>
    <dxf>
      <fill>
        <patternFill patternType="lightUp"/>
      </fill>
    </dxf>
    <dxf>
      <fill>
        <patternFill patternType="lightUp"/>
      </fill>
    </dxf>
    <dxf>
      <fill>
        <patternFill>
          <bgColor theme="4"/>
        </patternFill>
      </fill>
      <border>
        <top style="thin">
          <color theme="0"/>
        </top>
        <bottom style="thin">
          <color theme="0"/>
        </bottom>
        <vertical/>
        <horizontal/>
      </border>
    </dxf>
    <dxf>
      <fill>
        <patternFill>
          <bgColor theme="5"/>
        </patternFill>
      </fill>
      <border>
        <top style="thin">
          <color theme="0"/>
        </top>
        <bottom style="thin">
          <color theme="0"/>
        </bottom>
        <vertical/>
        <horizontal/>
      </border>
    </dxf>
    <dxf>
      <fill>
        <patternFill patternType="lightUp"/>
      </fill>
    </dxf>
    <dxf>
      <fill>
        <patternFill patternType="lightUp"/>
      </fill>
    </dxf>
    <dxf>
      <fill>
        <patternFill>
          <bgColor theme="4"/>
        </patternFill>
      </fill>
      <border>
        <top style="thin">
          <color theme="0"/>
        </top>
        <bottom style="thin">
          <color theme="0"/>
        </bottom>
        <vertical/>
        <horizontal/>
      </border>
    </dxf>
    <dxf>
      <fill>
        <patternFill>
          <bgColor theme="4" tint="0.59996337778862885"/>
        </patternFill>
      </fill>
      <border>
        <top style="thin">
          <color theme="0"/>
        </top>
        <bottom style="thin">
          <color theme="0"/>
        </bottom>
        <vertical/>
        <horizontal/>
      </border>
    </dxf>
    <dxf>
      <fill>
        <patternFill patternType="lightUp"/>
      </fill>
    </dxf>
    <dxf>
      <fill>
        <patternFill patternType="lightUp"/>
      </fill>
    </dxf>
    <dxf>
      <fill>
        <patternFill patternType="lightUp"/>
      </fill>
    </dxf>
    <dxf>
      <fill>
        <patternFill patternType="lightUp"/>
      </fill>
    </dxf>
    <dxf>
      <numFmt numFmtId="14" formatCode="0.00%"/>
    </dxf>
    <dxf>
      <numFmt numFmtId="3" formatCode="#,##0"/>
    </dxf>
    <dxf>
      <numFmt numFmtId="3" formatCode="#,##0"/>
    </dxf>
    <dxf>
      <font>
        <b val="0"/>
        <i val="0"/>
        <strike val="0"/>
        <condense val="0"/>
        <extend val="0"/>
        <outline val="0"/>
        <shadow val="0"/>
        <u val="none"/>
        <vertAlign val="baseline"/>
        <sz val="11"/>
        <color theme="1"/>
        <name val="Calibri"/>
        <family val="2"/>
        <scheme val="minor"/>
      </font>
      <numFmt numFmtId="3" formatCode="#,##0"/>
    </dxf>
    <dxf>
      <numFmt numFmtId="3" formatCode="#,##0"/>
    </dxf>
    <dxf>
      <numFmt numFmtId="165" formatCode="d/mm/yyyy"/>
    </dxf>
    <dxf>
      <numFmt numFmtId="165"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solidFill>
                  <a:sysClr val="windowText" lastClr="000000"/>
                </a:solidFill>
              </a:rPr>
              <a:t>Overall</a:t>
            </a:r>
            <a:r>
              <a:rPr lang="en-IN" sz="1800" baseline="0">
                <a:solidFill>
                  <a:sysClr val="windowText" lastClr="000000"/>
                </a:solidFill>
              </a:rPr>
              <a:t> task progress</a:t>
            </a:r>
          </a:p>
        </c:rich>
      </c:tx>
      <c:layout>
        <c:manualLayout>
          <c:xMode val="edge"/>
          <c:yMode val="edge"/>
          <c:x val="2.4775105973517809E-3"/>
          <c:y val="8.65768502531028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workings!$A$4</c:f>
              <c:strCache>
                <c:ptCount val="1"/>
                <c:pt idx="0">
                  <c:v>Not Started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workings!$B$4</c:f>
              <c:numCache>
                <c:formatCode>General</c:formatCode>
                <c:ptCount val="1"/>
                <c:pt idx="0">
                  <c:v>4</c:v>
                </c:pt>
              </c:numCache>
            </c:numRef>
          </c:val>
          <c:extLst>
            <c:ext xmlns:c16="http://schemas.microsoft.com/office/drawing/2014/chart" uri="{C3380CC4-5D6E-409C-BE32-E72D297353CC}">
              <c16:uniqueId val="{00000000-4312-4FE5-A824-CF7CED78DC05}"/>
            </c:ext>
          </c:extLst>
        </c:ser>
        <c:ser>
          <c:idx val="1"/>
          <c:order val="1"/>
          <c:tx>
            <c:strRef>
              <c:f>workings!$A$5</c:f>
              <c:strCache>
                <c:ptCount val="1"/>
                <c:pt idx="0">
                  <c:v>In progress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workings!$B$5</c:f>
              <c:numCache>
                <c:formatCode>General</c:formatCode>
                <c:ptCount val="1"/>
                <c:pt idx="0">
                  <c:v>33</c:v>
                </c:pt>
              </c:numCache>
            </c:numRef>
          </c:val>
          <c:extLst>
            <c:ext xmlns:c16="http://schemas.microsoft.com/office/drawing/2014/chart" uri="{C3380CC4-5D6E-409C-BE32-E72D297353CC}">
              <c16:uniqueId val="{00000001-4312-4FE5-A824-CF7CED78DC05}"/>
            </c:ext>
          </c:extLst>
        </c:ser>
        <c:ser>
          <c:idx val="2"/>
          <c:order val="2"/>
          <c:tx>
            <c:strRef>
              <c:f>workings!$A$6</c:f>
              <c:strCache>
                <c:ptCount val="1"/>
                <c:pt idx="0">
                  <c:v>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workings!$B$6</c:f>
              <c:numCache>
                <c:formatCode>General</c:formatCode>
                <c:ptCount val="1"/>
                <c:pt idx="0">
                  <c:v>3</c:v>
                </c:pt>
              </c:numCache>
            </c:numRef>
          </c:val>
          <c:extLst>
            <c:ext xmlns:c16="http://schemas.microsoft.com/office/drawing/2014/chart" uri="{C3380CC4-5D6E-409C-BE32-E72D297353CC}">
              <c16:uniqueId val="{00000002-4312-4FE5-A824-CF7CED78DC05}"/>
            </c:ext>
          </c:extLst>
        </c:ser>
        <c:dLbls>
          <c:dLblPos val="ctr"/>
          <c:showLegendKey val="0"/>
          <c:showVal val="1"/>
          <c:showCatName val="0"/>
          <c:showSerName val="0"/>
          <c:showPercent val="0"/>
          <c:showBubbleSize val="0"/>
        </c:dLbls>
        <c:gapWidth val="0"/>
        <c:overlap val="100"/>
        <c:axId val="430902191"/>
        <c:axId val="430903439"/>
      </c:barChart>
      <c:catAx>
        <c:axId val="430902191"/>
        <c:scaling>
          <c:orientation val="minMax"/>
        </c:scaling>
        <c:delete val="1"/>
        <c:axPos val="l"/>
        <c:numFmt formatCode="General" sourceLinked="1"/>
        <c:majorTickMark val="none"/>
        <c:minorTickMark val="none"/>
        <c:tickLblPos val="nextTo"/>
        <c:crossAx val="430903439"/>
        <c:crosses val="autoZero"/>
        <c:auto val="1"/>
        <c:lblAlgn val="ctr"/>
        <c:lblOffset val="100"/>
        <c:noMultiLvlLbl val="0"/>
      </c:catAx>
      <c:valAx>
        <c:axId val="430903439"/>
        <c:scaling>
          <c:orientation val="minMax"/>
        </c:scaling>
        <c:delete val="1"/>
        <c:axPos val="b"/>
        <c:numFmt formatCode="General" sourceLinked="1"/>
        <c:majorTickMark val="none"/>
        <c:minorTickMark val="none"/>
        <c:tickLblPos val="nextTo"/>
        <c:crossAx val="430902191"/>
        <c:crosses val="autoZero"/>
        <c:crossBetween val="between"/>
      </c:valAx>
      <c:spPr>
        <a:noFill/>
        <a:ln>
          <a:noFill/>
        </a:ln>
        <a:effectLst/>
      </c:spPr>
    </c:plotArea>
    <c:legend>
      <c:legendPos val="t"/>
      <c:layout>
        <c:manualLayout>
          <c:xMode val="edge"/>
          <c:yMode val="edge"/>
          <c:x val="4.0717832031674445E-3"/>
          <c:y val="0.21749169361753121"/>
          <c:w val="0.752553287952619"/>
          <c:h val="0.245612454844551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06738600948065"/>
          <c:y val="0.2676409907208846"/>
          <c:w val="0.54851792682607436"/>
          <c:h val="0.626062590535792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15-4DB2-87DF-096A4FB299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15-4DB2-87DF-096A4FB299D5}"/>
              </c:ext>
            </c:extLst>
          </c:dPt>
          <c:cat>
            <c:strRef>
              <c:f>workings!$G$5:$G$6</c:f>
              <c:strCache>
                <c:ptCount val="2"/>
                <c:pt idx="0">
                  <c:v>Days completed</c:v>
                </c:pt>
                <c:pt idx="1">
                  <c:v>Days remaining</c:v>
                </c:pt>
              </c:strCache>
            </c:strRef>
          </c:cat>
          <c:val>
            <c:numRef>
              <c:f>workings!$H$5:$H$6</c:f>
              <c:numCache>
                <c:formatCode>0.00%</c:formatCode>
                <c:ptCount val="2"/>
                <c:pt idx="0">
                  <c:v>0.42105263157894735</c:v>
                </c:pt>
                <c:pt idx="1">
                  <c:v>0.57894736842105265</c:v>
                </c:pt>
              </c:numCache>
            </c:numRef>
          </c:val>
          <c:extLst>
            <c:ext xmlns:c16="http://schemas.microsoft.com/office/drawing/2014/chart" uri="{C3380CC4-5D6E-409C-BE32-E72D297353CC}">
              <c16:uniqueId val="{00000004-2D15-4DB2-87DF-096A4FB299D5}"/>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t"/>
      <c:layout>
        <c:manualLayout>
          <c:xMode val="edge"/>
          <c:yMode val="edge"/>
          <c:x val="6.6622590329499696E-4"/>
          <c:y val="1.5679168449315762E-2"/>
          <c:w val="0.64256821511792961"/>
          <c:h val="0.15613562990178845"/>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698500</xdr:colOff>
      <xdr:row>9</xdr:row>
      <xdr:rowOff>114301</xdr:rowOff>
    </xdr:from>
    <xdr:to>
      <xdr:col>12</xdr:col>
      <xdr:colOff>381000</xdr:colOff>
      <xdr:row>19</xdr:row>
      <xdr:rowOff>19051</xdr:rowOff>
    </xdr:to>
    <mc:AlternateContent xmlns:mc="http://schemas.openxmlformats.org/markup-compatibility/2006" xmlns:sle15="http://schemas.microsoft.com/office/drawing/2012/slicer">
      <mc:Choice Requires="sle15">
        <xdr:graphicFrame macro="">
          <xdr:nvGraphicFramePr>
            <xdr:cNvPr id="2" name="Projec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9785350" y="1771651"/>
              <a:ext cx="1936750" cy="17462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698858</xdr:colOff>
      <xdr:row>0</xdr:row>
      <xdr:rowOff>25918</xdr:rowOff>
    </xdr:from>
    <xdr:to>
      <xdr:col>13</xdr:col>
      <xdr:colOff>255123</xdr:colOff>
      <xdr:row>7</xdr:row>
      <xdr:rowOff>41219</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563723</xdr:colOff>
      <xdr:row>0</xdr:row>
      <xdr:rowOff>0</xdr:rowOff>
    </xdr:from>
    <xdr:to>
      <xdr:col>15</xdr:col>
      <xdr:colOff>311019</xdr:colOff>
      <xdr:row>8</xdr:row>
      <xdr:rowOff>110153</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13736</xdr:colOff>
      <xdr:row>1</xdr:row>
      <xdr:rowOff>8164</xdr:rowOff>
    </xdr:from>
    <xdr:to>
      <xdr:col>2</xdr:col>
      <xdr:colOff>2041070</xdr:colOff>
      <xdr:row>6</xdr:row>
      <xdr:rowOff>71276</xdr:rowOff>
    </xdr:to>
    <mc:AlternateContent xmlns:mc="http://schemas.openxmlformats.org/markup-compatibility/2006" xmlns:a14="http://schemas.microsoft.com/office/drawing/2010/main">
      <mc:Choice Requires="a14">
        <xdr:graphicFrame macro="">
          <xdr:nvGraphicFramePr>
            <xdr:cNvPr id="11" name="Project 1">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microsoft.com/office/drawing/2010/slicer">
              <sle:slicer xmlns:sle="http://schemas.microsoft.com/office/drawing/2010/slicer" name="Project 1"/>
            </a:graphicData>
          </a:graphic>
        </xdr:graphicFrame>
      </mc:Choice>
      <mc:Fallback xmlns="">
        <xdr:sp macro="" textlink="">
          <xdr:nvSpPr>
            <xdr:cNvPr id="0" name=""/>
            <xdr:cNvSpPr>
              <a:spLocks noTextEdit="1"/>
            </xdr:cNvSpPr>
          </xdr:nvSpPr>
          <xdr:spPr>
            <a:xfrm>
              <a:off x="13736" y="273827"/>
              <a:ext cx="3699069" cy="970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340955</xdr:colOff>
      <xdr:row>0</xdr:row>
      <xdr:rowOff>361303</xdr:rowOff>
    </xdr:from>
    <xdr:to>
      <xdr:col>7</xdr:col>
      <xdr:colOff>505408</xdr:colOff>
      <xdr:row>6</xdr:row>
      <xdr:rowOff>79699</xdr:rowOff>
    </xdr:to>
    <mc:AlternateContent xmlns:mc="http://schemas.openxmlformats.org/markup-compatibility/2006" xmlns:a14="http://schemas.microsoft.com/office/drawing/2010/main">
      <mc:Choice Requires="a14">
        <xdr:graphicFrame macro="">
          <xdr:nvGraphicFramePr>
            <xdr:cNvPr id="12" name="Manager">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775139" y="266053"/>
              <a:ext cx="3689351" cy="9864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0.34441</cdr:x>
      <cdr:y>0.50084</cdr:y>
    </cdr:from>
    <cdr:to>
      <cdr:x>0.9016</cdr:x>
      <cdr:y>0.80224</cdr:y>
    </cdr:to>
    <cdr:sp macro="" textlink="workings!$H$5">
      <cdr:nvSpPr>
        <cdr:cNvPr id="2" name="TextBox 1">
          <a:extLst xmlns:a="http://schemas.openxmlformats.org/drawingml/2006/main">
            <a:ext uri="{FF2B5EF4-FFF2-40B4-BE49-F238E27FC236}">
              <a16:creationId xmlns:a16="http://schemas.microsoft.com/office/drawing/2014/main" id="{3B6ABEA2-4B27-4548-924E-49A050A13644}"/>
            </a:ext>
          </a:extLst>
        </cdr:cNvPr>
        <cdr:cNvSpPr txBox="1"/>
      </cdr:nvSpPr>
      <cdr:spPr>
        <a:xfrm xmlns:a="http://schemas.openxmlformats.org/drawingml/2006/main">
          <a:off x="657529" y="837744"/>
          <a:ext cx="1063759" cy="5041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EE55AD6F-A233-4874-AD5A-008373BF08DE}" type="TxLink">
            <a:rPr lang="en-US" sz="1100" b="0" i="0" u="none" strike="noStrike">
              <a:solidFill>
                <a:srgbClr val="000000"/>
              </a:solidFill>
              <a:latin typeface="Calibri"/>
              <a:cs typeface="Calibri"/>
            </a:rPr>
            <a:pPr/>
            <a:t>42.11%</a:t>
          </a:fld>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00" refreshedDate="44322.515572916665" createdVersion="7" refreshedVersion="7" minRefreshableVersion="3" recordCount="40" xr:uid="{24766C3E-D5F7-4A1F-8AE8-5514DC677045}">
  <cacheSource type="worksheet">
    <worksheetSource name="Table13"/>
  </cacheSource>
  <cacheFields count="8">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s>
  <extLst>
    <ext xmlns:x14="http://schemas.microsoft.com/office/spreadsheetml/2009/9/main" uri="{725AE2AE-9491-48be-B2B4-4EB974FC3084}">
      <x14:pivotCacheDefinition pivotCacheId="2054167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00" refreshedDate="44322.780964930556" createdVersion="7" refreshedVersion="7" minRefreshableVersion="3" recordCount="40" xr:uid="{F27696CE-294B-46B3-ABBA-F53B9968A1FF}">
  <cacheSource type="worksheet">
    <worksheetSource ref="C11:H51" sheet="dashboard"/>
  </cacheSource>
  <cacheFields count="6">
    <cacheField name="Manager" numFmtId="0">
      <sharedItems/>
    </cacheField>
    <cacheField name="Start Date" numFmtId="14">
      <sharedItems containsSemiMixedTypes="0" containsNonDate="0" containsDate="1" containsString="0" minDate="2020-02-17T00:00:00" maxDate="2020-03-03T00:00:00"/>
    </cacheField>
    <cacheField name="End Date" numFmtId="14">
      <sharedItems containsSemiMixedTypes="0" containsNonDate="0" containsDate="1" containsString="0" minDate="2020-02-19T00:00:00" maxDate="2020-03-14T00:00:00"/>
    </cacheField>
    <cacheField name="Duration" numFmtId="0">
      <sharedItems containsSemiMixedTypes="0" containsString="0" containsNumber="1" containsInteger="1" minValue="3" maxValue="10"/>
    </cacheField>
    <cacheField name="Days completed" numFmtId="3">
      <sharedItems containsSemiMixedTypes="0" containsString="0" containsNumber="1" containsInteger="1" minValue="0" maxValue="8"/>
    </cacheField>
    <cacheField name="Progress" numFmtId="9">
      <sharedItems containsSemiMixedTypes="0" containsString="0" containsNumb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r>
  <r>
    <x v="0"/>
    <x v="1"/>
    <x v="1"/>
    <x v="0"/>
    <x v="1"/>
    <x v="1"/>
    <x v="1"/>
    <x v="1"/>
  </r>
  <r>
    <x v="0"/>
    <x v="2"/>
    <x v="2"/>
    <x v="1"/>
    <x v="2"/>
    <x v="2"/>
    <x v="2"/>
    <x v="0"/>
  </r>
  <r>
    <x v="0"/>
    <x v="3"/>
    <x v="3"/>
    <x v="2"/>
    <x v="3"/>
    <x v="3"/>
    <x v="1"/>
    <x v="2"/>
  </r>
  <r>
    <x v="0"/>
    <x v="4"/>
    <x v="4"/>
    <x v="0"/>
    <x v="4"/>
    <x v="4"/>
    <x v="3"/>
    <x v="3"/>
  </r>
  <r>
    <x v="0"/>
    <x v="5"/>
    <x v="0"/>
    <x v="3"/>
    <x v="1"/>
    <x v="5"/>
    <x v="4"/>
    <x v="4"/>
  </r>
  <r>
    <x v="0"/>
    <x v="6"/>
    <x v="1"/>
    <x v="3"/>
    <x v="5"/>
    <x v="6"/>
    <x v="1"/>
    <x v="5"/>
  </r>
  <r>
    <x v="0"/>
    <x v="7"/>
    <x v="2"/>
    <x v="4"/>
    <x v="0"/>
    <x v="6"/>
    <x v="0"/>
    <x v="0"/>
  </r>
  <r>
    <x v="0"/>
    <x v="8"/>
    <x v="3"/>
    <x v="4"/>
    <x v="3"/>
    <x v="7"/>
    <x v="3"/>
    <x v="6"/>
  </r>
  <r>
    <x v="0"/>
    <x v="9"/>
    <x v="4"/>
    <x v="4"/>
    <x v="1"/>
    <x v="2"/>
    <x v="1"/>
    <x v="1"/>
  </r>
  <r>
    <x v="1"/>
    <x v="0"/>
    <x v="0"/>
    <x v="1"/>
    <x v="5"/>
    <x v="8"/>
    <x v="5"/>
    <x v="7"/>
  </r>
  <r>
    <x v="1"/>
    <x v="1"/>
    <x v="1"/>
    <x v="0"/>
    <x v="3"/>
    <x v="5"/>
    <x v="2"/>
    <x v="8"/>
  </r>
  <r>
    <x v="1"/>
    <x v="2"/>
    <x v="2"/>
    <x v="1"/>
    <x v="6"/>
    <x v="5"/>
    <x v="4"/>
    <x v="4"/>
  </r>
  <r>
    <x v="1"/>
    <x v="3"/>
    <x v="3"/>
    <x v="3"/>
    <x v="5"/>
    <x v="6"/>
    <x v="1"/>
    <x v="5"/>
  </r>
  <r>
    <x v="1"/>
    <x v="4"/>
    <x v="4"/>
    <x v="2"/>
    <x v="4"/>
    <x v="8"/>
    <x v="3"/>
    <x v="3"/>
  </r>
  <r>
    <x v="1"/>
    <x v="5"/>
    <x v="0"/>
    <x v="2"/>
    <x v="1"/>
    <x v="6"/>
    <x v="1"/>
    <x v="1"/>
  </r>
  <r>
    <x v="1"/>
    <x v="6"/>
    <x v="1"/>
    <x v="4"/>
    <x v="1"/>
    <x v="2"/>
    <x v="6"/>
    <x v="9"/>
  </r>
  <r>
    <x v="1"/>
    <x v="7"/>
    <x v="2"/>
    <x v="5"/>
    <x v="4"/>
    <x v="6"/>
    <x v="3"/>
    <x v="3"/>
  </r>
  <r>
    <x v="1"/>
    <x v="8"/>
    <x v="3"/>
    <x v="6"/>
    <x v="5"/>
    <x v="9"/>
    <x v="1"/>
    <x v="5"/>
  </r>
  <r>
    <x v="1"/>
    <x v="9"/>
    <x v="4"/>
    <x v="0"/>
    <x v="7"/>
    <x v="10"/>
    <x v="1"/>
    <x v="7"/>
  </r>
  <r>
    <x v="2"/>
    <x v="0"/>
    <x v="0"/>
    <x v="0"/>
    <x v="2"/>
    <x v="6"/>
    <x v="6"/>
    <x v="1"/>
  </r>
  <r>
    <x v="2"/>
    <x v="1"/>
    <x v="1"/>
    <x v="2"/>
    <x v="0"/>
    <x v="5"/>
    <x v="2"/>
    <x v="10"/>
  </r>
  <r>
    <x v="2"/>
    <x v="2"/>
    <x v="2"/>
    <x v="4"/>
    <x v="5"/>
    <x v="11"/>
    <x v="1"/>
    <x v="5"/>
  </r>
  <r>
    <x v="2"/>
    <x v="3"/>
    <x v="3"/>
    <x v="7"/>
    <x v="5"/>
    <x v="7"/>
    <x v="0"/>
    <x v="11"/>
  </r>
  <r>
    <x v="2"/>
    <x v="4"/>
    <x v="4"/>
    <x v="8"/>
    <x v="7"/>
    <x v="11"/>
    <x v="0"/>
    <x v="12"/>
  </r>
  <r>
    <x v="3"/>
    <x v="0"/>
    <x v="0"/>
    <x v="9"/>
    <x v="3"/>
    <x v="12"/>
    <x v="7"/>
    <x v="13"/>
  </r>
  <r>
    <x v="3"/>
    <x v="1"/>
    <x v="1"/>
    <x v="9"/>
    <x v="2"/>
    <x v="13"/>
    <x v="0"/>
    <x v="14"/>
  </r>
  <r>
    <x v="3"/>
    <x v="2"/>
    <x v="2"/>
    <x v="0"/>
    <x v="4"/>
    <x v="4"/>
    <x v="4"/>
    <x v="4"/>
  </r>
  <r>
    <x v="3"/>
    <x v="3"/>
    <x v="3"/>
    <x v="10"/>
    <x v="6"/>
    <x v="6"/>
    <x v="6"/>
    <x v="15"/>
  </r>
  <r>
    <x v="3"/>
    <x v="4"/>
    <x v="4"/>
    <x v="4"/>
    <x v="2"/>
    <x v="9"/>
    <x v="1"/>
    <x v="16"/>
  </r>
  <r>
    <x v="3"/>
    <x v="5"/>
    <x v="0"/>
    <x v="5"/>
    <x v="1"/>
    <x v="11"/>
    <x v="1"/>
    <x v="1"/>
  </r>
  <r>
    <x v="3"/>
    <x v="6"/>
    <x v="1"/>
    <x v="5"/>
    <x v="4"/>
    <x v="6"/>
    <x v="0"/>
    <x v="1"/>
  </r>
  <r>
    <x v="4"/>
    <x v="0"/>
    <x v="2"/>
    <x v="8"/>
    <x v="6"/>
    <x v="14"/>
    <x v="1"/>
    <x v="17"/>
  </r>
  <r>
    <x v="4"/>
    <x v="1"/>
    <x v="3"/>
    <x v="9"/>
    <x v="3"/>
    <x v="12"/>
    <x v="2"/>
    <x v="8"/>
  </r>
  <r>
    <x v="4"/>
    <x v="2"/>
    <x v="4"/>
    <x v="3"/>
    <x v="0"/>
    <x v="8"/>
    <x v="1"/>
    <x v="18"/>
  </r>
  <r>
    <x v="4"/>
    <x v="3"/>
    <x v="0"/>
    <x v="10"/>
    <x v="7"/>
    <x v="0"/>
    <x v="1"/>
    <x v="7"/>
  </r>
  <r>
    <x v="4"/>
    <x v="4"/>
    <x v="1"/>
    <x v="2"/>
    <x v="5"/>
    <x v="2"/>
    <x v="1"/>
    <x v="5"/>
  </r>
  <r>
    <x v="4"/>
    <x v="5"/>
    <x v="2"/>
    <x v="4"/>
    <x v="2"/>
    <x v="9"/>
    <x v="0"/>
    <x v="14"/>
  </r>
  <r>
    <x v="4"/>
    <x v="6"/>
    <x v="3"/>
    <x v="4"/>
    <x v="2"/>
    <x v="9"/>
    <x v="1"/>
    <x v="16"/>
  </r>
  <r>
    <x v="4"/>
    <x v="7"/>
    <x v="4"/>
    <x v="4"/>
    <x v="7"/>
    <x v="8"/>
    <x v="4"/>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McFay"/>
    <d v="2020-02-28T00:00:00"/>
    <d v="2020-03-10T00:00:00"/>
    <n v="8"/>
    <n v="3"/>
    <n v="0.375"/>
  </r>
  <r>
    <s v="Wood"/>
    <d v="2020-03-02T00:00:00"/>
    <d v="2020-03-12T00:00:00"/>
    <n v="9"/>
    <n v="4"/>
    <n v="0.44444444444444442"/>
  </r>
  <r>
    <s v="Ladd"/>
    <d v="2020-02-20T00:00:00"/>
    <d v="2020-02-26T00:00:00"/>
    <n v="5"/>
    <n v="3"/>
    <n v="0.6"/>
  </r>
  <r>
    <s v="Hirsch"/>
    <d v="2020-02-19T00:00:00"/>
    <d v="2020-02-21T00:00:00"/>
    <n v="3"/>
    <n v="3"/>
    <n v="1"/>
  </r>
  <r>
    <s v="Samora"/>
    <d v="2020-02-21T00:00:00"/>
    <d v="2020-03-02T00:00:00"/>
    <n v="7"/>
    <n v="3"/>
    <n v="0.42857142857142855"/>
  </r>
  <r>
    <s v="McFay"/>
    <d v="2020-02-24T00:00:00"/>
    <d v="2020-03-06T00:00:00"/>
    <n v="10"/>
    <n v="2"/>
    <n v="0.2"/>
  </r>
  <r>
    <s v="Wood"/>
    <d v="2020-02-24T00:00:00"/>
    <d v="2020-03-06T00:00:00"/>
    <n v="10"/>
    <n v="3"/>
    <n v="0.3"/>
  </r>
  <r>
    <s v="Ladd"/>
    <d v="2020-02-24T00:00:00"/>
    <d v="2020-02-26T00:00:00"/>
    <n v="3"/>
    <n v="0"/>
    <n v="0"/>
  </r>
  <r>
    <s v="Hirsch"/>
    <d v="2020-03-02T00:00:00"/>
    <d v="2020-03-12T00:00:00"/>
    <n v="9"/>
    <n v="8"/>
    <n v="0.88888888888888884"/>
  </r>
  <r>
    <s v="Samora"/>
    <d v="2020-03-02T00:00:00"/>
    <d v="2020-03-13T00:00:00"/>
    <n v="10"/>
    <n v="2"/>
    <n v="0.2"/>
  </r>
  <r>
    <s v="McFay"/>
    <d v="2020-02-17T00:00:00"/>
    <d v="2020-02-20T00:00:00"/>
    <n v="4"/>
    <n v="0"/>
    <n v="0"/>
  </r>
  <r>
    <s v="Wood"/>
    <d v="2020-02-19T00:00:00"/>
    <d v="2020-02-28T00:00:00"/>
    <n v="8"/>
    <n v="5"/>
    <n v="0.625"/>
  </r>
  <r>
    <s v="Ladd"/>
    <d v="2020-02-24T00:00:00"/>
    <d v="2020-03-06T00:00:00"/>
    <n v="10"/>
    <n v="3"/>
    <n v="0.3"/>
  </r>
  <r>
    <s v="Hirsch"/>
    <d v="2020-02-25T00:00:00"/>
    <d v="2020-03-03T00:00:00"/>
    <n v="6"/>
    <n v="3"/>
    <n v="0.5"/>
  </r>
  <r>
    <s v="Samora"/>
    <d v="2020-02-25T00:00:00"/>
    <d v="2020-02-28T00:00:00"/>
    <n v="4"/>
    <n v="2"/>
    <n v="0.5"/>
  </r>
  <r>
    <s v="Hirsch"/>
    <d v="2020-02-17T00:00:00"/>
    <d v="2020-02-21T00:00:00"/>
    <n v="5"/>
    <n v="2"/>
    <n v="0.4"/>
  </r>
  <r>
    <s v="Ladd"/>
    <d v="2020-02-24T00:00:00"/>
    <d v="2020-03-02T00:00:00"/>
    <n v="6"/>
    <n v="3"/>
    <n v="0.5"/>
  </r>
  <r>
    <s v="Samora"/>
    <d v="2020-02-17T00:00:00"/>
    <d v="2020-02-24T00:00:00"/>
    <n v="6"/>
    <n v="3"/>
    <n v="0.5"/>
  </r>
  <r>
    <s v="McFay"/>
    <d v="2020-02-18T00:00:00"/>
    <d v="2020-03-02T00:00:00"/>
    <n v="10"/>
    <n v="4"/>
    <n v="0.4"/>
  </r>
  <r>
    <s v="Wood"/>
    <d v="2020-02-21T00:00:00"/>
    <d v="2020-03-04T00:00:00"/>
    <n v="9"/>
    <n v="3"/>
    <n v="0.33333333333333331"/>
  </r>
  <r>
    <s v="Ladd"/>
    <d v="2020-02-17T00:00:00"/>
    <d v="2020-02-20T00:00:00"/>
    <n v="4"/>
    <n v="1"/>
    <n v="0.25"/>
  </r>
  <r>
    <s v="Hirsch"/>
    <d v="2020-02-20T00:00:00"/>
    <d v="2020-02-27T00:00:00"/>
    <n v="6"/>
    <n v="0"/>
    <n v="0"/>
  </r>
  <r>
    <s v="Samora"/>
    <d v="2020-02-20T00:00:00"/>
    <d v="2020-02-28T00:00:00"/>
    <n v="7"/>
    <n v="3"/>
    <n v="0.42857142857142855"/>
  </r>
  <r>
    <s v="McFay"/>
    <d v="2020-02-24T00:00:00"/>
    <d v="2020-02-28T00:00:00"/>
    <n v="5"/>
    <n v="2"/>
    <n v="0.4"/>
  </r>
  <r>
    <s v="Wood"/>
    <d v="2020-02-24T00:00:00"/>
    <d v="2020-03-05T00:00:00"/>
    <n v="9"/>
    <n v="1"/>
    <n v="0.1111111111111111"/>
  </r>
  <r>
    <s v="Hirsch"/>
    <d v="2020-02-18T00:00:00"/>
    <d v="2020-02-26T00:00:00"/>
    <n v="7"/>
    <n v="7"/>
    <n v="1"/>
  </r>
  <r>
    <s v="Ladd"/>
    <d v="2020-02-17T00:00:00"/>
    <d v="2020-02-19T00:00:00"/>
    <n v="3"/>
    <n v="3"/>
    <n v="1"/>
  </r>
  <r>
    <s v="Samora"/>
    <d v="2020-02-17T00:00:00"/>
    <d v="2020-02-27T00:00:00"/>
    <n v="9"/>
    <n v="4"/>
    <n v="0.44444444444444442"/>
  </r>
  <r>
    <s v="McFay"/>
    <d v="2020-02-18T00:00:00"/>
    <d v="2020-02-27T00:00:00"/>
    <n v="8"/>
    <n v="0"/>
    <n v="0"/>
  </r>
  <r>
    <s v="Wood"/>
    <d v="2020-02-20T00:00:00"/>
    <d v="2020-02-28T00:00:00"/>
    <n v="7"/>
    <n v="3"/>
    <n v="0.42857142857142855"/>
  </r>
  <r>
    <s v="Ladd"/>
    <d v="2020-02-21T00:00:00"/>
    <d v="2020-02-26T00:00:00"/>
    <n v="4"/>
    <n v="1"/>
    <n v="0.25"/>
  </r>
  <r>
    <s v="Hirsch"/>
    <d v="2020-02-21T00:00:00"/>
    <d v="2020-02-28T00:00:00"/>
    <n v="6"/>
    <n v="3"/>
    <n v="0.5"/>
  </r>
  <r>
    <s v="Samora"/>
    <d v="2020-02-24T00:00:00"/>
    <d v="2020-03-02T00:00:00"/>
    <n v="6"/>
    <n v="5"/>
    <n v="0.83333333333333337"/>
  </r>
  <r>
    <s v="McFay"/>
    <d v="2020-02-25T00:00:00"/>
    <d v="2020-02-28T00:00:00"/>
    <n v="4"/>
    <n v="1"/>
    <n v="0.25"/>
  </r>
  <r>
    <s v="Wood"/>
    <d v="2020-02-27T00:00:00"/>
    <d v="2020-03-06T00:00:00"/>
    <n v="7"/>
    <n v="3"/>
    <n v="0.42857142857142855"/>
  </r>
  <r>
    <s v="Hirsch"/>
    <d v="2020-02-17T00:00:00"/>
    <d v="2020-02-28T00:00:00"/>
    <n v="10"/>
    <n v="5"/>
    <n v="0.5"/>
  </r>
  <r>
    <s v="Samora"/>
    <d v="2020-02-21T00:00:00"/>
    <d v="2020-02-27T00:00:00"/>
    <n v="5"/>
    <n v="4"/>
    <n v="0.8"/>
  </r>
  <r>
    <s v="McFay"/>
    <d v="2020-02-24T00:00:00"/>
    <d v="2020-03-03T00:00:00"/>
    <n v="7"/>
    <n v="3"/>
    <n v="0.42857142857142855"/>
  </r>
  <r>
    <s v="Wood"/>
    <d v="2020-02-26T00:00:00"/>
    <d v="2020-03-05T00:00:00"/>
    <n v="7"/>
    <n v="2"/>
    <n v="0.2857142857142857"/>
  </r>
  <r>
    <s v="Ladd"/>
    <d v="2020-02-28T00:00:00"/>
    <d v="2020-03-03T00:00:00"/>
    <n v="3"/>
    <n v="2"/>
    <n v="0.666666666666666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E95DA2-6615-414D-A0F0-9DD5BA55282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B29" firstHeaderRow="1" firstDataRow="1"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pivotField numFmtId="14" showAll="0">
      <items count="16">
        <item x="10"/>
        <item x="4"/>
        <item x="0"/>
        <item x="1"/>
        <item x="8"/>
        <item x="5"/>
        <item x="6"/>
        <item x="2"/>
        <item x="11"/>
        <item x="3"/>
        <item x="7"/>
        <item x="9"/>
        <item x="14"/>
        <item x="12"/>
        <item x="13"/>
        <item t="default"/>
      </items>
    </pivotField>
    <pivotField numFmtId="3" showAll="0"/>
    <pivotField dataField="1" numFmtId="9" showAll="0"/>
  </pivotFields>
  <rowFields count="1">
    <field x="1"/>
  </rowFields>
  <rowItems count="9">
    <i>
      <x/>
    </i>
    <i>
      <x v="2"/>
    </i>
    <i>
      <x v="3"/>
    </i>
    <i>
      <x v="4"/>
    </i>
    <i>
      <x v="5"/>
    </i>
    <i>
      <x v="6"/>
    </i>
    <i>
      <x v="7"/>
    </i>
    <i>
      <x v="8"/>
    </i>
    <i t="grand">
      <x/>
    </i>
  </rowItems>
  <colItems count="1">
    <i/>
  </colItems>
  <pageFields count="1">
    <pageField fld="0" item="0" hier="-1"/>
  </pageFields>
  <dataFields count="1">
    <dataField name="Average of Progress"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C05AA0-4A0B-4A07-B27A-69ED821E5EB5}"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asks" colHeaderCaption="Days completed">
  <location ref="I20:P32" firstHeaderRow="1" firstDataRow="2"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axis="axisCol" numFmtId="3" showAll="0">
      <items count="9">
        <item x="4"/>
        <item x="3"/>
        <item x="0"/>
        <item x="1"/>
        <item x="2"/>
        <item x="6"/>
        <item x="5"/>
        <item x="7"/>
        <item t="default"/>
      </items>
    </pivotField>
    <pivotField dataField="1" numFmtId="9" showAll="0">
      <items count="20">
        <item x="4"/>
        <item x="6"/>
        <item x="14"/>
        <item x="3"/>
        <item x="11"/>
        <item x="16"/>
        <item x="2"/>
        <item x="17"/>
        <item x="0"/>
        <item x="5"/>
        <item x="8"/>
        <item x="1"/>
        <item x="18"/>
        <item x="15"/>
        <item x="12"/>
        <item x="10"/>
        <item x="9"/>
        <item x="13"/>
        <item x="7"/>
        <item t="default"/>
      </items>
    </pivotField>
  </pivotFields>
  <rowFields count="1">
    <field x="1"/>
  </rowFields>
  <rowItems count="11">
    <i>
      <x/>
    </i>
    <i>
      <x v="1"/>
    </i>
    <i>
      <x v="2"/>
    </i>
    <i>
      <x v="3"/>
    </i>
    <i>
      <x v="4"/>
    </i>
    <i>
      <x v="5"/>
    </i>
    <i>
      <x v="6"/>
    </i>
    <i>
      <x v="7"/>
    </i>
    <i>
      <x v="8"/>
    </i>
    <i>
      <x v="9"/>
    </i>
    <i t="grand">
      <x/>
    </i>
  </rowItems>
  <colFields count="1">
    <field x="6"/>
  </colFields>
  <colItems count="7">
    <i>
      <x/>
    </i>
    <i>
      <x v="1"/>
    </i>
    <i>
      <x v="3"/>
    </i>
    <i>
      <x v="4"/>
    </i>
    <i>
      <x v="5"/>
    </i>
    <i>
      <x v="6"/>
    </i>
    <i t="grand">
      <x/>
    </i>
  </colItems>
  <pageFields count="1">
    <pageField fld="0" item="3" hier="-1"/>
  </pageFields>
  <dataFields count="1">
    <dataField name="Sum of Progres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2A747D-B0E0-4909-82EA-EF2D5539FC4D}"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asks" colHeaderCaption="Days completed">
  <location ref="A19:G31" firstHeaderRow="1" firstDataRow="2"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axis="axisCol" numFmtId="3" showAll="0">
      <items count="9">
        <item x="4"/>
        <item x="3"/>
        <item x="0"/>
        <item x="1"/>
        <item x="2"/>
        <item x="6"/>
        <item x="5"/>
        <item x="7"/>
        <item t="default"/>
      </items>
    </pivotField>
    <pivotField dataField="1" numFmtId="9" showAll="0">
      <items count="20">
        <item x="4"/>
        <item x="6"/>
        <item x="14"/>
        <item x="3"/>
        <item x="11"/>
        <item x="16"/>
        <item x="2"/>
        <item x="17"/>
        <item x="0"/>
        <item x="5"/>
        <item x="8"/>
        <item x="1"/>
        <item x="18"/>
        <item x="15"/>
        <item x="12"/>
        <item x="10"/>
        <item x="9"/>
        <item x="13"/>
        <item x="7"/>
        <item t="default"/>
      </items>
    </pivotField>
  </pivotFields>
  <rowFields count="1">
    <field x="1"/>
  </rowFields>
  <rowItems count="11">
    <i>
      <x/>
    </i>
    <i>
      <x v="1"/>
    </i>
    <i>
      <x v="2"/>
    </i>
    <i>
      <x v="3"/>
    </i>
    <i>
      <x v="4"/>
    </i>
    <i>
      <x v="5"/>
    </i>
    <i>
      <x v="6"/>
    </i>
    <i>
      <x v="7"/>
    </i>
    <i>
      <x v="8"/>
    </i>
    <i>
      <x v="9"/>
    </i>
    <i t="grand">
      <x/>
    </i>
  </rowItems>
  <colFields count="1">
    <field x="6"/>
  </colFields>
  <colItems count="6">
    <i>
      <x/>
    </i>
    <i>
      <x v="1"/>
    </i>
    <i>
      <x v="2"/>
    </i>
    <i>
      <x v="3"/>
    </i>
    <i>
      <x v="4"/>
    </i>
    <i t="grand">
      <x/>
    </i>
  </colItems>
  <pageFields count="1">
    <pageField fld="0" item="2" hier="-1"/>
  </pageFields>
  <dataFields count="1">
    <dataField name="Sum of Progres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AE49795-F6C3-45E5-848F-D00CA8C7DDA4}"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asks" colHeaderCaption="Days completed">
  <location ref="H4:N13" firstHeaderRow="1" firstDataRow="2"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axis="axisCol" numFmtId="3" showAll="0">
      <items count="9">
        <item x="4"/>
        <item x="3"/>
        <item x="0"/>
        <item x="1"/>
        <item x="2"/>
        <item x="6"/>
        <item x="5"/>
        <item x="7"/>
        <item t="default"/>
      </items>
    </pivotField>
    <pivotField dataField="1" numFmtId="9" showAll="0">
      <items count="20">
        <item x="4"/>
        <item x="6"/>
        <item x="14"/>
        <item x="3"/>
        <item x="11"/>
        <item x="16"/>
        <item x="2"/>
        <item x="17"/>
        <item x="0"/>
        <item x="5"/>
        <item x="8"/>
        <item x="1"/>
        <item x="18"/>
        <item x="15"/>
        <item x="12"/>
        <item x="10"/>
        <item x="9"/>
        <item x="13"/>
        <item x="7"/>
        <item t="default"/>
      </items>
    </pivotField>
  </pivotFields>
  <rowFields count="1">
    <field x="1"/>
  </rowFields>
  <rowItems count="8">
    <i>
      <x/>
    </i>
    <i>
      <x v="2"/>
    </i>
    <i>
      <x v="3"/>
    </i>
    <i>
      <x v="4"/>
    </i>
    <i>
      <x v="5"/>
    </i>
    <i>
      <x v="6"/>
    </i>
    <i>
      <x v="7"/>
    </i>
    <i t="grand">
      <x/>
    </i>
  </rowItems>
  <colFields count="1">
    <field x="6"/>
  </colFields>
  <colItems count="6">
    <i>
      <x/>
    </i>
    <i>
      <x v="2"/>
    </i>
    <i>
      <x v="3"/>
    </i>
    <i>
      <x v="5"/>
    </i>
    <i>
      <x v="7"/>
    </i>
    <i t="grand">
      <x/>
    </i>
  </colItems>
  <pageFields count="1">
    <pageField fld="0" item="1" hier="-1"/>
  </pageFields>
  <dataFields count="1">
    <dataField name="Sum of Progres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A9E290F-3303-4607-A160-D226432CE7B8}"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2" firstHeaderRow="1" firstDataRow="1" firstDataCol="1" rowPageCount="1" colPageCount="1"/>
  <pivotFields count="8">
    <pivotField axis="axisPage" showAll="0">
      <items count="6">
        <item x="4"/>
        <item x="3"/>
        <item x="0"/>
        <item x="1"/>
        <item x="2"/>
        <item t="default"/>
      </items>
    </pivotField>
    <pivotField axis="axisRow" showAll="0">
      <items count="11">
        <item x="0"/>
        <item x="1"/>
        <item x="2"/>
        <item x="3"/>
        <item x="4"/>
        <item x="5"/>
        <item x="6"/>
        <item x="7"/>
        <item x="8"/>
        <item x="9"/>
        <item t="default"/>
      </items>
    </pivotField>
    <pivotField axis="axisRow" showAll="0">
      <items count="6">
        <item x="0"/>
        <item x="4"/>
        <item x="2"/>
        <item x="1"/>
        <item x="3"/>
        <item t="default"/>
      </items>
    </pivotField>
    <pivotField numFmtId="14" showAll="0">
      <items count="12">
        <item x="0"/>
        <item x="1"/>
        <item x="10"/>
        <item x="3"/>
        <item x="2"/>
        <item x="4"/>
        <item x="5"/>
        <item x="7"/>
        <item x="6"/>
        <item x="8"/>
        <item x="9"/>
        <item t="default"/>
      </items>
    </pivotField>
    <pivotField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numFmtId="3" showAll="0"/>
    <pivotField dataField="1" numFmtId="9" showAll="0"/>
  </pivotFields>
  <rowFields count="2">
    <field x="1"/>
    <field x="2"/>
  </rowFields>
  <rowItems count="29">
    <i>
      <x/>
    </i>
    <i r="1">
      <x/>
    </i>
    <i r="1">
      <x v="2"/>
    </i>
    <i>
      <x v="1"/>
    </i>
    <i r="1">
      <x v="3"/>
    </i>
    <i r="1">
      <x v="4"/>
    </i>
    <i>
      <x v="2"/>
    </i>
    <i r="1">
      <x v="1"/>
    </i>
    <i r="1">
      <x v="2"/>
    </i>
    <i>
      <x v="3"/>
    </i>
    <i r="1">
      <x/>
    </i>
    <i r="1">
      <x v="4"/>
    </i>
    <i>
      <x v="4"/>
    </i>
    <i r="1">
      <x v="1"/>
    </i>
    <i r="1">
      <x v="3"/>
    </i>
    <i>
      <x v="5"/>
    </i>
    <i r="1">
      <x/>
    </i>
    <i r="1">
      <x v="2"/>
    </i>
    <i>
      <x v="6"/>
    </i>
    <i r="1">
      <x v="3"/>
    </i>
    <i r="1">
      <x v="4"/>
    </i>
    <i>
      <x v="7"/>
    </i>
    <i r="1">
      <x v="1"/>
    </i>
    <i r="1">
      <x v="2"/>
    </i>
    <i>
      <x v="8"/>
    </i>
    <i r="1">
      <x v="4"/>
    </i>
    <i>
      <x v="9"/>
    </i>
    <i r="1">
      <x v="1"/>
    </i>
    <i t="grand">
      <x/>
    </i>
  </rowItems>
  <colItems count="1">
    <i/>
  </colItems>
  <pageFields count="1">
    <pageField fld="0" hier="-1"/>
  </pageFields>
  <dataFields count="1">
    <dataField name="Average of Progress"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5624CE0-EE9E-44A6-B328-15F12AE68CBA}" name="PivotTable21"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4:E6" firstHeaderRow="1" firstDataRow="1" firstDataCol="1"/>
  <pivotFields count="6">
    <pivotField showAll="0"/>
    <pivotField numFmtId="14" showAll="0"/>
    <pivotField numFmtId="14" showAll="0"/>
    <pivotField dataField="1" showAll="0"/>
    <pivotField dataField="1" numFmtId="3" showAll="0"/>
    <pivotField numFmtId="9" showAll="0"/>
  </pivotFields>
  <rowFields count="1">
    <field x="-2"/>
  </rowFields>
  <rowItems count="2">
    <i>
      <x/>
    </i>
    <i i="1">
      <x v="1"/>
    </i>
  </rowItems>
  <colItems count="1">
    <i/>
  </colItems>
  <dataFields count="2">
    <dataField name="Sum of Days completed" fld="4" baseField="0" baseItem="0"/>
    <dataField name="Sum of Duration"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7A7D70E-A5D3-4E98-8C3E-FB72D63928AF}" name="PivotTable22"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1:E13" firstHeaderRow="1" firstDataRow="1" firstDataCol="1"/>
  <pivotFields count="8">
    <pivotField showAll="0">
      <items count="6">
        <item x="4"/>
        <item x="3"/>
        <item x="0"/>
        <item x="1"/>
        <item x="2"/>
        <item t="default"/>
      </items>
    </pivotField>
    <pivotField showAll="0"/>
    <pivotField showAll="0"/>
    <pivotField numFmtId="14" showAll="0"/>
    <pivotField dataField="1" showAll="0"/>
    <pivotField numFmtId="14" showAll="0"/>
    <pivotField dataField="1" numFmtId="3" showAll="0"/>
    <pivotField numFmtId="9"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068BD1D-3AD6-4E15-9F3C-6AC408136E12}" name="PivotTable18" cacheId="0" applyNumberFormats="0" applyBorderFormats="0" applyFontFormats="0" applyPatternFormats="0" applyAlignmentFormats="0" applyWidthHeightFormats="1" dataCaption="Values" updatedVersion="7" minRefreshableVersion="3" showDrill="0" useAutoFormatting="1" itemPrintTitles="1" createdVersion="7" indent="0" compact="0" compactData="0" multipleFieldFilters="0">
  <location ref="A11:H52" firstHeaderRow="1" firstDataRow="1" firstDataCol="8"/>
  <pivotFields count="8">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s>
  <rowFields count="8">
    <field x="0"/>
    <field x="1"/>
    <field x="2"/>
    <field x="3"/>
    <field x="5"/>
    <field x="4"/>
    <field x="6"/>
    <field x="7"/>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921BF4-3381-4706-A7C3-054B5C2DFD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pivotField numFmtId="14" showAll="0">
      <items count="16">
        <item x="10"/>
        <item x="4"/>
        <item x="0"/>
        <item x="1"/>
        <item x="8"/>
        <item x="5"/>
        <item x="6"/>
        <item x="2"/>
        <item x="11"/>
        <item x="3"/>
        <item x="7"/>
        <item x="9"/>
        <item x="14"/>
        <item x="12"/>
        <item x="13"/>
        <item t="default"/>
      </items>
    </pivotField>
    <pivotField numFmtId="3" showAll="0"/>
    <pivotField dataField="1" numFmtId="9" showAll="0"/>
  </pivotFields>
  <rowFields count="1">
    <field x="1"/>
  </rowFields>
  <rowItems count="11">
    <i>
      <x/>
    </i>
    <i>
      <x v="1"/>
    </i>
    <i>
      <x v="2"/>
    </i>
    <i>
      <x v="3"/>
    </i>
    <i>
      <x v="4"/>
    </i>
    <i>
      <x v="5"/>
    </i>
    <i>
      <x v="6"/>
    </i>
    <i>
      <x v="7"/>
    </i>
    <i>
      <x v="8"/>
    </i>
    <i>
      <x v="9"/>
    </i>
    <i t="grand">
      <x/>
    </i>
  </rowItems>
  <colItems count="1">
    <i/>
  </colItems>
  <pageFields count="1">
    <pageField fld="0" hier="-1"/>
  </pageFields>
  <dataFields count="1">
    <dataField name="Average of Progress"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3C748B-AAA5-4B1F-BA1A-7B6AC80858D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5:E41" firstHeaderRow="1" firstDataRow="1"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pivotField numFmtId="14" showAll="0">
      <items count="16">
        <item x="10"/>
        <item x="4"/>
        <item x="0"/>
        <item x="1"/>
        <item x="8"/>
        <item x="5"/>
        <item x="6"/>
        <item x="2"/>
        <item x="11"/>
        <item x="3"/>
        <item x="7"/>
        <item x="9"/>
        <item x="14"/>
        <item x="12"/>
        <item x="13"/>
        <item t="default"/>
      </items>
    </pivotField>
    <pivotField numFmtId="3" showAll="0"/>
    <pivotField dataField="1" numFmtId="9" showAll="0"/>
  </pivotFields>
  <rowFields count="1">
    <field x="1"/>
  </rowFields>
  <rowItems count="6">
    <i>
      <x/>
    </i>
    <i>
      <x v="2"/>
    </i>
    <i>
      <x v="3"/>
    </i>
    <i>
      <x v="4"/>
    </i>
    <i>
      <x v="5"/>
    </i>
    <i t="grand">
      <x/>
    </i>
  </rowItems>
  <colItems count="1">
    <i/>
  </colItems>
  <pageFields count="1">
    <pageField fld="0" item="4" hier="-1"/>
  </pageFields>
  <dataFields count="1">
    <dataField name="Average of Progress"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865153-9FCD-4751-B2D7-CE8A38C6206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5:B46" firstHeaderRow="1" firstDataRow="1"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pivotField numFmtId="14" showAll="0">
      <items count="16">
        <item x="10"/>
        <item x="4"/>
        <item x="0"/>
        <item x="1"/>
        <item x="8"/>
        <item x="5"/>
        <item x="6"/>
        <item x="2"/>
        <item x="11"/>
        <item x="3"/>
        <item x="7"/>
        <item x="9"/>
        <item x="14"/>
        <item x="12"/>
        <item x="13"/>
        <item t="default"/>
      </items>
    </pivotField>
    <pivotField numFmtId="3" showAll="0"/>
    <pivotField dataField="1" numFmtId="9" showAll="0"/>
  </pivotFields>
  <rowFields count="1">
    <field x="1"/>
  </rowFields>
  <rowItems count="11">
    <i>
      <x/>
    </i>
    <i>
      <x v="1"/>
    </i>
    <i>
      <x v="2"/>
    </i>
    <i>
      <x v="3"/>
    </i>
    <i>
      <x v="4"/>
    </i>
    <i>
      <x v="5"/>
    </i>
    <i>
      <x v="6"/>
    </i>
    <i>
      <x v="7"/>
    </i>
    <i>
      <x v="8"/>
    </i>
    <i>
      <x v="9"/>
    </i>
    <i t="grand">
      <x/>
    </i>
  </rowItems>
  <colItems count="1">
    <i/>
  </colItems>
  <pageFields count="1">
    <pageField fld="0" item="3" hier="-1"/>
  </pageFields>
  <dataFields count="1">
    <dataField name="Average of Progress"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615708-FA78-4DC9-A586-95EE4B18910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0:I31" firstHeaderRow="1" firstDataRow="1"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pivotField numFmtId="14" showAll="0">
      <items count="16">
        <item x="10"/>
        <item x="4"/>
        <item x="0"/>
        <item x="1"/>
        <item x="8"/>
        <item x="5"/>
        <item x="6"/>
        <item x="2"/>
        <item x="11"/>
        <item x="3"/>
        <item x="7"/>
        <item x="9"/>
        <item x="14"/>
        <item x="12"/>
        <item x="13"/>
        <item t="default"/>
      </items>
    </pivotField>
    <pivotField numFmtId="3" showAll="0"/>
    <pivotField dataField="1" numFmtId="9" showAll="0"/>
  </pivotFields>
  <rowFields count="1">
    <field x="1"/>
  </rowFields>
  <rowItems count="11">
    <i>
      <x/>
    </i>
    <i>
      <x v="1"/>
    </i>
    <i>
      <x v="2"/>
    </i>
    <i>
      <x v="3"/>
    </i>
    <i>
      <x v="4"/>
    </i>
    <i>
      <x v="5"/>
    </i>
    <i>
      <x v="6"/>
    </i>
    <i>
      <x v="7"/>
    </i>
    <i>
      <x v="8"/>
    </i>
    <i>
      <x v="9"/>
    </i>
    <i t="grand">
      <x/>
    </i>
  </rowItems>
  <colItems count="1">
    <i/>
  </colItems>
  <pageFields count="1">
    <pageField fld="0" item="2" hier="-1"/>
  </pageFields>
  <dataFields count="1">
    <dataField name="Average of Progress"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524225-EC6F-4CF7-B681-F62A9FCC9AC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0:E28" firstHeaderRow="1" firstDataRow="1"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pivotField numFmtId="14" showAll="0">
      <items count="16">
        <item x="10"/>
        <item x="4"/>
        <item x="0"/>
        <item x="1"/>
        <item x="8"/>
        <item x="5"/>
        <item x="6"/>
        <item x="2"/>
        <item x="11"/>
        <item x="3"/>
        <item x="7"/>
        <item x="9"/>
        <item x="14"/>
        <item x="12"/>
        <item x="13"/>
        <item t="default"/>
      </items>
    </pivotField>
    <pivotField numFmtId="3" showAll="0"/>
    <pivotField dataField="1" numFmtId="9" showAll="0"/>
  </pivotFields>
  <rowFields count="1">
    <field x="1"/>
  </rowFields>
  <rowItems count="8">
    <i>
      <x/>
    </i>
    <i>
      <x v="2"/>
    </i>
    <i>
      <x v="3"/>
    </i>
    <i>
      <x v="4"/>
    </i>
    <i>
      <x v="5"/>
    </i>
    <i>
      <x v="6"/>
    </i>
    <i>
      <x v="7"/>
    </i>
    <i t="grand">
      <x/>
    </i>
  </rowItems>
  <colItems count="1">
    <i/>
  </colItems>
  <pageFields count="1">
    <pageField fld="0" item="1" hier="-1"/>
  </pageFields>
  <dataFields count="1">
    <dataField name="Average of Progress"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DAC05B-0398-49AC-B18D-6CDB5BF83BB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G14" firstHeaderRow="1" firstDataRow="2"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axis="axisCol" showAll="0">
      <items count="6">
        <item x="0"/>
        <item x="4"/>
        <item x="2"/>
        <item x="1"/>
        <item x="3"/>
        <item t="default"/>
      </items>
    </pivotField>
    <pivotField numFmtId="14" showAll="0">
      <items count="12">
        <item x="0"/>
        <item x="1"/>
        <item x="10"/>
        <item x="3"/>
        <item x="2"/>
        <item x="4"/>
        <item x="5"/>
        <item x="7"/>
        <item x="6"/>
        <item x="8"/>
        <item x="9"/>
        <item t="default"/>
      </items>
    </pivotField>
    <pivotField dataField="1"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numFmtId="3" showAll="0"/>
    <pivotField numFmtId="9" showAll="0">
      <items count="20">
        <item x="4"/>
        <item x="6"/>
        <item x="14"/>
        <item x="3"/>
        <item x="11"/>
        <item x="16"/>
        <item x="2"/>
        <item x="17"/>
        <item x="0"/>
        <item x="5"/>
        <item x="8"/>
        <item x="1"/>
        <item x="18"/>
        <item x="15"/>
        <item x="12"/>
        <item x="10"/>
        <item x="9"/>
        <item x="13"/>
        <item x="7"/>
        <item t="default"/>
      </items>
    </pivotField>
  </pivotFields>
  <rowFields count="1">
    <field x="1"/>
  </rowFields>
  <rowItems count="9">
    <i>
      <x/>
    </i>
    <i>
      <x v="2"/>
    </i>
    <i>
      <x v="3"/>
    </i>
    <i>
      <x v="4"/>
    </i>
    <i>
      <x v="5"/>
    </i>
    <i>
      <x v="6"/>
    </i>
    <i>
      <x v="7"/>
    </i>
    <i>
      <x v="8"/>
    </i>
    <i t="grand">
      <x/>
    </i>
  </rowItems>
  <colFields count="1">
    <field x="2"/>
  </colFields>
  <colItems count="6">
    <i>
      <x/>
    </i>
    <i>
      <x v="1"/>
    </i>
    <i>
      <x v="2"/>
    </i>
    <i>
      <x v="3"/>
    </i>
    <i>
      <x v="4"/>
    </i>
    <i t="grand">
      <x/>
    </i>
  </colItems>
  <pageFields count="1">
    <pageField fld="0" item="0" hier="-1"/>
  </pageFields>
  <dataFields count="1">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1140A2-F2FB-4242-9153-BDDC55ACDFF3}"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asks" colHeaderCaption="Days completed">
  <location ref="A4:F14" firstHeaderRow="1" firstDataRow="2"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axis="axisCol" numFmtId="3" showAll="0">
      <items count="9">
        <item x="4"/>
        <item x="3"/>
        <item x="0"/>
        <item x="1"/>
        <item x="2"/>
        <item x="6"/>
        <item x="5"/>
        <item x="7"/>
        <item t="default"/>
      </items>
    </pivotField>
    <pivotField dataField="1" numFmtId="9" showAll="0">
      <items count="20">
        <item x="4"/>
        <item x="6"/>
        <item x="14"/>
        <item x="3"/>
        <item x="11"/>
        <item x="16"/>
        <item x="2"/>
        <item x="17"/>
        <item x="0"/>
        <item x="5"/>
        <item x="8"/>
        <item x="1"/>
        <item x="18"/>
        <item x="15"/>
        <item x="12"/>
        <item x="10"/>
        <item x="9"/>
        <item x="13"/>
        <item x="7"/>
        <item t="default"/>
      </items>
    </pivotField>
  </pivotFields>
  <rowFields count="1">
    <field x="1"/>
  </rowFields>
  <rowItems count="9">
    <i>
      <x/>
    </i>
    <i>
      <x v="2"/>
    </i>
    <i>
      <x v="3"/>
    </i>
    <i>
      <x v="4"/>
    </i>
    <i>
      <x v="5"/>
    </i>
    <i>
      <x v="6"/>
    </i>
    <i>
      <x v="7"/>
    </i>
    <i>
      <x v="8"/>
    </i>
    <i t="grand">
      <x/>
    </i>
  </rowItems>
  <colFields count="1">
    <field x="6"/>
  </colFields>
  <colItems count="5">
    <i>
      <x/>
    </i>
    <i>
      <x v="2"/>
    </i>
    <i>
      <x v="3"/>
    </i>
    <i>
      <x v="4"/>
    </i>
    <i t="grand">
      <x/>
    </i>
  </colItems>
  <pageFields count="1">
    <pageField fld="0" item="0" hier="-1"/>
  </pageFields>
  <dataFields count="1">
    <dataField name="Sum of Progres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62E31F-10D0-40E1-9BCB-78DC11802AB3}"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asks" colHeaderCaption="Days completed">
  <location ref="A37:F44" firstHeaderRow="1" firstDataRow="2" firstDataCol="1" rowPageCount="1" colPageCount="1"/>
  <pivotFields count="8">
    <pivotField axis="axisPage" showAll="0">
      <items count="6">
        <item x="4"/>
        <item x="3"/>
        <item x="0"/>
        <item x="1"/>
        <item x="2"/>
        <item t="default"/>
      </items>
    </pivotField>
    <pivotField axis="axisRow" showAll="0">
      <items count="11">
        <item x="0"/>
        <item x="9"/>
        <item x="1"/>
        <item x="2"/>
        <item x="3"/>
        <item x="4"/>
        <item x="5"/>
        <item x="6"/>
        <item x="7"/>
        <item x="8"/>
        <item t="default"/>
      </items>
    </pivotField>
    <pivotField showAll="0"/>
    <pivotField numFmtId="14" showAll="0">
      <items count="12">
        <item x="0"/>
        <item x="1"/>
        <item x="10"/>
        <item x="3"/>
        <item x="2"/>
        <item x="4"/>
        <item x="5"/>
        <item x="7"/>
        <item x="6"/>
        <item x="8"/>
        <item x="9"/>
        <item t="default"/>
      </items>
    </pivotField>
    <pivotField showAll="0">
      <items count="9">
        <item x="7"/>
        <item x="4"/>
        <item x="0"/>
        <item x="1"/>
        <item x="5"/>
        <item x="6"/>
        <item x="3"/>
        <item x="2"/>
        <item t="default"/>
      </items>
    </pivotField>
    <pivotField numFmtId="14" showAll="0">
      <items count="16">
        <item x="10"/>
        <item x="4"/>
        <item x="0"/>
        <item x="1"/>
        <item x="8"/>
        <item x="5"/>
        <item x="6"/>
        <item x="2"/>
        <item x="11"/>
        <item x="3"/>
        <item x="7"/>
        <item x="9"/>
        <item x="14"/>
        <item x="12"/>
        <item x="13"/>
        <item t="default"/>
      </items>
    </pivotField>
    <pivotField axis="axisCol" numFmtId="3" showAll="0">
      <items count="9">
        <item x="4"/>
        <item x="3"/>
        <item x="0"/>
        <item x="1"/>
        <item x="2"/>
        <item x="6"/>
        <item x="5"/>
        <item x="7"/>
        <item t="default"/>
      </items>
    </pivotField>
    <pivotField dataField="1" numFmtId="9" showAll="0">
      <items count="20">
        <item x="4"/>
        <item x="6"/>
        <item x="14"/>
        <item x="3"/>
        <item x="11"/>
        <item x="16"/>
        <item x="2"/>
        <item x="17"/>
        <item x="0"/>
        <item x="5"/>
        <item x="8"/>
        <item x="1"/>
        <item x="18"/>
        <item x="15"/>
        <item x="12"/>
        <item x="10"/>
        <item x="9"/>
        <item x="13"/>
        <item x="7"/>
        <item t="default"/>
      </items>
    </pivotField>
  </pivotFields>
  <rowFields count="1">
    <field x="1"/>
  </rowFields>
  <rowItems count="6">
    <i>
      <x/>
    </i>
    <i>
      <x v="2"/>
    </i>
    <i>
      <x v="3"/>
    </i>
    <i>
      <x v="4"/>
    </i>
    <i>
      <x v="5"/>
    </i>
    <i t="grand">
      <x/>
    </i>
  </rowItems>
  <colFields count="1">
    <field x="6"/>
  </colFields>
  <colItems count="5">
    <i>
      <x v="2"/>
    </i>
    <i>
      <x v="3"/>
    </i>
    <i>
      <x v="4"/>
    </i>
    <i>
      <x v="5"/>
    </i>
    <i t="grand">
      <x/>
    </i>
  </colItems>
  <pageFields count="1">
    <pageField fld="0" item="4" hier="-1"/>
  </pageFields>
  <dataFields count="1">
    <dataField name="Sum of Progres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1" xr10:uid="{BDB5343E-9531-486B-A59D-8AB6E954E3A9}" sourceName="Project">
  <pivotTables>
    <pivotTable tabId="14" name="PivotTable18"/>
    <pivotTable tabId="15" name="PivotTable22"/>
  </pivotTables>
  <data>
    <tabular pivotCacheId="205416757">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4AA91CBE-2A63-48DC-ABC7-964A0FC4B6BE}" sourceName="Manager">
  <pivotTables>
    <pivotTable tabId="14" name="PivotTable18"/>
  </pivotTables>
  <data>
    <tabular pivotCacheId="2054167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780C9676-7B53-462B-B9C8-18AF90875F1F}" sourceName="Project">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EE158B29-9E74-47F7-B93D-ACACB1470311}" cache="Slicer_Project" caption="Proje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1" xr10:uid="{A240DA5B-84E4-457E-B301-BA0E37E2D3E4}" cache="Slicer_Project1" caption="Project" columnCount="5" rowHeight="241300"/>
  <slicer name="Manager" xr10:uid="{260E174E-1DC3-4D8E-8D34-C8089456D9AB}" cache="Slicer_Manager" caption="Manager"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2A56CE-C688-491A-85BD-D5D4C0121666}" name="Table13" displayName="Table13" ref="A1:K41" totalsRowShown="0">
  <autoFilter ref="A1:K41" xr:uid="{941B6B56-344D-44C6-B5BC-29C57926C67B}"/>
  <tableColumns count="11">
    <tableColumn id="1" xr3:uid="{056FF90C-188B-4130-915B-0307C9BA5257}" name="Project"/>
    <tableColumn id="2" xr3:uid="{B12B741A-B209-4F38-A230-FD7AE488A676}" name="Task"/>
    <tableColumn id="3" xr3:uid="{02433C69-2213-4551-83C5-797F371F7FF9}" name="Manager"/>
    <tableColumn id="4" xr3:uid="{C85EE95A-53D7-420D-9ED8-A23865877348}" name="Start Date" dataDxfId="31"/>
    <tableColumn id="5" xr3:uid="{73D61A63-65F8-4894-973F-905639283C44}" name="Duration"/>
    <tableColumn id="9" xr3:uid="{DE1884BE-06E4-439B-9D21-EE0825F8C1DB}" name="End Date" dataDxfId="30">
      <calculatedColumnFormula>WORKDAY.INTL(Table13[[#This Row],[Start Date]]-1,Table13[[#This Row],[Duration]],1)</calculatedColumnFormula>
    </tableColumn>
    <tableColumn id="10" xr3:uid="{1B67542F-A28A-49A9-B619-1C131A1F27E7}" name="Days completed" dataDxfId="29"/>
    <tableColumn id="6" xr3:uid="{7CD11A28-CFD4-479C-AA0B-DECDFC948B26}" name="Progress" dataDxfId="28" dataCellStyle="Percent">
      <calculatedColumnFormula>Table13[[#This Row],[Days completed]]/Table13[[#This Row],[Duration]]</calculatedColumnFormula>
    </tableColumn>
    <tableColumn id="11" xr3:uid="{C9B6C543-836C-4FB3-B4C0-BE2101FEB1B5}" name="Total" dataDxfId="27"/>
    <tableColumn id="8" xr3:uid="{41745696-F79B-4683-9569-46C274C8EB0C}" name="Work to be done for a day" dataDxfId="26">
      <calculatedColumnFormula>Table13[[#This Row],[Total]]/Table13[[#This Row],[Duration]]</calculatedColumnFormula>
    </tableColumn>
    <tableColumn id="7" xr3:uid="{58079BF9-9E08-42DF-9A2A-321CF8D5EA1C}" name="Work done for a day" dataDxfId="25">
      <calculatedColumnFormula>Table13[[#This Row],[Progress]]/Table13[[#This Row],[Days completed]]</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6.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FEC2A-24CD-4103-83C4-777971C6BE3A}">
  <dimension ref="A1:M41"/>
  <sheetViews>
    <sheetView topLeftCell="A16" workbookViewId="0">
      <selection activeCell="B9" sqref="B9"/>
    </sheetView>
  </sheetViews>
  <sheetFormatPr defaultRowHeight="14.5" x14ac:dyDescent="0.35"/>
  <cols>
    <col min="1" max="1" width="10" customWidth="1"/>
    <col min="2" max="2" width="11.54296875" customWidth="1"/>
    <col min="3" max="3" width="13.1796875" customWidth="1"/>
    <col min="4" max="4" width="12" style="1" bestFit="1" customWidth="1"/>
    <col min="5" max="5" width="11.7265625" customWidth="1"/>
    <col min="6" max="6" width="11.1796875" style="2" bestFit="1" customWidth="1"/>
    <col min="7" max="7" width="17.54296875" style="3" bestFit="1" customWidth="1"/>
    <col min="8" max="8" width="14.36328125" customWidth="1"/>
    <col min="9" max="9" width="11.1796875" customWidth="1"/>
    <col min="10" max="10" width="17.36328125" customWidth="1"/>
    <col min="11" max="11" width="23.54296875" style="8" bestFit="1" customWidth="1"/>
  </cols>
  <sheetData>
    <row r="1" spans="1:13" x14ac:dyDescent="0.35">
      <c r="A1" t="s">
        <v>0</v>
      </c>
      <c r="B1" t="s">
        <v>1</v>
      </c>
      <c r="C1" t="s">
        <v>2</v>
      </c>
      <c r="D1" s="1" t="s">
        <v>3</v>
      </c>
      <c r="E1" t="s">
        <v>4</v>
      </c>
      <c r="F1" s="2" t="s">
        <v>5</v>
      </c>
      <c r="G1" s="3" t="s">
        <v>6</v>
      </c>
      <c r="H1" t="s">
        <v>7</v>
      </c>
      <c r="I1" s="3" t="s">
        <v>42</v>
      </c>
      <c r="J1" s="3" t="s">
        <v>44</v>
      </c>
      <c r="K1" s="8" t="s">
        <v>43</v>
      </c>
    </row>
    <row r="2" spans="1:13" x14ac:dyDescent="0.35">
      <c r="A2" t="s">
        <v>8</v>
      </c>
      <c r="B2" t="s">
        <v>9</v>
      </c>
      <c r="C2" t="s">
        <v>10</v>
      </c>
      <c r="D2" s="2">
        <v>43878</v>
      </c>
      <c r="E2">
        <v>5</v>
      </c>
      <c r="F2" s="2">
        <f>WORKDAY.INTL(Table13[[#This Row],[Start Date]]-1,Table13[[#This Row],[Duration]],1)</f>
        <v>43882</v>
      </c>
      <c r="G2" s="3">
        <v>2</v>
      </c>
      <c r="H2" s="4">
        <f>Table13[[#This Row],[Days completed]]/Table13[[#This Row],[Duration]]</f>
        <v>0.4</v>
      </c>
      <c r="I2" s="3">
        <v>100</v>
      </c>
      <c r="J2" s="3">
        <f>Table13[[#This Row],[Total]]/Table13[[#This Row],[Duration]]</f>
        <v>20</v>
      </c>
      <c r="K2" s="11">
        <f>Table13[[#This Row],[Progress]]/Table13[[#This Row],[Days completed]]</f>
        <v>0.2</v>
      </c>
      <c r="M2" s="4"/>
    </row>
    <row r="3" spans="1:13" x14ac:dyDescent="0.35">
      <c r="A3" t="s">
        <v>8</v>
      </c>
      <c r="B3" t="s">
        <v>11</v>
      </c>
      <c r="C3" t="s">
        <v>12</v>
      </c>
      <c r="D3" s="2">
        <v>43878</v>
      </c>
      <c r="E3">
        <v>6</v>
      </c>
      <c r="F3" s="2">
        <f>WORKDAY.INTL(Table13[[#This Row],[Start Date]]-1,Table13[[#This Row],[Duration]],1)</f>
        <v>43885</v>
      </c>
      <c r="G3" s="3">
        <v>3</v>
      </c>
      <c r="H3" s="4">
        <f>Table13[[#This Row],[Days completed]]/Table13[[#This Row],[Duration]]</f>
        <v>0.5</v>
      </c>
      <c r="I3" s="3">
        <v>100</v>
      </c>
      <c r="J3" s="3">
        <f>Table13[[#This Row],[Total]]/Table13[[#This Row],[Duration]]</f>
        <v>16.666666666666668</v>
      </c>
      <c r="K3" s="11">
        <f>Table13[[#This Row],[Progress]]/Table13[[#This Row],[Days completed]]</f>
        <v>0.16666666666666666</v>
      </c>
      <c r="M3" s="4"/>
    </row>
    <row r="4" spans="1:13" x14ac:dyDescent="0.35">
      <c r="A4" t="s">
        <v>8</v>
      </c>
      <c r="B4" t="s">
        <v>13</v>
      </c>
      <c r="C4" t="s">
        <v>14</v>
      </c>
      <c r="D4" s="2">
        <v>43879</v>
      </c>
      <c r="E4">
        <v>10</v>
      </c>
      <c r="F4" s="2">
        <f>WORKDAY.INTL(Table13[[#This Row],[Start Date]]-1,Table13[[#This Row],[Duration]],1)</f>
        <v>43892</v>
      </c>
      <c r="G4" s="3">
        <v>4</v>
      </c>
      <c r="H4" s="4">
        <f>Table13[[#This Row],[Days completed]]/Table13[[#This Row],[Duration]]</f>
        <v>0.4</v>
      </c>
      <c r="I4" s="3">
        <v>100</v>
      </c>
      <c r="J4" s="3">
        <f>Table13[[#This Row],[Total]]/Table13[[#This Row],[Duration]]</f>
        <v>10</v>
      </c>
      <c r="K4" s="11">
        <f>Table13[[#This Row],[Progress]]/Table13[[#This Row],[Days completed]]</f>
        <v>0.1</v>
      </c>
      <c r="M4" s="4"/>
    </row>
    <row r="5" spans="1:13" x14ac:dyDescent="0.35">
      <c r="A5" t="s">
        <v>8</v>
      </c>
      <c r="B5" t="s">
        <v>15</v>
      </c>
      <c r="C5" t="s">
        <v>16</v>
      </c>
      <c r="D5" s="2">
        <v>43882</v>
      </c>
      <c r="E5">
        <v>9</v>
      </c>
      <c r="F5" s="2">
        <f>WORKDAY.INTL(Table13[[#This Row],[Start Date]]-1,Table13[[#This Row],[Duration]],1)</f>
        <v>43894</v>
      </c>
      <c r="G5" s="3">
        <v>3</v>
      </c>
      <c r="H5" s="4">
        <f>Table13[[#This Row],[Days completed]]/Table13[[#This Row],[Duration]]</f>
        <v>0.33333333333333331</v>
      </c>
      <c r="I5" s="3">
        <v>100</v>
      </c>
      <c r="J5" s="3">
        <f>Table13[[#This Row],[Total]]/Table13[[#This Row],[Duration]]</f>
        <v>11.111111111111111</v>
      </c>
      <c r="K5" s="11">
        <f>Table13[[#This Row],[Progress]]/Table13[[#This Row],[Days completed]]</f>
        <v>0.1111111111111111</v>
      </c>
      <c r="M5" s="4"/>
    </row>
    <row r="6" spans="1:13" x14ac:dyDescent="0.35">
      <c r="A6" t="s">
        <v>8</v>
      </c>
      <c r="B6" t="s">
        <v>17</v>
      </c>
      <c r="C6" t="s">
        <v>18</v>
      </c>
      <c r="D6" s="2">
        <v>43878</v>
      </c>
      <c r="E6">
        <v>4</v>
      </c>
      <c r="F6" s="2">
        <f>WORKDAY.INTL(Table13[[#This Row],[Start Date]]-1,Table13[[#This Row],[Duration]],1)</f>
        <v>43881</v>
      </c>
      <c r="G6" s="3">
        <v>1</v>
      </c>
      <c r="H6" s="4">
        <f>Table13[[#This Row],[Days completed]]/Table13[[#This Row],[Duration]]</f>
        <v>0.25</v>
      </c>
      <c r="I6" s="3">
        <v>100</v>
      </c>
      <c r="J6" s="3">
        <f>Table13[[#This Row],[Total]]/Table13[[#This Row],[Duration]]</f>
        <v>25</v>
      </c>
      <c r="K6" s="11">
        <f>Table13[[#This Row],[Progress]]/Table13[[#This Row],[Days completed]]</f>
        <v>0.25</v>
      </c>
      <c r="M6" s="4"/>
    </row>
    <row r="7" spans="1:13" x14ac:dyDescent="0.35">
      <c r="A7" t="s">
        <v>8</v>
      </c>
      <c r="B7" t="s">
        <v>19</v>
      </c>
      <c r="C7" t="s">
        <v>10</v>
      </c>
      <c r="D7" s="2">
        <v>43881</v>
      </c>
      <c r="E7">
        <v>6</v>
      </c>
      <c r="F7" s="2">
        <f>WORKDAY.INTL(Table13[[#This Row],[Start Date]]-1,Table13[[#This Row],[Duration]],1)</f>
        <v>43888</v>
      </c>
      <c r="G7" s="3">
        <v>0</v>
      </c>
      <c r="H7" s="4">
        <f>Table13[[#This Row],[Days completed]]/Table13[[#This Row],[Duration]]</f>
        <v>0</v>
      </c>
      <c r="I7" s="3">
        <v>100</v>
      </c>
      <c r="J7" s="3">
        <f>Table13[[#This Row],[Total]]/Table13[[#This Row],[Duration]]</f>
        <v>16.666666666666668</v>
      </c>
      <c r="K7" s="11" t="e">
        <f>Table13[[#This Row],[Progress]]/Table13[[#This Row],[Days completed]]</f>
        <v>#DIV/0!</v>
      </c>
      <c r="M7" s="4"/>
    </row>
    <row r="8" spans="1:13" x14ac:dyDescent="0.35">
      <c r="A8" t="s">
        <v>8</v>
      </c>
      <c r="B8" t="s">
        <v>20</v>
      </c>
      <c r="C8" t="s">
        <v>12</v>
      </c>
      <c r="D8" s="2">
        <v>43881</v>
      </c>
      <c r="E8">
        <v>7</v>
      </c>
      <c r="F8" s="2">
        <f>WORKDAY.INTL(Table13[[#This Row],[Start Date]]-1,Table13[[#This Row],[Duration]],1)</f>
        <v>43889</v>
      </c>
      <c r="G8" s="3">
        <v>3</v>
      </c>
      <c r="H8" s="4">
        <f>Table13[[#This Row],[Days completed]]/Table13[[#This Row],[Duration]]</f>
        <v>0.42857142857142855</v>
      </c>
      <c r="I8" s="3">
        <v>100</v>
      </c>
      <c r="J8" s="3">
        <f>Table13[[#This Row],[Total]]/Table13[[#This Row],[Duration]]</f>
        <v>14.285714285714286</v>
      </c>
      <c r="K8" s="11">
        <f>Table13[[#This Row],[Progress]]/Table13[[#This Row],[Days completed]]</f>
        <v>0.14285714285714285</v>
      </c>
      <c r="M8" s="4"/>
    </row>
    <row r="9" spans="1:13" x14ac:dyDescent="0.35">
      <c r="A9" t="s">
        <v>8</v>
      </c>
      <c r="B9" t="s">
        <v>21</v>
      </c>
      <c r="C9" t="s">
        <v>14</v>
      </c>
      <c r="D9" s="2">
        <v>43885</v>
      </c>
      <c r="E9">
        <v>5</v>
      </c>
      <c r="F9" s="2">
        <f>WORKDAY.INTL(Table13[[#This Row],[Start Date]]-1,Table13[[#This Row],[Duration]],1)</f>
        <v>43889</v>
      </c>
      <c r="G9" s="3">
        <v>2</v>
      </c>
      <c r="H9" s="4">
        <f>Table13[[#This Row],[Days completed]]/Table13[[#This Row],[Duration]]</f>
        <v>0.4</v>
      </c>
      <c r="I9" s="3">
        <v>100</v>
      </c>
      <c r="J9" s="3">
        <f>Table13[[#This Row],[Total]]/Table13[[#This Row],[Duration]]</f>
        <v>20</v>
      </c>
      <c r="K9" s="11">
        <f>Table13[[#This Row],[Progress]]/Table13[[#This Row],[Days completed]]</f>
        <v>0.2</v>
      </c>
      <c r="M9" s="4"/>
    </row>
    <row r="10" spans="1:13" x14ac:dyDescent="0.35">
      <c r="A10" t="s">
        <v>8</v>
      </c>
      <c r="B10" t="s">
        <v>22</v>
      </c>
      <c r="C10" t="s">
        <v>16</v>
      </c>
      <c r="D10" s="2">
        <v>43885</v>
      </c>
      <c r="E10">
        <v>9</v>
      </c>
      <c r="F10" s="2">
        <f>WORKDAY.INTL(Table13[[#This Row],[Start Date]]-1,Table13[[#This Row],[Duration]],1)</f>
        <v>43895</v>
      </c>
      <c r="G10" s="3">
        <v>1</v>
      </c>
      <c r="H10" s="4">
        <f>Table13[[#This Row],[Days completed]]/Table13[[#This Row],[Duration]]</f>
        <v>0.1111111111111111</v>
      </c>
      <c r="I10" s="3">
        <v>100</v>
      </c>
      <c r="J10" s="3">
        <f>Table13[[#This Row],[Total]]/Table13[[#This Row],[Duration]]</f>
        <v>11.111111111111111</v>
      </c>
      <c r="K10" s="11">
        <f>Table13[[#This Row],[Progress]]/Table13[[#This Row],[Days completed]]</f>
        <v>0.1111111111111111</v>
      </c>
      <c r="M10" s="4"/>
    </row>
    <row r="11" spans="1:13" x14ac:dyDescent="0.35">
      <c r="A11" t="s">
        <v>8</v>
      </c>
      <c r="B11" t="s">
        <v>23</v>
      </c>
      <c r="C11" t="s">
        <v>18</v>
      </c>
      <c r="D11" s="2">
        <v>43885</v>
      </c>
      <c r="E11">
        <v>6</v>
      </c>
      <c r="F11" s="2">
        <f>WORKDAY.INTL(Table13[[#This Row],[Start Date]]-1,Table13[[#This Row],[Duration]],1)</f>
        <v>43892</v>
      </c>
      <c r="G11" s="3">
        <v>3</v>
      </c>
      <c r="H11" s="4">
        <f>Table13[[#This Row],[Days completed]]/Table13[[#This Row],[Duration]]</f>
        <v>0.5</v>
      </c>
      <c r="I11" s="3">
        <v>100</v>
      </c>
      <c r="J11" s="3">
        <f>Table13[[#This Row],[Total]]/Table13[[#This Row],[Duration]]</f>
        <v>16.666666666666668</v>
      </c>
      <c r="K11" s="11">
        <f>Table13[[#This Row],[Progress]]/Table13[[#This Row],[Days completed]]</f>
        <v>0.16666666666666666</v>
      </c>
      <c r="M11" s="4"/>
    </row>
    <row r="12" spans="1:13" x14ac:dyDescent="0.35">
      <c r="A12" t="s">
        <v>24</v>
      </c>
      <c r="B12" t="s">
        <v>9</v>
      </c>
      <c r="C12" t="s">
        <v>10</v>
      </c>
      <c r="D12" s="2">
        <v>43879</v>
      </c>
      <c r="E12">
        <v>7</v>
      </c>
      <c r="F12" s="2">
        <f>WORKDAY.INTL(Table13[[#This Row],[Start Date]]-1,Table13[[#This Row],[Duration]],1)</f>
        <v>43887</v>
      </c>
      <c r="G12" s="3">
        <v>7</v>
      </c>
      <c r="H12" s="4">
        <f>Table13[[#This Row],[Days completed]]/Table13[[#This Row],[Duration]]</f>
        <v>1</v>
      </c>
      <c r="I12" s="3">
        <v>100</v>
      </c>
      <c r="J12" s="3">
        <f>Table13[[#This Row],[Total]]/Table13[[#This Row],[Duration]]</f>
        <v>14.285714285714286</v>
      </c>
      <c r="K12" s="11">
        <f>Table13[[#This Row],[Progress]]/Table13[[#This Row],[Days completed]]</f>
        <v>0.14285714285714285</v>
      </c>
      <c r="M12" s="4"/>
    </row>
    <row r="13" spans="1:13" x14ac:dyDescent="0.35">
      <c r="A13" t="s">
        <v>24</v>
      </c>
      <c r="B13" t="s">
        <v>11</v>
      </c>
      <c r="C13" t="s">
        <v>12</v>
      </c>
      <c r="D13" s="2">
        <v>43878</v>
      </c>
      <c r="E13">
        <v>9</v>
      </c>
      <c r="F13" s="2">
        <f>WORKDAY.INTL(Table13[[#This Row],[Start Date]]-1,Table13[[#This Row],[Duration]],1)</f>
        <v>43888</v>
      </c>
      <c r="G13" s="3">
        <v>4</v>
      </c>
      <c r="H13" s="4">
        <f>Table13[[#This Row],[Days completed]]/Table13[[#This Row],[Duration]]</f>
        <v>0.44444444444444442</v>
      </c>
      <c r="I13" s="3">
        <v>100</v>
      </c>
      <c r="J13" s="3">
        <f>Table13[[#This Row],[Total]]/Table13[[#This Row],[Duration]]</f>
        <v>11.111111111111111</v>
      </c>
      <c r="K13" s="11">
        <f>Table13[[#This Row],[Progress]]/Table13[[#This Row],[Days completed]]</f>
        <v>0.1111111111111111</v>
      </c>
      <c r="M13" s="4"/>
    </row>
    <row r="14" spans="1:13" x14ac:dyDescent="0.35">
      <c r="A14" t="s">
        <v>24</v>
      </c>
      <c r="B14" t="s">
        <v>13</v>
      </c>
      <c r="C14" t="s">
        <v>14</v>
      </c>
      <c r="D14" s="2">
        <v>43879</v>
      </c>
      <c r="E14">
        <v>8</v>
      </c>
      <c r="F14" s="2">
        <f>WORKDAY.INTL(Table13[[#This Row],[Start Date]]-1,Table13[[#This Row],[Duration]],1)</f>
        <v>43888</v>
      </c>
      <c r="G14" s="3">
        <v>0</v>
      </c>
      <c r="H14" s="4">
        <f>Table13[[#This Row],[Days completed]]/Table13[[#This Row],[Duration]]</f>
        <v>0</v>
      </c>
      <c r="I14" s="3">
        <v>100</v>
      </c>
      <c r="J14" s="3">
        <f>Table13[[#This Row],[Total]]/Table13[[#This Row],[Duration]]</f>
        <v>12.5</v>
      </c>
      <c r="K14" s="11" t="e">
        <f>Table13[[#This Row],[Progress]]/Table13[[#This Row],[Days completed]]</f>
        <v>#DIV/0!</v>
      </c>
      <c r="M14" s="4"/>
    </row>
    <row r="15" spans="1:13" x14ac:dyDescent="0.35">
      <c r="A15" t="s">
        <v>24</v>
      </c>
      <c r="B15" t="s">
        <v>15</v>
      </c>
      <c r="C15" t="s">
        <v>16</v>
      </c>
      <c r="D15" s="2">
        <v>43881</v>
      </c>
      <c r="E15">
        <v>7</v>
      </c>
      <c r="F15" s="2">
        <f>WORKDAY.INTL(Table13[[#This Row],[Start Date]]-1,Table13[[#This Row],[Duration]],1)</f>
        <v>43889</v>
      </c>
      <c r="G15" s="3">
        <v>3</v>
      </c>
      <c r="H15" s="4">
        <f>Table13[[#This Row],[Days completed]]/Table13[[#This Row],[Duration]]</f>
        <v>0.42857142857142855</v>
      </c>
      <c r="I15" s="3">
        <v>100</v>
      </c>
      <c r="J15" s="3">
        <f>Table13[[#This Row],[Total]]/Table13[[#This Row],[Duration]]</f>
        <v>14.285714285714286</v>
      </c>
      <c r="K15" s="11">
        <f>Table13[[#This Row],[Progress]]/Table13[[#This Row],[Days completed]]</f>
        <v>0.14285714285714285</v>
      </c>
      <c r="M15" s="4"/>
    </row>
    <row r="16" spans="1:13" x14ac:dyDescent="0.35">
      <c r="A16" t="s">
        <v>24</v>
      </c>
      <c r="B16" t="s">
        <v>17</v>
      </c>
      <c r="C16" t="s">
        <v>18</v>
      </c>
      <c r="D16" s="2">
        <v>43882</v>
      </c>
      <c r="E16">
        <v>4</v>
      </c>
      <c r="F16" s="2">
        <f>WORKDAY.INTL(Table13[[#This Row],[Start Date]]-1,Table13[[#This Row],[Duration]],1)</f>
        <v>43887</v>
      </c>
      <c r="G16" s="3">
        <v>1</v>
      </c>
      <c r="H16" s="4">
        <f>Table13[[#This Row],[Days completed]]/Table13[[#This Row],[Duration]]</f>
        <v>0.25</v>
      </c>
      <c r="I16" s="3">
        <v>100</v>
      </c>
      <c r="J16" s="3">
        <f>Table13[[#This Row],[Total]]/Table13[[#This Row],[Duration]]</f>
        <v>25</v>
      </c>
      <c r="K16" s="11">
        <f>Table13[[#This Row],[Progress]]/Table13[[#This Row],[Days completed]]</f>
        <v>0.25</v>
      </c>
      <c r="M16" s="4"/>
    </row>
    <row r="17" spans="1:13" x14ac:dyDescent="0.35">
      <c r="A17" t="s">
        <v>24</v>
      </c>
      <c r="B17" t="s">
        <v>19</v>
      </c>
      <c r="C17" t="s">
        <v>10</v>
      </c>
      <c r="D17" s="2">
        <v>43882</v>
      </c>
      <c r="E17">
        <v>6</v>
      </c>
      <c r="F17" s="2">
        <f>WORKDAY.INTL(Table13[[#This Row],[Start Date]]-1,Table13[[#This Row],[Duration]],1)</f>
        <v>43889</v>
      </c>
      <c r="G17" s="3">
        <v>3</v>
      </c>
      <c r="H17" s="4">
        <f>Table13[[#This Row],[Days completed]]/Table13[[#This Row],[Duration]]</f>
        <v>0.5</v>
      </c>
      <c r="I17" s="3">
        <v>100</v>
      </c>
      <c r="J17" s="3">
        <f>Table13[[#This Row],[Total]]/Table13[[#This Row],[Duration]]</f>
        <v>16.666666666666668</v>
      </c>
      <c r="K17" s="11">
        <f>Table13[[#This Row],[Progress]]/Table13[[#This Row],[Days completed]]</f>
        <v>0.16666666666666666</v>
      </c>
      <c r="M17" s="4"/>
    </row>
    <row r="18" spans="1:13" x14ac:dyDescent="0.35">
      <c r="A18" t="s">
        <v>24</v>
      </c>
      <c r="B18" t="s">
        <v>20</v>
      </c>
      <c r="C18" t="s">
        <v>12</v>
      </c>
      <c r="D18" s="2">
        <v>43885</v>
      </c>
      <c r="E18">
        <v>6</v>
      </c>
      <c r="F18" s="2">
        <f>WORKDAY.INTL(Table13[[#This Row],[Start Date]]-1,Table13[[#This Row],[Duration]],1)</f>
        <v>43892</v>
      </c>
      <c r="G18" s="3">
        <v>5</v>
      </c>
      <c r="H18" s="4">
        <f>Table13[[#This Row],[Days completed]]/Table13[[#This Row],[Duration]]</f>
        <v>0.83333333333333337</v>
      </c>
      <c r="I18" s="3">
        <v>100</v>
      </c>
      <c r="J18" s="3">
        <f>Table13[[#This Row],[Total]]/Table13[[#This Row],[Duration]]</f>
        <v>16.666666666666668</v>
      </c>
      <c r="K18" s="11">
        <f>Table13[[#This Row],[Progress]]/Table13[[#This Row],[Days completed]]</f>
        <v>0.16666666666666669</v>
      </c>
      <c r="M18" s="4"/>
    </row>
    <row r="19" spans="1:13" x14ac:dyDescent="0.35">
      <c r="A19" t="s">
        <v>24</v>
      </c>
      <c r="B19" t="s">
        <v>21</v>
      </c>
      <c r="C19" t="s">
        <v>14</v>
      </c>
      <c r="D19" s="2">
        <v>43886</v>
      </c>
      <c r="E19">
        <v>4</v>
      </c>
      <c r="F19" s="2">
        <f>WORKDAY.INTL(Table13[[#This Row],[Start Date]]-1,Table13[[#This Row],[Duration]],1)</f>
        <v>43889</v>
      </c>
      <c r="G19" s="3">
        <v>1</v>
      </c>
      <c r="H19" s="4">
        <f>Table13[[#This Row],[Days completed]]/Table13[[#This Row],[Duration]]</f>
        <v>0.25</v>
      </c>
      <c r="I19" s="3">
        <v>100</v>
      </c>
      <c r="J19" s="3">
        <f>Table13[[#This Row],[Total]]/Table13[[#This Row],[Duration]]</f>
        <v>25</v>
      </c>
      <c r="K19" s="11">
        <f>Table13[[#This Row],[Progress]]/Table13[[#This Row],[Days completed]]</f>
        <v>0.25</v>
      </c>
      <c r="M19" s="4"/>
    </row>
    <row r="20" spans="1:13" x14ac:dyDescent="0.35">
      <c r="A20" t="s">
        <v>24</v>
      </c>
      <c r="B20" t="s">
        <v>22</v>
      </c>
      <c r="C20" t="s">
        <v>16</v>
      </c>
      <c r="D20" s="2">
        <v>43888</v>
      </c>
      <c r="E20">
        <v>7</v>
      </c>
      <c r="F20" s="2">
        <f>WORKDAY.INTL(Table13[[#This Row],[Start Date]]-1,Table13[[#This Row],[Duration]],1)</f>
        <v>43896</v>
      </c>
      <c r="G20" s="3">
        <v>3</v>
      </c>
      <c r="H20" s="4">
        <f>Table13[[#This Row],[Days completed]]/Table13[[#This Row],[Duration]]</f>
        <v>0.42857142857142855</v>
      </c>
      <c r="I20" s="3">
        <v>100</v>
      </c>
      <c r="J20" s="3">
        <f>Table13[[#This Row],[Total]]/Table13[[#This Row],[Duration]]</f>
        <v>14.285714285714286</v>
      </c>
      <c r="K20" s="11">
        <f>Table13[[#This Row],[Progress]]/Table13[[#This Row],[Days completed]]</f>
        <v>0.14285714285714285</v>
      </c>
      <c r="M20" s="4"/>
    </row>
    <row r="21" spans="1:13" x14ac:dyDescent="0.35">
      <c r="A21" t="s">
        <v>24</v>
      </c>
      <c r="B21" t="s">
        <v>23</v>
      </c>
      <c r="C21" t="s">
        <v>18</v>
      </c>
      <c r="D21" s="2">
        <v>43878</v>
      </c>
      <c r="E21">
        <v>3</v>
      </c>
      <c r="F21" s="2">
        <f>WORKDAY.INTL(Table13[[#This Row],[Start Date]]-1,Table13[[#This Row],[Duration]],1)</f>
        <v>43880</v>
      </c>
      <c r="G21" s="3">
        <v>3</v>
      </c>
      <c r="H21" s="4">
        <f>Table13[[#This Row],[Days completed]]/Table13[[#This Row],[Duration]]</f>
        <v>1</v>
      </c>
      <c r="I21" s="3">
        <v>100</v>
      </c>
      <c r="J21" s="3">
        <f>Table13[[#This Row],[Total]]/Table13[[#This Row],[Duration]]</f>
        <v>33.333333333333336</v>
      </c>
      <c r="K21" s="11">
        <f>Table13[[#This Row],[Progress]]/Table13[[#This Row],[Days completed]]</f>
        <v>0.33333333333333331</v>
      </c>
      <c r="M21" s="4"/>
    </row>
    <row r="22" spans="1:13" x14ac:dyDescent="0.35">
      <c r="A22" t="s">
        <v>25</v>
      </c>
      <c r="B22" t="s">
        <v>9</v>
      </c>
      <c r="C22" t="s">
        <v>10</v>
      </c>
      <c r="D22" s="2">
        <v>43878</v>
      </c>
      <c r="E22">
        <v>10</v>
      </c>
      <c r="F22" s="2">
        <f>WORKDAY.INTL(Table13[[#This Row],[Start Date]]-1,Table13[[#This Row],[Duration]],1)</f>
        <v>43889</v>
      </c>
      <c r="G22" s="3">
        <v>5</v>
      </c>
      <c r="H22" s="4">
        <f>Table13[[#This Row],[Days completed]]/Table13[[#This Row],[Duration]]</f>
        <v>0.5</v>
      </c>
      <c r="I22" s="3">
        <v>100</v>
      </c>
      <c r="J22" s="3">
        <f>Table13[[#This Row],[Total]]/Table13[[#This Row],[Duration]]</f>
        <v>10</v>
      </c>
      <c r="K22" s="11">
        <f>Table13[[#This Row],[Progress]]/Table13[[#This Row],[Days completed]]</f>
        <v>0.1</v>
      </c>
      <c r="M22" s="4"/>
    </row>
    <row r="23" spans="1:13" x14ac:dyDescent="0.35">
      <c r="A23" t="s">
        <v>25</v>
      </c>
      <c r="B23" t="s">
        <v>11</v>
      </c>
      <c r="C23" t="s">
        <v>12</v>
      </c>
      <c r="D23" s="2">
        <v>43882</v>
      </c>
      <c r="E23">
        <v>5</v>
      </c>
      <c r="F23" s="2">
        <f>WORKDAY.INTL(Table13[[#This Row],[Start Date]]-1,Table13[[#This Row],[Duration]],1)</f>
        <v>43888</v>
      </c>
      <c r="G23" s="3">
        <v>4</v>
      </c>
      <c r="H23" s="4">
        <f>Table13[[#This Row],[Days completed]]/Table13[[#This Row],[Duration]]</f>
        <v>0.8</v>
      </c>
      <c r="I23" s="3">
        <v>100</v>
      </c>
      <c r="J23" s="3">
        <f>Table13[[#This Row],[Total]]/Table13[[#This Row],[Duration]]</f>
        <v>20</v>
      </c>
      <c r="K23" s="11">
        <f>Table13[[#This Row],[Progress]]/Table13[[#This Row],[Days completed]]</f>
        <v>0.2</v>
      </c>
      <c r="M23" s="4"/>
    </row>
    <row r="24" spans="1:13" x14ac:dyDescent="0.35">
      <c r="A24" t="s">
        <v>25</v>
      </c>
      <c r="B24" t="s">
        <v>13</v>
      </c>
      <c r="C24" t="s">
        <v>14</v>
      </c>
      <c r="D24" s="2">
        <v>43885</v>
      </c>
      <c r="E24">
        <v>7</v>
      </c>
      <c r="F24" s="2">
        <f>WORKDAY.INTL(Table13[[#This Row],[Start Date]]-1,Table13[[#This Row],[Duration]],1)</f>
        <v>43893</v>
      </c>
      <c r="G24" s="3">
        <v>3</v>
      </c>
      <c r="H24" s="4">
        <f>Table13[[#This Row],[Days completed]]/Table13[[#This Row],[Duration]]</f>
        <v>0.42857142857142855</v>
      </c>
      <c r="I24" s="3">
        <v>100</v>
      </c>
      <c r="J24" s="3">
        <f>Table13[[#This Row],[Total]]/Table13[[#This Row],[Duration]]</f>
        <v>14.285714285714286</v>
      </c>
      <c r="K24" s="11">
        <f>Table13[[#This Row],[Progress]]/Table13[[#This Row],[Days completed]]</f>
        <v>0.14285714285714285</v>
      </c>
      <c r="M24" s="4"/>
    </row>
    <row r="25" spans="1:13" x14ac:dyDescent="0.35">
      <c r="A25" t="s">
        <v>25</v>
      </c>
      <c r="B25" t="s">
        <v>15</v>
      </c>
      <c r="C25" t="s">
        <v>16</v>
      </c>
      <c r="D25" s="2">
        <v>43887</v>
      </c>
      <c r="E25">
        <v>7</v>
      </c>
      <c r="F25" s="2">
        <f>WORKDAY.INTL(Table13[[#This Row],[Start Date]]-1,Table13[[#This Row],[Duration]],1)</f>
        <v>43895</v>
      </c>
      <c r="G25" s="3">
        <v>2</v>
      </c>
      <c r="H25" s="4">
        <f>Table13[[#This Row],[Days completed]]/Table13[[#This Row],[Duration]]</f>
        <v>0.2857142857142857</v>
      </c>
      <c r="I25" s="3">
        <v>100</v>
      </c>
      <c r="J25" s="3">
        <f>Table13[[#This Row],[Total]]/Table13[[#This Row],[Duration]]</f>
        <v>14.285714285714286</v>
      </c>
      <c r="K25" s="11">
        <f>Table13[[#This Row],[Progress]]/Table13[[#This Row],[Days completed]]</f>
        <v>0.14285714285714285</v>
      </c>
      <c r="M25" s="4"/>
    </row>
    <row r="26" spans="1:13" x14ac:dyDescent="0.35">
      <c r="A26" t="s">
        <v>25</v>
      </c>
      <c r="B26" t="s">
        <v>17</v>
      </c>
      <c r="C26" t="s">
        <v>18</v>
      </c>
      <c r="D26" s="2">
        <v>43889</v>
      </c>
      <c r="E26">
        <v>3</v>
      </c>
      <c r="F26" s="2">
        <f>WORKDAY.INTL(Table13[[#This Row],[Start Date]]-1,Table13[[#This Row],[Duration]],1)</f>
        <v>43893</v>
      </c>
      <c r="G26" s="3">
        <v>2</v>
      </c>
      <c r="H26" s="4">
        <f>Table13[[#This Row],[Days completed]]/Table13[[#This Row],[Duration]]</f>
        <v>0.66666666666666663</v>
      </c>
      <c r="I26" s="3">
        <v>100</v>
      </c>
      <c r="J26" s="3">
        <f>Table13[[#This Row],[Total]]/Table13[[#This Row],[Duration]]</f>
        <v>33.333333333333336</v>
      </c>
      <c r="K26" s="11">
        <f>Table13[[#This Row],[Progress]]/Table13[[#This Row],[Days completed]]</f>
        <v>0.33333333333333331</v>
      </c>
      <c r="M26" s="4"/>
    </row>
    <row r="27" spans="1:13" x14ac:dyDescent="0.35">
      <c r="A27" t="s">
        <v>26</v>
      </c>
      <c r="B27" t="s">
        <v>9</v>
      </c>
      <c r="C27" t="s">
        <v>10</v>
      </c>
      <c r="D27" s="2">
        <v>43892</v>
      </c>
      <c r="E27">
        <v>9</v>
      </c>
      <c r="F27" s="2">
        <f>WORKDAY.INTL(Table13[[#This Row],[Start Date]]-1,Table13[[#This Row],[Duration]],1)</f>
        <v>43902</v>
      </c>
      <c r="G27" s="3">
        <v>8</v>
      </c>
      <c r="H27" s="4">
        <f>Table13[[#This Row],[Days completed]]/Table13[[#This Row],[Duration]]</f>
        <v>0.88888888888888884</v>
      </c>
      <c r="I27" s="3">
        <v>100</v>
      </c>
      <c r="J27" s="3">
        <f>Table13[[#This Row],[Total]]/Table13[[#This Row],[Duration]]</f>
        <v>11.111111111111111</v>
      </c>
      <c r="K27" s="11">
        <f>Table13[[#This Row],[Progress]]/Table13[[#This Row],[Days completed]]</f>
        <v>0.1111111111111111</v>
      </c>
      <c r="M27" s="4"/>
    </row>
    <row r="28" spans="1:13" x14ac:dyDescent="0.35">
      <c r="A28" t="s">
        <v>26</v>
      </c>
      <c r="B28" t="s">
        <v>11</v>
      </c>
      <c r="C28" t="s">
        <v>12</v>
      </c>
      <c r="D28" s="2">
        <v>43892</v>
      </c>
      <c r="E28">
        <v>10</v>
      </c>
      <c r="F28" s="2">
        <f>WORKDAY.INTL(Table13[[#This Row],[Start Date]]-1,Table13[[#This Row],[Duration]],1)</f>
        <v>43903</v>
      </c>
      <c r="G28" s="3">
        <v>2</v>
      </c>
      <c r="H28" s="4">
        <f>Table13[[#This Row],[Days completed]]/Table13[[#This Row],[Duration]]</f>
        <v>0.2</v>
      </c>
      <c r="I28" s="3">
        <v>100</v>
      </c>
      <c r="J28" s="3">
        <f>Table13[[#This Row],[Total]]/Table13[[#This Row],[Duration]]</f>
        <v>10</v>
      </c>
      <c r="K28" s="11">
        <f>Table13[[#This Row],[Progress]]/Table13[[#This Row],[Days completed]]</f>
        <v>0.1</v>
      </c>
      <c r="M28" s="4"/>
    </row>
    <row r="29" spans="1:13" x14ac:dyDescent="0.35">
      <c r="A29" t="s">
        <v>26</v>
      </c>
      <c r="B29" t="s">
        <v>13</v>
      </c>
      <c r="C29" t="s">
        <v>14</v>
      </c>
      <c r="D29" s="2">
        <v>43878</v>
      </c>
      <c r="E29">
        <v>4</v>
      </c>
      <c r="F29" s="2">
        <f>WORKDAY.INTL(Table13[[#This Row],[Start Date]]-1,Table13[[#This Row],[Duration]],1)</f>
        <v>43881</v>
      </c>
      <c r="G29" s="3">
        <v>0</v>
      </c>
      <c r="H29" s="4">
        <f>Table13[[#This Row],[Days completed]]/Table13[[#This Row],[Duration]]</f>
        <v>0</v>
      </c>
      <c r="I29" s="3">
        <v>100</v>
      </c>
      <c r="J29" s="3">
        <f>Table13[[#This Row],[Total]]/Table13[[#This Row],[Duration]]</f>
        <v>25</v>
      </c>
      <c r="K29" s="11" t="e">
        <f>Table13[[#This Row],[Progress]]/Table13[[#This Row],[Days completed]]</f>
        <v>#DIV/0!</v>
      </c>
      <c r="M29" s="4"/>
    </row>
    <row r="30" spans="1:13" x14ac:dyDescent="0.35">
      <c r="A30" t="s">
        <v>26</v>
      </c>
      <c r="B30" t="s">
        <v>15</v>
      </c>
      <c r="C30" t="s">
        <v>16</v>
      </c>
      <c r="D30" s="2">
        <v>43880</v>
      </c>
      <c r="E30">
        <v>8</v>
      </c>
      <c r="F30" s="2">
        <f>WORKDAY.INTL(Table13[[#This Row],[Start Date]]-1,Table13[[#This Row],[Duration]],1)</f>
        <v>43889</v>
      </c>
      <c r="G30" s="3">
        <v>5</v>
      </c>
      <c r="H30" s="4">
        <f>Table13[[#This Row],[Days completed]]/Table13[[#This Row],[Duration]]</f>
        <v>0.625</v>
      </c>
      <c r="I30" s="3">
        <v>100</v>
      </c>
      <c r="J30" s="3">
        <f>Table13[[#This Row],[Total]]/Table13[[#This Row],[Duration]]</f>
        <v>12.5</v>
      </c>
      <c r="K30" s="11">
        <f>Table13[[#This Row],[Progress]]/Table13[[#This Row],[Days completed]]</f>
        <v>0.125</v>
      </c>
      <c r="M30" s="4"/>
    </row>
    <row r="31" spans="1:13" x14ac:dyDescent="0.35">
      <c r="A31" t="s">
        <v>26</v>
      </c>
      <c r="B31" t="s">
        <v>17</v>
      </c>
      <c r="C31" t="s">
        <v>18</v>
      </c>
      <c r="D31" s="2">
        <v>43885</v>
      </c>
      <c r="E31">
        <v>10</v>
      </c>
      <c r="F31" s="2">
        <f>WORKDAY.INTL(Table13[[#This Row],[Start Date]]-1,Table13[[#This Row],[Duration]],1)</f>
        <v>43896</v>
      </c>
      <c r="G31" s="3">
        <v>3</v>
      </c>
      <c r="H31" s="4">
        <f>Table13[[#This Row],[Days completed]]/Table13[[#This Row],[Duration]]</f>
        <v>0.3</v>
      </c>
      <c r="I31" s="3">
        <v>100</v>
      </c>
      <c r="J31" s="3">
        <f>Table13[[#This Row],[Total]]/Table13[[#This Row],[Duration]]</f>
        <v>10</v>
      </c>
      <c r="K31" s="11">
        <f>Table13[[#This Row],[Progress]]/Table13[[#This Row],[Days completed]]</f>
        <v>9.9999999999999992E-2</v>
      </c>
      <c r="M31" s="4"/>
    </row>
    <row r="32" spans="1:13" x14ac:dyDescent="0.35">
      <c r="A32" t="s">
        <v>26</v>
      </c>
      <c r="B32" t="s">
        <v>19</v>
      </c>
      <c r="C32" t="s">
        <v>10</v>
      </c>
      <c r="D32" s="2">
        <v>43886</v>
      </c>
      <c r="E32">
        <v>6</v>
      </c>
      <c r="F32" s="2">
        <f>WORKDAY.INTL(Table13[[#This Row],[Start Date]]-1,Table13[[#This Row],[Duration]],1)</f>
        <v>43893</v>
      </c>
      <c r="G32" s="3">
        <v>3</v>
      </c>
      <c r="H32" s="4">
        <f>Table13[[#This Row],[Days completed]]/Table13[[#This Row],[Duration]]</f>
        <v>0.5</v>
      </c>
      <c r="I32" s="3">
        <v>100</v>
      </c>
      <c r="J32" s="3">
        <f>Table13[[#This Row],[Total]]/Table13[[#This Row],[Duration]]</f>
        <v>16.666666666666668</v>
      </c>
      <c r="K32" s="11">
        <f>Table13[[#This Row],[Progress]]/Table13[[#This Row],[Days completed]]</f>
        <v>0.16666666666666666</v>
      </c>
      <c r="M32" s="4"/>
    </row>
    <row r="33" spans="1:13" x14ac:dyDescent="0.35">
      <c r="A33" t="s">
        <v>26</v>
      </c>
      <c r="B33" t="s">
        <v>20</v>
      </c>
      <c r="C33" t="s">
        <v>12</v>
      </c>
      <c r="D33" s="2">
        <v>43886</v>
      </c>
      <c r="E33">
        <v>4</v>
      </c>
      <c r="F33" s="2">
        <f>WORKDAY.INTL(Table13[[#This Row],[Start Date]]-1,Table13[[#This Row],[Duration]],1)</f>
        <v>43889</v>
      </c>
      <c r="G33" s="3">
        <v>2</v>
      </c>
      <c r="H33" s="4">
        <f>Table13[[#This Row],[Days completed]]/Table13[[#This Row],[Duration]]</f>
        <v>0.5</v>
      </c>
      <c r="I33" s="3">
        <v>100</v>
      </c>
      <c r="J33" s="3">
        <f>Table13[[#This Row],[Total]]/Table13[[#This Row],[Duration]]</f>
        <v>25</v>
      </c>
      <c r="K33" s="11">
        <f>Table13[[#This Row],[Progress]]/Table13[[#This Row],[Days completed]]</f>
        <v>0.25</v>
      </c>
      <c r="M33" s="4"/>
    </row>
    <row r="34" spans="1:13" x14ac:dyDescent="0.35">
      <c r="A34" t="s">
        <v>27</v>
      </c>
      <c r="B34" t="s">
        <v>9</v>
      </c>
      <c r="C34" t="s">
        <v>14</v>
      </c>
      <c r="D34" s="2">
        <v>43889</v>
      </c>
      <c r="E34">
        <v>8</v>
      </c>
      <c r="F34" s="2">
        <f>WORKDAY.INTL(Table13[[#This Row],[Start Date]]-1,Table13[[#This Row],[Duration]],1)</f>
        <v>43900</v>
      </c>
      <c r="G34" s="3">
        <v>3</v>
      </c>
      <c r="H34" s="4">
        <f>Table13[[#This Row],[Days completed]]/Table13[[#This Row],[Duration]]</f>
        <v>0.375</v>
      </c>
      <c r="I34" s="3">
        <v>100</v>
      </c>
      <c r="J34" s="3">
        <f>Table13[[#This Row],[Total]]/Table13[[#This Row],[Duration]]</f>
        <v>12.5</v>
      </c>
      <c r="K34" s="11">
        <f>Table13[[#This Row],[Progress]]/Table13[[#This Row],[Days completed]]</f>
        <v>0.125</v>
      </c>
      <c r="M34" s="4"/>
    </row>
    <row r="35" spans="1:13" x14ac:dyDescent="0.35">
      <c r="A35" t="s">
        <v>27</v>
      </c>
      <c r="B35" t="s">
        <v>11</v>
      </c>
      <c r="C35" t="s">
        <v>16</v>
      </c>
      <c r="D35" s="2">
        <v>43892</v>
      </c>
      <c r="E35">
        <v>9</v>
      </c>
      <c r="F35" s="2">
        <f>WORKDAY.INTL(Table13[[#This Row],[Start Date]]-1,Table13[[#This Row],[Duration]],1)</f>
        <v>43902</v>
      </c>
      <c r="G35" s="3">
        <v>4</v>
      </c>
      <c r="H35" s="4">
        <f>Table13[[#This Row],[Days completed]]/Table13[[#This Row],[Duration]]</f>
        <v>0.44444444444444442</v>
      </c>
      <c r="I35" s="3">
        <v>100</v>
      </c>
      <c r="J35" s="3">
        <f>Table13[[#This Row],[Total]]/Table13[[#This Row],[Duration]]</f>
        <v>11.111111111111111</v>
      </c>
      <c r="K35" s="11">
        <f>Table13[[#This Row],[Progress]]/Table13[[#This Row],[Days completed]]</f>
        <v>0.1111111111111111</v>
      </c>
      <c r="M35" s="4"/>
    </row>
    <row r="36" spans="1:13" x14ac:dyDescent="0.35">
      <c r="A36" t="s">
        <v>27</v>
      </c>
      <c r="B36" t="s">
        <v>13</v>
      </c>
      <c r="C36" t="s">
        <v>18</v>
      </c>
      <c r="D36" s="2">
        <v>43881</v>
      </c>
      <c r="E36">
        <v>5</v>
      </c>
      <c r="F36" s="2">
        <f>WORKDAY.INTL(Table13[[#This Row],[Start Date]]-1,Table13[[#This Row],[Duration]],1)</f>
        <v>43887</v>
      </c>
      <c r="G36" s="3">
        <v>3</v>
      </c>
      <c r="H36" s="4">
        <f>Table13[[#This Row],[Days completed]]/Table13[[#This Row],[Duration]]</f>
        <v>0.6</v>
      </c>
      <c r="I36" s="3">
        <v>100</v>
      </c>
      <c r="J36" s="3">
        <f>Table13[[#This Row],[Total]]/Table13[[#This Row],[Duration]]</f>
        <v>20</v>
      </c>
      <c r="K36" s="11">
        <f>Table13[[#This Row],[Progress]]/Table13[[#This Row],[Days completed]]</f>
        <v>0.19999999999999998</v>
      </c>
      <c r="M36" s="4"/>
    </row>
    <row r="37" spans="1:13" x14ac:dyDescent="0.35">
      <c r="A37" t="s">
        <v>27</v>
      </c>
      <c r="B37" t="s">
        <v>15</v>
      </c>
      <c r="C37" t="s">
        <v>10</v>
      </c>
      <c r="D37" s="2">
        <v>43880</v>
      </c>
      <c r="E37">
        <v>3</v>
      </c>
      <c r="F37" s="2">
        <f>WORKDAY.INTL(Table13[[#This Row],[Start Date]]-1,Table13[[#This Row],[Duration]],1)</f>
        <v>43882</v>
      </c>
      <c r="G37" s="3">
        <v>3</v>
      </c>
      <c r="H37" s="4">
        <f>Table13[[#This Row],[Days completed]]/Table13[[#This Row],[Duration]]</f>
        <v>1</v>
      </c>
      <c r="I37" s="3">
        <v>100</v>
      </c>
      <c r="J37" s="3">
        <f>Table13[[#This Row],[Total]]/Table13[[#This Row],[Duration]]</f>
        <v>33.333333333333336</v>
      </c>
      <c r="K37" s="11">
        <f>Table13[[#This Row],[Progress]]/Table13[[#This Row],[Days completed]]</f>
        <v>0.33333333333333331</v>
      </c>
      <c r="M37" s="4"/>
    </row>
    <row r="38" spans="1:13" x14ac:dyDescent="0.35">
      <c r="A38" t="s">
        <v>27</v>
      </c>
      <c r="B38" t="s">
        <v>17</v>
      </c>
      <c r="C38" t="s">
        <v>12</v>
      </c>
      <c r="D38" s="2">
        <v>43882</v>
      </c>
      <c r="E38">
        <v>7</v>
      </c>
      <c r="F38" s="2">
        <f>WORKDAY.INTL(Table13[[#This Row],[Start Date]]-1,Table13[[#This Row],[Duration]],1)</f>
        <v>43892</v>
      </c>
      <c r="G38" s="3">
        <v>3</v>
      </c>
      <c r="H38" s="4">
        <f>Table13[[#This Row],[Days completed]]/Table13[[#This Row],[Duration]]</f>
        <v>0.42857142857142855</v>
      </c>
      <c r="I38" s="3">
        <v>100</v>
      </c>
      <c r="J38" s="3">
        <f>Table13[[#This Row],[Total]]/Table13[[#This Row],[Duration]]</f>
        <v>14.285714285714286</v>
      </c>
      <c r="K38" s="11">
        <f>Table13[[#This Row],[Progress]]/Table13[[#This Row],[Days completed]]</f>
        <v>0.14285714285714285</v>
      </c>
      <c r="M38" s="4"/>
    </row>
    <row r="39" spans="1:13" x14ac:dyDescent="0.35">
      <c r="A39" t="s">
        <v>27</v>
      </c>
      <c r="B39" t="s">
        <v>19</v>
      </c>
      <c r="C39" t="s">
        <v>14</v>
      </c>
      <c r="D39" s="2">
        <v>43885</v>
      </c>
      <c r="E39">
        <v>10</v>
      </c>
      <c r="F39" s="2">
        <f>WORKDAY.INTL(Table13[[#This Row],[Start Date]]-1,Table13[[#This Row],[Duration]],1)</f>
        <v>43896</v>
      </c>
      <c r="G39" s="3">
        <v>2</v>
      </c>
      <c r="H39" s="4">
        <f>Table13[[#This Row],[Days completed]]/Table13[[#This Row],[Duration]]</f>
        <v>0.2</v>
      </c>
      <c r="I39" s="3">
        <v>100</v>
      </c>
      <c r="J39" s="3">
        <f>Table13[[#This Row],[Total]]/Table13[[#This Row],[Duration]]</f>
        <v>10</v>
      </c>
      <c r="K39" s="11">
        <f>Table13[[#This Row],[Progress]]/Table13[[#This Row],[Days completed]]</f>
        <v>0.1</v>
      </c>
      <c r="M39" s="4"/>
    </row>
    <row r="40" spans="1:13" x14ac:dyDescent="0.35">
      <c r="A40" t="s">
        <v>27</v>
      </c>
      <c r="B40" t="s">
        <v>20</v>
      </c>
      <c r="C40" t="s">
        <v>16</v>
      </c>
      <c r="D40" s="2">
        <v>43885</v>
      </c>
      <c r="E40">
        <v>10</v>
      </c>
      <c r="F40" s="2">
        <f>WORKDAY.INTL(Table13[[#This Row],[Start Date]]-1,Table13[[#This Row],[Duration]],1)</f>
        <v>43896</v>
      </c>
      <c r="G40" s="3">
        <v>3</v>
      </c>
      <c r="H40" s="4">
        <f>Table13[[#This Row],[Days completed]]/Table13[[#This Row],[Duration]]</f>
        <v>0.3</v>
      </c>
      <c r="I40" s="3">
        <v>100</v>
      </c>
      <c r="J40" s="3">
        <f>Table13[[#This Row],[Total]]/Table13[[#This Row],[Duration]]</f>
        <v>10</v>
      </c>
      <c r="K40" s="11">
        <f>Table13[[#This Row],[Progress]]/Table13[[#This Row],[Days completed]]</f>
        <v>9.9999999999999992E-2</v>
      </c>
      <c r="M40" s="4"/>
    </row>
    <row r="41" spans="1:13" x14ac:dyDescent="0.35">
      <c r="A41" t="s">
        <v>27</v>
      </c>
      <c r="B41" t="s">
        <v>21</v>
      </c>
      <c r="C41" t="s">
        <v>18</v>
      </c>
      <c r="D41" s="2">
        <v>43885</v>
      </c>
      <c r="E41">
        <v>3</v>
      </c>
      <c r="F41" s="2">
        <f>WORKDAY.INTL(Table13[[#This Row],[Start Date]]-1,Table13[[#This Row],[Duration]],1)</f>
        <v>43887</v>
      </c>
      <c r="G41" s="3">
        <v>0</v>
      </c>
      <c r="H41" s="4">
        <f>Table13[[#This Row],[Days completed]]/Table13[[#This Row],[Duration]]</f>
        <v>0</v>
      </c>
      <c r="I41" s="3">
        <v>100</v>
      </c>
      <c r="J41" s="3">
        <f>Table13[[#This Row],[Total]]/Table13[[#This Row],[Duration]]</f>
        <v>33.333333333333336</v>
      </c>
      <c r="K41" s="11" t="e">
        <f>Table13[[#This Row],[Progress]]/Table13[[#This Row],[Days completed]]</f>
        <v>#DIV/0!</v>
      </c>
      <c r="M41" s="4"/>
    </row>
  </sheetData>
  <conditionalFormatting sqref="H2:H41">
    <cfRule type="dataBar" priority="1">
      <dataBar>
        <cfvo type="min"/>
        <cfvo type="max"/>
        <color rgb="FF638EC6"/>
      </dataBar>
      <extLst>
        <ext xmlns:x14="http://schemas.microsoft.com/office/spreadsheetml/2009/9/main" uri="{B025F937-C7B1-47D3-B67F-A62EFF666E3E}">
          <x14:id>{336BE484-ECC7-4918-8B41-1178A58E60D0}</x14:id>
        </ext>
      </extLst>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36BE484-ECC7-4918-8B41-1178A58E60D0}">
            <x14:dataBar minLength="0" maxLength="100" border="1" negativeBarBorderColorSameAsPositive="0">
              <x14:cfvo type="autoMin"/>
              <x14:cfvo type="autoMax"/>
              <x14:borderColor rgb="FF638EC6"/>
              <x14:negativeFillColor rgb="FFFF0000"/>
              <x14:negativeBorderColor rgb="FFFF0000"/>
              <x14:axisColor rgb="FF000000"/>
            </x14:dataBar>
          </x14:cfRule>
          <xm:sqref>H2:H41</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348D0-C6DC-4720-A246-48E698A5999D}">
  <dimension ref="A1:I46"/>
  <sheetViews>
    <sheetView zoomScale="87" zoomScaleNormal="87" workbookViewId="0">
      <selection activeCell="B9" sqref="B9"/>
    </sheetView>
  </sheetViews>
  <sheetFormatPr defaultRowHeight="14.5" x14ac:dyDescent="0.35"/>
  <cols>
    <col min="1" max="1" width="12.81640625" bestFit="1" customWidth="1"/>
    <col min="2" max="2" width="17.6328125" bestFit="1" customWidth="1"/>
    <col min="4" max="4" width="12.81640625" bestFit="1" customWidth="1"/>
    <col min="5" max="5" width="17.6328125" bestFit="1" customWidth="1"/>
    <col min="8" max="8" width="12.81640625" bestFit="1" customWidth="1"/>
    <col min="9" max="9" width="17.6328125" bestFit="1" customWidth="1"/>
  </cols>
  <sheetData>
    <row r="1" spans="1:5" x14ac:dyDescent="0.35">
      <c r="A1" s="5" t="s">
        <v>0</v>
      </c>
      <c r="B1" t="s">
        <v>28</v>
      </c>
      <c r="E1" t="s">
        <v>37</v>
      </c>
    </row>
    <row r="3" spans="1:5" x14ac:dyDescent="0.35">
      <c r="A3" s="5" t="s">
        <v>29</v>
      </c>
      <c r="B3" t="s">
        <v>32</v>
      </c>
      <c r="E3" t="s">
        <v>38</v>
      </c>
    </row>
    <row r="4" spans="1:5" x14ac:dyDescent="0.35">
      <c r="A4" s="6" t="s">
        <v>9</v>
      </c>
      <c r="B4" s="7">
        <v>0.63277777777777777</v>
      </c>
    </row>
    <row r="5" spans="1:5" x14ac:dyDescent="0.35">
      <c r="A5" s="6" t="s">
        <v>23</v>
      </c>
      <c r="B5" s="7">
        <v>0.75</v>
      </c>
    </row>
    <row r="6" spans="1:5" x14ac:dyDescent="0.35">
      <c r="A6" s="6" t="s">
        <v>11</v>
      </c>
      <c r="B6" s="7">
        <v>0.47777777777777775</v>
      </c>
    </row>
    <row r="7" spans="1:5" x14ac:dyDescent="0.35">
      <c r="A7" s="6" t="s">
        <v>13</v>
      </c>
      <c r="B7" s="7">
        <v>0.2857142857142857</v>
      </c>
    </row>
    <row r="8" spans="1:5" x14ac:dyDescent="0.35">
      <c r="A8" s="6" t="s">
        <v>15</v>
      </c>
      <c r="B8" s="7">
        <v>0.53452380952380951</v>
      </c>
    </row>
    <row r="9" spans="1:5" x14ac:dyDescent="0.35">
      <c r="A9" s="6" t="s">
        <v>17</v>
      </c>
      <c r="B9" s="7">
        <v>0.37904761904761902</v>
      </c>
    </row>
    <row r="10" spans="1:5" x14ac:dyDescent="0.35">
      <c r="A10" s="6" t="s">
        <v>19</v>
      </c>
      <c r="B10" s="7">
        <v>0.3</v>
      </c>
    </row>
    <row r="11" spans="1:5" x14ac:dyDescent="0.35">
      <c r="A11" s="6" t="s">
        <v>20</v>
      </c>
      <c r="B11" s="7">
        <v>0.51547619047619042</v>
      </c>
    </row>
    <row r="12" spans="1:5" x14ac:dyDescent="0.35">
      <c r="A12" s="6" t="s">
        <v>21</v>
      </c>
      <c r="B12" s="7">
        <v>0.21666666666666667</v>
      </c>
    </row>
    <row r="13" spans="1:5" x14ac:dyDescent="0.35">
      <c r="A13" s="6" t="s">
        <v>22</v>
      </c>
      <c r="B13" s="7">
        <v>0.26984126984126983</v>
      </c>
    </row>
    <row r="14" spans="1:5" x14ac:dyDescent="0.35">
      <c r="A14" s="6" t="s">
        <v>30</v>
      </c>
      <c r="B14" s="7">
        <v>0.43751984126984123</v>
      </c>
    </row>
    <row r="18" spans="1:9" x14ac:dyDescent="0.35">
      <c r="A18" s="5" t="s">
        <v>0</v>
      </c>
      <c r="B18" t="s">
        <v>27</v>
      </c>
      <c r="D18" s="5" t="s">
        <v>0</v>
      </c>
      <c r="E18" t="s">
        <v>26</v>
      </c>
      <c r="H18" s="5" t="s">
        <v>0</v>
      </c>
      <c r="I18" t="s">
        <v>8</v>
      </c>
    </row>
    <row r="20" spans="1:9" x14ac:dyDescent="0.35">
      <c r="A20" s="5" t="s">
        <v>29</v>
      </c>
      <c r="B20" t="s">
        <v>32</v>
      </c>
      <c r="D20" s="5" t="s">
        <v>29</v>
      </c>
      <c r="E20" t="s">
        <v>32</v>
      </c>
      <c r="H20" s="5" t="s">
        <v>29</v>
      </c>
      <c r="I20" t="s">
        <v>32</v>
      </c>
    </row>
    <row r="21" spans="1:9" x14ac:dyDescent="0.35">
      <c r="A21" s="6" t="s">
        <v>9</v>
      </c>
      <c r="B21" s="7">
        <v>0.375</v>
      </c>
      <c r="D21" s="6" t="s">
        <v>9</v>
      </c>
      <c r="E21" s="7">
        <v>0.88888888888888884</v>
      </c>
      <c r="H21" s="6" t="s">
        <v>9</v>
      </c>
      <c r="I21" s="7">
        <v>0.4</v>
      </c>
    </row>
    <row r="22" spans="1:9" x14ac:dyDescent="0.35">
      <c r="A22" s="6" t="s">
        <v>11</v>
      </c>
      <c r="B22" s="7">
        <v>0.44444444444444442</v>
      </c>
      <c r="D22" s="6" t="s">
        <v>11</v>
      </c>
      <c r="E22" s="7">
        <v>0.2</v>
      </c>
      <c r="H22" s="6" t="s">
        <v>23</v>
      </c>
      <c r="I22" s="7">
        <v>0.5</v>
      </c>
    </row>
    <row r="23" spans="1:9" x14ac:dyDescent="0.35">
      <c r="A23" s="6" t="s">
        <v>13</v>
      </c>
      <c r="B23" s="7">
        <v>0.6</v>
      </c>
      <c r="D23" s="6" t="s">
        <v>13</v>
      </c>
      <c r="E23" s="7">
        <v>0</v>
      </c>
      <c r="H23" s="6" t="s">
        <v>11</v>
      </c>
      <c r="I23" s="7">
        <v>0.5</v>
      </c>
    </row>
    <row r="24" spans="1:9" x14ac:dyDescent="0.35">
      <c r="A24" s="6" t="s">
        <v>15</v>
      </c>
      <c r="B24" s="7">
        <v>1</v>
      </c>
      <c r="D24" s="6" t="s">
        <v>15</v>
      </c>
      <c r="E24" s="7">
        <v>0.625</v>
      </c>
      <c r="H24" s="6" t="s">
        <v>13</v>
      </c>
      <c r="I24" s="7">
        <v>0.4</v>
      </c>
    </row>
    <row r="25" spans="1:9" x14ac:dyDescent="0.35">
      <c r="A25" s="6" t="s">
        <v>17</v>
      </c>
      <c r="B25" s="7">
        <v>0.42857142857142855</v>
      </c>
      <c r="D25" s="6" t="s">
        <v>17</v>
      </c>
      <c r="E25" s="7">
        <v>0.3</v>
      </c>
      <c r="H25" s="6" t="s">
        <v>15</v>
      </c>
      <c r="I25" s="7">
        <v>0.33333333333333331</v>
      </c>
    </row>
    <row r="26" spans="1:9" x14ac:dyDescent="0.35">
      <c r="A26" s="6" t="s">
        <v>19</v>
      </c>
      <c r="B26" s="7">
        <v>0.2</v>
      </c>
      <c r="D26" s="6" t="s">
        <v>19</v>
      </c>
      <c r="E26" s="7">
        <v>0.5</v>
      </c>
      <c r="H26" s="6" t="s">
        <v>17</v>
      </c>
      <c r="I26" s="7">
        <v>0.25</v>
      </c>
    </row>
    <row r="27" spans="1:9" x14ac:dyDescent="0.35">
      <c r="A27" s="6" t="s">
        <v>20</v>
      </c>
      <c r="B27" s="7">
        <v>0.3</v>
      </c>
      <c r="D27" s="6" t="s">
        <v>20</v>
      </c>
      <c r="E27" s="7">
        <v>0.5</v>
      </c>
      <c r="H27" s="6" t="s">
        <v>19</v>
      </c>
      <c r="I27" s="7">
        <v>0</v>
      </c>
    </row>
    <row r="28" spans="1:9" x14ac:dyDescent="0.35">
      <c r="A28" s="6" t="s">
        <v>21</v>
      </c>
      <c r="B28" s="7">
        <v>0</v>
      </c>
      <c r="D28" s="6" t="s">
        <v>30</v>
      </c>
      <c r="E28" s="7">
        <v>0.43055555555555552</v>
      </c>
      <c r="H28" s="6" t="s">
        <v>20</v>
      </c>
      <c r="I28" s="7">
        <v>0.42857142857142855</v>
      </c>
    </row>
    <row r="29" spans="1:9" x14ac:dyDescent="0.35">
      <c r="A29" s="6" t="s">
        <v>30</v>
      </c>
      <c r="B29" s="7">
        <v>0.41850198412698408</v>
      </c>
      <c r="H29" s="6" t="s">
        <v>21</v>
      </c>
      <c r="I29" s="7">
        <v>0.4</v>
      </c>
    </row>
    <row r="30" spans="1:9" x14ac:dyDescent="0.35">
      <c r="H30" s="6" t="s">
        <v>22</v>
      </c>
      <c r="I30" s="7">
        <v>0.1111111111111111</v>
      </c>
    </row>
    <row r="31" spans="1:9" x14ac:dyDescent="0.35">
      <c r="H31" s="6" t="s">
        <v>30</v>
      </c>
      <c r="I31" s="7">
        <v>0.33230158730158726</v>
      </c>
    </row>
    <row r="33" spans="1:5" x14ac:dyDescent="0.35">
      <c r="A33" s="5" t="s">
        <v>0</v>
      </c>
      <c r="B33" t="s">
        <v>24</v>
      </c>
      <c r="D33" s="5" t="s">
        <v>0</v>
      </c>
      <c r="E33" t="s">
        <v>25</v>
      </c>
    </row>
    <row r="35" spans="1:5" x14ac:dyDescent="0.35">
      <c r="A35" s="5" t="s">
        <v>29</v>
      </c>
      <c r="B35" t="s">
        <v>32</v>
      </c>
      <c r="D35" s="5" t="s">
        <v>29</v>
      </c>
      <c r="E35" t="s">
        <v>32</v>
      </c>
    </row>
    <row r="36" spans="1:5" x14ac:dyDescent="0.35">
      <c r="A36" s="6" t="s">
        <v>9</v>
      </c>
      <c r="B36" s="7">
        <v>1</v>
      </c>
      <c r="D36" s="6" t="s">
        <v>9</v>
      </c>
      <c r="E36" s="7">
        <v>0.5</v>
      </c>
    </row>
    <row r="37" spans="1:5" x14ac:dyDescent="0.35">
      <c r="A37" s="6" t="s">
        <v>23</v>
      </c>
      <c r="B37" s="7">
        <v>1</v>
      </c>
      <c r="D37" s="6" t="s">
        <v>11</v>
      </c>
      <c r="E37" s="7">
        <v>0.8</v>
      </c>
    </row>
    <row r="38" spans="1:5" x14ac:dyDescent="0.35">
      <c r="A38" s="6" t="s">
        <v>11</v>
      </c>
      <c r="B38" s="7">
        <v>0.44444444444444442</v>
      </c>
      <c r="D38" s="6" t="s">
        <v>13</v>
      </c>
      <c r="E38" s="7">
        <v>0.42857142857142855</v>
      </c>
    </row>
    <row r="39" spans="1:5" x14ac:dyDescent="0.35">
      <c r="A39" s="6" t="s">
        <v>13</v>
      </c>
      <c r="B39" s="7">
        <v>0</v>
      </c>
      <c r="D39" s="6" t="s">
        <v>15</v>
      </c>
      <c r="E39" s="7">
        <v>0.2857142857142857</v>
      </c>
    </row>
    <row r="40" spans="1:5" x14ac:dyDescent="0.35">
      <c r="A40" s="6" t="s">
        <v>15</v>
      </c>
      <c r="B40" s="7">
        <v>0.42857142857142855</v>
      </c>
      <c r="D40" s="6" t="s">
        <v>17</v>
      </c>
      <c r="E40" s="7">
        <v>0.66666666666666663</v>
      </c>
    </row>
    <row r="41" spans="1:5" x14ac:dyDescent="0.35">
      <c r="A41" s="6" t="s">
        <v>17</v>
      </c>
      <c r="B41" s="7">
        <v>0.25</v>
      </c>
      <c r="D41" s="6" t="s">
        <v>30</v>
      </c>
      <c r="E41" s="7">
        <v>0.53619047619047611</v>
      </c>
    </row>
    <row r="42" spans="1:5" x14ac:dyDescent="0.35">
      <c r="A42" s="6" t="s">
        <v>19</v>
      </c>
      <c r="B42" s="7">
        <v>0.5</v>
      </c>
    </row>
    <row r="43" spans="1:5" x14ac:dyDescent="0.35">
      <c r="A43" s="6" t="s">
        <v>20</v>
      </c>
      <c r="B43" s="7">
        <v>0.83333333333333337</v>
      </c>
    </row>
    <row r="44" spans="1:5" x14ac:dyDescent="0.35">
      <c r="A44" s="6" t="s">
        <v>21</v>
      </c>
      <c r="B44" s="7">
        <v>0.25</v>
      </c>
    </row>
    <row r="45" spans="1:5" x14ac:dyDescent="0.35">
      <c r="A45" s="6" t="s">
        <v>22</v>
      </c>
      <c r="B45" s="7">
        <v>0.42857142857142855</v>
      </c>
    </row>
    <row r="46" spans="1:5" x14ac:dyDescent="0.35">
      <c r="A46" s="6" t="s">
        <v>30</v>
      </c>
      <c r="B46" s="7">
        <v>0.51349206349206356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C0C48-BE55-461A-B3CD-547F9D6A1FF7}">
  <dimension ref="A1:H14"/>
  <sheetViews>
    <sheetView workbookViewId="0">
      <selection activeCell="H2" sqref="H2"/>
    </sheetView>
  </sheetViews>
  <sheetFormatPr defaultRowHeight="14.5" x14ac:dyDescent="0.35"/>
  <cols>
    <col min="1" max="1" width="14.6328125" bestFit="1" customWidth="1"/>
    <col min="2" max="2" width="15.26953125" bestFit="1" customWidth="1"/>
    <col min="3" max="3" width="4.81640625" bestFit="1" customWidth="1"/>
    <col min="4" max="4" width="6.1796875" bestFit="1" customWidth="1"/>
    <col min="5" max="5" width="7.1796875" bestFit="1" customWidth="1"/>
    <col min="6" max="6" width="5.90625" bestFit="1" customWidth="1"/>
    <col min="7" max="7" width="10.7265625" bestFit="1" customWidth="1"/>
    <col min="8" max="8" width="14.36328125" bestFit="1" customWidth="1"/>
    <col min="9" max="9" width="14.6328125" bestFit="1" customWidth="1"/>
    <col min="10" max="10" width="14.36328125" bestFit="1" customWidth="1"/>
    <col min="11" max="11" width="14.6328125" bestFit="1" customWidth="1"/>
    <col min="12" max="12" width="19.1796875" bestFit="1" customWidth="1"/>
    <col min="13" max="13" width="19.453125" bestFit="1" customWidth="1"/>
    <col min="14" max="19" width="15.26953125" bestFit="1" customWidth="1"/>
    <col min="20" max="20" width="10.7265625" bestFit="1" customWidth="1"/>
  </cols>
  <sheetData>
    <row r="1" spans="1:8" x14ac:dyDescent="0.35">
      <c r="A1" t="s">
        <v>35</v>
      </c>
      <c r="D1" t="s">
        <v>36</v>
      </c>
      <c r="H1" t="s">
        <v>39</v>
      </c>
    </row>
    <row r="2" spans="1:8" x14ac:dyDescent="0.35">
      <c r="A2" s="5" t="s">
        <v>0</v>
      </c>
      <c r="B2" t="s">
        <v>27</v>
      </c>
    </row>
    <row r="4" spans="1:8" x14ac:dyDescent="0.35">
      <c r="A4" s="5" t="s">
        <v>34</v>
      </c>
      <c r="B4" s="5" t="s">
        <v>33</v>
      </c>
    </row>
    <row r="5" spans="1:8" x14ac:dyDescent="0.35">
      <c r="A5" s="5" t="s">
        <v>29</v>
      </c>
      <c r="B5" t="s">
        <v>10</v>
      </c>
      <c r="C5" t="s">
        <v>18</v>
      </c>
      <c r="D5" t="s">
        <v>14</v>
      </c>
      <c r="E5" t="s">
        <v>12</v>
      </c>
      <c r="F5" t="s">
        <v>16</v>
      </c>
      <c r="G5" t="s">
        <v>30</v>
      </c>
    </row>
    <row r="6" spans="1:8" x14ac:dyDescent="0.35">
      <c r="A6" s="6" t="s">
        <v>9</v>
      </c>
      <c r="B6" s="7"/>
      <c r="C6" s="7"/>
      <c r="D6" s="7">
        <v>8</v>
      </c>
      <c r="E6" s="7"/>
      <c r="F6" s="7"/>
      <c r="G6" s="7">
        <v>8</v>
      </c>
    </row>
    <row r="7" spans="1:8" x14ac:dyDescent="0.35">
      <c r="A7" s="6" t="s">
        <v>11</v>
      </c>
      <c r="B7" s="7"/>
      <c r="C7" s="7"/>
      <c r="D7" s="7"/>
      <c r="E7" s="7"/>
      <c r="F7" s="7">
        <v>9</v>
      </c>
      <c r="G7" s="7">
        <v>9</v>
      </c>
    </row>
    <row r="8" spans="1:8" x14ac:dyDescent="0.35">
      <c r="A8" s="6" t="s">
        <v>13</v>
      </c>
      <c r="B8" s="7"/>
      <c r="C8" s="7">
        <v>5</v>
      </c>
      <c r="D8" s="7"/>
      <c r="E8" s="7"/>
      <c r="F8" s="7"/>
      <c r="G8" s="7">
        <v>5</v>
      </c>
    </row>
    <row r="9" spans="1:8" x14ac:dyDescent="0.35">
      <c r="A9" s="6" t="s">
        <v>15</v>
      </c>
      <c r="B9" s="7">
        <v>3</v>
      </c>
      <c r="C9" s="7"/>
      <c r="D9" s="7"/>
      <c r="E9" s="7"/>
      <c r="F9" s="7"/>
      <c r="G9" s="7">
        <v>3</v>
      </c>
    </row>
    <row r="10" spans="1:8" x14ac:dyDescent="0.35">
      <c r="A10" s="6" t="s">
        <v>17</v>
      </c>
      <c r="B10" s="7"/>
      <c r="C10" s="7"/>
      <c r="D10" s="7"/>
      <c r="E10" s="7">
        <v>7</v>
      </c>
      <c r="F10" s="7"/>
      <c r="G10" s="7">
        <v>7</v>
      </c>
    </row>
    <row r="11" spans="1:8" x14ac:dyDescent="0.35">
      <c r="A11" s="6" t="s">
        <v>19</v>
      </c>
      <c r="B11" s="7"/>
      <c r="C11" s="7"/>
      <c r="D11" s="7">
        <v>10</v>
      </c>
      <c r="E11" s="7"/>
      <c r="F11" s="7"/>
      <c r="G11" s="7">
        <v>10</v>
      </c>
    </row>
    <row r="12" spans="1:8" x14ac:dyDescent="0.35">
      <c r="A12" s="6" t="s">
        <v>20</v>
      </c>
      <c r="B12" s="7"/>
      <c r="C12" s="7"/>
      <c r="D12" s="7"/>
      <c r="E12" s="7"/>
      <c r="F12" s="7">
        <v>10</v>
      </c>
      <c r="G12" s="7">
        <v>10</v>
      </c>
    </row>
    <row r="13" spans="1:8" x14ac:dyDescent="0.35">
      <c r="A13" s="6" t="s">
        <v>21</v>
      </c>
      <c r="B13" s="7"/>
      <c r="C13" s="7">
        <v>3</v>
      </c>
      <c r="D13" s="7"/>
      <c r="E13" s="7"/>
      <c r="F13" s="7"/>
      <c r="G13" s="7">
        <v>3</v>
      </c>
    </row>
    <row r="14" spans="1:8" x14ac:dyDescent="0.35">
      <c r="A14" s="6" t="s">
        <v>30</v>
      </c>
      <c r="B14" s="7">
        <v>3</v>
      </c>
      <c r="C14" s="7">
        <v>8</v>
      </c>
      <c r="D14" s="7">
        <v>18</v>
      </c>
      <c r="E14" s="7">
        <v>7</v>
      </c>
      <c r="F14" s="7">
        <v>19</v>
      </c>
      <c r="G14" s="7">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5B580-14E7-44FA-80FB-4E2BD385D240}">
  <dimension ref="A2:P44"/>
  <sheetViews>
    <sheetView workbookViewId="0">
      <selection activeCell="G11" sqref="G11"/>
    </sheetView>
  </sheetViews>
  <sheetFormatPr defaultRowHeight="14.5" x14ac:dyDescent="0.35"/>
  <cols>
    <col min="1" max="1" width="14.36328125" bestFit="1" customWidth="1"/>
    <col min="2" max="2" width="16.54296875" bestFit="1" customWidth="1"/>
    <col min="3" max="3" width="3.81640625" bestFit="1" customWidth="1"/>
    <col min="4" max="7" width="11.81640625" bestFit="1" customWidth="1"/>
    <col min="8" max="8" width="14.36328125" bestFit="1" customWidth="1"/>
    <col min="9" max="9" width="16.54296875" bestFit="1" customWidth="1"/>
    <col min="10" max="11" width="3.81640625" bestFit="1" customWidth="1"/>
    <col min="12" max="12" width="5.81640625" bestFit="1" customWidth="1"/>
    <col min="13" max="14" width="11.81640625" bestFit="1" customWidth="1"/>
    <col min="15" max="15" width="1.81640625" bestFit="1" customWidth="1"/>
    <col min="16" max="16" width="11.81640625" bestFit="1" customWidth="1"/>
    <col min="17" max="19" width="4.26953125" bestFit="1" customWidth="1"/>
    <col min="20" max="20" width="5.26953125" bestFit="1" customWidth="1"/>
    <col min="21" max="21" width="10.7265625" bestFit="1" customWidth="1"/>
  </cols>
  <sheetData>
    <row r="2" spans="1:14" x14ac:dyDescent="0.35">
      <c r="A2" s="5" t="s">
        <v>0</v>
      </c>
      <c r="B2" t="s">
        <v>27</v>
      </c>
      <c r="H2" s="5" t="s">
        <v>0</v>
      </c>
      <c r="I2" t="s">
        <v>26</v>
      </c>
    </row>
    <row r="4" spans="1:14" x14ac:dyDescent="0.35">
      <c r="A4" s="5" t="s">
        <v>31</v>
      </c>
      <c r="B4" s="5" t="s">
        <v>6</v>
      </c>
      <c r="H4" s="5" t="s">
        <v>31</v>
      </c>
      <c r="I4" s="5" t="s">
        <v>6</v>
      </c>
    </row>
    <row r="5" spans="1:14" x14ac:dyDescent="0.35">
      <c r="A5" s="5" t="s">
        <v>41</v>
      </c>
      <c r="B5" s="3">
        <v>0</v>
      </c>
      <c r="C5" s="3">
        <v>2</v>
      </c>
      <c r="D5" s="3">
        <v>3</v>
      </c>
      <c r="E5" s="3">
        <v>4</v>
      </c>
      <c r="F5" s="3" t="s">
        <v>30</v>
      </c>
      <c r="H5" s="5" t="s">
        <v>41</v>
      </c>
      <c r="I5" s="3">
        <v>0</v>
      </c>
      <c r="J5" s="3">
        <v>2</v>
      </c>
      <c r="K5" s="3">
        <v>3</v>
      </c>
      <c r="L5" s="3">
        <v>5</v>
      </c>
      <c r="M5" s="3">
        <v>8</v>
      </c>
      <c r="N5" s="3" t="s">
        <v>30</v>
      </c>
    </row>
    <row r="6" spans="1:14" x14ac:dyDescent="0.35">
      <c r="A6" s="6" t="s">
        <v>9</v>
      </c>
      <c r="B6" s="7"/>
      <c r="C6" s="7"/>
      <c r="D6" s="7">
        <v>0.375</v>
      </c>
      <c r="E6" s="7"/>
      <c r="F6" s="7">
        <v>0.375</v>
      </c>
      <c r="H6" s="6" t="s">
        <v>9</v>
      </c>
      <c r="I6" s="7"/>
      <c r="J6" s="7"/>
      <c r="K6" s="7"/>
      <c r="L6" s="7"/>
      <c r="M6" s="7">
        <v>0.88888888888888884</v>
      </c>
      <c r="N6" s="7">
        <v>0.88888888888888884</v>
      </c>
    </row>
    <row r="7" spans="1:14" x14ac:dyDescent="0.35">
      <c r="A7" s="6" t="s">
        <v>11</v>
      </c>
      <c r="B7" s="7"/>
      <c r="C7" s="7"/>
      <c r="D7" s="7"/>
      <c r="E7" s="7">
        <v>0.44444444444444442</v>
      </c>
      <c r="F7" s="7">
        <v>0.44444444444444442</v>
      </c>
      <c r="H7" s="6" t="s">
        <v>11</v>
      </c>
      <c r="I7" s="7"/>
      <c r="J7" s="7">
        <v>0.2</v>
      </c>
      <c r="K7" s="7"/>
      <c r="L7" s="7"/>
      <c r="M7" s="7"/>
      <c r="N7" s="7">
        <v>0.2</v>
      </c>
    </row>
    <row r="8" spans="1:14" x14ac:dyDescent="0.35">
      <c r="A8" s="6" t="s">
        <v>13</v>
      </c>
      <c r="B8" s="7"/>
      <c r="C8" s="7"/>
      <c r="D8" s="7">
        <v>0.6</v>
      </c>
      <c r="E8" s="7"/>
      <c r="F8" s="7">
        <v>0.6</v>
      </c>
      <c r="H8" s="6" t="s">
        <v>13</v>
      </c>
      <c r="I8" s="7">
        <v>0</v>
      </c>
      <c r="J8" s="7"/>
      <c r="K8" s="7"/>
      <c r="L8" s="7"/>
      <c r="M8" s="7"/>
      <c r="N8" s="7">
        <v>0</v>
      </c>
    </row>
    <row r="9" spans="1:14" x14ac:dyDescent="0.35">
      <c r="A9" s="6" t="s">
        <v>15</v>
      </c>
      <c r="B9" s="7"/>
      <c r="C9" s="7"/>
      <c r="D9" s="7">
        <v>1</v>
      </c>
      <c r="E9" s="7"/>
      <c r="F9" s="7">
        <v>1</v>
      </c>
      <c r="H9" s="6" t="s">
        <v>15</v>
      </c>
      <c r="I9" s="7"/>
      <c r="J9" s="7"/>
      <c r="K9" s="7"/>
      <c r="L9" s="7">
        <v>0.625</v>
      </c>
      <c r="M9" s="7"/>
      <c r="N9" s="7">
        <v>0.625</v>
      </c>
    </row>
    <row r="10" spans="1:14" x14ac:dyDescent="0.35">
      <c r="A10" s="6" t="s">
        <v>17</v>
      </c>
      <c r="B10" s="7"/>
      <c r="C10" s="7"/>
      <c r="D10" s="7">
        <v>0.42857142857142855</v>
      </c>
      <c r="E10" s="7"/>
      <c r="F10" s="7">
        <v>0.42857142857142855</v>
      </c>
      <c r="H10" s="6" t="s">
        <v>17</v>
      </c>
      <c r="I10" s="7"/>
      <c r="J10" s="7"/>
      <c r="K10" s="7">
        <v>0.3</v>
      </c>
      <c r="L10" s="7"/>
      <c r="M10" s="7"/>
      <c r="N10" s="7">
        <v>0.3</v>
      </c>
    </row>
    <row r="11" spans="1:14" x14ac:dyDescent="0.35">
      <c r="A11" s="6" t="s">
        <v>19</v>
      </c>
      <c r="B11" s="7"/>
      <c r="C11" s="7">
        <v>0.2</v>
      </c>
      <c r="D11" s="7"/>
      <c r="E11" s="7"/>
      <c r="F11" s="7">
        <v>0.2</v>
      </c>
      <c r="H11" s="6" t="s">
        <v>19</v>
      </c>
      <c r="I11" s="7"/>
      <c r="J11" s="7"/>
      <c r="K11" s="7">
        <v>0.5</v>
      </c>
      <c r="L11" s="7"/>
      <c r="M11" s="7"/>
      <c r="N11" s="7">
        <v>0.5</v>
      </c>
    </row>
    <row r="12" spans="1:14" x14ac:dyDescent="0.35">
      <c r="A12" s="6" t="s">
        <v>20</v>
      </c>
      <c r="B12" s="7"/>
      <c r="C12" s="7"/>
      <c r="D12" s="7">
        <v>0.3</v>
      </c>
      <c r="E12" s="7"/>
      <c r="F12" s="7">
        <v>0.3</v>
      </c>
      <c r="H12" s="6" t="s">
        <v>20</v>
      </c>
      <c r="I12" s="7"/>
      <c r="J12" s="7">
        <v>0.5</v>
      </c>
      <c r="K12" s="7"/>
      <c r="L12" s="7"/>
      <c r="M12" s="7"/>
      <c r="N12" s="7">
        <v>0.5</v>
      </c>
    </row>
    <row r="13" spans="1:14" x14ac:dyDescent="0.35">
      <c r="A13" s="6" t="s">
        <v>21</v>
      </c>
      <c r="B13" s="7">
        <v>0</v>
      </c>
      <c r="C13" s="7"/>
      <c r="D13" s="7"/>
      <c r="E13" s="7"/>
      <c r="F13" s="7">
        <v>0</v>
      </c>
      <c r="H13" s="6" t="s">
        <v>30</v>
      </c>
      <c r="I13" s="7">
        <v>0</v>
      </c>
      <c r="J13" s="7">
        <v>0.7</v>
      </c>
      <c r="K13" s="7">
        <v>0.8</v>
      </c>
      <c r="L13" s="7">
        <v>0.625</v>
      </c>
      <c r="M13" s="7">
        <v>0.88888888888888884</v>
      </c>
      <c r="N13" s="7">
        <v>3.0138888888888888</v>
      </c>
    </row>
    <row r="14" spans="1:14" x14ac:dyDescent="0.35">
      <c r="A14" s="6" t="s">
        <v>30</v>
      </c>
      <c r="B14" s="7">
        <v>0</v>
      </c>
      <c r="C14" s="7">
        <v>0.2</v>
      </c>
      <c r="D14" s="7">
        <v>2.7035714285714283</v>
      </c>
      <c r="E14" s="7">
        <v>0.44444444444444442</v>
      </c>
      <c r="F14" s="7">
        <v>3.3480158730158727</v>
      </c>
    </row>
    <row r="17" spans="1:16" x14ac:dyDescent="0.35">
      <c r="A17" s="5" t="s">
        <v>0</v>
      </c>
      <c r="B17" t="s">
        <v>8</v>
      </c>
    </row>
    <row r="18" spans="1:16" x14ac:dyDescent="0.35">
      <c r="I18" s="5" t="s">
        <v>0</v>
      </c>
      <c r="J18" t="s">
        <v>24</v>
      </c>
    </row>
    <row r="19" spans="1:16" x14ac:dyDescent="0.35">
      <c r="A19" s="5" t="s">
        <v>31</v>
      </c>
      <c r="B19" s="5" t="s">
        <v>6</v>
      </c>
    </row>
    <row r="20" spans="1:16" x14ac:dyDescent="0.35">
      <c r="A20" s="5" t="s">
        <v>41</v>
      </c>
      <c r="B20" s="3">
        <v>0</v>
      </c>
      <c r="C20" s="3">
        <v>1</v>
      </c>
      <c r="D20" s="3">
        <v>2</v>
      </c>
      <c r="E20" s="3">
        <v>3</v>
      </c>
      <c r="F20" s="3">
        <v>4</v>
      </c>
      <c r="G20" s="3" t="s">
        <v>30</v>
      </c>
      <c r="I20" s="5" t="s">
        <v>31</v>
      </c>
      <c r="J20" s="5" t="s">
        <v>6</v>
      </c>
    </row>
    <row r="21" spans="1:16" x14ac:dyDescent="0.35">
      <c r="A21" s="6" t="s">
        <v>9</v>
      </c>
      <c r="B21" s="7"/>
      <c r="C21" s="7"/>
      <c r="D21" s="7">
        <v>0.4</v>
      </c>
      <c r="E21" s="7"/>
      <c r="F21" s="7"/>
      <c r="G21" s="7">
        <v>0.4</v>
      </c>
      <c r="I21" s="5" t="s">
        <v>41</v>
      </c>
      <c r="J21" s="3">
        <v>0</v>
      </c>
      <c r="K21" s="3">
        <v>1</v>
      </c>
      <c r="L21" s="3">
        <v>3</v>
      </c>
      <c r="M21" s="3">
        <v>4</v>
      </c>
      <c r="N21" s="3">
        <v>5</v>
      </c>
      <c r="O21" s="3">
        <v>7</v>
      </c>
      <c r="P21" s="3" t="s">
        <v>30</v>
      </c>
    </row>
    <row r="22" spans="1:16" x14ac:dyDescent="0.35">
      <c r="A22" s="6" t="s">
        <v>23</v>
      </c>
      <c r="B22" s="7"/>
      <c r="C22" s="7"/>
      <c r="D22" s="7"/>
      <c r="E22" s="7">
        <v>0.5</v>
      </c>
      <c r="F22" s="7"/>
      <c r="G22" s="7">
        <v>0.5</v>
      </c>
      <c r="I22" s="6" t="s">
        <v>9</v>
      </c>
      <c r="J22" s="7"/>
      <c r="K22" s="7"/>
      <c r="L22" s="7"/>
      <c r="M22" s="7"/>
      <c r="N22" s="7"/>
      <c r="O22" s="7">
        <v>1</v>
      </c>
      <c r="P22" s="7">
        <v>1</v>
      </c>
    </row>
    <row r="23" spans="1:16" x14ac:dyDescent="0.35">
      <c r="A23" s="6" t="s">
        <v>11</v>
      </c>
      <c r="B23" s="7"/>
      <c r="C23" s="7"/>
      <c r="D23" s="7"/>
      <c r="E23" s="7">
        <v>0.5</v>
      </c>
      <c r="F23" s="7"/>
      <c r="G23" s="7">
        <v>0.5</v>
      </c>
      <c r="I23" s="6" t="s">
        <v>23</v>
      </c>
      <c r="J23" s="7"/>
      <c r="K23" s="7"/>
      <c r="L23" s="7">
        <v>1</v>
      </c>
      <c r="M23" s="7"/>
      <c r="N23" s="7"/>
      <c r="O23" s="7"/>
      <c r="P23" s="7">
        <v>1</v>
      </c>
    </row>
    <row r="24" spans="1:16" x14ac:dyDescent="0.35">
      <c r="A24" s="6" t="s">
        <v>13</v>
      </c>
      <c r="B24" s="7"/>
      <c r="C24" s="7"/>
      <c r="D24" s="7"/>
      <c r="E24" s="7"/>
      <c r="F24" s="7">
        <v>0.4</v>
      </c>
      <c r="G24" s="7">
        <v>0.4</v>
      </c>
      <c r="I24" s="6" t="s">
        <v>11</v>
      </c>
      <c r="J24" s="7"/>
      <c r="K24" s="7"/>
      <c r="L24" s="7"/>
      <c r="M24" s="7">
        <v>0.44444444444444442</v>
      </c>
      <c r="N24" s="7"/>
      <c r="O24" s="7"/>
      <c r="P24" s="7">
        <v>0.44444444444444442</v>
      </c>
    </row>
    <row r="25" spans="1:16" x14ac:dyDescent="0.35">
      <c r="A25" s="6" t="s">
        <v>15</v>
      </c>
      <c r="B25" s="7"/>
      <c r="C25" s="7"/>
      <c r="D25" s="7"/>
      <c r="E25" s="7">
        <v>0.33333333333333331</v>
      </c>
      <c r="F25" s="7"/>
      <c r="G25" s="7">
        <v>0.33333333333333331</v>
      </c>
      <c r="I25" s="6" t="s">
        <v>13</v>
      </c>
      <c r="J25" s="7">
        <v>0</v>
      </c>
      <c r="K25" s="7"/>
      <c r="L25" s="7"/>
      <c r="M25" s="7"/>
      <c r="N25" s="7"/>
      <c r="O25" s="7"/>
      <c r="P25" s="7">
        <v>0</v>
      </c>
    </row>
    <row r="26" spans="1:16" x14ac:dyDescent="0.35">
      <c r="A26" s="6" t="s">
        <v>17</v>
      </c>
      <c r="B26" s="7"/>
      <c r="C26" s="7">
        <v>0.25</v>
      </c>
      <c r="D26" s="7"/>
      <c r="E26" s="7"/>
      <c r="F26" s="7"/>
      <c r="G26" s="7">
        <v>0.25</v>
      </c>
      <c r="I26" s="6" t="s">
        <v>15</v>
      </c>
      <c r="J26" s="7"/>
      <c r="K26" s="7"/>
      <c r="L26" s="7">
        <v>0.42857142857142855</v>
      </c>
      <c r="M26" s="7"/>
      <c r="N26" s="7"/>
      <c r="O26" s="7"/>
      <c r="P26" s="7">
        <v>0.42857142857142855</v>
      </c>
    </row>
    <row r="27" spans="1:16" x14ac:dyDescent="0.35">
      <c r="A27" s="6" t="s">
        <v>19</v>
      </c>
      <c r="B27" s="7">
        <v>0</v>
      </c>
      <c r="C27" s="7"/>
      <c r="D27" s="7"/>
      <c r="E27" s="7"/>
      <c r="F27" s="7"/>
      <c r="G27" s="7">
        <v>0</v>
      </c>
      <c r="I27" s="6" t="s">
        <v>17</v>
      </c>
      <c r="J27" s="7"/>
      <c r="K27" s="7">
        <v>0.25</v>
      </c>
      <c r="L27" s="7"/>
      <c r="M27" s="7"/>
      <c r="N27" s="7"/>
      <c r="O27" s="7"/>
      <c r="P27" s="7">
        <v>0.25</v>
      </c>
    </row>
    <row r="28" spans="1:16" x14ac:dyDescent="0.35">
      <c r="A28" s="6" t="s">
        <v>20</v>
      </c>
      <c r="B28" s="7"/>
      <c r="C28" s="7"/>
      <c r="D28" s="7"/>
      <c r="E28" s="7">
        <v>0.42857142857142855</v>
      </c>
      <c r="F28" s="7"/>
      <c r="G28" s="7">
        <v>0.42857142857142855</v>
      </c>
      <c r="I28" s="6" t="s">
        <v>19</v>
      </c>
      <c r="J28" s="7"/>
      <c r="K28" s="7"/>
      <c r="L28" s="7">
        <v>0.5</v>
      </c>
      <c r="M28" s="7"/>
      <c r="N28" s="7"/>
      <c r="O28" s="7"/>
      <c r="P28" s="7">
        <v>0.5</v>
      </c>
    </row>
    <row r="29" spans="1:16" x14ac:dyDescent="0.35">
      <c r="A29" s="6" t="s">
        <v>21</v>
      </c>
      <c r="B29" s="7"/>
      <c r="C29" s="7"/>
      <c r="D29" s="7">
        <v>0.4</v>
      </c>
      <c r="E29" s="7"/>
      <c r="F29" s="7"/>
      <c r="G29" s="7">
        <v>0.4</v>
      </c>
      <c r="I29" s="6" t="s">
        <v>20</v>
      </c>
      <c r="J29" s="7"/>
      <c r="K29" s="7"/>
      <c r="L29" s="7"/>
      <c r="M29" s="7"/>
      <c r="N29" s="7">
        <v>0.83333333333333337</v>
      </c>
      <c r="O29" s="7"/>
      <c r="P29" s="7">
        <v>0.83333333333333337</v>
      </c>
    </row>
    <row r="30" spans="1:16" x14ac:dyDescent="0.35">
      <c r="A30" s="6" t="s">
        <v>22</v>
      </c>
      <c r="B30" s="7"/>
      <c r="C30" s="7">
        <v>0.1111111111111111</v>
      </c>
      <c r="D30" s="7"/>
      <c r="E30" s="7"/>
      <c r="F30" s="7"/>
      <c r="G30" s="7">
        <v>0.1111111111111111</v>
      </c>
      <c r="I30" s="6" t="s">
        <v>21</v>
      </c>
      <c r="J30" s="7"/>
      <c r="K30" s="7">
        <v>0.25</v>
      </c>
      <c r="L30" s="7"/>
      <c r="M30" s="7"/>
      <c r="N30" s="7"/>
      <c r="O30" s="7"/>
      <c r="P30" s="7">
        <v>0.25</v>
      </c>
    </row>
    <row r="31" spans="1:16" x14ac:dyDescent="0.35">
      <c r="A31" s="6" t="s">
        <v>30</v>
      </c>
      <c r="B31" s="7">
        <v>0</v>
      </c>
      <c r="C31" s="7">
        <v>0.3611111111111111</v>
      </c>
      <c r="D31" s="7">
        <v>0.8</v>
      </c>
      <c r="E31" s="7">
        <v>1.7619047619047619</v>
      </c>
      <c r="F31" s="7">
        <v>0.4</v>
      </c>
      <c r="G31" s="7">
        <v>3.3230158730158728</v>
      </c>
      <c r="I31" s="6" t="s">
        <v>22</v>
      </c>
      <c r="J31" s="7"/>
      <c r="K31" s="7"/>
      <c r="L31" s="7">
        <v>0.42857142857142855</v>
      </c>
      <c r="M31" s="7"/>
      <c r="N31" s="7"/>
      <c r="O31" s="7"/>
      <c r="P31" s="7">
        <v>0.42857142857142855</v>
      </c>
    </row>
    <row r="32" spans="1:16" x14ac:dyDescent="0.35">
      <c r="I32" s="6" t="s">
        <v>30</v>
      </c>
      <c r="J32" s="7">
        <v>0</v>
      </c>
      <c r="K32" s="7">
        <v>0.5</v>
      </c>
      <c r="L32" s="7">
        <v>2.3571428571428572</v>
      </c>
      <c r="M32" s="7">
        <v>0.44444444444444442</v>
      </c>
      <c r="N32" s="7">
        <v>0.83333333333333337</v>
      </c>
      <c r="O32" s="7">
        <v>1</v>
      </c>
      <c r="P32" s="7">
        <v>5.1349206349206353</v>
      </c>
    </row>
    <row r="35" spans="1:6" x14ac:dyDescent="0.35">
      <c r="A35" s="5" t="s">
        <v>0</v>
      </c>
      <c r="B35" t="s">
        <v>25</v>
      </c>
    </row>
    <row r="37" spans="1:6" x14ac:dyDescent="0.35">
      <c r="A37" s="5" t="s">
        <v>31</v>
      </c>
      <c r="B37" s="5" t="s">
        <v>6</v>
      </c>
    </row>
    <row r="38" spans="1:6" x14ac:dyDescent="0.35">
      <c r="A38" s="5" t="s">
        <v>41</v>
      </c>
      <c r="B38" s="3">
        <v>2</v>
      </c>
      <c r="C38" s="3">
        <v>3</v>
      </c>
      <c r="D38" s="3">
        <v>4</v>
      </c>
      <c r="E38" s="3">
        <v>5</v>
      </c>
      <c r="F38" s="3" t="s">
        <v>30</v>
      </c>
    </row>
    <row r="39" spans="1:6" x14ac:dyDescent="0.35">
      <c r="A39" s="6" t="s">
        <v>9</v>
      </c>
      <c r="B39" s="7"/>
      <c r="C39" s="7"/>
      <c r="D39" s="7"/>
      <c r="E39" s="7">
        <v>0.5</v>
      </c>
      <c r="F39" s="7">
        <v>0.5</v>
      </c>
    </row>
    <row r="40" spans="1:6" x14ac:dyDescent="0.35">
      <c r="A40" s="6" t="s">
        <v>11</v>
      </c>
      <c r="B40" s="7"/>
      <c r="C40" s="7"/>
      <c r="D40" s="7">
        <v>0.8</v>
      </c>
      <c r="E40" s="7"/>
      <c r="F40" s="7">
        <v>0.8</v>
      </c>
    </row>
    <row r="41" spans="1:6" x14ac:dyDescent="0.35">
      <c r="A41" s="6" t="s">
        <v>13</v>
      </c>
      <c r="B41" s="7"/>
      <c r="C41" s="7">
        <v>0.42857142857142855</v>
      </c>
      <c r="D41" s="7"/>
      <c r="E41" s="7"/>
      <c r="F41" s="7">
        <v>0.42857142857142855</v>
      </c>
    </row>
    <row r="42" spans="1:6" x14ac:dyDescent="0.35">
      <c r="A42" s="6" t="s">
        <v>15</v>
      </c>
      <c r="B42" s="7">
        <v>0.2857142857142857</v>
      </c>
      <c r="C42" s="7"/>
      <c r="D42" s="7"/>
      <c r="E42" s="7"/>
      <c r="F42" s="7">
        <v>0.2857142857142857</v>
      </c>
    </row>
    <row r="43" spans="1:6" x14ac:dyDescent="0.35">
      <c r="A43" s="6" t="s">
        <v>17</v>
      </c>
      <c r="B43" s="7">
        <v>0.66666666666666663</v>
      </c>
      <c r="C43" s="7"/>
      <c r="D43" s="7"/>
      <c r="E43" s="7"/>
      <c r="F43" s="7">
        <v>0.66666666666666663</v>
      </c>
    </row>
    <row r="44" spans="1:6" x14ac:dyDescent="0.35">
      <c r="A44" s="6" t="s">
        <v>30</v>
      </c>
      <c r="B44" s="7">
        <v>0.95238095238095233</v>
      </c>
      <c r="C44" s="7">
        <v>0.42857142857142855</v>
      </c>
      <c r="D44" s="7">
        <v>0.8</v>
      </c>
      <c r="E44" s="7">
        <v>0.5</v>
      </c>
      <c r="F44" s="7">
        <v>2.6809523809523808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84C15-A279-4DE7-B6AB-CDB4EFDD2C8F}">
  <dimension ref="A1:D32"/>
  <sheetViews>
    <sheetView workbookViewId="0">
      <selection activeCell="D2" sqref="D2"/>
    </sheetView>
  </sheetViews>
  <sheetFormatPr defaultRowHeight="14.5" x14ac:dyDescent="0.35"/>
  <cols>
    <col min="1" max="1" width="12.36328125" bestFit="1" customWidth="1"/>
    <col min="2" max="2" width="17.54296875" bestFit="1" customWidth="1"/>
  </cols>
  <sheetData>
    <row r="1" spans="1:4" x14ac:dyDescent="0.35">
      <c r="A1" s="5" t="s">
        <v>0</v>
      </c>
      <c r="B1" t="s">
        <v>28</v>
      </c>
      <c r="D1" t="s">
        <v>45</v>
      </c>
    </row>
    <row r="3" spans="1:4" x14ac:dyDescent="0.35">
      <c r="A3" s="5" t="s">
        <v>29</v>
      </c>
      <c r="B3" t="s">
        <v>32</v>
      </c>
    </row>
    <row r="4" spans="1:4" x14ac:dyDescent="0.35">
      <c r="A4" s="6" t="s">
        <v>9</v>
      </c>
      <c r="B4" s="7">
        <v>0.63277777777777777</v>
      </c>
    </row>
    <row r="5" spans="1:4" x14ac:dyDescent="0.35">
      <c r="A5" s="10" t="s">
        <v>10</v>
      </c>
      <c r="B5" s="7">
        <v>0.69722222222222219</v>
      </c>
    </row>
    <row r="6" spans="1:4" x14ac:dyDescent="0.35">
      <c r="A6" s="10" t="s">
        <v>14</v>
      </c>
      <c r="B6" s="7">
        <v>0.375</v>
      </c>
    </row>
    <row r="7" spans="1:4" x14ac:dyDescent="0.35">
      <c r="A7" s="6" t="s">
        <v>11</v>
      </c>
      <c r="B7" s="7">
        <v>0.47777777777777775</v>
      </c>
    </row>
    <row r="8" spans="1:4" x14ac:dyDescent="0.35">
      <c r="A8" s="10" t="s">
        <v>12</v>
      </c>
      <c r="B8" s="7">
        <v>0.4861111111111111</v>
      </c>
    </row>
    <row r="9" spans="1:4" x14ac:dyDescent="0.35">
      <c r="A9" s="10" t="s">
        <v>16</v>
      </c>
      <c r="B9" s="7">
        <v>0.44444444444444442</v>
      </c>
    </row>
    <row r="10" spans="1:4" x14ac:dyDescent="0.35">
      <c r="A10" s="6" t="s">
        <v>13</v>
      </c>
      <c r="B10" s="7">
        <v>0.2857142857142857</v>
      </c>
    </row>
    <row r="11" spans="1:4" x14ac:dyDescent="0.35">
      <c r="A11" s="10" t="s">
        <v>18</v>
      </c>
      <c r="B11" s="7">
        <v>0.6</v>
      </c>
    </row>
    <row r="12" spans="1:4" x14ac:dyDescent="0.35">
      <c r="A12" s="10" t="s">
        <v>14</v>
      </c>
      <c r="B12" s="7">
        <v>0.20714285714285713</v>
      </c>
    </row>
    <row r="13" spans="1:4" x14ac:dyDescent="0.35">
      <c r="A13" s="6" t="s">
        <v>15</v>
      </c>
      <c r="B13" s="7">
        <v>0.53452380952380951</v>
      </c>
    </row>
    <row r="14" spans="1:4" x14ac:dyDescent="0.35">
      <c r="A14" s="10" t="s">
        <v>10</v>
      </c>
      <c r="B14" s="7">
        <v>1</v>
      </c>
    </row>
    <row r="15" spans="1:4" x14ac:dyDescent="0.35">
      <c r="A15" s="10" t="s">
        <v>16</v>
      </c>
      <c r="B15" s="7">
        <v>0.41815476190476186</v>
      </c>
    </row>
    <row r="16" spans="1:4" x14ac:dyDescent="0.35">
      <c r="A16" s="6" t="s">
        <v>17</v>
      </c>
      <c r="B16" s="7">
        <v>0.37904761904761902</v>
      </c>
    </row>
    <row r="17" spans="1:2" x14ac:dyDescent="0.35">
      <c r="A17" s="10" t="s">
        <v>18</v>
      </c>
      <c r="B17" s="7">
        <v>0.36666666666666664</v>
      </c>
    </row>
    <row r="18" spans="1:2" x14ac:dyDescent="0.35">
      <c r="A18" s="10" t="s">
        <v>12</v>
      </c>
      <c r="B18" s="7">
        <v>0.42857142857142855</v>
      </c>
    </row>
    <row r="19" spans="1:2" x14ac:dyDescent="0.35">
      <c r="A19" s="6" t="s">
        <v>19</v>
      </c>
      <c r="B19" s="7">
        <v>0.3</v>
      </c>
    </row>
    <row r="20" spans="1:2" x14ac:dyDescent="0.35">
      <c r="A20" s="10" t="s">
        <v>10</v>
      </c>
      <c r="B20" s="7">
        <v>0.33333333333333331</v>
      </c>
    </row>
    <row r="21" spans="1:2" x14ac:dyDescent="0.35">
      <c r="A21" s="10" t="s">
        <v>14</v>
      </c>
      <c r="B21" s="7">
        <v>0.2</v>
      </c>
    </row>
    <row r="22" spans="1:2" x14ac:dyDescent="0.35">
      <c r="A22" s="6" t="s">
        <v>20</v>
      </c>
      <c r="B22" s="7">
        <v>0.51547619047619042</v>
      </c>
    </row>
    <row r="23" spans="1:2" x14ac:dyDescent="0.35">
      <c r="A23" s="10" t="s">
        <v>12</v>
      </c>
      <c r="B23" s="7">
        <v>0.58730158730158732</v>
      </c>
    </row>
    <row r="24" spans="1:2" x14ac:dyDescent="0.35">
      <c r="A24" s="10" t="s">
        <v>16</v>
      </c>
      <c r="B24" s="7">
        <v>0.3</v>
      </c>
    </row>
    <row r="25" spans="1:2" x14ac:dyDescent="0.35">
      <c r="A25" s="6" t="s">
        <v>21</v>
      </c>
      <c r="B25" s="7">
        <v>0.21666666666666667</v>
      </c>
    </row>
    <row r="26" spans="1:2" x14ac:dyDescent="0.35">
      <c r="A26" s="10" t="s">
        <v>18</v>
      </c>
      <c r="B26" s="7">
        <v>0</v>
      </c>
    </row>
    <row r="27" spans="1:2" x14ac:dyDescent="0.35">
      <c r="A27" s="10" t="s">
        <v>14</v>
      </c>
      <c r="B27" s="7">
        <v>0.32500000000000001</v>
      </c>
    </row>
    <row r="28" spans="1:2" x14ac:dyDescent="0.35">
      <c r="A28" s="6" t="s">
        <v>22</v>
      </c>
      <c r="B28" s="7">
        <v>0.26984126984126983</v>
      </c>
    </row>
    <row r="29" spans="1:2" x14ac:dyDescent="0.35">
      <c r="A29" s="10" t="s">
        <v>16</v>
      </c>
      <c r="B29" s="7">
        <v>0.26984126984126983</v>
      </c>
    </row>
    <row r="30" spans="1:2" x14ac:dyDescent="0.35">
      <c r="A30" s="6" t="s">
        <v>23</v>
      </c>
      <c r="B30" s="7">
        <v>0.75</v>
      </c>
    </row>
    <row r="31" spans="1:2" x14ac:dyDescent="0.35">
      <c r="A31" s="10" t="s">
        <v>18</v>
      </c>
      <c r="B31" s="7">
        <v>0.75</v>
      </c>
    </row>
    <row r="32" spans="1:2" x14ac:dyDescent="0.35">
      <c r="A32" s="6" t="s">
        <v>30</v>
      </c>
      <c r="B32" s="7">
        <v>0.43751984126984134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EF10E-C5FD-42BE-B184-6C6646AEFF3B}">
  <dimension ref="A2:K13"/>
  <sheetViews>
    <sheetView workbookViewId="0">
      <selection activeCell="K5" sqref="K5"/>
    </sheetView>
  </sheetViews>
  <sheetFormatPr defaultRowHeight="14.5" x14ac:dyDescent="0.35"/>
  <cols>
    <col min="1" max="1" width="17.6328125" customWidth="1"/>
    <col min="4" max="4" width="20.54296875" bestFit="1" customWidth="1"/>
    <col min="5" max="5" width="3.81640625" bestFit="1" customWidth="1"/>
    <col min="6" max="6" width="1.6328125" customWidth="1"/>
    <col min="7" max="7" width="15.08984375" customWidth="1"/>
  </cols>
  <sheetData>
    <row r="2" spans="1:11" x14ac:dyDescent="0.35">
      <c r="A2" t="s">
        <v>52</v>
      </c>
    </row>
    <row r="4" spans="1:11" x14ac:dyDescent="0.35">
      <c r="A4" t="s">
        <v>47</v>
      </c>
      <c r="B4">
        <f>COUNTIF(dashboard!H12:H52,"="&amp;0)</f>
        <v>4</v>
      </c>
      <c r="D4" s="5" t="s">
        <v>53</v>
      </c>
      <c r="K4" t="s">
        <v>56</v>
      </c>
    </row>
    <row r="5" spans="1:11" x14ac:dyDescent="0.35">
      <c r="A5" t="s">
        <v>48</v>
      </c>
      <c r="B5">
        <f>COUNTIFS(dashboard!H12:H51,"&gt;"&amp;0,dashboard!H12:H51,"&lt;&gt;"&amp;1)</f>
        <v>33</v>
      </c>
      <c r="D5" s="6" t="s">
        <v>40</v>
      </c>
      <c r="E5" s="7">
        <v>112</v>
      </c>
      <c r="G5" t="s">
        <v>6</v>
      </c>
      <c r="H5" s="8">
        <f>GETPIVOTDATA("Sum of Days completed",$D$4)/GETPIVOTDATA("Sum of Duration",$D$4)</f>
        <v>0.42105263157894735</v>
      </c>
      <c r="K5">
        <v>14</v>
      </c>
    </row>
    <row r="6" spans="1:11" x14ac:dyDescent="0.35">
      <c r="A6" t="s">
        <v>49</v>
      </c>
      <c r="B6">
        <f>COUNTIF(dashboard!H12:H51,"="&amp;1)</f>
        <v>3</v>
      </c>
      <c r="D6" s="6" t="s">
        <v>34</v>
      </c>
      <c r="E6" s="7">
        <v>266</v>
      </c>
      <c r="G6" t="s">
        <v>54</v>
      </c>
      <c r="H6" s="8">
        <f>1-H5</f>
        <v>0.57894736842105265</v>
      </c>
    </row>
    <row r="7" spans="1:11" x14ac:dyDescent="0.35">
      <c r="A7" t="s">
        <v>50</v>
      </c>
      <c r="B7">
        <f>B4+B5</f>
        <v>37</v>
      </c>
    </row>
    <row r="8" spans="1:11" s="12" customFormat="1" x14ac:dyDescent="0.35">
      <c r="A8" s="12" t="s">
        <v>51</v>
      </c>
      <c r="B8" s="13">
        <f>B4+B5+B6</f>
        <v>40</v>
      </c>
      <c r="D8"/>
      <c r="E8"/>
      <c r="F8"/>
    </row>
    <row r="11" spans="1:11" x14ac:dyDescent="0.35">
      <c r="D11" s="5" t="s">
        <v>53</v>
      </c>
    </row>
    <row r="12" spans="1:11" x14ac:dyDescent="0.35">
      <c r="D12" s="6" t="s">
        <v>40</v>
      </c>
      <c r="E12" s="7">
        <v>112</v>
      </c>
    </row>
    <row r="13" spans="1:11" x14ac:dyDescent="0.35">
      <c r="D13" s="6" t="s">
        <v>34</v>
      </c>
      <c r="E13" s="7">
        <v>266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ACCD7-0E7D-4BD3-A4B7-8D2D8D66EFF9}">
  <dimension ref="A1:AW52"/>
  <sheetViews>
    <sheetView showGridLines="0" tabSelected="1" topLeftCell="F1" zoomScale="83" zoomScaleNormal="83" workbookViewId="0">
      <selection activeCell="M4" sqref="M4"/>
    </sheetView>
  </sheetViews>
  <sheetFormatPr defaultRowHeight="14.5" x14ac:dyDescent="0.35"/>
  <cols>
    <col min="1" max="1" width="16.7265625" bestFit="1" customWidth="1"/>
    <col min="2" max="2" width="7.26953125" bestFit="1" customWidth="1"/>
    <col min="3" max="3" width="29.7265625" bestFit="1" customWidth="1"/>
    <col min="4" max="4" width="11.90625" bestFit="1" customWidth="1"/>
    <col min="5" max="5" width="10.90625" bestFit="1" customWidth="1"/>
    <col min="6" max="6" width="10.7265625" bestFit="1" customWidth="1"/>
    <col min="7" max="7" width="16.90625" bestFit="1" customWidth="1"/>
    <col min="8" max="8" width="10.7265625" bestFit="1" customWidth="1"/>
    <col min="9" max="9" width="12.453125" customWidth="1"/>
    <col min="10" max="10" width="15.26953125" customWidth="1"/>
    <col min="11" max="11" width="10.26953125" bestFit="1" customWidth="1"/>
    <col min="12" max="12" width="15.453125" customWidth="1"/>
    <col min="13" max="34" width="10.26953125" bestFit="1" customWidth="1"/>
  </cols>
  <sheetData>
    <row r="1" spans="1:49" s="14" customFormat="1" ht="21" x14ac:dyDescent="0.5">
      <c r="A1" s="14" t="s">
        <v>46</v>
      </c>
      <c r="C1" s="14" t="str">
        <f>TEXT(MIN(D12:D51),"D-MMM-YY")&amp;"  to  "&amp;TEXT(MAX(D12:D51),"D-MMM-YY")</f>
        <v>17-Feb-20  to  2-Mar-20</v>
      </c>
    </row>
    <row r="10" spans="1:49" x14ac:dyDescent="0.35">
      <c r="E10" t="s">
        <v>55</v>
      </c>
    </row>
    <row r="11" spans="1:49" x14ac:dyDescent="0.35">
      <c r="A11" s="5" t="s">
        <v>0</v>
      </c>
      <c r="B11" s="5" t="s">
        <v>1</v>
      </c>
      <c r="C11" s="5" t="s">
        <v>2</v>
      </c>
      <c r="D11" s="5" t="s">
        <v>3</v>
      </c>
      <c r="E11" s="5" t="s">
        <v>5</v>
      </c>
      <c r="F11" s="5" t="s">
        <v>4</v>
      </c>
      <c r="G11" s="5" t="s">
        <v>6</v>
      </c>
      <c r="H11" s="5" t="s">
        <v>7</v>
      </c>
      <c r="I11" s="2">
        <f>MIN(D12:D51)+dashboard!K5</f>
        <v>43878</v>
      </c>
      <c r="J11" s="2">
        <f>I11+1</f>
        <v>43879</v>
      </c>
      <c r="K11" s="2">
        <f t="shared" ref="K11:AW11" si="0">J11+1</f>
        <v>43880</v>
      </c>
      <c r="L11" s="2">
        <f t="shared" si="0"/>
        <v>43881</v>
      </c>
      <c r="M11" s="2">
        <f t="shared" si="0"/>
        <v>43882</v>
      </c>
      <c r="N11" s="2">
        <f t="shared" si="0"/>
        <v>43883</v>
      </c>
      <c r="O11" s="2">
        <f t="shared" si="0"/>
        <v>43884</v>
      </c>
      <c r="P11" s="2">
        <f t="shared" si="0"/>
        <v>43885</v>
      </c>
      <c r="Q11" s="2">
        <f t="shared" si="0"/>
        <v>43886</v>
      </c>
      <c r="R11" s="2">
        <f t="shared" si="0"/>
        <v>43887</v>
      </c>
      <c r="S11" s="2">
        <f t="shared" si="0"/>
        <v>43888</v>
      </c>
      <c r="T11" s="2">
        <f t="shared" si="0"/>
        <v>43889</v>
      </c>
      <c r="U11" s="2">
        <f t="shared" si="0"/>
        <v>43890</v>
      </c>
      <c r="V11" s="2">
        <f t="shared" si="0"/>
        <v>43891</v>
      </c>
      <c r="W11" s="2">
        <f t="shared" si="0"/>
        <v>43892</v>
      </c>
      <c r="X11" s="2">
        <f t="shared" si="0"/>
        <v>43893</v>
      </c>
      <c r="Y11" s="2">
        <f t="shared" si="0"/>
        <v>43894</v>
      </c>
      <c r="Z11" s="2">
        <f t="shared" si="0"/>
        <v>43895</v>
      </c>
      <c r="AA11" s="2">
        <f t="shared" si="0"/>
        <v>43896</v>
      </c>
      <c r="AB11" s="2">
        <f t="shared" si="0"/>
        <v>43897</v>
      </c>
      <c r="AC11" s="2">
        <f t="shared" si="0"/>
        <v>43898</v>
      </c>
      <c r="AD11" s="2">
        <f t="shared" si="0"/>
        <v>43899</v>
      </c>
      <c r="AE11" s="2">
        <f t="shared" si="0"/>
        <v>43900</v>
      </c>
      <c r="AF11" s="2">
        <f t="shared" si="0"/>
        <v>43901</v>
      </c>
      <c r="AG11" s="2">
        <f t="shared" si="0"/>
        <v>43902</v>
      </c>
      <c r="AH11" s="2">
        <f t="shared" si="0"/>
        <v>43903</v>
      </c>
      <c r="AI11" s="2"/>
      <c r="AJ11" s="2"/>
      <c r="AK11" s="2"/>
      <c r="AL11" s="2"/>
      <c r="AM11" s="2"/>
      <c r="AN11" s="2"/>
      <c r="AO11" s="2"/>
      <c r="AP11" s="2"/>
      <c r="AQ11" s="2"/>
      <c r="AR11" s="2"/>
      <c r="AS11" s="2"/>
      <c r="AT11" s="2"/>
      <c r="AU11" s="2"/>
      <c r="AV11" s="2"/>
      <c r="AW11" s="2"/>
    </row>
    <row r="12" spans="1:49" x14ac:dyDescent="0.35">
      <c r="A12" t="s">
        <v>27</v>
      </c>
      <c r="B12" t="s">
        <v>9</v>
      </c>
      <c r="C12" t="s">
        <v>14</v>
      </c>
      <c r="D12" s="2">
        <v>43889</v>
      </c>
      <c r="E12" s="2">
        <v>43900</v>
      </c>
      <c r="F12">
        <v>8</v>
      </c>
      <c r="G12" s="3">
        <v>3</v>
      </c>
      <c r="H12" s="9">
        <v>0.375</v>
      </c>
    </row>
    <row r="13" spans="1:49" x14ac:dyDescent="0.35">
      <c r="B13" t="s">
        <v>11</v>
      </c>
      <c r="C13" t="s">
        <v>16</v>
      </c>
      <c r="D13" s="2">
        <v>43892</v>
      </c>
      <c r="E13" s="2">
        <v>43902</v>
      </c>
      <c r="F13">
        <v>9</v>
      </c>
      <c r="G13" s="3">
        <v>4</v>
      </c>
      <c r="H13" s="9">
        <v>0.44444444444444442</v>
      </c>
    </row>
    <row r="14" spans="1:49" x14ac:dyDescent="0.35">
      <c r="B14" t="s">
        <v>13</v>
      </c>
      <c r="C14" t="s">
        <v>18</v>
      </c>
      <c r="D14" s="2">
        <v>43881</v>
      </c>
      <c r="E14" s="2">
        <v>43887</v>
      </c>
      <c r="F14">
        <v>5</v>
      </c>
      <c r="G14" s="3">
        <v>3</v>
      </c>
      <c r="H14" s="9">
        <v>0.6</v>
      </c>
    </row>
    <row r="15" spans="1:49" x14ac:dyDescent="0.35">
      <c r="B15" t="s">
        <v>15</v>
      </c>
      <c r="C15" t="s">
        <v>10</v>
      </c>
      <c r="D15" s="2">
        <v>43880</v>
      </c>
      <c r="E15" s="2">
        <v>43882</v>
      </c>
      <c r="F15">
        <v>3</v>
      </c>
      <c r="G15" s="3">
        <v>3</v>
      </c>
      <c r="H15" s="9">
        <v>1</v>
      </c>
    </row>
    <row r="16" spans="1:49" x14ac:dyDescent="0.35">
      <c r="B16" t="s">
        <v>17</v>
      </c>
      <c r="C16" t="s">
        <v>12</v>
      </c>
      <c r="D16" s="2">
        <v>43882</v>
      </c>
      <c r="E16" s="2">
        <v>43892</v>
      </c>
      <c r="F16">
        <v>7</v>
      </c>
      <c r="G16" s="3">
        <v>3</v>
      </c>
      <c r="H16" s="9">
        <v>0.42857142857142855</v>
      </c>
      <c r="I16" s="2"/>
    </row>
    <row r="17" spans="1:8" x14ac:dyDescent="0.35">
      <c r="B17" t="s">
        <v>19</v>
      </c>
      <c r="C17" t="s">
        <v>14</v>
      </c>
      <c r="D17" s="2">
        <v>43885</v>
      </c>
      <c r="E17" s="2">
        <v>43896</v>
      </c>
      <c r="F17">
        <v>10</v>
      </c>
      <c r="G17" s="3">
        <v>2</v>
      </c>
      <c r="H17" s="9">
        <v>0.2</v>
      </c>
    </row>
    <row r="18" spans="1:8" x14ac:dyDescent="0.35">
      <c r="B18" t="s">
        <v>20</v>
      </c>
      <c r="C18" t="s">
        <v>16</v>
      </c>
      <c r="D18" s="2">
        <v>43885</v>
      </c>
      <c r="E18" s="2">
        <v>43896</v>
      </c>
      <c r="F18">
        <v>10</v>
      </c>
      <c r="G18" s="3">
        <v>3</v>
      </c>
      <c r="H18" s="9">
        <v>0.3</v>
      </c>
    </row>
    <row r="19" spans="1:8" x14ac:dyDescent="0.35">
      <c r="B19" t="s">
        <v>21</v>
      </c>
      <c r="C19" t="s">
        <v>18</v>
      </c>
      <c r="D19" s="2">
        <v>43885</v>
      </c>
      <c r="E19" s="2">
        <v>43887</v>
      </c>
      <c r="F19">
        <v>3</v>
      </c>
      <c r="G19" s="3">
        <v>0</v>
      </c>
      <c r="H19" s="9">
        <v>0</v>
      </c>
    </row>
    <row r="20" spans="1:8" x14ac:dyDescent="0.35">
      <c r="A20" t="s">
        <v>26</v>
      </c>
      <c r="B20" t="s">
        <v>9</v>
      </c>
      <c r="C20" t="s">
        <v>10</v>
      </c>
      <c r="D20" s="2">
        <v>43892</v>
      </c>
      <c r="E20" s="2">
        <v>43902</v>
      </c>
      <c r="F20">
        <v>9</v>
      </c>
      <c r="G20" s="3">
        <v>8</v>
      </c>
      <c r="H20" s="9">
        <v>0.88888888888888884</v>
      </c>
    </row>
    <row r="21" spans="1:8" x14ac:dyDescent="0.35">
      <c r="B21" t="s">
        <v>11</v>
      </c>
      <c r="C21" t="s">
        <v>12</v>
      </c>
      <c r="D21" s="2">
        <v>43892</v>
      </c>
      <c r="E21" s="2">
        <v>43903</v>
      </c>
      <c r="F21">
        <v>10</v>
      </c>
      <c r="G21" s="3">
        <v>2</v>
      </c>
      <c r="H21" s="9">
        <v>0.2</v>
      </c>
    </row>
    <row r="22" spans="1:8" x14ac:dyDescent="0.35">
      <c r="B22" t="s">
        <v>13</v>
      </c>
      <c r="C22" t="s">
        <v>14</v>
      </c>
      <c r="D22" s="2">
        <v>43878</v>
      </c>
      <c r="E22" s="2">
        <v>43881</v>
      </c>
      <c r="F22">
        <v>4</v>
      </c>
      <c r="G22" s="3">
        <v>0</v>
      </c>
      <c r="H22" s="9">
        <v>0</v>
      </c>
    </row>
    <row r="23" spans="1:8" x14ac:dyDescent="0.35">
      <c r="B23" t="s">
        <v>15</v>
      </c>
      <c r="C23" t="s">
        <v>16</v>
      </c>
      <c r="D23" s="2">
        <v>43880</v>
      </c>
      <c r="E23" s="2">
        <v>43889</v>
      </c>
      <c r="F23">
        <v>8</v>
      </c>
      <c r="G23" s="3">
        <v>5</v>
      </c>
      <c r="H23" s="9">
        <v>0.625</v>
      </c>
    </row>
    <row r="24" spans="1:8" x14ac:dyDescent="0.35">
      <c r="B24" t="s">
        <v>17</v>
      </c>
      <c r="C24" t="s">
        <v>18</v>
      </c>
      <c r="D24" s="2">
        <v>43885</v>
      </c>
      <c r="E24" s="2">
        <v>43896</v>
      </c>
      <c r="F24">
        <v>10</v>
      </c>
      <c r="G24" s="3">
        <v>3</v>
      </c>
      <c r="H24" s="9">
        <v>0.3</v>
      </c>
    </row>
    <row r="25" spans="1:8" x14ac:dyDescent="0.35">
      <c r="B25" t="s">
        <v>19</v>
      </c>
      <c r="C25" t="s">
        <v>10</v>
      </c>
      <c r="D25" s="2">
        <v>43886</v>
      </c>
      <c r="E25" s="2">
        <v>43893</v>
      </c>
      <c r="F25">
        <v>6</v>
      </c>
      <c r="G25" s="3">
        <v>3</v>
      </c>
      <c r="H25" s="9">
        <v>0.5</v>
      </c>
    </row>
    <row r="26" spans="1:8" x14ac:dyDescent="0.35">
      <c r="B26" t="s">
        <v>20</v>
      </c>
      <c r="C26" t="s">
        <v>12</v>
      </c>
      <c r="D26" s="2">
        <v>43886</v>
      </c>
      <c r="E26" s="2">
        <v>43889</v>
      </c>
      <c r="F26">
        <v>4</v>
      </c>
      <c r="G26" s="3">
        <v>2</v>
      </c>
      <c r="H26" s="9">
        <v>0.5</v>
      </c>
    </row>
    <row r="27" spans="1:8" x14ac:dyDescent="0.35">
      <c r="A27" t="s">
        <v>8</v>
      </c>
      <c r="B27" t="s">
        <v>9</v>
      </c>
      <c r="C27" t="s">
        <v>10</v>
      </c>
      <c r="D27" s="2">
        <v>43878</v>
      </c>
      <c r="E27" s="2">
        <v>43882</v>
      </c>
      <c r="F27">
        <v>5</v>
      </c>
      <c r="G27" s="3">
        <v>2</v>
      </c>
      <c r="H27" s="9">
        <v>0.4</v>
      </c>
    </row>
    <row r="28" spans="1:8" x14ac:dyDescent="0.35">
      <c r="B28" t="s">
        <v>23</v>
      </c>
      <c r="C28" t="s">
        <v>18</v>
      </c>
      <c r="D28" s="2">
        <v>43885</v>
      </c>
      <c r="E28" s="2">
        <v>43892</v>
      </c>
      <c r="F28">
        <v>6</v>
      </c>
      <c r="G28" s="3">
        <v>3</v>
      </c>
      <c r="H28" s="9">
        <v>0.5</v>
      </c>
    </row>
    <row r="29" spans="1:8" x14ac:dyDescent="0.35">
      <c r="B29" t="s">
        <v>11</v>
      </c>
      <c r="C29" t="s">
        <v>12</v>
      </c>
      <c r="D29" s="2">
        <v>43878</v>
      </c>
      <c r="E29" s="2">
        <v>43885</v>
      </c>
      <c r="F29">
        <v>6</v>
      </c>
      <c r="G29" s="3">
        <v>3</v>
      </c>
      <c r="H29" s="9">
        <v>0.5</v>
      </c>
    </row>
    <row r="30" spans="1:8" x14ac:dyDescent="0.35">
      <c r="B30" t="s">
        <v>13</v>
      </c>
      <c r="C30" t="s">
        <v>14</v>
      </c>
      <c r="D30" s="2">
        <v>43879</v>
      </c>
      <c r="E30" s="2">
        <v>43892</v>
      </c>
      <c r="F30">
        <v>10</v>
      </c>
      <c r="G30" s="3">
        <v>4</v>
      </c>
      <c r="H30" s="9">
        <v>0.4</v>
      </c>
    </row>
    <row r="31" spans="1:8" x14ac:dyDescent="0.35">
      <c r="B31" t="s">
        <v>15</v>
      </c>
      <c r="C31" t="s">
        <v>16</v>
      </c>
      <c r="D31" s="2">
        <v>43882</v>
      </c>
      <c r="E31" s="2">
        <v>43894</v>
      </c>
      <c r="F31">
        <v>9</v>
      </c>
      <c r="G31" s="3">
        <v>3</v>
      </c>
      <c r="H31" s="9">
        <v>0.33333333333333331</v>
      </c>
    </row>
    <row r="32" spans="1:8" x14ac:dyDescent="0.35">
      <c r="B32" t="s">
        <v>17</v>
      </c>
      <c r="C32" t="s">
        <v>18</v>
      </c>
      <c r="D32" s="2">
        <v>43878</v>
      </c>
      <c r="E32" s="2">
        <v>43881</v>
      </c>
      <c r="F32">
        <v>4</v>
      </c>
      <c r="G32" s="3">
        <v>1</v>
      </c>
      <c r="H32" s="9">
        <v>0.25</v>
      </c>
    </row>
    <row r="33" spans="1:8" x14ac:dyDescent="0.35">
      <c r="B33" t="s">
        <v>19</v>
      </c>
      <c r="C33" t="s">
        <v>10</v>
      </c>
      <c r="D33" s="2">
        <v>43881</v>
      </c>
      <c r="E33" s="2">
        <v>43888</v>
      </c>
      <c r="F33">
        <v>6</v>
      </c>
      <c r="G33" s="3">
        <v>0</v>
      </c>
      <c r="H33" s="9">
        <v>0</v>
      </c>
    </row>
    <row r="34" spans="1:8" x14ac:dyDescent="0.35">
      <c r="B34" t="s">
        <v>20</v>
      </c>
      <c r="C34" t="s">
        <v>12</v>
      </c>
      <c r="D34" s="2">
        <v>43881</v>
      </c>
      <c r="E34" s="2">
        <v>43889</v>
      </c>
      <c r="F34">
        <v>7</v>
      </c>
      <c r="G34" s="3">
        <v>3</v>
      </c>
      <c r="H34" s="9">
        <v>0.42857142857142855</v>
      </c>
    </row>
    <row r="35" spans="1:8" x14ac:dyDescent="0.35">
      <c r="B35" t="s">
        <v>21</v>
      </c>
      <c r="C35" t="s">
        <v>14</v>
      </c>
      <c r="D35" s="2">
        <v>43885</v>
      </c>
      <c r="E35" s="2">
        <v>43889</v>
      </c>
      <c r="F35">
        <v>5</v>
      </c>
      <c r="G35" s="3">
        <v>2</v>
      </c>
      <c r="H35" s="9">
        <v>0.4</v>
      </c>
    </row>
    <row r="36" spans="1:8" x14ac:dyDescent="0.35">
      <c r="B36" t="s">
        <v>22</v>
      </c>
      <c r="C36" t="s">
        <v>16</v>
      </c>
      <c r="D36" s="2">
        <v>43885</v>
      </c>
      <c r="E36" s="2">
        <v>43895</v>
      </c>
      <c r="F36">
        <v>9</v>
      </c>
      <c r="G36" s="3">
        <v>1</v>
      </c>
      <c r="H36" s="9">
        <v>0.1111111111111111</v>
      </c>
    </row>
    <row r="37" spans="1:8" x14ac:dyDescent="0.35">
      <c r="A37" t="s">
        <v>24</v>
      </c>
      <c r="B37" t="s">
        <v>9</v>
      </c>
      <c r="C37" t="s">
        <v>10</v>
      </c>
      <c r="D37" s="2">
        <v>43879</v>
      </c>
      <c r="E37" s="2">
        <v>43887</v>
      </c>
      <c r="F37">
        <v>7</v>
      </c>
      <c r="G37" s="3">
        <v>7</v>
      </c>
      <c r="H37" s="9">
        <v>1</v>
      </c>
    </row>
    <row r="38" spans="1:8" x14ac:dyDescent="0.35">
      <c r="B38" t="s">
        <v>23</v>
      </c>
      <c r="C38" t="s">
        <v>18</v>
      </c>
      <c r="D38" s="2">
        <v>43878</v>
      </c>
      <c r="E38" s="2">
        <v>43880</v>
      </c>
      <c r="F38">
        <v>3</v>
      </c>
      <c r="G38" s="3">
        <v>3</v>
      </c>
      <c r="H38" s="9">
        <v>1</v>
      </c>
    </row>
    <row r="39" spans="1:8" x14ac:dyDescent="0.35">
      <c r="B39" t="s">
        <v>11</v>
      </c>
      <c r="C39" t="s">
        <v>12</v>
      </c>
      <c r="D39" s="2">
        <v>43878</v>
      </c>
      <c r="E39" s="2">
        <v>43888</v>
      </c>
      <c r="F39">
        <v>9</v>
      </c>
      <c r="G39" s="3">
        <v>4</v>
      </c>
      <c r="H39" s="9">
        <v>0.44444444444444442</v>
      </c>
    </row>
    <row r="40" spans="1:8" x14ac:dyDescent="0.35">
      <c r="B40" t="s">
        <v>13</v>
      </c>
      <c r="C40" t="s">
        <v>14</v>
      </c>
      <c r="D40" s="2">
        <v>43879</v>
      </c>
      <c r="E40" s="2">
        <v>43888</v>
      </c>
      <c r="F40">
        <v>8</v>
      </c>
      <c r="G40" s="3">
        <v>0</v>
      </c>
      <c r="H40" s="9">
        <v>0</v>
      </c>
    </row>
    <row r="41" spans="1:8" x14ac:dyDescent="0.35">
      <c r="B41" t="s">
        <v>15</v>
      </c>
      <c r="C41" t="s">
        <v>16</v>
      </c>
      <c r="D41" s="2">
        <v>43881</v>
      </c>
      <c r="E41" s="2">
        <v>43889</v>
      </c>
      <c r="F41">
        <v>7</v>
      </c>
      <c r="G41" s="3">
        <v>3</v>
      </c>
      <c r="H41" s="9">
        <v>0.42857142857142855</v>
      </c>
    </row>
    <row r="42" spans="1:8" x14ac:dyDescent="0.35">
      <c r="B42" t="s">
        <v>17</v>
      </c>
      <c r="C42" t="s">
        <v>18</v>
      </c>
      <c r="D42" s="2">
        <v>43882</v>
      </c>
      <c r="E42" s="2">
        <v>43887</v>
      </c>
      <c r="F42">
        <v>4</v>
      </c>
      <c r="G42" s="3">
        <v>1</v>
      </c>
      <c r="H42" s="9">
        <v>0.25</v>
      </c>
    </row>
    <row r="43" spans="1:8" x14ac:dyDescent="0.35">
      <c r="B43" t="s">
        <v>19</v>
      </c>
      <c r="C43" t="s">
        <v>10</v>
      </c>
      <c r="D43" s="2">
        <v>43882</v>
      </c>
      <c r="E43" s="2">
        <v>43889</v>
      </c>
      <c r="F43">
        <v>6</v>
      </c>
      <c r="G43" s="3">
        <v>3</v>
      </c>
      <c r="H43" s="9">
        <v>0.5</v>
      </c>
    </row>
    <row r="44" spans="1:8" x14ac:dyDescent="0.35">
      <c r="B44" t="s">
        <v>20</v>
      </c>
      <c r="C44" t="s">
        <v>12</v>
      </c>
      <c r="D44" s="2">
        <v>43885</v>
      </c>
      <c r="E44" s="2">
        <v>43892</v>
      </c>
      <c r="F44">
        <v>6</v>
      </c>
      <c r="G44" s="3">
        <v>5</v>
      </c>
      <c r="H44" s="9">
        <v>0.83333333333333337</v>
      </c>
    </row>
    <row r="45" spans="1:8" x14ac:dyDescent="0.35">
      <c r="B45" t="s">
        <v>21</v>
      </c>
      <c r="C45" t="s">
        <v>14</v>
      </c>
      <c r="D45" s="2">
        <v>43886</v>
      </c>
      <c r="E45" s="2">
        <v>43889</v>
      </c>
      <c r="F45">
        <v>4</v>
      </c>
      <c r="G45" s="3">
        <v>1</v>
      </c>
      <c r="H45" s="9">
        <v>0.25</v>
      </c>
    </row>
    <row r="46" spans="1:8" x14ac:dyDescent="0.35">
      <c r="B46" t="s">
        <v>22</v>
      </c>
      <c r="C46" t="s">
        <v>16</v>
      </c>
      <c r="D46" s="2">
        <v>43888</v>
      </c>
      <c r="E46" s="2">
        <v>43896</v>
      </c>
      <c r="F46">
        <v>7</v>
      </c>
      <c r="G46" s="3">
        <v>3</v>
      </c>
      <c r="H46" s="9">
        <v>0.42857142857142855</v>
      </c>
    </row>
    <row r="47" spans="1:8" x14ac:dyDescent="0.35">
      <c r="A47" t="s">
        <v>25</v>
      </c>
      <c r="B47" t="s">
        <v>9</v>
      </c>
      <c r="C47" t="s">
        <v>10</v>
      </c>
      <c r="D47" s="2">
        <v>43878</v>
      </c>
      <c r="E47" s="2">
        <v>43889</v>
      </c>
      <c r="F47">
        <v>10</v>
      </c>
      <c r="G47" s="3">
        <v>5</v>
      </c>
      <c r="H47" s="9">
        <v>0.5</v>
      </c>
    </row>
    <row r="48" spans="1:8" x14ac:dyDescent="0.35">
      <c r="B48" t="s">
        <v>11</v>
      </c>
      <c r="C48" t="s">
        <v>12</v>
      </c>
      <c r="D48" s="2">
        <v>43882</v>
      </c>
      <c r="E48" s="2">
        <v>43888</v>
      </c>
      <c r="F48">
        <v>5</v>
      </c>
      <c r="G48" s="3">
        <v>4</v>
      </c>
      <c r="H48" s="9">
        <v>0.8</v>
      </c>
    </row>
    <row r="49" spans="1:8" x14ac:dyDescent="0.35">
      <c r="B49" t="s">
        <v>13</v>
      </c>
      <c r="C49" t="s">
        <v>14</v>
      </c>
      <c r="D49" s="2">
        <v>43885</v>
      </c>
      <c r="E49" s="2">
        <v>43893</v>
      </c>
      <c r="F49">
        <v>7</v>
      </c>
      <c r="G49" s="3">
        <v>3</v>
      </c>
      <c r="H49" s="9">
        <v>0.42857142857142855</v>
      </c>
    </row>
    <row r="50" spans="1:8" x14ac:dyDescent="0.35">
      <c r="B50" t="s">
        <v>15</v>
      </c>
      <c r="C50" t="s">
        <v>16</v>
      </c>
      <c r="D50" s="2">
        <v>43887</v>
      </c>
      <c r="E50" s="2">
        <v>43895</v>
      </c>
      <c r="F50">
        <v>7</v>
      </c>
      <c r="G50" s="3">
        <v>2</v>
      </c>
      <c r="H50" s="9">
        <v>0.2857142857142857</v>
      </c>
    </row>
    <row r="51" spans="1:8" x14ac:dyDescent="0.35">
      <c r="B51" t="s">
        <v>17</v>
      </c>
      <c r="C51" t="s">
        <v>18</v>
      </c>
      <c r="D51" s="2">
        <v>43889</v>
      </c>
      <c r="E51" s="2">
        <v>43893</v>
      </c>
      <c r="F51">
        <v>3</v>
      </c>
      <c r="G51" s="3">
        <v>2</v>
      </c>
      <c r="H51" s="9">
        <v>0.66666666666666663</v>
      </c>
    </row>
    <row r="52" spans="1:8" x14ac:dyDescent="0.35">
      <c r="A52" t="s">
        <v>30</v>
      </c>
    </row>
  </sheetData>
  <conditionalFormatting sqref="I12:AH51">
    <cfRule type="expression" dxfId="7" priority="1" stopIfTrue="1">
      <formula>AND(WEEKDAY(I$11,2)&gt;5,$B12&lt;&gt;"")</formula>
    </cfRule>
    <cfRule type="expression" dxfId="6" priority="6">
      <formula>AND(I$11&gt;=$D12,WORKDAY.INTL($D12,$G12,1)-1&gt;=I$11)</formula>
    </cfRule>
    <cfRule type="expression" dxfId="5" priority="4" stopIfTrue="1">
      <formula>AND(I$11&gt;=WORKDAY.INTL($D12,$G12,1),$H12=0+I$11&lt;=$E12)</formula>
    </cfRule>
  </conditionalFormatting>
  <conditionalFormatting sqref="I13:AH51">
    <cfRule type="expression" dxfId="4" priority="5">
      <formula>AND(I$11&gt;=WORKDAY.INTL($D12,$G12,1),$H12&lt;&gt;1,I$11&lt;=$E12)</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progress</vt:lpstr>
      <vt:lpstr>workhours</vt:lpstr>
      <vt:lpstr>Efficiency</vt:lpstr>
      <vt:lpstr>progress -1</vt:lpstr>
      <vt:lpstr>workings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91900</dc:creator>
  <cp:lastModifiedBy>91900</cp:lastModifiedBy>
  <dcterms:created xsi:type="dcterms:W3CDTF">2021-05-06T06:43:13Z</dcterms:created>
  <dcterms:modified xsi:type="dcterms:W3CDTF">2021-05-06T17:25:28Z</dcterms:modified>
</cp:coreProperties>
</file>