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452"/>
  </bookViews>
  <sheets>
    <sheet name="清单" sheetId="24" r:id="rId1"/>
    <sheet name="工程量" sheetId="23" r:id="rId2"/>
    <sheet name="问题清单" sheetId="25" r:id="rId3"/>
  </sheets>
  <definedNames>
    <definedName name="_xlnm._FilterDatabase" localSheetId="0" hidden="1">清单!$A$2:$Q$59</definedName>
    <definedName name="_xlnm._FilterDatabase" localSheetId="1" hidden="1">工程量!$A$1:$J$76</definedName>
    <definedName name="_xlnm.Print_Area" localSheetId="1">工程量!$A$1:$J$76</definedName>
    <definedName name="_xlnm.Print_Titles" localSheetId="1">工程量!$1:$3</definedName>
    <definedName name="_xlnm.Print_Titles" localSheetId="0">清单!$1:$4</definedName>
  </definedNames>
  <calcPr calcId="144525"/>
</workbook>
</file>

<file path=xl/sharedStrings.xml><?xml version="1.0" encoding="utf-8"?>
<sst xmlns="http://schemas.openxmlformats.org/spreadsheetml/2006/main" count="268" uniqueCount="151">
  <si>
    <t>朗诗熙华府项目13-3-1802户第三方维修事宜</t>
  </si>
  <si>
    <t>序号</t>
  </si>
  <si>
    <t>项目名称</t>
  </si>
  <si>
    <t>单位</t>
  </si>
  <si>
    <t>项目特征及工作内容</t>
  </si>
  <si>
    <t>工程量</t>
  </si>
  <si>
    <t>报价</t>
  </si>
  <si>
    <t>备注</t>
  </si>
  <si>
    <t>工程审核</t>
  </si>
  <si>
    <t>主材费（含主材
损耗率）</t>
  </si>
  <si>
    <t>辅材费</t>
  </si>
  <si>
    <t>人工费</t>
  </si>
  <si>
    <t>机械费</t>
  </si>
  <si>
    <t>企业管理费、利润、风险等其他费用</t>
  </si>
  <si>
    <t>规费</t>
  </si>
  <si>
    <t>税金</t>
  </si>
  <si>
    <t>综合单价（含税费）</t>
  </si>
  <si>
    <t>合计</t>
  </si>
  <si>
    <t>成本审核</t>
  </si>
  <si>
    <t>工程师确定</t>
  </si>
  <si>
    <t>取费基数（人工费+机械费）</t>
  </si>
  <si>
    <t>成本确定</t>
  </si>
  <si>
    <t>室内地面成品保护</t>
  </si>
  <si>
    <t>㎡</t>
  </si>
  <si>
    <t>采用新纸板成品保护</t>
  </si>
  <si>
    <t>墙面成品保护</t>
  </si>
  <si>
    <t>塑料膜成品保护</t>
  </si>
  <si>
    <t>铲除内顶面涂料及腻子层</t>
  </si>
  <si>
    <t>腻子补平并打磨刷乳胶漆</t>
  </si>
  <si>
    <t>撕除内墙面墙纸</t>
  </si>
  <si>
    <t>拆装开关、插座</t>
  </si>
  <si>
    <t>只</t>
  </si>
  <si>
    <t>铲除内墙面腻子层</t>
  </si>
  <si>
    <t>批腻子</t>
  </si>
  <si>
    <t>乙供墙纸，CDE户型  走廊墙面（品牌：欣旺；型号：1340；规格：宽1.06米</t>
  </si>
  <si>
    <t>乙供墙纸，CDE户型 主卧、次卧（品牌：欣旺；型号：3160；规格：宽0.53*10米/卷</t>
  </si>
  <si>
    <t>铺贴墙纸</t>
  </si>
  <si>
    <t>贴美纹纸</t>
  </si>
  <si>
    <t>m</t>
  </si>
  <si>
    <t>打胶</t>
  </si>
  <si>
    <t>墙面硬包、软包更换</t>
  </si>
  <si>
    <t>乙供布面，ABCDE户型：客卧及次卧床头背景（型号：CP-04；规格：宽2.8米</t>
  </si>
  <si>
    <t>乙供布面，ABCDE户型：主卧电视背景及床头背景（型号：CP-01；规格：宽1.5米</t>
  </si>
  <si>
    <t>乙供布面，ABCDE户型：客厅电视背景（型号：CP-02；规格：宽1.5米</t>
  </si>
  <si>
    <t>不锈钢装饰线条更换</t>
  </si>
  <si>
    <t>乙供不锈钢装饰线条，玫瑰金拉丝，10+10+10mm</t>
  </si>
  <si>
    <t>石材镜面处理（打磨抛光）</t>
  </si>
  <si>
    <t>地面石材维修、树脂镜面处理</t>
  </si>
  <si>
    <t>厨房石材发黄药水稀释</t>
  </si>
  <si>
    <t>处</t>
  </si>
  <si>
    <t>凿除地面砖(含周边切割)</t>
  </si>
  <si>
    <t>乙供瓷砖</t>
  </si>
  <si>
    <t>水泥砂浆粉刷</t>
  </si>
  <si>
    <t>铺贴墙砖（内墙）</t>
  </si>
  <si>
    <t>贴纹纸</t>
  </si>
  <si>
    <t>一</t>
  </si>
  <si>
    <t>其他维修</t>
  </si>
  <si>
    <t>全屋开关面板、插座有划痕、损坏更换</t>
  </si>
  <si>
    <t>乙供西门子（远景）系列金色开关、五孔插座</t>
  </si>
  <si>
    <t>乙供西门子（远景）系列金色电脑+电视插座</t>
  </si>
  <si>
    <t>乙供西门子（远景）系列金色电脑插座</t>
  </si>
  <si>
    <t>乙供西门子（远景）系列报警开关</t>
  </si>
  <si>
    <t>乙供西门子（远景）系列金色USB+五孔插座</t>
  </si>
  <si>
    <t>客卫淋浴房不锈钢划痕，更换淋浴房不锈钢装饰条</t>
  </si>
  <si>
    <t>乙供淋浴不锈钢装饰条，玫瑰金拉丝，10+10+10mm</t>
  </si>
  <si>
    <t>客卫三角阀装饰盖未固定，固定装饰盖</t>
  </si>
  <si>
    <t>西次卧不锈钢门套皮革安装</t>
  </si>
  <si>
    <t>乙供黑皮革</t>
  </si>
  <si>
    <t>卧室二次拆除踢脚线（踢脚线利旧)</t>
  </si>
  <si>
    <t>踢脚线安装</t>
  </si>
  <si>
    <t>东主卫地面未填缝，填缝</t>
  </si>
  <si>
    <t>次卧门口空调洞拆装</t>
  </si>
  <si>
    <t>养水试验</t>
  </si>
  <si>
    <t>电路检修</t>
  </si>
  <si>
    <t>项</t>
  </si>
  <si>
    <t>单独精装保洁</t>
  </si>
  <si>
    <t>维修地板</t>
  </si>
  <si>
    <t>点工</t>
  </si>
  <si>
    <t>日期：</t>
  </si>
  <si>
    <t>工程师确认：</t>
  </si>
  <si>
    <t>成本确认：</t>
  </si>
  <si>
    <t>工程量计算式</t>
  </si>
  <si>
    <t>主材名称及规格</t>
  </si>
  <si>
    <t>维修照片</t>
  </si>
  <si>
    <t>维修前</t>
  </si>
  <si>
    <t>维修中</t>
  </si>
  <si>
    <t>维修后</t>
  </si>
  <si>
    <t>天</t>
  </si>
  <si>
    <t>1*299</t>
  </si>
  <si>
    <t>3-402问题清单</t>
  </si>
  <si>
    <t>幢号</t>
  </si>
  <si>
    <t>房号</t>
  </si>
  <si>
    <t>验房日期</t>
  </si>
  <si>
    <t>验房问题</t>
  </si>
  <si>
    <t>责任单位</t>
  </si>
  <si>
    <t>负责人</t>
  </si>
  <si>
    <t>进户门鞋柜石材划痕</t>
  </si>
  <si>
    <t>品阳</t>
  </si>
  <si>
    <t>客卫石材划痕裂缝打胶粗糙</t>
  </si>
  <si>
    <t>客卫三角阀装饰盖未固定</t>
  </si>
  <si>
    <t>客卫马桶上方瓷砖破损高低不平</t>
  </si>
  <si>
    <t>客卫淋浴房内瓷砖高低不平</t>
  </si>
  <si>
    <t>客卫淋浴房吊顶开裂</t>
  </si>
  <si>
    <t>客卫淋浴房不锈钢划痕</t>
  </si>
  <si>
    <t>客卫淋浴房防滑板破损</t>
  </si>
  <si>
    <t>客卫淋浴房挡水条开裂</t>
  </si>
  <si>
    <t>墙面石材多处裂缝，破损，划痕。</t>
  </si>
  <si>
    <t>整个石材地面坑洼不平从新做树脂镜面</t>
  </si>
  <si>
    <t>东主卧移门大理石破裂踢脚线缝隙过大</t>
  </si>
  <si>
    <t>东主卧阳台石材裂缝</t>
  </si>
  <si>
    <t>东主卧西面墙墙纸划痕</t>
  </si>
  <si>
    <t>东主卧墙面不平</t>
  </si>
  <si>
    <t>东主卧卫生间台面石材开裂</t>
  </si>
  <si>
    <t>东主卧卫生间挡水条裂缝</t>
  </si>
  <si>
    <t>东主卧卫生间拼接角度不够。</t>
  </si>
  <si>
    <t>东主卧卫生间地漏处未填缝</t>
  </si>
  <si>
    <t>东主卧卫生间瓷砖差一块</t>
  </si>
  <si>
    <t>东主卧卫生间墙对面墙纸不平</t>
  </si>
  <si>
    <t>南次卧窗口大理石划痕</t>
  </si>
  <si>
    <t>南次卧硬包不平整</t>
  </si>
  <si>
    <t>南次卧墙面不平整，需更换墙纸</t>
  </si>
  <si>
    <t>南次卧墙纸拼缝过大，墙面不平</t>
  </si>
  <si>
    <t>西主卧软包钉眼，黑皮 破损。</t>
  </si>
  <si>
    <t>西主卧软包插座缝隙大</t>
  </si>
  <si>
    <t>西主卧墙面不平</t>
  </si>
  <si>
    <t>西主卧开关面板划痕</t>
  </si>
  <si>
    <t>西主卧地暖面板破损</t>
  </si>
  <si>
    <t>卫生间台面石材划痕</t>
  </si>
  <si>
    <t>卫生间墙面石材裂缝</t>
  </si>
  <si>
    <t>客厅背景墙需更换。</t>
  </si>
  <si>
    <t>厨房波导线多数破损裂缝。</t>
  </si>
  <si>
    <t>客厅阳台石材多处裂缝。</t>
  </si>
  <si>
    <t>客厅阳台水沟未清理。</t>
  </si>
  <si>
    <t>客厅阳台移门上方石材断裂。</t>
  </si>
  <si>
    <t>东主卧进门处北墙墙面不平，南墙墙面不平</t>
  </si>
  <si>
    <t>客卫淋浴房墙面瓷砖破损</t>
  </si>
  <si>
    <t>玄关开关墙面大理石破损</t>
  </si>
  <si>
    <t>客卫墙面大理石破损</t>
  </si>
  <si>
    <t>客卫洗手台面大理石破损</t>
  </si>
  <si>
    <t>客厅墙面多处大理石破损</t>
  </si>
  <si>
    <t>西主卫地面大理石破损</t>
  </si>
  <si>
    <t>西主卫淋浴房大理石破损</t>
  </si>
  <si>
    <t>西主卫淋浴房大理石发黄</t>
  </si>
  <si>
    <t>西主卫移门边大理石破损</t>
  </si>
  <si>
    <t>过道墙纸拼缝过大，墙面不平，撕除更换墙纸</t>
  </si>
  <si>
    <t>自查</t>
  </si>
  <si>
    <t>西次卧不锈钢门套安装</t>
  </si>
  <si>
    <t>西主卧过道墙纸污染起皱，撕除更换墙纸</t>
  </si>
  <si>
    <t>东主卧踢脚线更换</t>
  </si>
  <si>
    <t>次卧空调洞维修</t>
  </si>
  <si>
    <t>客厅阳台打胶</t>
  </si>
</sst>
</file>

<file path=xl/styles.xml><?xml version="1.0" encoding="utf-8"?>
<styleSheet xmlns="http://schemas.openxmlformats.org/spreadsheetml/2006/main">
  <numFmts count="6">
    <numFmt numFmtId="176" formatCode="#,##0.00_);[Red]\(#,##0.00\)"/>
    <numFmt numFmtId="177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1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name val="微软雅黑"/>
      <charset val="134"/>
    </font>
    <font>
      <b/>
      <sz val="12"/>
      <color indexed="8"/>
      <name val="宋体"/>
      <charset val="134"/>
    </font>
    <font>
      <b/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4"/>
      <color theme="1"/>
      <name val="宋体"/>
      <charset val="134"/>
    </font>
    <font>
      <b/>
      <sz val="14"/>
      <color theme="1"/>
      <name val="宋体"/>
      <charset val="134"/>
      <scheme val="minor"/>
    </font>
    <font>
      <b/>
      <sz val="12"/>
      <name val="宋体"/>
      <charset val="134"/>
    </font>
    <font>
      <sz val="1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sz val="9"/>
      <color indexed="8"/>
      <name val="宋体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0" fillId="20" borderId="11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29" fillId="0" borderId="6" applyNumberFormat="0" applyFill="0" applyAlignment="0" applyProtection="0">
      <alignment vertical="center"/>
    </xf>
    <xf numFmtId="0" fontId="33" fillId="0" borderId="0">
      <alignment vertical="center"/>
    </xf>
    <xf numFmtId="0" fontId="19" fillId="0" borderId="0"/>
    <xf numFmtId="0" fontId="18" fillId="0" borderId="6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7" fillId="14" borderId="9" applyNumberFormat="0" applyAlignment="0" applyProtection="0">
      <alignment vertical="center"/>
    </xf>
    <xf numFmtId="0" fontId="30" fillId="14" borderId="7" applyNumberFormat="0" applyAlignment="0" applyProtection="0">
      <alignment vertical="center"/>
    </xf>
    <xf numFmtId="0" fontId="28" fillId="19" borderId="10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2" fillId="0" borderId="0">
      <alignment vertical="center"/>
    </xf>
    <xf numFmtId="0" fontId="34" fillId="0" borderId="0"/>
    <xf numFmtId="0" fontId="22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19" fillId="0" borderId="0">
      <alignment vertical="center"/>
    </xf>
  </cellStyleXfs>
  <cellXfs count="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77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0" xfId="0" applyFont="1" applyFill="1" applyBorder="1" applyAlignment="1">
      <alignment horizontal="center" vertical="center" wrapText="1"/>
    </xf>
    <xf numFmtId="177" fontId="3" fillId="3" borderId="0" xfId="0" applyNumberFormat="1" applyFont="1" applyFill="1" applyBorder="1" applyAlignment="1">
      <alignment horizontal="center" vertical="center" wrapText="1"/>
    </xf>
    <xf numFmtId="0" fontId="4" fillId="0" borderId="1" xfId="58" applyFont="1" applyFill="1" applyBorder="1" applyAlignment="1">
      <alignment horizontal="center" vertical="center" wrapText="1"/>
    </xf>
    <xf numFmtId="177" fontId="4" fillId="0" borderId="1" xfId="58" applyNumberFormat="1" applyFont="1" applyFill="1" applyBorder="1" applyAlignment="1">
      <alignment horizontal="center" vertical="center" wrapText="1"/>
    </xf>
    <xf numFmtId="176" fontId="4" fillId="0" borderId="1" xfId="58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/>
    <xf numFmtId="0" fontId="6" fillId="0" borderId="1" xfId="0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77" fontId="0" fillId="0" borderId="1" xfId="0" applyNumberFormat="1" applyBorder="1" applyAlignment="1">
      <alignment horizontal="center" vertical="center" wrapText="1"/>
    </xf>
    <xf numFmtId="177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/>
    <xf numFmtId="177" fontId="0" fillId="0" borderId="0" xfId="0" applyNumberFormat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/>
    </xf>
    <xf numFmtId="0" fontId="9" fillId="4" borderId="1" xfId="58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7" fontId="0" fillId="0" borderId="1" xfId="0" applyNumberFormat="1" applyFont="1" applyBorder="1" applyAlignment="1">
      <alignment horizontal="center" vertical="center"/>
    </xf>
    <xf numFmtId="177" fontId="10" fillId="0" borderId="1" xfId="58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0" fontId="10" fillId="0" borderId="3" xfId="58" applyFont="1" applyBorder="1" applyAlignment="1">
      <alignment horizontal="center" vertical="center" wrapText="1"/>
    </xf>
    <xf numFmtId="177" fontId="10" fillId="2" borderId="1" xfId="58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177" fontId="0" fillId="5" borderId="1" xfId="0" applyNumberFormat="1" applyFont="1" applyFill="1" applyBorder="1" applyAlignment="1">
      <alignment horizontal="center" vertical="center"/>
    </xf>
    <xf numFmtId="177" fontId="10" fillId="5" borderId="1" xfId="58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77" fontId="9" fillId="4" borderId="4" xfId="58" applyNumberFormat="1" applyFont="1" applyFill="1" applyBorder="1" applyAlignment="1">
      <alignment horizontal="center" vertical="center" wrapText="1"/>
    </xf>
    <xf numFmtId="0" fontId="9" fillId="4" borderId="4" xfId="58" applyFont="1" applyFill="1" applyBorder="1" applyAlignment="1">
      <alignment horizontal="center" vertical="center" wrapText="1"/>
    </xf>
    <xf numFmtId="177" fontId="0" fillId="0" borderId="4" xfId="0" applyNumberFormat="1" applyFont="1" applyBorder="1" applyAlignment="1">
      <alignment horizontal="center" vertical="center"/>
    </xf>
    <xf numFmtId="177" fontId="13" fillId="0" borderId="1" xfId="58" applyNumberFormat="1" applyFont="1" applyFill="1" applyBorder="1" applyAlignment="1">
      <alignment horizontal="center" vertical="center" wrapText="1"/>
    </xf>
    <xf numFmtId="177" fontId="11" fillId="0" borderId="4" xfId="0" applyNumberFormat="1" applyFont="1" applyBorder="1" applyAlignment="1">
      <alignment horizontal="center" vertical="center"/>
    </xf>
    <xf numFmtId="177" fontId="0" fillId="0" borderId="4" xfId="0" applyNumberFormat="1" applyFont="1" applyFill="1" applyBorder="1" applyAlignment="1">
      <alignment horizontal="center" vertical="center"/>
    </xf>
    <xf numFmtId="177" fontId="14" fillId="5" borderId="4" xfId="58" applyNumberFormat="1" applyFont="1" applyFill="1" applyBorder="1" applyAlignment="1">
      <alignment horizontal="center" vertical="center" wrapText="1"/>
    </xf>
    <xf numFmtId="0" fontId="10" fillId="0" borderId="1" xfId="58" applyFont="1" applyFill="1" applyBorder="1" applyAlignment="1">
      <alignment horizontal="center" vertical="center" wrapText="1"/>
    </xf>
    <xf numFmtId="177" fontId="10" fillId="0" borderId="1" xfId="58" applyNumberFormat="1" applyFon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9" fillId="4" borderId="1" xfId="59" applyFont="1" applyFill="1" applyBorder="1" applyAlignment="1">
      <alignment horizontal="center" vertical="center" wrapText="1"/>
    </xf>
    <xf numFmtId="0" fontId="14" fillId="0" borderId="1" xfId="59" applyFont="1" applyFill="1" applyBorder="1" applyAlignment="1">
      <alignment horizontal="center" vertical="center" wrapText="1"/>
    </xf>
    <xf numFmtId="0" fontId="15" fillId="5" borderId="1" xfId="59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6 2" xfId="20"/>
    <cellStyle name="标题 1" xfId="21" builtinId="16"/>
    <cellStyle name="常规 6 3" xfId="22"/>
    <cellStyle name="0,0_x000d__x000a_NA_x000d__x000a_" xfId="23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常规 2 2 2" xfId="3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常规 54" xfId="45"/>
    <cellStyle name="常规 3 2" xfId="46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常规 2" xfId="56"/>
    <cellStyle name="常规 4" xfId="57"/>
    <cellStyle name="常规_Sheet1" xfId="58"/>
    <cellStyle name="常规_Sheet3" xfId="5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31750</xdr:colOff>
      <xdr:row>0</xdr:row>
      <xdr:rowOff>0</xdr:rowOff>
    </xdr:from>
    <xdr:to>
      <xdr:col>1</xdr:col>
      <xdr:colOff>1440573</xdr:colOff>
      <xdr:row>0</xdr:row>
      <xdr:rowOff>0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750" y="0"/>
          <a:ext cx="20675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188258</xdr:colOff>
      <xdr:row>3</xdr:row>
      <xdr:rowOff>80682</xdr:rowOff>
    </xdr:from>
    <xdr:to>
      <xdr:col>7</xdr:col>
      <xdr:colOff>1214258</xdr:colOff>
      <xdr:row>4</xdr:row>
      <xdr:rowOff>13199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24290" y="939800"/>
          <a:ext cx="1026160" cy="1086485"/>
        </a:xfrm>
        <a:prstGeom prst="rect">
          <a:avLst/>
        </a:prstGeom>
      </xdr:spPr>
    </xdr:pic>
    <xdr:clientData/>
  </xdr:twoCellAnchor>
  <xdr:twoCellAnchor editAs="oneCell">
    <xdr:from>
      <xdr:col>8</xdr:col>
      <xdr:colOff>340659</xdr:colOff>
      <xdr:row>3</xdr:row>
      <xdr:rowOff>62753</xdr:rowOff>
    </xdr:from>
    <xdr:to>
      <xdr:col>8</xdr:col>
      <xdr:colOff>1329391</xdr:colOff>
      <xdr:row>3</xdr:row>
      <xdr:rowOff>1142753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837545" y="921385"/>
          <a:ext cx="988695" cy="1080135"/>
        </a:xfrm>
        <a:prstGeom prst="rect">
          <a:avLst/>
        </a:prstGeom>
      </xdr:spPr>
    </xdr:pic>
    <xdr:clientData/>
  </xdr:twoCellAnchor>
  <xdr:twoCellAnchor editAs="oneCell">
    <xdr:from>
      <xdr:col>9</xdr:col>
      <xdr:colOff>17931</xdr:colOff>
      <xdr:row>3</xdr:row>
      <xdr:rowOff>26894</xdr:rowOff>
    </xdr:from>
    <xdr:to>
      <xdr:col>9</xdr:col>
      <xdr:colOff>1461247</xdr:colOff>
      <xdr:row>3</xdr:row>
      <xdr:rowOff>1106894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275820" y="885825"/>
          <a:ext cx="1443355" cy="1080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Q59"/>
  <sheetViews>
    <sheetView tabSelected="1" view="pageBreakPreview" zoomScale="85" zoomScaleNormal="85" zoomScaleSheetLayoutView="85" workbookViewId="0">
      <pane ySplit="4" topLeftCell="A5" activePane="bottomLeft" state="frozen"/>
      <selection/>
      <selection pane="bottomLeft" activeCell="A58" sqref="A58"/>
    </sheetView>
  </sheetViews>
  <sheetFormatPr defaultColWidth="9" defaultRowHeight="13.5"/>
  <cols>
    <col min="2" max="2" width="25.4416666666667" customWidth="1"/>
    <col min="4" max="4" width="16.4416666666667" customWidth="1"/>
    <col min="5" max="6" width="11.775" style="44" customWidth="1"/>
    <col min="7" max="10" width="12.6666666666667" hidden="1" customWidth="1"/>
    <col min="11" max="11" width="12" hidden="1" customWidth="1"/>
    <col min="12" max="12" width="10.2166666666667" hidden="1" customWidth="1"/>
    <col min="13" max="13" width="9.33333333333333" hidden="1" customWidth="1"/>
    <col min="14" max="14" width="10.1083333333333" customWidth="1"/>
    <col min="15" max="16" width="12.775" customWidth="1"/>
    <col min="17" max="17" width="19.8833333333333" customWidth="1"/>
  </cols>
  <sheetData>
    <row r="1" ht="30.9" customHeight="1" spans="1:17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ht="24.9" customHeight="1" spans="1:17">
      <c r="A2" s="47" t="s">
        <v>1</v>
      </c>
      <c r="B2" s="47" t="s">
        <v>2</v>
      </c>
      <c r="C2" s="47" t="s">
        <v>3</v>
      </c>
      <c r="D2" s="48" t="s">
        <v>4</v>
      </c>
      <c r="E2" s="49" t="s">
        <v>5</v>
      </c>
      <c r="F2" s="49"/>
      <c r="G2" s="47" t="s">
        <v>6</v>
      </c>
      <c r="H2" s="47"/>
      <c r="I2" s="47"/>
      <c r="J2" s="47"/>
      <c r="K2" s="47"/>
      <c r="L2" s="47"/>
      <c r="M2" s="47"/>
      <c r="N2" s="47"/>
      <c r="O2" s="68"/>
      <c r="P2" s="68"/>
      <c r="Q2" s="81" t="s">
        <v>7</v>
      </c>
    </row>
    <row r="3" ht="24.9" customHeight="1" spans="1:17">
      <c r="A3" s="47"/>
      <c r="B3" s="47"/>
      <c r="C3" s="47"/>
      <c r="D3" s="48"/>
      <c r="E3" s="49"/>
      <c r="F3" s="49" t="s">
        <v>8</v>
      </c>
      <c r="G3" s="50" t="s">
        <v>9</v>
      </c>
      <c r="H3" s="50" t="s">
        <v>10</v>
      </c>
      <c r="I3" s="50" t="s">
        <v>11</v>
      </c>
      <c r="J3" s="50" t="s">
        <v>12</v>
      </c>
      <c r="K3" s="50" t="s">
        <v>13</v>
      </c>
      <c r="L3" s="50" t="s">
        <v>14</v>
      </c>
      <c r="M3" s="50" t="s">
        <v>15</v>
      </c>
      <c r="N3" s="50" t="s">
        <v>16</v>
      </c>
      <c r="O3" s="69" t="s">
        <v>17</v>
      </c>
      <c r="P3" s="70" t="s">
        <v>18</v>
      </c>
      <c r="Q3" s="81"/>
    </row>
    <row r="4" ht="24.9" customHeight="1" spans="1:17">
      <c r="A4" s="47"/>
      <c r="B4" s="47"/>
      <c r="C4" s="47"/>
      <c r="D4" s="48"/>
      <c r="E4" s="49"/>
      <c r="F4" s="49" t="s">
        <v>19</v>
      </c>
      <c r="G4" s="50"/>
      <c r="H4" s="50"/>
      <c r="I4" s="50"/>
      <c r="J4" s="50"/>
      <c r="K4" s="50" t="s">
        <v>20</v>
      </c>
      <c r="L4" s="50"/>
      <c r="M4" s="50"/>
      <c r="N4" s="50"/>
      <c r="O4" s="69"/>
      <c r="P4" s="70" t="s">
        <v>21</v>
      </c>
      <c r="Q4" s="81"/>
    </row>
    <row r="5" ht="24.9" hidden="1" customHeight="1" spans="1:17">
      <c r="A5" s="38">
        <v>1</v>
      </c>
      <c r="B5" s="51" t="s">
        <v>22</v>
      </c>
      <c r="C5" s="38" t="s">
        <v>23</v>
      </c>
      <c r="D5" s="51" t="s">
        <v>24</v>
      </c>
      <c r="E5" s="52">
        <v>0</v>
      </c>
      <c r="F5" s="52"/>
      <c r="G5" s="53">
        <v>3</v>
      </c>
      <c r="H5" s="53">
        <v>1</v>
      </c>
      <c r="I5" s="53">
        <v>7</v>
      </c>
      <c r="J5" s="53">
        <v>0</v>
      </c>
      <c r="K5" s="53">
        <f>(I5+J5)*8%</f>
        <v>0.56</v>
      </c>
      <c r="L5" s="53">
        <f>(I5+J5)*1%</f>
        <v>0.07</v>
      </c>
      <c r="M5" s="53">
        <f>(G5+H5+I5+J5+K5+L5)*9%</f>
        <v>1.0467</v>
      </c>
      <c r="N5" s="53">
        <f>G5+H5+I5+J5+K5+L5+M5</f>
        <v>12.6767</v>
      </c>
      <c r="O5" s="71">
        <f>E5*N5</f>
        <v>0</v>
      </c>
      <c r="P5" s="71"/>
      <c r="Q5" s="38"/>
    </row>
    <row r="6" ht="24.9" hidden="1" customHeight="1" spans="1:17">
      <c r="A6" s="38">
        <v>2</v>
      </c>
      <c r="B6" s="51" t="s">
        <v>25</v>
      </c>
      <c r="C6" s="38" t="s">
        <v>23</v>
      </c>
      <c r="D6" s="51" t="s">
        <v>26</v>
      </c>
      <c r="E6" s="52">
        <f>工程量!E5</f>
        <v>0</v>
      </c>
      <c r="F6" s="52"/>
      <c r="G6" s="52">
        <v>1</v>
      </c>
      <c r="H6" s="52">
        <v>0</v>
      </c>
      <c r="I6" s="52">
        <v>6</v>
      </c>
      <c r="J6" s="52">
        <v>0</v>
      </c>
      <c r="K6" s="53">
        <f>(I6+J6)*8%</f>
        <v>0.48</v>
      </c>
      <c r="L6" s="53">
        <f>(I6+J6)*1%</f>
        <v>0.06</v>
      </c>
      <c r="M6" s="53">
        <f>(G6+H6+I6+J6+K6+L6)*9%</f>
        <v>0.6786</v>
      </c>
      <c r="N6" s="53">
        <f>G6+H6+I6+J6+K6+L6+M6</f>
        <v>8.2186</v>
      </c>
      <c r="O6" s="71">
        <f>E6*N6</f>
        <v>0</v>
      </c>
      <c r="P6" s="71"/>
      <c r="Q6" s="38"/>
    </row>
    <row r="7" ht="24.9" hidden="1" customHeight="1" spans="1:17">
      <c r="A7" s="38">
        <v>1</v>
      </c>
      <c r="B7" s="51" t="s">
        <v>27</v>
      </c>
      <c r="C7" s="38" t="s">
        <v>23</v>
      </c>
      <c r="D7" s="51"/>
      <c r="E7" s="54">
        <f>工程量!E7</f>
        <v>0</v>
      </c>
      <c r="F7" s="54"/>
      <c r="G7" s="52">
        <v>0</v>
      </c>
      <c r="H7" s="52">
        <v>0</v>
      </c>
      <c r="I7" s="52">
        <v>7</v>
      </c>
      <c r="J7" s="52">
        <v>1</v>
      </c>
      <c r="K7" s="72">
        <f>(I7+J7)*8%</f>
        <v>0.64</v>
      </c>
      <c r="L7" s="72">
        <f>(I7+J7)*1%</f>
        <v>0.08</v>
      </c>
      <c r="M7" s="72">
        <f>(G7+H7+I7+J7+K7+L7)*9%</f>
        <v>0.7848</v>
      </c>
      <c r="N7" s="72">
        <f>G7+H7+I7+J7+K7+L7+M7</f>
        <v>9.5048</v>
      </c>
      <c r="O7" s="73">
        <f>E7*N7</f>
        <v>0</v>
      </c>
      <c r="P7" s="73"/>
      <c r="Q7" s="38"/>
    </row>
    <row r="8" ht="24.9" hidden="1" customHeight="1" spans="1:17">
      <c r="A8" s="38">
        <v>2</v>
      </c>
      <c r="B8" s="51" t="s">
        <v>28</v>
      </c>
      <c r="C8" s="38" t="s">
        <v>23</v>
      </c>
      <c r="D8" s="51"/>
      <c r="E8" s="52">
        <f>E7</f>
        <v>0</v>
      </c>
      <c r="F8" s="52"/>
      <c r="G8" s="53">
        <v>18</v>
      </c>
      <c r="H8" s="53">
        <v>0</v>
      </c>
      <c r="I8" s="53">
        <v>32</v>
      </c>
      <c r="J8" s="53">
        <v>0</v>
      </c>
      <c r="K8" s="53">
        <f>(I8+J8)*8%</f>
        <v>2.56</v>
      </c>
      <c r="L8" s="53">
        <f>(I8+J8)*1%</f>
        <v>0.32</v>
      </c>
      <c r="M8" s="53">
        <f>(G8+H8+I8+J8+K8+L8)*9%</f>
        <v>4.7592</v>
      </c>
      <c r="N8" s="53">
        <f>G8+H8+I8+J8+K8+L8+M8</f>
        <v>57.6392</v>
      </c>
      <c r="O8" s="71">
        <f>E8*N8</f>
        <v>0</v>
      </c>
      <c r="P8" s="71"/>
      <c r="Q8" s="38"/>
    </row>
    <row r="9" ht="24.9" hidden="1" customHeight="1" spans="1:17">
      <c r="A9" s="38">
        <v>1</v>
      </c>
      <c r="B9" s="51" t="s">
        <v>29</v>
      </c>
      <c r="C9" s="38" t="s">
        <v>23</v>
      </c>
      <c r="D9" s="51"/>
      <c r="E9" s="52">
        <f>工程量!E9+工程量!E13+工程量!E17+工程量!E21</f>
        <v>0</v>
      </c>
      <c r="F9" s="52"/>
      <c r="G9" s="52">
        <v>0</v>
      </c>
      <c r="H9" s="52">
        <v>0</v>
      </c>
      <c r="I9" s="52">
        <v>8</v>
      </c>
      <c r="J9" s="52">
        <v>1</v>
      </c>
      <c r="K9" s="53">
        <f t="shared" ref="K9:K17" si="0">(I9+J9)*8%</f>
        <v>0.72</v>
      </c>
      <c r="L9" s="53">
        <f t="shared" ref="L9:L17" si="1">(I9+J9)*1%</f>
        <v>0.09</v>
      </c>
      <c r="M9" s="53">
        <f t="shared" ref="M9:M17" si="2">(G9+H9+I9+J9+K9+L9)*9%</f>
        <v>0.8829</v>
      </c>
      <c r="N9" s="53">
        <f t="shared" ref="N9:N17" si="3">G9+H9+I9+J9+K9+L9+M9</f>
        <v>10.6929</v>
      </c>
      <c r="O9" s="71">
        <f t="shared" ref="O9:O17" si="4">E9*N9</f>
        <v>0</v>
      </c>
      <c r="P9" s="71"/>
      <c r="Q9" s="38"/>
    </row>
    <row r="10" ht="24.9" hidden="1" customHeight="1" spans="1:17">
      <c r="A10" s="38">
        <v>2</v>
      </c>
      <c r="B10" s="51" t="s">
        <v>30</v>
      </c>
      <c r="C10" s="38" t="s">
        <v>31</v>
      </c>
      <c r="D10" s="51"/>
      <c r="E10" s="52">
        <f>工程量!E12+工程量!E16+工程量!E20+工程量!E24</f>
        <v>0</v>
      </c>
      <c r="F10" s="52"/>
      <c r="G10" s="53">
        <v>0</v>
      </c>
      <c r="H10" s="53">
        <v>0</v>
      </c>
      <c r="I10" s="53">
        <v>16</v>
      </c>
      <c r="J10" s="53">
        <v>0</v>
      </c>
      <c r="K10" s="53">
        <f t="shared" si="0"/>
        <v>1.28</v>
      </c>
      <c r="L10" s="53">
        <f t="shared" si="1"/>
        <v>0.16</v>
      </c>
      <c r="M10" s="53">
        <f t="shared" si="2"/>
        <v>1.5696</v>
      </c>
      <c r="N10" s="53">
        <f t="shared" si="3"/>
        <v>19.0096</v>
      </c>
      <c r="O10" s="71">
        <f t="shared" si="4"/>
        <v>0</v>
      </c>
      <c r="P10" s="71"/>
      <c r="Q10" s="38"/>
    </row>
    <row r="11" ht="24.9" hidden="1" customHeight="1" spans="1:17">
      <c r="A11" s="38">
        <v>3</v>
      </c>
      <c r="B11" s="14" t="s">
        <v>32</v>
      </c>
      <c r="C11" s="38" t="s">
        <v>23</v>
      </c>
      <c r="D11" s="51"/>
      <c r="E11" s="52">
        <f>工程量!E10+工程量!E14+工程量!E18+工程量!E22</f>
        <v>0</v>
      </c>
      <c r="F11" s="52"/>
      <c r="G11" s="52">
        <v>0</v>
      </c>
      <c r="H11" s="52">
        <v>0</v>
      </c>
      <c r="I11" s="52">
        <v>7</v>
      </c>
      <c r="J11" s="52">
        <v>1</v>
      </c>
      <c r="K11" s="53">
        <f t="shared" si="0"/>
        <v>0.64</v>
      </c>
      <c r="L11" s="53">
        <f t="shared" si="1"/>
        <v>0.08</v>
      </c>
      <c r="M11" s="53">
        <f t="shared" si="2"/>
        <v>0.7848</v>
      </c>
      <c r="N11" s="53">
        <f t="shared" si="3"/>
        <v>9.5048</v>
      </c>
      <c r="O11" s="71">
        <f t="shared" si="4"/>
        <v>0</v>
      </c>
      <c r="P11" s="71"/>
      <c r="Q11" s="38"/>
    </row>
    <row r="12" ht="24.9" hidden="1" customHeight="1" spans="1:17">
      <c r="A12" s="38">
        <v>4</v>
      </c>
      <c r="B12" s="51" t="s">
        <v>33</v>
      </c>
      <c r="C12" s="38" t="s">
        <v>23</v>
      </c>
      <c r="D12" s="51"/>
      <c r="E12" s="52">
        <f>E11</f>
        <v>0</v>
      </c>
      <c r="F12" s="52"/>
      <c r="G12" s="52">
        <v>5</v>
      </c>
      <c r="H12" s="52">
        <v>0</v>
      </c>
      <c r="I12" s="52">
        <v>16</v>
      </c>
      <c r="J12" s="52">
        <v>0</v>
      </c>
      <c r="K12" s="53">
        <f t="shared" si="0"/>
        <v>1.28</v>
      </c>
      <c r="L12" s="53">
        <f t="shared" si="1"/>
        <v>0.16</v>
      </c>
      <c r="M12" s="53">
        <f t="shared" si="2"/>
        <v>2.0196</v>
      </c>
      <c r="N12" s="53">
        <f t="shared" si="3"/>
        <v>24.4596</v>
      </c>
      <c r="O12" s="71">
        <f t="shared" si="4"/>
        <v>0</v>
      </c>
      <c r="P12" s="71"/>
      <c r="Q12" s="14"/>
    </row>
    <row r="13" ht="43.95" hidden="1" customHeight="1" spans="1:17">
      <c r="A13" s="38">
        <v>5</v>
      </c>
      <c r="B13" s="14" t="s">
        <v>34</v>
      </c>
      <c r="C13" s="38" t="s">
        <v>23</v>
      </c>
      <c r="D13" s="51"/>
      <c r="E13" s="52">
        <f>工程量!E21</f>
        <v>0</v>
      </c>
      <c r="F13" s="52"/>
      <c r="G13" s="52">
        <f>22*1.2*1.25</f>
        <v>33</v>
      </c>
      <c r="H13" s="52">
        <v>0</v>
      </c>
      <c r="I13" s="52">
        <v>0</v>
      </c>
      <c r="J13" s="52">
        <v>0</v>
      </c>
      <c r="K13" s="53">
        <f t="shared" si="0"/>
        <v>0</v>
      </c>
      <c r="L13" s="53">
        <f t="shared" si="1"/>
        <v>0</v>
      </c>
      <c r="M13" s="53">
        <f t="shared" si="2"/>
        <v>2.97</v>
      </c>
      <c r="N13" s="53">
        <f t="shared" si="3"/>
        <v>35.97</v>
      </c>
      <c r="O13" s="71">
        <f t="shared" si="4"/>
        <v>0</v>
      </c>
      <c r="P13" s="71"/>
      <c r="Q13" s="38"/>
    </row>
    <row r="14" ht="43.95" hidden="1" customHeight="1" spans="1:17">
      <c r="A14" s="38">
        <v>6</v>
      </c>
      <c r="B14" s="14" t="s">
        <v>35</v>
      </c>
      <c r="C14" s="38" t="s">
        <v>23</v>
      </c>
      <c r="D14" s="51"/>
      <c r="E14" s="52">
        <f>工程量!E9+工程量!E13+工程量!E17</f>
        <v>0</v>
      </c>
      <c r="F14" s="52"/>
      <c r="G14" s="52">
        <f>12.66*1.2*1.15</f>
        <v>17.4708</v>
      </c>
      <c r="H14" s="52">
        <v>0</v>
      </c>
      <c r="I14" s="52">
        <v>0</v>
      </c>
      <c r="J14" s="52">
        <v>0</v>
      </c>
      <c r="K14" s="53">
        <f t="shared" si="0"/>
        <v>0</v>
      </c>
      <c r="L14" s="53">
        <f t="shared" si="1"/>
        <v>0</v>
      </c>
      <c r="M14" s="53">
        <f t="shared" si="2"/>
        <v>1.572372</v>
      </c>
      <c r="N14" s="53">
        <f t="shared" si="3"/>
        <v>19.043172</v>
      </c>
      <c r="O14" s="71">
        <f t="shared" si="4"/>
        <v>0</v>
      </c>
      <c r="P14" s="71"/>
      <c r="Q14" s="38"/>
    </row>
    <row r="15" ht="24.9" hidden="1" customHeight="1" spans="1:17">
      <c r="A15" s="38">
        <v>7</v>
      </c>
      <c r="B15" s="51" t="s">
        <v>36</v>
      </c>
      <c r="C15" s="38" t="s">
        <v>23</v>
      </c>
      <c r="D15" s="51"/>
      <c r="E15" s="52">
        <f>E9</f>
        <v>0</v>
      </c>
      <c r="F15" s="52"/>
      <c r="G15" s="52">
        <v>0</v>
      </c>
      <c r="H15" s="52">
        <v>3.5</v>
      </c>
      <c r="I15" s="52">
        <v>25</v>
      </c>
      <c r="J15" s="52">
        <v>0</v>
      </c>
      <c r="K15" s="53">
        <f t="shared" si="0"/>
        <v>2</v>
      </c>
      <c r="L15" s="53">
        <f t="shared" si="1"/>
        <v>0.25</v>
      </c>
      <c r="M15" s="53">
        <f t="shared" si="2"/>
        <v>2.7675</v>
      </c>
      <c r="N15" s="53">
        <f t="shared" si="3"/>
        <v>33.5175</v>
      </c>
      <c r="O15" s="71">
        <f t="shared" si="4"/>
        <v>0</v>
      </c>
      <c r="P15" s="71"/>
      <c r="Q15" s="14"/>
    </row>
    <row r="16" s="43" customFormat="1" ht="24.9" hidden="1" customHeight="1" spans="1:17">
      <c r="A16" s="38">
        <v>8</v>
      </c>
      <c r="B16" s="9" t="s">
        <v>37</v>
      </c>
      <c r="C16" s="38" t="s">
        <v>38</v>
      </c>
      <c r="D16" s="7"/>
      <c r="E16" s="55">
        <f>E17*2</f>
        <v>0</v>
      </c>
      <c r="F16" s="55"/>
      <c r="G16" s="53">
        <v>1.1</v>
      </c>
      <c r="H16" s="53">
        <v>0</v>
      </c>
      <c r="I16" s="53">
        <v>3.2</v>
      </c>
      <c r="J16" s="53">
        <v>0</v>
      </c>
      <c r="K16" s="53">
        <f t="shared" si="0"/>
        <v>0.256</v>
      </c>
      <c r="L16" s="53">
        <f t="shared" si="1"/>
        <v>0.032</v>
      </c>
      <c r="M16" s="53">
        <f t="shared" si="2"/>
        <v>0.41292</v>
      </c>
      <c r="N16" s="53">
        <f t="shared" si="3"/>
        <v>5.00092</v>
      </c>
      <c r="O16" s="71">
        <f t="shared" si="4"/>
        <v>0</v>
      </c>
      <c r="P16" s="71"/>
      <c r="Q16" s="82"/>
    </row>
    <row r="17" ht="24.9" hidden="1" customHeight="1" spans="1:17">
      <c r="A17" s="38">
        <v>9</v>
      </c>
      <c r="B17" s="51" t="s">
        <v>39</v>
      </c>
      <c r="C17" s="38" t="s">
        <v>38</v>
      </c>
      <c r="D17" s="51"/>
      <c r="E17" s="52">
        <f>工程量!E11+工程量!E15+工程量!E19+工程量!E23</f>
        <v>0</v>
      </c>
      <c r="F17" s="52"/>
      <c r="G17" s="52">
        <v>4</v>
      </c>
      <c r="H17" s="52">
        <v>0</v>
      </c>
      <c r="I17" s="52">
        <v>8</v>
      </c>
      <c r="J17" s="52">
        <v>0</v>
      </c>
      <c r="K17" s="53">
        <f t="shared" si="0"/>
        <v>0.64</v>
      </c>
      <c r="L17" s="53">
        <f t="shared" si="1"/>
        <v>0.08</v>
      </c>
      <c r="M17" s="53">
        <f t="shared" si="2"/>
        <v>1.1448</v>
      </c>
      <c r="N17" s="53">
        <f t="shared" si="3"/>
        <v>13.8648</v>
      </c>
      <c r="O17" s="71">
        <f t="shared" si="4"/>
        <v>0</v>
      </c>
      <c r="P17" s="71"/>
      <c r="Q17" s="14"/>
    </row>
    <row r="18" ht="24.9" hidden="1" customHeight="1" spans="1:17">
      <c r="A18" s="38">
        <v>1</v>
      </c>
      <c r="B18" s="51" t="s">
        <v>30</v>
      </c>
      <c r="C18" s="38" t="s">
        <v>31</v>
      </c>
      <c r="D18" s="51"/>
      <c r="E18" s="52">
        <f>工程量!E28+工程量!E31+工程量!E34+工程量!E37+工程量!E40</f>
        <v>0</v>
      </c>
      <c r="F18" s="52"/>
      <c r="G18" s="53">
        <v>0</v>
      </c>
      <c r="H18" s="53">
        <v>0</v>
      </c>
      <c r="I18" s="53">
        <v>16</v>
      </c>
      <c r="J18" s="53">
        <v>0</v>
      </c>
      <c r="K18" s="53">
        <f>(I18+J18)*8%</f>
        <v>1.28</v>
      </c>
      <c r="L18" s="53">
        <f>(I18+J18)*1%</f>
        <v>0.16</v>
      </c>
      <c r="M18" s="53">
        <f>(G18+H18+I18+J18+K18+L18)*9%</f>
        <v>1.5696</v>
      </c>
      <c r="N18" s="53">
        <f>G18+H18+I18+J18+K18+L18+M18</f>
        <v>19.0096</v>
      </c>
      <c r="O18" s="71">
        <f>E18*N18</f>
        <v>0</v>
      </c>
      <c r="P18" s="71"/>
      <c r="Q18" s="38"/>
    </row>
    <row r="19" ht="24.9" hidden="1" customHeight="1" spans="1:17">
      <c r="A19" s="38">
        <v>2</v>
      </c>
      <c r="B19" s="51" t="s">
        <v>40</v>
      </c>
      <c r="C19" s="38" t="s">
        <v>23</v>
      </c>
      <c r="D19" s="51"/>
      <c r="E19" s="52">
        <f>工程量!E26+工程量!E29+工程量!E32+工程量!E35+工程量!E38</f>
        <v>0</v>
      </c>
      <c r="F19" s="52"/>
      <c r="G19" s="52">
        <v>0</v>
      </c>
      <c r="H19" s="52">
        <v>8</v>
      </c>
      <c r="I19" s="52">
        <v>60</v>
      </c>
      <c r="J19" s="52">
        <v>5</v>
      </c>
      <c r="K19" s="53">
        <f>(I19+J19)*8%</f>
        <v>5.2</v>
      </c>
      <c r="L19" s="53">
        <f>(I19+J19)*1%</f>
        <v>0.65</v>
      </c>
      <c r="M19" s="53">
        <f>(G19+H19+I19+J19+K19+L19)*9%</f>
        <v>7.0965</v>
      </c>
      <c r="N19" s="53">
        <f>G19+H19+I19+J19+K19+L19+M19</f>
        <v>85.9465</v>
      </c>
      <c r="O19" s="71">
        <f>E19*N19</f>
        <v>0</v>
      </c>
      <c r="P19" s="71"/>
      <c r="Q19" s="14"/>
    </row>
    <row r="20" ht="42" hidden="1" customHeight="1" spans="1:17">
      <c r="A20" s="38">
        <v>3</v>
      </c>
      <c r="B20" s="14" t="s">
        <v>41</v>
      </c>
      <c r="C20" s="38" t="s">
        <v>23</v>
      </c>
      <c r="D20" s="51"/>
      <c r="E20" s="52">
        <f>工程量!E26+工程量!E29+工程量!E32</f>
        <v>0</v>
      </c>
      <c r="F20" s="52"/>
      <c r="G20" s="52">
        <f>54*1.2*1.15</f>
        <v>74.52</v>
      </c>
      <c r="H20" s="52">
        <v>0</v>
      </c>
      <c r="I20" s="52">
        <v>0</v>
      </c>
      <c r="J20" s="52">
        <v>0</v>
      </c>
      <c r="K20" s="53">
        <f>(I20+J20)*8%</f>
        <v>0</v>
      </c>
      <c r="L20" s="53">
        <f>(I20+J20)*1%</f>
        <v>0</v>
      </c>
      <c r="M20" s="53">
        <f>(G20+H20+I20+J20+K20+L20)*9%</f>
        <v>6.7068</v>
      </c>
      <c r="N20" s="53">
        <f>G20+H20+I20+J20+K20+L20+M20</f>
        <v>81.2268</v>
      </c>
      <c r="O20" s="71">
        <f>E20*N20</f>
        <v>0</v>
      </c>
      <c r="P20" s="71"/>
      <c r="Q20" s="14"/>
    </row>
    <row r="21" ht="42" hidden="1" customHeight="1" spans="1:17">
      <c r="A21" s="38">
        <v>4</v>
      </c>
      <c r="B21" s="14" t="s">
        <v>42</v>
      </c>
      <c r="C21" s="38" t="s">
        <v>23</v>
      </c>
      <c r="D21" s="51"/>
      <c r="E21" s="52">
        <f>工程量!E35</f>
        <v>0</v>
      </c>
      <c r="F21" s="52"/>
      <c r="G21" s="52">
        <f>60*1.2*1.15</f>
        <v>82.8</v>
      </c>
      <c r="H21" s="52">
        <v>0</v>
      </c>
      <c r="I21" s="52">
        <v>0</v>
      </c>
      <c r="J21" s="52">
        <v>0</v>
      </c>
      <c r="K21" s="53">
        <f>(I21+J21)*8%</f>
        <v>0</v>
      </c>
      <c r="L21" s="53">
        <f>(I21+J21)*1%</f>
        <v>0</v>
      </c>
      <c r="M21" s="53">
        <f>(G21+H21+I21+J21+K21+L21)*9%</f>
        <v>7.452</v>
      </c>
      <c r="N21" s="53">
        <f>G21+H21+I21+J21+K21+L21+M21</f>
        <v>90.252</v>
      </c>
      <c r="O21" s="71">
        <f>E21*N21</f>
        <v>0</v>
      </c>
      <c r="P21" s="71"/>
      <c r="Q21" s="14"/>
    </row>
    <row r="22" ht="42" hidden="1" customHeight="1" spans="1:17">
      <c r="A22" s="38">
        <v>5</v>
      </c>
      <c r="B22" s="14" t="s">
        <v>43</v>
      </c>
      <c r="C22" s="38" t="s">
        <v>23</v>
      </c>
      <c r="D22" s="51"/>
      <c r="E22" s="52">
        <f>工程量!E38</f>
        <v>0</v>
      </c>
      <c r="F22" s="52"/>
      <c r="G22" s="38">
        <f>40*1.2*1.15</f>
        <v>55.2</v>
      </c>
      <c r="H22" s="52">
        <v>0</v>
      </c>
      <c r="I22" s="52">
        <v>0</v>
      </c>
      <c r="J22" s="52">
        <v>0</v>
      </c>
      <c r="K22" s="53">
        <f>(I22+J22)*8%</f>
        <v>0</v>
      </c>
      <c r="L22" s="53">
        <f>(I22+J22)*1%</f>
        <v>0</v>
      </c>
      <c r="M22" s="53">
        <f>(G22+H22+I22+J22+K22+L22)*9%</f>
        <v>4.968</v>
      </c>
      <c r="N22" s="53">
        <f>G22+H22+I22+J22+K22+L22+M22</f>
        <v>60.168</v>
      </c>
      <c r="O22" s="71">
        <f>E22*N22</f>
        <v>0</v>
      </c>
      <c r="P22" s="71"/>
      <c r="Q22" s="14"/>
    </row>
    <row r="23" ht="24.9" hidden="1" customHeight="1" spans="1:17">
      <c r="A23" s="38">
        <v>6</v>
      </c>
      <c r="B23" s="51" t="s">
        <v>44</v>
      </c>
      <c r="C23" s="38" t="s">
        <v>38</v>
      </c>
      <c r="D23" s="51"/>
      <c r="E23" s="52">
        <f>工程量!E27+工程量!E30+工程量!E33+工程量!E36+工程量!E39</f>
        <v>0</v>
      </c>
      <c r="F23" s="52"/>
      <c r="G23" s="53">
        <v>0</v>
      </c>
      <c r="H23" s="53">
        <v>0</v>
      </c>
      <c r="I23" s="53">
        <v>15</v>
      </c>
      <c r="J23" s="53">
        <v>0</v>
      </c>
      <c r="K23" s="53">
        <f>(I23+J23)*8%</f>
        <v>1.2</v>
      </c>
      <c r="L23" s="53">
        <f>(I23+J23)*1%</f>
        <v>0.15</v>
      </c>
      <c r="M23" s="53">
        <f>(G23+H23+I23+J23+K23+L23)*9%</f>
        <v>1.4715</v>
      </c>
      <c r="N23" s="53">
        <f>G23+H23+I23+J23+K23+L23+M23</f>
        <v>17.8215</v>
      </c>
      <c r="O23" s="71">
        <f>E23*N23</f>
        <v>0</v>
      </c>
      <c r="P23" s="71"/>
      <c r="Q23" s="14"/>
    </row>
    <row r="24" ht="31.05" hidden="1" customHeight="1" spans="1:17">
      <c r="A24" s="38">
        <v>7</v>
      </c>
      <c r="B24" s="9" t="s">
        <v>45</v>
      </c>
      <c r="C24" s="38" t="s">
        <v>38</v>
      </c>
      <c r="D24" s="51"/>
      <c r="E24" s="52">
        <f>E23</f>
        <v>0</v>
      </c>
      <c r="F24" s="52"/>
      <c r="G24" s="53">
        <v>15</v>
      </c>
      <c r="H24" s="53">
        <v>0</v>
      </c>
      <c r="I24" s="53">
        <v>0</v>
      </c>
      <c r="J24" s="53">
        <v>0</v>
      </c>
      <c r="K24" s="53">
        <f>(I24+J24)*8%</f>
        <v>0</v>
      </c>
      <c r="L24" s="53">
        <f>(I24+J24)*1%</f>
        <v>0</v>
      </c>
      <c r="M24" s="53">
        <f>(G24+H24+I24+J24+K24+L24)*9%</f>
        <v>1.35</v>
      </c>
      <c r="N24" s="53">
        <f>G24+H24+I24+J24+K24+L24+M24</f>
        <v>16.35</v>
      </c>
      <c r="O24" s="71">
        <f>E24*N24</f>
        <v>0</v>
      </c>
      <c r="P24" s="71"/>
      <c r="Q24" s="14"/>
    </row>
    <row r="25" ht="24.9" hidden="1" customHeight="1" spans="1:17">
      <c r="A25" s="38">
        <v>1</v>
      </c>
      <c r="B25" s="51" t="s">
        <v>46</v>
      </c>
      <c r="C25" s="38" t="s">
        <v>23</v>
      </c>
      <c r="D25" s="51"/>
      <c r="E25" s="52">
        <f>工程量!E42+工程量!E43+工程量!E44+工程量!E45+工程量!E46+工程量!E47+工程量!E48+工程量!E49+工程量!E50+工程量!E51+工程量!E54+工程量!E55</f>
        <v>0</v>
      </c>
      <c r="F25" s="52"/>
      <c r="G25" s="53">
        <v>13</v>
      </c>
      <c r="H25" s="53">
        <v>3</v>
      </c>
      <c r="I25" s="53">
        <v>18</v>
      </c>
      <c r="J25" s="53">
        <v>6</v>
      </c>
      <c r="K25" s="53">
        <f>(I25+J25)*8%</f>
        <v>1.92</v>
      </c>
      <c r="L25" s="53">
        <f>(I25+J25)*1%</f>
        <v>0.24</v>
      </c>
      <c r="M25" s="53">
        <f>(G25+H25+I25+J25+K25+L25)*9%</f>
        <v>3.7944</v>
      </c>
      <c r="N25" s="53">
        <f>G25+H25+I25+J25+K25+L25+M25</f>
        <v>45.9544</v>
      </c>
      <c r="O25" s="71">
        <f>E25*N25</f>
        <v>0</v>
      </c>
      <c r="P25" s="71"/>
      <c r="Q25" s="14"/>
    </row>
    <row r="26" ht="34.05" hidden="1" customHeight="1" spans="1:17">
      <c r="A26" s="38">
        <v>2</v>
      </c>
      <c r="B26" s="14" t="s">
        <v>47</v>
      </c>
      <c r="C26" s="38" t="s">
        <v>23</v>
      </c>
      <c r="D26" s="51"/>
      <c r="E26" s="55">
        <f>工程量!E53</f>
        <v>0</v>
      </c>
      <c r="F26" s="55"/>
      <c r="G26" s="53">
        <v>19.3</v>
      </c>
      <c r="H26" s="53">
        <v>4.1</v>
      </c>
      <c r="I26" s="53">
        <v>26.5</v>
      </c>
      <c r="J26" s="53">
        <v>7.4</v>
      </c>
      <c r="K26" s="53">
        <f>(I26+J26)*8%</f>
        <v>2.712</v>
      </c>
      <c r="L26" s="53">
        <f>(I26+J26)*1%</f>
        <v>0.339</v>
      </c>
      <c r="M26" s="53">
        <f>(G26+H26+I26+J26+K26+L26)*9%</f>
        <v>5.43159</v>
      </c>
      <c r="N26" s="53">
        <f>G26+H26+I26+J26+K26+L26+M26</f>
        <v>65.78259</v>
      </c>
      <c r="O26" s="74">
        <f>E26*N26</f>
        <v>0</v>
      </c>
      <c r="P26" s="74"/>
      <c r="Q26" s="13"/>
    </row>
    <row r="27" ht="24.9" hidden="1" customHeight="1" spans="1:17">
      <c r="A27" s="38">
        <v>3</v>
      </c>
      <c r="B27" s="14" t="s">
        <v>48</v>
      </c>
      <c r="C27" s="38" t="s">
        <v>49</v>
      </c>
      <c r="D27" s="51"/>
      <c r="E27" s="52">
        <f>工程量!E52</f>
        <v>0</v>
      </c>
      <c r="F27" s="52"/>
      <c r="G27" s="53">
        <v>12.1</v>
      </c>
      <c r="H27" s="53">
        <v>0</v>
      </c>
      <c r="I27" s="53">
        <v>6.3</v>
      </c>
      <c r="J27" s="53">
        <v>0</v>
      </c>
      <c r="K27" s="53">
        <f>(I27+J27)*8%</f>
        <v>0.504</v>
      </c>
      <c r="L27" s="53">
        <f>(I27+J27)*1%</f>
        <v>0.063</v>
      </c>
      <c r="M27" s="53">
        <f>(G27+H27+I27+J27+K27+L27)*9%</f>
        <v>1.70703</v>
      </c>
      <c r="N27" s="53">
        <f>G27+H27+I27+J27+K27+L27+M27</f>
        <v>20.67403</v>
      </c>
      <c r="O27" s="71">
        <f>E27*N27</f>
        <v>0</v>
      </c>
      <c r="P27" s="71"/>
      <c r="Q27" s="14"/>
    </row>
    <row r="28" ht="24.9" hidden="1" customHeight="1" spans="1:17">
      <c r="A28" s="38">
        <v>1</v>
      </c>
      <c r="B28" s="51" t="s">
        <v>50</v>
      </c>
      <c r="C28" s="38" t="s">
        <v>23</v>
      </c>
      <c r="D28" s="51"/>
      <c r="E28" s="52">
        <f>工程量!E57+工程量!E58+工程量!E59</f>
        <v>0</v>
      </c>
      <c r="F28" s="52"/>
      <c r="G28" s="52">
        <v>0</v>
      </c>
      <c r="H28" s="52">
        <v>0</v>
      </c>
      <c r="I28" s="52">
        <v>21</v>
      </c>
      <c r="J28" s="52">
        <v>2</v>
      </c>
      <c r="K28" s="53">
        <f>(I28+J28)*8%</f>
        <v>1.84</v>
      </c>
      <c r="L28" s="53">
        <f>(I28+J28)*1%</f>
        <v>0.23</v>
      </c>
      <c r="M28" s="53">
        <f>(G28+H28+I28+J28+K28+L28)*9%</f>
        <v>2.2563</v>
      </c>
      <c r="N28" s="53">
        <f>G28+H28+I28+J28+K28+L28+M28</f>
        <v>27.3263</v>
      </c>
      <c r="O28" s="71">
        <f>E28*N28</f>
        <v>0</v>
      </c>
      <c r="P28" s="71"/>
      <c r="Q28" s="14"/>
    </row>
    <row r="29" ht="33" hidden="1" customHeight="1" spans="1:17">
      <c r="A29" s="38">
        <v>2</v>
      </c>
      <c r="B29" s="14" t="s">
        <v>51</v>
      </c>
      <c r="C29" s="38" t="s">
        <v>23</v>
      </c>
      <c r="D29" s="51"/>
      <c r="E29" s="52">
        <f>E28</f>
        <v>0</v>
      </c>
      <c r="F29" s="52"/>
      <c r="G29" s="52">
        <f>125*1.1*1.2</f>
        <v>165</v>
      </c>
      <c r="H29" s="52">
        <v>0</v>
      </c>
      <c r="I29" s="52">
        <v>0</v>
      </c>
      <c r="J29" s="52">
        <v>0</v>
      </c>
      <c r="K29" s="53">
        <f>(I29+J29)*8%</f>
        <v>0</v>
      </c>
      <c r="L29" s="53">
        <f>(I29+J29)*1%</f>
        <v>0</v>
      </c>
      <c r="M29" s="53">
        <f>(G29+H29+I29+J29+K29+L29)*9%</f>
        <v>14.85</v>
      </c>
      <c r="N29" s="53">
        <f>G29+H29+I29+J29+K29+L29+M29</f>
        <v>179.85</v>
      </c>
      <c r="O29" s="71">
        <f>E29*N29</f>
        <v>0</v>
      </c>
      <c r="P29" s="71"/>
      <c r="Q29" s="14"/>
    </row>
    <row r="30" ht="24.9" hidden="1" customHeight="1" spans="1:17">
      <c r="A30" s="38">
        <v>3</v>
      </c>
      <c r="B30" s="51" t="s">
        <v>52</v>
      </c>
      <c r="C30" s="38" t="s">
        <v>23</v>
      </c>
      <c r="D30" s="51"/>
      <c r="E30" s="52">
        <f>E28</f>
        <v>0</v>
      </c>
      <c r="F30" s="52"/>
      <c r="G30" s="53">
        <v>9</v>
      </c>
      <c r="H30" s="53">
        <v>5</v>
      </c>
      <c r="I30" s="53">
        <v>16</v>
      </c>
      <c r="J30" s="53">
        <v>2</v>
      </c>
      <c r="K30" s="53">
        <f>(I30+J30)*8%</f>
        <v>1.44</v>
      </c>
      <c r="L30" s="53">
        <f>(I30+J30)*1%</f>
        <v>0.18</v>
      </c>
      <c r="M30" s="53">
        <f>(G30+H30+I30+J30+K30+L30)*9%</f>
        <v>3.0258</v>
      </c>
      <c r="N30" s="53">
        <f>G30+H30+I30+J30+K30+L30+M30</f>
        <v>36.6458</v>
      </c>
      <c r="O30" s="71">
        <f>E30*N30</f>
        <v>0</v>
      </c>
      <c r="P30" s="71"/>
      <c r="Q30" s="14"/>
    </row>
    <row r="31" ht="24.9" hidden="1" customHeight="1" spans="1:17">
      <c r="A31" s="56">
        <v>4</v>
      </c>
      <c r="B31" s="51" t="s">
        <v>53</v>
      </c>
      <c r="C31" s="38" t="s">
        <v>23</v>
      </c>
      <c r="D31" s="51"/>
      <c r="E31" s="52">
        <f>E28</f>
        <v>0</v>
      </c>
      <c r="F31" s="52"/>
      <c r="G31" s="57">
        <v>0</v>
      </c>
      <c r="H31" s="57">
        <v>15</v>
      </c>
      <c r="I31" s="57">
        <v>65</v>
      </c>
      <c r="J31" s="57">
        <v>0</v>
      </c>
      <c r="K31" s="53">
        <f>(I31+J31)*8%</f>
        <v>5.2</v>
      </c>
      <c r="L31" s="53">
        <f>(I31+J31)*1%</f>
        <v>0.65</v>
      </c>
      <c r="M31" s="53">
        <f>(G31+H31+I31+J31+K31+L31)*9%</f>
        <v>7.7265</v>
      </c>
      <c r="N31" s="53">
        <f>G31+H31+I31+J31+K31+L31+M31</f>
        <v>93.5765</v>
      </c>
      <c r="O31" s="71">
        <f>E31*N31</f>
        <v>0</v>
      </c>
      <c r="P31" s="71"/>
      <c r="Q31" s="14"/>
    </row>
    <row r="32" ht="24.9" hidden="1" customHeight="1" spans="1:17">
      <c r="A32" s="58">
        <v>1</v>
      </c>
      <c r="B32" s="59" t="s">
        <v>54</v>
      </c>
      <c r="C32" s="38" t="s">
        <v>38</v>
      </c>
      <c r="D32" s="51"/>
      <c r="E32" s="52">
        <f>E33*2</f>
        <v>0</v>
      </c>
      <c r="F32" s="52"/>
      <c r="G32" s="53">
        <v>1.1</v>
      </c>
      <c r="H32" s="53">
        <v>0</v>
      </c>
      <c r="I32" s="53">
        <v>3.2</v>
      </c>
      <c r="J32" s="53">
        <v>0</v>
      </c>
      <c r="K32" s="53">
        <f t="shared" ref="K32:K40" si="5">(I32+J32)*8%</f>
        <v>0.256</v>
      </c>
      <c r="L32" s="53">
        <f t="shared" ref="L32:L40" si="6">(I32+J32)*1%</f>
        <v>0.032</v>
      </c>
      <c r="M32" s="53">
        <f t="shared" ref="M32:M40" si="7">(G32+H32+I32+J32+K32+L32)*9%</f>
        <v>0.41292</v>
      </c>
      <c r="N32" s="53">
        <f t="shared" ref="N32:N40" si="8">G32+H32+I32+J32+K32+L32+M32</f>
        <v>5.00092</v>
      </c>
      <c r="O32" s="71">
        <f t="shared" ref="O32:O40" si="9">E32*N32</f>
        <v>0</v>
      </c>
      <c r="P32" s="71"/>
      <c r="Q32" s="14"/>
    </row>
    <row r="33" ht="24.9" hidden="1" customHeight="1" spans="1:17">
      <c r="A33" s="56">
        <v>2</v>
      </c>
      <c r="B33" s="51" t="s">
        <v>39</v>
      </c>
      <c r="C33" s="38" t="s">
        <v>38</v>
      </c>
      <c r="D33" s="51"/>
      <c r="E33" s="52">
        <f>工程量!E61+工程量!E62+工程量!E63+工程量!E64+工程量!E65</f>
        <v>0</v>
      </c>
      <c r="F33" s="52"/>
      <c r="G33" s="53">
        <v>4</v>
      </c>
      <c r="H33" s="53">
        <v>0</v>
      </c>
      <c r="I33" s="53">
        <v>8</v>
      </c>
      <c r="J33" s="53">
        <v>0</v>
      </c>
      <c r="K33" s="53">
        <f t="shared" si="5"/>
        <v>0.64</v>
      </c>
      <c r="L33" s="53">
        <f t="shared" si="6"/>
        <v>0.08</v>
      </c>
      <c r="M33" s="53">
        <f t="shared" si="7"/>
        <v>1.1448</v>
      </c>
      <c r="N33" s="53">
        <f t="shared" si="8"/>
        <v>13.8648</v>
      </c>
      <c r="O33" s="71">
        <f t="shared" si="9"/>
        <v>0</v>
      </c>
      <c r="P33" s="71"/>
      <c r="Q33" s="14"/>
    </row>
    <row r="34" ht="24.9" customHeight="1" spans="1:17">
      <c r="A34" s="60" t="s">
        <v>55</v>
      </c>
      <c r="B34" s="61" t="s">
        <v>56</v>
      </c>
      <c r="C34" s="62"/>
      <c r="D34" s="63"/>
      <c r="E34" s="64"/>
      <c r="F34" s="64"/>
      <c r="G34" s="65"/>
      <c r="H34" s="65"/>
      <c r="I34" s="65"/>
      <c r="J34" s="65"/>
      <c r="K34" s="65"/>
      <c r="L34" s="65"/>
      <c r="M34" s="65"/>
      <c r="N34" s="65"/>
      <c r="O34" s="75"/>
      <c r="P34" s="75"/>
      <c r="Q34" s="83"/>
    </row>
    <row r="35" ht="36" hidden="1" customHeight="1" spans="1:17">
      <c r="A35" s="38">
        <v>1</v>
      </c>
      <c r="B35" s="14" t="s">
        <v>57</v>
      </c>
      <c r="C35" s="38" t="s">
        <v>31</v>
      </c>
      <c r="D35" s="51"/>
      <c r="E35" s="52">
        <f>工程量!E67</f>
        <v>0</v>
      </c>
      <c r="F35" s="52"/>
      <c r="G35" s="53">
        <v>0</v>
      </c>
      <c r="H35" s="53">
        <v>0</v>
      </c>
      <c r="I35" s="53">
        <v>16</v>
      </c>
      <c r="J35" s="53">
        <v>0</v>
      </c>
      <c r="K35" s="53">
        <f t="shared" si="5"/>
        <v>1.28</v>
      </c>
      <c r="L35" s="53">
        <f t="shared" si="6"/>
        <v>0.16</v>
      </c>
      <c r="M35" s="53">
        <f t="shared" si="7"/>
        <v>1.5696</v>
      </c>
      <c r="N35" s="53">
        <f t="shared" si="8"/>
        <v>19.0096</v>
      </c>
      <c r="O35" s="71">
        <f t="shared" si="9"/>
        <v>0</v>
      </c>
      <c r="P35" s="71"/>
      <c r="Q35" s="84"/>
    </row>
    <row r="36" ht="34.95" hidden="1" customHeight="1" spans="1:17">
      <c r="A36" s="38">
        <v>2</v>
      </c>
      <c r="B36" s="14" t="s">
        <v>58</v>
      </c>
      <c r="C36" s="38" t="s">
        <v>31</v>
      </c>
      <c r="D36" s="51"/>
      <c r="E36" s="52">
        <f>工程量!E55</f>
        <v>0</v>
      </c>
      <c r="F36" s="52"/>
      <c r="G36" s="52">
        <v>45</v>
      </c>
      <c r="H36" s="52">
        <v>0</v>
      </c>
      <c r="I36" s="52">
        <v>0</v>
      </c>
      <c r="J36" s="52">
        <v>0</v>
      </c>
      <c r="K36" s="53">
        <f t="shared" si="5"/>
        <v>0</v>
      </c>
      <c r="L36" s="53">
        <f t="shared" si="6"/>
        <v>0</v>
      </c>
      <c r="M36" s="53">
        <f t="shared" si="7"/>
        <v>4.05</v>
      </c>
      <c r="N36" s="53">
        <f t="shared" si="8"/>
        <v>49.05</v>
      </c>
      <c r="O36" s="71">
        <f t="shared" si="9"/>
        <v>0</v>
      </c>
      <c r="P36" s="71"/>
      <c r="Q36" s="38"/>
    </row>
    <row r="37" ht="37.05" hidden="1" customHeight="1" spans="1:17">
      <c r="A37" s="38">
        <v>3</v>
      </c>
      <c r="B37" s="14" t="s">
        <v>59</v>
      </c>
      <c r="C37" s="38" t="s">
        <v>31</v>
      </c>
      <c r="D37" s="51"/>
      <c r="E37" s="52">
        <f>工程量!E56</f>
        <v>0</v>
      </c>
      <c r="F37" s="52"/>
      <c r="G37" s="52">
        <v>72</v>
      </c>
      <c r="H37" s="52">
        <v>0</v>
      </c>
      <c r="I37" s="52">
        <v>0</v>
      </c>
      <c r="J37" s="52">
        <v>0</v>
      </c>
      <c r="K37" s="53">
        <f t="shared" si="5"/>
        <v>0</v>
      </c>
      <c r="L37" s="53">
        <f t="shared" si="6"/>
        <v>0</v>
      </c>
      <c r="M37" s="53">
        <f t="shared" si="7"/>
        <v>6.48</v>
      </c>
      <c r="N37" s="53">
        <f t="shared" si="8"/>
        <v>78.48</v>
      </c>
      <c r="O37" s="71">
        <f t="shared" si="9"/>
        <v>0</v>
      </c>
      <c r="P37" s="71"/>
      <c r="Q37" s="38"/>
    </row>
    <row r="38" ht="34.95" hidden="1" customHeight="1" spans="1:17">
      <c r="A38" s="38">
        <v>4</v>
      </c>
      <c r="B38" s="14" t="s">
        <v>60</v>
      </c>
      <c r="C38" s="38" t="s">
        <v>31</v>
      </c>
      <c r="D38" s="51"/>
      <c r="E38" s="52">
        <f>工程量!E57</f>
        <v>0</v>
      </c>
      <c r="F38" s="52"/>
      <c r="G38" s="52">
        <v>55</v>
      </c>
      <c r="H38" s="52">
        <v>0</v>
      </c>
      <c r="I38" s="52">
        <v>0</v>
      </c>
      <c r="J38" s="52">
        <v>0</v>
      </c>
      <c r="K38" s="53">
        <f t="shared" si="5"/>
        <v>0</v>
      </c>
      <c r="L38" s="53">
        <f t="shared" si="6"/>
        <v>0</v>
      </c>
      <c r="M38" s="53">
        <f t="shared" si="7"/>
        <v>4.95</v>
      </c>
      <c r="N38" s="53">
        <f t="shared" si="8"/>
        <v>59.95</v>
      </c>
      <c r="O38" s="71">
        <f t="shared" si="9"/>
        <v>0</v>
      </c>
      <c r="P38" s="71"/>
      <c r="Q38" s="38"/>
    </row>
    <row r="39" ht="34.95" hidden="1" customHeight="1" spans="1:17">
      <c r="A39" s="38">
        <v>5</v>
      </c>
      <c r="B39" s="14" t="s">
        <v>61</v>
      </c>
      <c r="C39" s="38" t="s">
        <v>31</v>
      </c>
      <c r="D39" s="51"/>
      <c r="E39" s="52">
        <f>工程量!E58</f>
        <v>0</v>
      </c>
      <c r="F39" s="52"/>
      <c r="G39" s="52">
        <v>60</v>
      </c>
      <c r="H39" s="52">
        <v>0</v>
      </c>
      <c r="I39" s="52">
        <v>0</v>
      </c>
      <c r="J39" s="52">
        <v>0</v>
      </c>
      <c r="K39" s="53">
        <f t="shared" si="5"/>
        <v>0</v>
      </c>
      <c r="L39" s="53">
        <f t="shared" si="6"/>
        <v>0</v>
      </c>
      <c r="M39" s="53">
        <f t="shared" si="7"/>
        <v>5.4</v>
      </c>
      <c r="N39" s="53">
        <f t="shared" si="8"/>
        <v>65.4</v>
      </c>
      <c r="O39" s="71">
        <f t="shared" si="9"/>
        <v>0</v>
      </c>
      <c r="P39" s="71"/>
      <c r="Q39" s="38"/>
    </row>
    <row r="40" ht="31.95" hidden="1" customHeight="1" spans="1:17">
      <c r="A40" s="38">
        <v>6</v>
      </c>
      <c r="B40" s="14" t="s">
        <v>62</v>
      </c>
      <c r="C40" s="38" t="s">
        <v>31</v>
      </c>
      <c r="D40" s="51"/>
      <c r="E40" s="52">
        <f>工程量!E59</f>
        <v>0</v>
      </c>
      <c r="F40" s="52"/>
      <c r="G40" s="52">
        <v>66</v>
      </c>
      <c r="H40" s="52">
        <v>0</v>
      </c>
      <c r="I40" s="52">
        <v>0</v>
      </c>
      <c r="J40" s="52">
        <v>0</v>
      </c>
      <c r="K40" s="53">
        <f t="shared" si="5"/>
        <v>0</v>
      </c>
      <c r="L40" s="53">
        <f t="shared" si="6"/>
        <v>0</v>
      </c>
      <c r="M40" s="53">
        <f t="shared" si="7"/>
        <v>5.94</v>
      </c>
      <c r="N40" s="53">
        <f t="shared" si="8"/>
        <v>71.94</v>
      </c>
      <c r="O40" s="71">
        <f t="shared" si="9"/>
        <v>0</v>
      </c>
      <c r="P40" s="71"/>
      <c r="Q40" s="38"/>
    </row>
    <row r="41" ht="37.05" hidden="1" customHeight="1" spans="1:17">
      <c r="A41" s="38">
        <v>7</v>
      </c>
      <c r="B41" s="13" t="s">
        <v>63</v>
      </c>
      <c r="C41" s="38" t="s">
        <v>38</v>
      </c>
      <c r="D41" s="51"/>
      <c r="E41" s="52">
        <f>工程量!E68</f>
        <v>0</v>
      </c>
      <c r="F41" s="52"/>
      <c r="G41" s="53">
        <v>0</v>
      </c>
      <c r="H41" s="53">
        <v>0</v>
      </c>
      <c r="I41" s="53">
        <v>15</v>
      </c>
      <c r="J41" s="53">
        <v>0</v>
      </c>
      <c r="K41" s="53">
        <f t="shared" ref="K41:K52" si="10">(I41+J41)*8%</f>
        <v>1.2</v>
      </c>
      <c r="L41" s="53">
        <f t="shared" ref="L41:L52" si="11">(I41+J41)*1%</f>
        <v>0.15</v>
      </c>
      <c r="M41" s="53">
        <f t="shared" ref="M41:M52" si="12">(G41+H41+I41+J41+K41+L41)*9%</f>
        <v>1.4715</v>
      </c>
      <c r="N41" s="53">
        <f t="shared" ref="N41:N52" si="13">G41+H41+I41+J41+K41+L41+M41</f>
        <v>17.8215</v>
      </c>
      <c r="O41" s="71">
        <f t="shared" ref="O41:O52" si="14">E41*N41</f>
        <v>0</v>
      </c>
      <c r="P41" s="71"/>
      <c r="Q41" s="14"/>
    </row>
    <row r="42" ht="37.05" hidden="1" customHeight="1" spans="1:17">
      <c r="A42" s="38">
        <v>8</v>
      </c>
      <c r="B42" s="13" t="s">
        <v>64</v>
      </c>
      <c r="C42" s="38" t="s">
        <v>38</v>
      </c>
      <c r="D42" s="51"/>
      <c r="E42" s="52">
        <f>E41</f>
        <v>0</v>
      </c>
      <c r="F42" s="52"/>
      <c r="G42" s="53">
        <v>15</v>
      </c>
      <c r="H42" s="53">
        <v>0</v>
      </c>
      <c r="I42" s="53">
        <v>0</v>
      </c>
      <c r="J42" s="53">
        <v>0</v>
      </c>
      <c r="K42" s="53">
        <f t="shared" si="10"/>
        <v>0</v>
      </c>
      <c r="L42" s="53">
        <f t="shared" si="11"/>
        <v>0</v>
      </c>
      <c r="M42" s="53">
        <f t="shared" si="12"/>
        <v>1.35</v>
      </c>
      <c r="N42" s="53">
        <f t="shared" si="13"/>
        <v>16.35</v>
      </c>
      <c r="O42" s="71">
        <f t="shared" si="14"/>
        <v>0</v>
      </c>
      <c r="P42" s="71"/>
      <c r="Q42" s="14"/>
    </row>
    <row r="43" ht="30" hidden="1" customHeight="1" spans="1:17">
      <c r="A43" s="38">
        <v>9</v>
      </c>
      <c r="B43" s="13" t="s">
        <v>65</v>
      </c>
      <c r="C43" s="38" t="s">
        <v>31</v>
      </c>
      <c r="D43" s="51"/>
      <c r="E43" s="52">
        <f>工程量!E69</f>
        <v>0</v>
      </c>
      <c r="F43" s="52"/>
      <c r="G43" s="53">
        <v>0</v>
      </c>
      <c r="H43" s="53">
        <v>0</v>
      </c>
      <c r="I43" s="53">
        <v>4</v>
      </c>
      <c r="J43" s="53">
        <v>0</v>
      </c>
      <c r="K43" s="53">
        <f t="shared" si="10"/>
        <v>0.32</v>
      </c>
      <c r="L43" s="53">
        <f t="shared" si="11"/>
        <v>0.04</v>
      </c>
      <c r="M43" s="53">
        <f t="shared" si="12"/>
        <v>0.3924</v>
      </c>
      <c r="N43" s="53">
        <f t="shared" si="13"/>
        <v>4.7524</v>
      </c>
      <c r="O43" s="71">
        <f t="shared" si="14"/>
        <v>0</v>
      </c>
      <c r="P43" s="71"/>
      <c r="Q43" s="14"/>
    </row>
    <row r="44" ht="22.05" hidden="1" customHeight="1" spans="1:17">
      <c r="A44" s="38">
        <v>10</v>
      </c>
      <c r="B44" s="13" t="s">
        <v>66</v>
      </c>
      <c r="C44" s="38" t="s">
        <v>38</v>
      </c>
      <c r="D44" s="51"/>
      <c r="E44" s="54">
        <f>工程量!E70</f>
        <v>0</v>
      </c>
      <c r="F44" s="54"/>
      <c r="G44" s="53">
        <v>0</v>
      </c>
      <c r="H44" s="53">
        <v>0</v>
      </c>
      <c r="I44" s="53">
        <v>10</v>
      </c>
      <c r="J44" s="53">
        <v>0</v>
      </c>
      <c r="K44" s="53">
        <f t="shared" si="10"/>
        <v>0.8</v>
      </c>
      <c r="L44" s="53">
        <f t="shared" si="11"/>
        <v>0.1</v>
      </c>
      <c r="M44" s="53">
        <f t="shared" si="12"/>
        <v>0.981</v>
      </c>
      <c r="N44" s="53">
        <f t="shared" si="13"/>
        <v>11.881</v>
      </c>
      <c r="O44" s="71">
        <f t="shared" si="14"/>
        <v>0</v>
      </c>
      <c r="P44" s="71"/>
      <c r="Q44" s="38"/>
    </row>
    <row r="45" ht="24.9" hidden="1" customHeight="1" spans="1:17">
      <c r="A45" s="38">
        <v>11</v>
      </c>
      <c r="B45" s="15" t="s">
        <v>67</v>
      </c>
      <c r="C45" s="38" t="s">
        <v>38</v>
      </c>
      <c r="D45" s="51"/>
      <c r="E45" s="52">
        <f>E44</f>
        <v>0</v>
      </c>
      <c r="F45" s="52"/>
      <c r="G45" s="52">
        <v>12</v>
      </c>
      <c r="H45" s="52">
        <v>0</v>
      </c>
      <c r="I45" s="52">
        <v>0</v>
      </c>
      <c r="J45" s="52">
        <v>0</v>
      </c>
      <c r="K45" s="53">
        <f t="shared" si="10"/>
        <v>0</v>
      </c>
      <c r="L45" s="53">
        <f t="shared" si="11"/>
        <v>0</v>
      </c>
      <c r="M45" s="53">
        <f t="shared" si="12"/>
        <v>1.08</v>
      </c>
      <c r="N45" s="53">
        <f t="shared" si="13"/>
        <v>13.08</v>
      </c>
      <c r="O45" s="71">
        <f t="shared" si="14"/>
        <v>0</v>
      </c>
      <c r="P45" s="71"/>
      <c r="Q45" s="14"/>
    </row>
    <row r="46" ht="28.95" hidden="1" customHeight="1" spans="1:17">
      <c r="A46" s="38">
        <v>12</v>
      </c>
      <c r="B46" s="13" t="s">
        <v>68</v>
      </c>
      <c r="C46" s="38" t="s">
        <v>38</v>
      </c>
      <c r="D46" s="51"/>
      <c r="E46" s="52">
        <f>工程量!E71</f>
        <v>0</v>
      </c>
      <c r="F46" s="52"/>
      <c r="G46" s="52">
        <v>0</v>
      </c>
      <c r="H46" s="52">
        <v>0</v>
      </c>
      <c r="I46" s="52">
        <v>10</v>
      </c>
      <c r="J46" s="52">
        <v>0</v>
      </c>
      <c r="K46" s="53">
        <f t="shared" si="10"/>
        <v>0.8</v>
      </c>
      <c r="L46" s="53">
        <f t="shared" si="11"/>
        <v>0.1</v>
      </c>
      <c r="M46" s="53">
        <f t="shared" si="12"/>
        <v>0.981</v>
      </c>
      <c r="N46" s="53">
        <f t="shared" si="13"/>
        <v>11.881</v>
      </c>
      <c r="O46" s="71">
        <f t="shared" si="14"/>
        <v>0</v>
      </c>
      <c r="P46" s="71"/>
      <c r="Q46" s="14"/>
    </row>
    <row r="47" ht="24.9" hidden="1" customHeight="1" spans="1:17">
      <c r="A47" s="38">
        <v>13</v>
      </c>
      <c r="B47" s="15" t="s">
        <v>69</v>
      </c>
      <c r="C47" s="38" t="s">
        <v>38</v>
      </c>
      <c r="D47" s="51"/>
      <c r="E47" s="52">
        <f>E46</f>
        <v>0</v>
      </c>
      <c r="F47" s="52"/>
      <c r="G47" s="52">
        <v>0</v>
      </c>
      <c r="H47" s="52">
        <v>0</v>
      </c>
      <c r="I47" s="52">
        <v>9</v>
      </c>
      <c r="J47" s="52">
        <v>0</v>
      </c>
      <c r="K47" s="53">
        <f t="shared" si="10"/>
        <v>0.72</v>
      </c>
      <c r="L47" s="53">
        <f t="shared" si="11"/>
        <v>0.09</v>
      </c>
      <c r="M47" s="53">
        <f t="shared" si="12"/>
        <v>0.8829</v>
      </c>
      <c r="N47" s="53">
        <f t="shared" si="13"/>
        <v>10.6929</v>
      </c>
      <c r="O47" s="71">
        <f t="shared" si="14"/>
        <v>0</v>
      </c>
      <c r="P47" s="71"/>
      <c r="Q47" s="14"/>
    </row>
    <row r="48" ht="24.9" hidden="1" customHeight="1" spans="1:17">
      <c r="A48" s="38">
        <v>14</v>
      </c>
      <c r="B48" s="59" t="s">
        <v>54</v>
      </c>
      <c r="C48" s="38" t="s">
        <v>38</v>
      </c>
      <c r="D48" s="51"/>
      <c r="E48" s="52">
        <f>E49*2</f>
        <v>0</v>
      </c>
      <c r="F48" s="52"/>
      <c r="G48" s="53">
        <v>1.1</v>
      </c>
      <c r="H48" s="53">
        <v>0</v>
      </c>
      <c r="I48" s="53">
        <v>3.2</v>
      </c>
      <c r="J48" s="53">
        <v>0</v>
      </c>
      <c r="K48" s="53">
        <f t="shared" si="10"/>
        <v>0.256</v>
      </c>
      <c r="L48" s="53">
        <f t="shared" si="11"/>
        <v>0.032</v>
      </c>
      <c r="M48" s="53">
        <f t="shared" si="12"/>
        <v>0.41292</v>
      </c>
      <c r="N48" s="53">
        <f t="shared" si="13"/>
        <v>5.00092</v>
      </c>
      <c r="O48" s="71">
        <f t="shared" si="14"/>
        <v>0</v>
      </c>
      <c r="P48" s="71"/>
      <c r="Q48" s="14"/>
    </row>
    <row r="49" ht="24.9" hidden="1" customHeight="1" spans="1:17">
      <c r="A49" s="38">
        <v>15</v>
      </c>
      <c r="B49" s="51" t="s">
        <v>39</v>
      </c>
      <c r="C49" s="38" t="s">
        <v>38</v>
      </c>
      <c r="D49" s="51"/>
      <c r="E49" s="52">
        <f>E46</f>
        <v>0</v>
      </c>
      <c r="F49" s="52"/>
      <c r="G49" s="53">
        <v>4</v>
      </c>
      <c r="H49" s="53">
        <v>0</v>
      </c>
      <c r="I49" s="53">
        <v>8</v>
      </c>
      <c r="J49" s="53">
        <v>0</v>
      </c>
      <c r="K49" s="53">
        <f t="shared" si="10"/>
        <v>0.64</v>
      </c>
      <c r="L49" s="53">
        <f t="shared" si="11"/>
        <v>0.08</v>
      </c>
      <c r="M49" s="53">
        <f t="shared" si="12"/>
        <v>1.1448</v>
      </c>
      <c r="N49" s="53">
        <f t="shared" si="13"/>
        <v>13.8648</v>
      </c>
      <c r="O49" s="71">
        <f t="shared" si="14"/>
        <v>0</v>
      </c>
      <c r="P49" s="71"/>
      <c r="Q49" s="14"/>
    </row>
    <row r="50" ht="21" hidden="1" customHeight="1" spans="1:17">
      <c r="A50" s="38">
        <v>16</v>
      </c>
      <c r="B50" s="15" t="s">
        <v>70</v>
      </c>
      <c r="C50" s="38" t="s">
        <v>38</v>
      </c>
      <c r="D50" s="51"/>
      <c r="E50" s="55">
        <f>工程量!E72</f>
        <v>0</v>
      </c>
      <c r="F50" s="55"/>
      <c r="G50" s="52">
        <v>0.9</v>
      </c>
      <c r="H50" s="52">
        <v>0</v>
      </c>
      <c r="I50" s="52">
        <v>2.8</v>
      </c>
      <c r="J50" s="52">
        <v>0</v>
      </c>
      <c r="K50" s="76">
        <f t="shared" si="10"/>
        <v>0.224</v>
      </c>
      <c r="L50" s="76">
        <f t="shared" si="11"/>
        <v>0.028</v>
      </c>
      <c r="M50" s="53">
        <f t="shared" si="12"/>
        <v>0.35568</v>
      </c>
      <c r="N50" s="53">
        <f t="shared" si="13"/>
        <v>4.30768</v>
      </c>
      <c r="O50" s="74">
        <f t="shared" si="14"/>
        <v>0</v>
      </c>
      <c r="P50" s="74"/>
      <c r="Q50" s="13"/>
    </row>
    <row r="51" ht="24.9" hidden="1" customHeight="1" spans="1:17">
      <c r="A51" s="38">
        <v>17</v>
      </c>
      <c r="B51" s="51" t="s">
        <v>71</v>
      </c>
      <c r="C51" s="38" t="s">
        <v>31</v>
      </c>
      <c r="D51" s="51"/>
      <c r="E51" s="52">
        <f>工程量!E73</f>
        <v>0</v>
      </c>
      <c r="F51" s="52"/>
      <c r="G51" s="53">
        <v>0</v>
      </c>
      <c r="H51" s="53">
        <v>0</v>
      </c>
      <c r="I51" s="53">
        <v>24</v>
      </c>
      <c r="J51" s="53">
        <v>0</v>
      </c>
      <c r="K51" s="53">
        <f t="shared" si="10"/>
        <v>1.92</v>
      </c>
      <c r="L51" s="53">
        <f t="shared" si="11"/>
        <v>0.24</v>
      </c>
      <c r="M51" s="53">
        <f t="shared" si="12"/>
        <v>2.3544</v>
      </c>
      <c r="N51" s="53">
        <f t="shared" si="13"/>
        <v>28.5144</v>
      </c>
      <c r="O51" s="71">
        <f t="shared" si="14"/>
        <v>0</v>
      </c>
      <c r="P51" s="71"/>
      <c r="Q51" s="14"/>
    </row>
    <row r="52" ht="24.9" hidden="1" customHeight="1" spans="1:17">
      <c r="A52" s="38">
        <v>18</v>
      </c>
      <c r="B52" s="51" t="s">
        <v>28</v>
      </c>
      <c r="C52" s="38" t="s">
        <v>23</v>
      </c>
      <c r="D52" s="51"/>
      <c r="E52" s="52">
        <f>E51</f>
        <v>0</v>
      </c>
      <c r="F52" s="52"/>
      <c r="G52" s="53">
        <v>18</v>
      </c>
      <c r="H52" s="53">
        <v>0</v>
      </c>
      <c r="I52" s="53">
        <v>32</v>
      </c>
      <c r="J52" s="53">
        <v>0</v>
      </c>
      <c r="K52" s="53">
        <f t="shared" si="10"/>
        <v>2.56</v>
      </c>
      <c r="L52" s="53">
        <f t="shared" si="11"/>
        <v>0.32</v>
      </c>
      <c r="M52" s="53">
        <f t="shared" si="12"/>
        <v>4.7592</v>
      </c>
      <c r="N52" s="53">
        <f t="shared" si="13"/>
        <v>57.6392</v>
      </c>
      <c r="O52" s="71">
        <f t="shared" si="14"/>
        <v>0</v>
      </c>
      <c r="P52" s="71"/>
      <c r="Q52" s="38"/>
    </row>
    <row r="53" ht="22.05" hidden="1" customHeight="1" spans="1:17">
      <c r="A53" s="38">
        <v>19</v>
      </c>
      <c r="B53" s="51" t="s">
        <v>72</v>
      </c>
      <c r="C53" s="38" t="s">
        <v>23</v>
      </c>
      <c r="D53" s="51"/>
      <c r="E53" s="52">
        <f>工程量!E74</f>
        <v>0</v>
      </c>
      <c r="F53" s="52"/>
      <c r="G53" s="52">
        <v>0</v>
      </c>
      <c r="H53" s="52">
        <v>0</v>
      </c>
      <c r="I53" s="52">
        <v>5</v>
      </c>
      <c r="J53" s="52">
        <v>0</v>
      </c>
      <c r="K53" s="53">
        <f t="shared" ref="K53:K55" si="15">(I53+J53)*8%</f>
        <v>0.4</v>
      </c>
      <c r="L53" s="53">
        <f t="shared" ref="L53:L55" si="16">(I53+J53)*1%</f>
        <v>0.05</v>
      </c>
      <c r="M53" s="53">
        <f t="shared" ref="M53:M55" si="17">(G53+H53+I53+J53+K53+L53)*9%</f>
        <v>0.4905</v>
      </c>
      <c r="N53" s="53">
        <f t="shared" ref="N53:N55" si="18">G53+H53+I53+J53+K53+L53+M53</f>
        <v>5.9405</v>
      </c>
      <c r="O53" s="71">
        <f t="shared" ref="O53:O56" si="19">E53*N53</f>
        <v>0</v>
      </c>
      <c r="P53" s="71"/>
      <c r="Q53" s="38"/>
    </row>
    <row r="54" ht="22.05" hidden="1" customHeight="1" spans="1:17">
      <c r="A54" s="38">
        <v>20</v>
      </c>
      <c r="B54" s="51" t="s">
        <v>73</v>
      </c>
      <c r="C54" s="38" t="s">
        <v>74</v>
      </c>
      <c r="D54" s="51"/>
      <c r="E54" s="52">
        <f>工程量!E75</f>
        <v>0</v>
      </c>
      <c r="F54" s="52"/>
      <c r="G54" s="52">
        <v>0</v>
      </c>
      <c r="H54" s="52">
        <v>0</v>
      </c>
      <c r="I54" s="52">
        <v>100</v>
      </c>
      <c r="J54" s="52">
        <v>0</v>
      </c>
      <c r="K54" s="53">
        <f t="shared" si="15"/>
        <v>8</v>
      </c>
      <c r="L54" s="53">
        <f t="shared" si="16"/>
        <v>1</v>
      </c>
      <c r="M54" s="53">
        <f t="shared" si="17"/>
        <v>9.81</v>
      </c>
      <c r="N54" s="53">
        <f t="shared" si="18"/>
        <v>118.81</v>
      </c>
      <c r="O54" s="71">
        <f t="shared" si="19"/>
        <v>0</v>
      </c>
      <c r="P54" s="71"/>
      <c r="Q54" s="38"/>
    </row>
    <row r="55" ht="24.9" hidden="1" customHeight="1" spans="1:17">
      <c r="A55" s="38">
        <v>21</v>
      </c>
      <c r="B55" s="14" t="s">
        <v>75</v>
      </c>
      <c r="C55" s="38" t="s">
        <v>23</v>
      </c>
      <c r="D55" s="14"/>
      <c r="E55" s="52">
        <f>工程量!E76</f>
        <v>0</v>
      </c>
      <c r="F55" s="52"/>
      <c r="G55" s="52">
        <v>0</v>
      </c>
      <c r="H55" s="52">
        <v>0</v>
      </c>
      <c r="I55" s="52">
        <v>10.09</v>
      </c>
      <c r="J55" s="52">
        <v>0</v>
      </c>
      <c r="K55" s="53">
        <f t="shared" si="15"/>
        <v>0.8072</v>
      </c>
      <c r="L55" s="53">
        <f t="shared" si="16"/>
        <v>0.1009</v>
      </c>
      <c r="M55" s="53">
        <f t="shared" si="17"/>
        <v>0.989829</v>
      </c>
      <c r="N55" s="53">
        <f t="shared" si="18"/>
        <v>11.987929</v>
      </c>
      <c r="O55" s="71">
        <f t="shared" si="19"/>
        <v>0</v>
      </c>
      <c r="P55" s="71"/>
      <c r="Q55" s="14"/>
    </row>
    <row r="56" ht="24.9" customHeight="1" spans="1:17">
      <c r="A56" s="38">
        <v>1</v>
      </c>
      <c r="B56" s="66" t="s">
        <v>76</v>
      </c>
      <c r="C56" s="67" t="s">
        <v>77</v>
      </c>
      <c r="D56" s="14"/>
      <c r="E56" s="54">
        <v>1</v>
      </c>
      <c r="F56" s="54"/>
      <c r="G56" s="54"/>
      <c r="H56" s="54"/>
      <c r="I56" s="54"/>
      <c r="J56" s="54"/>
      <c r="K56" s="77"/>
      <c r="L56" s="77"/>
      <c r="M56" s="77"/>
      <c r="N56" s="77">
        <v>299</v>
      </c>
      <c r="O56" s="78">
        <f t="shared" si="19"/>
        <v>299</v>
      </c>
      <c r="P56" s="71"/>
      <c r="Q56" s="14"/>
    </row>
    <row r="57" ht="24.9" customHeight="1" spans="1:17">
      <c r="A57" s="38"/>
      <c r="B57" s="38" t="s">
        <v>17</v>
      </c>
      <c r="C57" s="38"/>
      <c r="D57" s="51"/>
      <c r="E57" s="52"/>
      <c r="F57" s="52"/>
      <c r="G57" s="52"/>
      <c r="H57" s="52"/>
      <c r="I57" s="52"/>
      <c r="J57" s="52"/>
      <c r="K57" s="53"/>
      <c r="L57" s="53"/>
      <c r="M57" s="53"/>
      <c r="N57" s="53"/>
      <c r="O57" s="71">
        <f>SUM(O52:O56)</f>
        <v>299</v>
      </c>
      <c r="P57" s="71"/>
      <c r="Q57" s="38"/>
    </row>
    <row r="58" ht="28.95" customHeight="1" spans="14:17">
      <c r="N58" s="79" t="s">
        <v>78</v>
      </c>
      <c r="O58" s="79"/>
      <c r="P58" s="80" t="s">
        <v>79</v>
      </c>
      <c r="Q58" s="79"/>
    </row>
    <row r="59" ht="28.95" customHeight="1" spans="14:17">
      <c r="N59" s="79" t="s">
        <v>78</v>
      </c>
      <c r="O59" s="79"/>
      <c r="P59" s="80" t="s">
        <v>80</v>
      </c>
      <c r="Q59" s="79"/>
    </row>
  </sheetData>
  <autoFilter ref="A2:Q59">
    <filterColumn colId="4">
      <filters blank="1">
        <filter val="1.00"/>
        <filter val="工程量"/>
      </filters>
    </filterColumn>
    <extLst/>
  </autoFilter>
  <mergeCells count="16">
    <mergeCell ref="A1:Q1"/>
    <mergeCell ref="G2:O2"/>
    <mergeCell ref="K4:L4"/>
    <mergeCell ref="A2:A4"/>
    <mergeCell ref="B2:B4"/>
    <mergeCell ref="C2:C4"/>
    <mergeCell ref="D2:D4"/>
    <mergeCell ref="E2:E4"/>
    <mergeCell ref="G3:G4"/>
    <mergeCell ref="H3:H4"/>
    <mergeCell ref="I3:I4"/>
    <mergeCell ref="J3:J4"/>
    <mergeCell ref="M3:M4"/>
    <mergeCell ref="N3:N4"/>
    <mergeCell ref="O3:O4"/>
    <mergeCell ref="Q2:Q4"/>
  </mergeCells>
  <pageMargins left="0.751388888888889" right="0.751388888888889" top="0.393055555555556" bottom="0.511805555555556" header="0.5" footer="0.5"/>
  <pageSetup paperSize="9" scale="63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83"/>
  <sheetViews>
    <sheetView view="pageBreakPreview" zoomScale="85" zoomScaleNormal="100" zoomScaleSheetLayoutView="85" workbookViewId="0">
      <pane ySplit="3" topLeftCell="A4" activePane="bottomLeft" state="frozen"/>
      <selection/>
      <selection pane="bottomLeft" activeCell="A1" sqref="A1:J1"/>
    </sheetView>
  </sheetViews>
  <sheetFormatPr defaultColWidth="13.3333333333333" defaultRowHeight="13.5"/>
  <cols>
    <col min="1" max="1" width="8.775" style="17" customWidth="1"/>
    <col min="2" max="2" width="18.775" style="18" customWidth="1"/>
    <col min="3" max="3" width="4.44166666666667" style="17" customWidth="1"/>
    <col min="4" max="4" width="23.3333333333333" style="18" customWidth="1"/>
    <col min="5" max="5" width="19.2166666666667" style="19" customWidth="1"/>
    <col min="6" max="6" width="23.6666666666667" style="20" customWidth="1"/>
    <col min="7" max="7" width="16.4416666666667" style="3" customWidth="1"/>
    <col min="8" max="10" width="23.1083333333333" style="3" customWidth="1"/>
  </cols>
  <sheetData>
    <row r="1" ht="27.45" customHeight="1" spans="1:10">
      <c r="A1" s="21" t="s">
        <v>0</v>
      </c>
      <c r="B1" s="21"/>
      <c r="C1" s="21"/>
      <c r="D1" s="21"/>
      <c r="E1" s="22"/>
      <c r="F1" s="21"/>
      <c r="G1" s="21"/>
      <c r="H1" s="21"/>
      <c r="I1" s="21"/>
      <c r="J1" s="21"/>
    </row>
    <row r="2" ht="20.1" customHeight="1" spans="1:10">
      <c r="A2" s="23" t="s">
        <v>1</v>
      </c>
      <c r="B2" s="23" t="s">
        <v>2</v>
      </c>
      <c r="C2" s="23" t="s">
        <v>3</v>
      </c>
      <c r="D2" s="23" t="s">
        <v>4</v>
      </c>
      <c r="E2" s="24" t="s">
        <v>5</v>
      </c>
      <c r="F2" s="25" t="s">
        <v>81</v>
      </c>
      <c r="G2" s="26" t="s">
        <v>82</v>
      </c>
      <c r="H2" s="26" t="s">
        <v>83</v>
      </c>
      <c r="I2" s="26"/>
      <c r="J2" s="26"/>
    </row>
    <row r="3" ht="20.1" customHeight="1" spans="1:10">
      <c r="A3" s="23"/>
      <c r="B3" s="23"/>
      <c r="C3" s="23"/>
      <c r="D3" s="23"/>
      <c r="E3" s="24"/>
      <c r="F3" s="25"/>
      <c r="G3" s="26"/>
      <c r="H3" s="26" t="s">
        <v>84</v>
      </c>
      <c r="I3" s="26" t="s">
        <v>85</v>
      </c>
      <c r="J3" s="26" t="s">
        <v>86</v>
      </c>
    </row>
    <row r="4" ht="90.9" customHeight="1" spans="1:10">
      <c r="A4" s="5">
        <v>1</v>
      </c>
      <c r="B4" s="15" t="s">
        <v>76</v>
      </c>
      <c r="C4" s="5" t="s">
        <v>87</v>
      </c>
      <c r="D4" s="15" t="s">
        <v>76</v>
      </c>
      <c r="E4" s="27" t="s">
        <v>77</v>
      </c>
      <c r="F4" s="5" t="s">
        <v>88</v>
      </c>
      <c r="G4" s="28"/>
      <c r="H4" s="29"/>
      <c r="I4" s="29"/>
      <c r="J4" s="29"/>
    </row>
    <row r="5" s="3" customFormat="1" ht="90.9" customHeight="1" spans="1:10">
      <c r="A5" s="5"/>
      <c r="B5" s="15"/>
      <c r="C5" s="5"/>
      <c r="D5" s="15"/>
      <c r="E5" s="27"/>
      <c r="F5" s="27"/>
      <c r="G5" s="30"/>
      <c r="H5" s="31"/>
      <c r="I5" s="31"/>
      <c r="J5" s="31"/>
    </row>
    <row r="6" s="3" customFormat="1" ht="28.95" customHeight="1" spans="1:10">
      <c r="A6" s="26"/>
      <c r="B6" s="32"/>
      <c r="C6" s="32"/>
      <c r="D6" s="15"/>
      <c r="E6" s="27"/>
      <c r="F6" s="5"/>
      <c r="G6" s="30"/>
      <c r="H6" s="31"/>
      <c r="I6" s="31"/>
      <c r="J6" s="31"/>
    </row>
    <row r="7" s="3" customFormat="1" ht="90.9" customHeight="1" spans="1:10">
      <c r="A7" s="5"/>
      <c r="B7" s="9"/>
      <c r="C7" s="5"/>
      <c r="D7" s="15"/>
      <c r="E7" s="33"/>
      <c r="F7" s="30"/>
      <c r="G7" s="30"/>
      <c r="H7" s="31"/>
      <c r="I7" s="31"/>
      <c r="J7" s="31"/>
    </row>
    <row r="8" s="3" customFormat="1" ht="28.95" customHeight="1" spans="1:10">
      <c r="A8" s="26"/>
      <c r="B8" s="32"/>
      <c r="C8" s="32"/>
      <c r="D8" s="15"/>
      <c r="E8" s="27"/>
      <c r="F8" s="5"/>
      <c r="G8" s="30"/>
      <c r="H8" s="31"/>
      <c r="I8" s="31"/>
      <c r="J8" s="31"/>
    </row>
    <row r="9" s="3" customFormat="1" ht="90.9" customHeight="1" spans="1:10">
      <c r="A9" s="5"/>
      <c r="B9" s="9"/>
      <c r="C9" s="5"/>
      <c r="D9" s="15"/>
      <c r="E9" s="27"/>
      <c r="F9" s="5"/>
      <c r="G9" s="9"/>
      <c r="H9" s="31"/>
      <c r="I9" s="31"/>
      <c r="J9" s="31"/>
    </row>
    <row r="10" s="3" customFormat="1" ht="90.9" customHeight="1" spans="1:10">
      <c r="A10" s="5"/>
      <c r="B10" s="9"/>
      <c r="C10" s="5"/>
      <c r="D10" s="15"/>
      <c r="E10" s="27"/>
      <c r="F10" s="5"/>
      <c r="G10" s="30"/>
      <c r="H10" s="31"/>
      <c r="I10" s="31"/>
      <c r="J10" s="31"/>
    </row>
    <row r="11" s="3" customFormat="1" ht="90.9" customHeight="1" spans="1:10">
      <c r="A11" s="5"/>
      <c r="B11" s="9"/>
      <c r="C11" s="5"/>
      <c r="D11" s="15"/>
      <c r="E11" s="27"/>
      <c r="F11" s="5"/>
      <c r="G11" s="30"/>
      <c r="H11" s="31"/>
      <c r="I11" s="31"/>
      <c r="J11" s="31"/>
    </row>
    <row r="12" s="3" customFormat="1" ht="90.9" customHeight="1" spans="1:10">
      <c r="A12" s="5"/>
      <c r="B12" s="9"/>
      <c r="C12" s="5"/>
      <c r="D12" s="15"/>
      <c r="E12" s="27"/>
      <c r="F12" s="5"/>
      <c r="G12" s="30"/>
      <c r="H12" s="31"/>
      <c r="I12" s="31"/>
      <c r="J12" s="31"/>
    </row>
    <row r="13" s="3" customFormat="1" ht="90.9" customHeight="1" spans="1:10">
      <c r="A13" s="5"/>
      <c r="B13" s="9"/>
      <c r="C13" s="5"/>
      <c r="D13" s="15"/>
      <c r="E13" s="33"/>
      <c r="F13" s="30"/>
      <c r="G13" s="9"/>
      <c r="H13" s="31"/>
      <c r="I13" s="31"/>
      <c r="J13" s="31"/>
    </row>
    <row r="14" s="3" customFormat="1" ht="90.9" customHeight="1" spans="1:10">
      <c r="A14" s="5"/>
      <c r="B14" s="9"/>
      <c r="C14" s="5"/>
      <c r="D14" s="15"/>
      <c r="E14" s="33"/>
      <c r="F14" s="30"/>
      <c r="G14" s="30"/>
      <c r="H14" s="31"/>
      <c r="I14" s="31"/>
      <c r="J14" s="31"/>
    </row>
    <row r="15" s="3" customFormat="1" ht="90.9" customHeight="1" spans="1:10">
      <c r="A15" s="5"/>
      <c r="B15" s="9"/>
      <c r="C15" s="5"/>
      <c r="D15" s="15"/>
      <c r="E15" s="27"/>
      <c r="F15" s="5"/>
      <c r="G15" s="30"/>
      <c r="H15" s="31"/>
      <c r="I15" s="31"/>
      <c r="J15" s="31"/>
    </row>
    <row r="16" s="3" customFormat="1" ht="90.9" customHeight="1" spans="1:10">
      <c r="A16" s="5"/>
      <c r="B16" s="9"/>
      <c r="C16" s="5"/>
      <c r="D16" s="15"/>
      <c r="E16" s="27"/>
      <c r="F16" s="5"/>
      <c r="G16" s="30"/>
      <c r="H16" s="31"/>
      <c r="I16" s="31"/>
      <c r="J16" s="31"/>
    </row>
    <row r="17" s="3" customFormat="1" ht="90.9" customHeight="1" spans="1:10">
      <c r="A17" s="5"/>
      <c r="B17" s="9"/>
      <c r="C17" s="5"/>
      <c r="D17" s="15"/>
      <c r="E17" s="33"/>
      <c r="F17" s="30"/>
      <c r="G17" s="9"/>
      <c r="H17" s="31"/>
      <c r="I17" s="31"/>
      <c r="J17" s="31"/>
    </row>
    <row r="18" s="3" customFormat="1" ht="90.9" customHeight="1" spans="1:10">
      <c r="A18" s="5"/>
      <c r="B18" s="9"/>
      <c r="C18" s="5"/>
      <c r="D18" s="15"/>
      <c r="E18" s="33"/>
      <c r="F18" s="30"/>
      <c r="G18" s="30"/>
      <c r="H18" s="31"/>
      <c r="I18" s="31"/>
      <c r="J18" s="31"/>
    </row>
    <row r="19" s="3" customFormat="1" ht="90.9" customHeight="1" spans="1:10">
      <c r="A19" s="5"/>
      <c r="B19" s="9"/>
      <c r="C19" s="5"/>
      <c r="D19" s="15"/>
      <c r="E19" s="33"/>
      <c r="F19" s="30"/>
      <c r="G19" s="30"/>
      <c r="H19" s="31"/>
      <c r="I19" s="31"/>
      <c r="J19" s="31"/>
    </row>
    <row r="20" s="3" customFormat="1" ht="90.9" customHeight="1" spans="1:10">
      <c r="A20" s="5"/>
      <c r="B20" s="9"/>
      <c r="C20" s="5"/>
      <c r="D20" s="15"/>
      <c r="E20" s="27"/>
      <c r="F20" s="5"/>
      <c r="G20" s="30"/>
      <c r="H20" s="31"/>
      <c r="I20" s="31"/>
      <c r="J20" s="31"/>
    </row>
    <row r="21" s="3" customFormat="1" ht="90.9" customHeight="1" spans="1:10">
      <c r="A21" s="5"/>
      <c r="B21" s="9"/>
      <c r="C21" s="5"/>
      <c r="D21" s="15"/>
      <c r="E21" s="33"/>
      <c r="F21" s="30"/>
      <c r="G21" s="9"/>
      <c r="H21" s="31"/>
      <c r="I21" s="31"/>
      <c r="J21" s="31"/>
    </row>
    <row r="22" s="3" customFormat="1" ht="90.9" customHeight="1" spans="1:10">
      <c r="A22" s="5"/>
      <c r="B22" s="9"/>
      <c r="C22" s="5"/>
      <c r="D22" s="15"/>
      <c r="E22" s="33"/>
      <c r="F22" s="30"/>
      <c r="G22" s="30"/>
      <c r="H22" s="31"/>
      <c r="I22" s="31"/>
      <c r="J22" s="31"/>
    </row>
    <row r="23" s="3" customFormat="1" ht="90.9" customHeight="1" spans="1:10">
      <c r="A23" s="5"/>
      <c r="B23" s="9"/>
      <c r="C23" s="5"/>
      <c r="D23" s="15"/>
      <c r="E23" s="27"/>
      <c r="F23" s="5"/>
      <c r="G23" s="30"/>
      <c r="H23" s="31"/>
      <c r="I23" s="31"/>
      <c r="J23" s="31"/>
    </row>
    <row r="24" s="3" customFormat="1" ht="90.9" customHeight="1" spans="1:10">
      <c r="A24" s="5"/>
      <c r="B24" s="9"/>
      <c r="C24" s="5"/>
      <c r="D24" s="15"/>
      <c r="E24" s="27"/>
      <c r="F24" s="5"/>
      <c r="G24" s="30"/>
      <c r="H24" s="31"/>
      <c r="I24" s="31"/>
      <c r="J24" s="31"/>
    </row>
    <row r="25" s="3" customFormat="1" ht="28.95" customHeight="1" spans="1:10">
      <c r="A25" s="26"/>
      <c r="B25" s="32"/>
      <c r="C25" s="32"/>
      <c r="D25" s="15"/>
      <c r="E25" s="27"/>
      <c r="F25" s="5"/>
      <c r="G25" s="30"/>
      <c r="H25" s="31"/>
      <c r="I25" s="31"/>
      <c r="J25" s="31"/>
    </row>
    <row r="26" s="3" customFormat="1" ht="90.9" customHeight="1" spans="1:10">
      <c r="A26" s="5"/>
      <c r="B26" s="9"/>
      <c r="C26" s="5"/>
      <c r="D26" s="15"/>
      <c r="E26" s="33"/>
      <c r="F26" s="30"/>
      <c r="G26" s="9"/>
      <c r="H26" s="31"/>
      <c r="I26" s="31"/>
      <c r="J26" s="31"/>
    </row>
    <row r="27" s="3" customFormat="1" ht="90.9" customHeight="1" spans="1:10">
      <c r="A27" s="5"/>
      <c r="B27" s="9"/>
      <c r="C27" s="5"/>
      <c r="D27" s="15"/>
      <c r="E27" s="33"/>
      <c r="F27" s="30"/>
      <c r="G27" s="9"/>
      <c r="H27" s="31"/>
      <c r="I27" s="31"/>
      <c r="J27" s="31"/>
    </row>
    <row r="28" s="3" customFormat="1" ht="90.9" customHeight="1" spans="1:10">
      <c r="A28" s="5"/>
      <c r="B28" s="9"/>
      <c r="C28" s="5"/>
      <c r="D28" s="15"/>
      <c r="E28" s="27"/>
      <c r="F28" s="5"/>
      <c r="G28" s="30"/>
      <c r="H28" s="31"/>
      <c r="I28" s="31"/>
      <c r="J28" s="31"/>
    </row>
    <row r="29" s="3" customFormat="1" ht="90.9" customHeight="1" spans="1:10">
      <c r="A29" s="5"/>
      <c r="B29" s="9"/>
      <c r="C29" s="5"/>
      <c r="D29" s="15"/>
      <c r="E29" s="33"/>
      <c r="F29" s="30"/>
      <c r="G29" s="9"/>
      <c r="H29" s="31"/>
      <c r="I29" s="31"/>
      <c r="J29" s="31"/>
    </row>
    <row r="30" s="3" customFormat="1" ht="90.9" customHeight="1" spans="1:10">
      <c r="A30" s="5"/>
      <c r="B30" s="9"/>
      <c r="C30" s="5"/>
      <c r="D30" s="15"/>
      <c r="E30" s="33"/>
      <c r="F30" s="30"/>
      <c r="G30" s="9"/>
      <c r="H30" s="31"/>
      <c r="I30" s="31"/>
      <c r="J30" s="31"/>
    </row>
    <row r="31" s="3" customFormat="1" ht="90.9" customHeight="1" spans="1:10">
      <c r="A31" s="5"/>
      <c r="B31" s="9"/>
      <c r="C31" s="5"/>
      <c r="D31" s="15"/>
      <c r="E31" s="27"/>
      <c r="F31" s="5"/>
      <c r="G31" s="30"/>
      <c r="H31" s="31"/>
      <c r="I31" s="31"/>
      <c r="J31" s="31"/>
    </row>
    <row r="32" s="3" customFormat="1" ht="90.9" customHeight="1" spans="1:10">
      <c r="A32" s="5"/>
      <c r="B32" s="12"/>
      <c r="C32" s="5"/>
      <c r="D32" s="15"/>
      <c r="E32" s="33"/>
      <c r="F32" s="30"/>
      <c r="G32" s="9"/>
      <c r="H32" s="31"/>
      <c r="I32" s="31"/>
      <c r="J32" s="31"/>
    </row>
    <row r="33" s="3" customFormat="1" ht="90.9" customHeight="1" spans="1:10">
      <c r="A33" s="5"/>
      <c r="B33" s="9"/>
      <c r="C33" s="5"/>
      <c r="D33" s="15"/>
      <c r="E33" s="33"/>
      <c r="F33" s="30"/>
      <c r="G33" s="9"/>
      <c r="H33" s="31"/>
      <c r="I33" s="31"/>
      <c r="J33" s="31"/>
    </row>
    <row r="34" s="3" customFormat="1" ht="90.9" customHeight="1" spans="1:10">
      <c r="A34" s="5"/>
      <c r="B34" s="9"/>
      <c r="C34" s="5"/>
      <c r="D34" s="15"/>
      <c r="E34" s="27"/>
      <c r="F34" s="5"/>
      <c r="G34" s="30"/>
      <c r="H34" s="31"/>
      <c r="I34" s="31"/>
      <c r="J34" s="31"/>
    </row>
    <row r="35" s="3" customFormat="1" ht="90.9" customHeight="1" spans="1:10">
      <c r="A35" s="5"/>
      <c r="B35" s="9"/>
      <c r="C35" s="5"/>
      <c r="D35" s="15"/>
      <c r="E35" s="33"/>
      <c r="F35" s="30"/>
      <c r="G35" s="9"/>
      <c r="H35" s="31"/>
      <c r="I35" s="31"/>
      <c r="J35" s="31"/>
    </row>
    <row r="36" s="3" customFormat="1" ht="90.9" customHeight="1" spans="1:10">
      <c r="A36" s="5"/>
      <c r="B36" s="9"/>
      <c r="C36" s="5"/>
      <c r="D36" s="15"/>
      <c r="E36" s="33"/>
      <c r="F36" s="30"/>
      <c r="G36" s="9"/>
      <c r="H36" s="31"/>
      <c r="I36" s="31"/>
      <c r="J36" s="31"/>
    </row>
    <row r="37" s="3" customFormat="1" ht="90.9" customHeight="1" spans="1:10">
      <c r="A37" s="5"/>
      <c r="B37" s="9"/>
      <c r="C37" s="5"/>
      <c r="D37" s="15"/>
      <c r="E37" s="27"/>
      <c r="F37" s="5"/>
      <c r="G37" s="30"/>
      <c r="H37" s="31"/>
      <c r="I37" s="31"/>
      <c r="J37" s="31"/>
    </row>
    <row r="38" s="3" customFormat="1" ht="90.9" customHeight="1" spans="1:10">
      <c r="A38" s="5"/>
      <c r="B38" s="12"/>
      <c r="C38" s="5"/>
      <c r="D38" s="15"/>
      <c r="E38" s="33"/>
      <c r="F38" s="30"/>
      <c r="G38" s="9"/>
      <c r="H38" s="31"/>
      <c r="I38" s="31"/>
      <c r="J38" s="31"/>
    </row>
    <row r="39" s="3" customFormat="1" ht="90.9" customHeight="1" spans="1:10">
      <c r="A39" s="5"/>
      <c r="B39" s="9"/>
      <c r="C39" s="5"/>
      <c r="D39" s="15"/>
      <c r="E39" s="33"/>
      <c r="F39" s="30"/>
      <c r="G39" s="9"/>
      <c r="H39" s="31"/>
      <c r="I39" s="31"/>
      <c r="J39" s="31"/>
    </row>
    <row r="40" s="3" customFormat="1" ht="90.9" customHeight="1" spans="1:10">
      <c r="A40" s="5"/>
      <c r="B40" s="9"/>
      <c r="C40" s="5"/>
      <c r="D40" s="15"/>
      <c r="E40" s="27"/>
      <c r="F40" s="5"/>
      <c r="G40" s="30"/>
      <c r="H40" s="31"/>
      <c r="I40" s="31"/>
      <c r="J40" s="31"/>
    </row>
    <row r="41" s="3" customFormat="1" ht="28.95" customHeight="1" spans="1:10">
      <c r="A41" s="26"/>
      <c r="B41" s="32"/>
      <c r="C41" s="32"/>
      <c r="D41" s="15"/>
      <c r="E41" s="27"/>
      <c r="F41" s="5"/>
      <c r="G41" s="30"/>
      <c r="H41" s="31"/>
      <c r="I41" s="31"/>
      <c r="J41" s="31"/>
    </row>
    <row r="42" s="3" customFormat="1" ht="90.9" customHeight="1" spans="1:10">
      <c r="A42" s="5"/>
      <c r="B42" s="9"/>
      <c r="C42" s="5"/>
      <c r="D42" s="15"/>
      <c r="E42" s="33"/>
      <c r="F42" s="30"/>
      <c r="G42" s="9"/>
      <c r="H42" s="31"/>
      <c r="I42" s="31"/>
      <c r="J42" s="31"/>
    </row>
    <row r="43" s="3" customFormat="1" ht="90.9" customHeight="1" spans="1:10">
      <c r="A43" s="5"/>
      <c r="B43" s="9"/>
      <c r="C43" s="5"/>
      <c r="D43" s="15"/>
      <c r="E43" s="33"/>
      <c r="F43" s="30"/>
      <c r="G43" s="9"/>
      <c r="H43" s="31"/>
      <c r="I43" s="31"/>
      <c r="J43" s="31"/>
    </row>
    <row r="44" s="3" customFormat="1" ht="90.9" customHeight="1" spans="1:15">
      <c r="A44" s="5"/>
      <c r="B44" s="9"/>
      <c r="C44" s="5"/>
      <c r="D44" s="15"/>
      <c r="E44" s="33"/>
      <c r="F44" s="30"/>
      <c r="G44" s="30"/>
      <c r="H44" s="31"/>
      <c r="I44" s="31"/>
      <c r="J44" s="31"/>
      <c r="O44" s="34"/>
    </row>
    <row r="45" s="3" customFormat="1" ht="90.9" customHeight="1" spans="1:15">
      <c r="A45" s="5"/>
      <c r="B45" s="9"/>
      <c r="C45" s="5"/>
      <c r="D45" s="15"/>
      <c r="E45" s="27"/>
      <c r="F45" s="5"/>
      <c r="G45" s="30"/>
      <c r="H45" s="31"/>
      <c r="I45" s="31"/>
      <c r="J45" s="31"/>
      <c r="O45" s="34"/>
    </row>
    <row r="46" s="3" customFormat="1" ht="90.9" customHeight="1" spans="1:15">
      <c r="A46" s="5"/>
      <c r="B46" s="9"/>
      <c r="C46" s="5"/>
      <c r="D46" s="15"/>
      <c r="E46" s="33"/>
      <c r="F46" s="30"/>
      <c r="G46" s="30"/>
      <c r="H46" s="31"/>
      <c r="I46" s="31"/>
      <c r="J46" s="31"/>
      <c r="O46" s="34"/>
    </row>
    <row r="47" s="3" customFormat="1" ht="90.9" customHeight="1" spans="1:10">
      <c r="A47" s="5"/>
      <c r="B47" s="9"/>
      <c r="C47" s="5"/>
      <c r="D47" s="15"/>
      <c r="E47" s="33"/>
      <c r="F47" s="30"/>
      <c r="G47" s="30"/>
      <c r="H47" s="31"/>
      <c r="I47" s="31"/>
      <c r="J47" s="31"/>
    </row>
    <row r="48" s="3" customFormat="1" ht="90.9" customHeight="1" spans="1:10">
      <c r="A48" s="5"/>
      <c r="B48" s="9"/>
      <c r="C48" s="5"/>
      <c r="D48" s="15"/>
      <c r="E48" s="27"/>
      <c r="F48" s="30"/>
      <c r="G48" s="30"/>
      <c r="H48" s="31"/>
      <c r="I48" s="31"/>
      <c r="J48" s="31"/>
    </row>
    <row r="49" s="3" customFormat="1" ht="90.9" customHeight="1" spans="1:10">
      <c r="A49" s="5"/>
      <c r="B49" s="9"/>
      <c r="C49" s="5"/>
      <c r="D49" s="15"/>
      <c r="E49" s="33"/>
      <c r="F49" s="30"/>
      <c r="G49" s="30"/>
      <c r="H49" s="31"/>
      <c r="I49" s="31"/>
      <c r="J49" s="31"/>
    </row>
    <row r="50" s="3" customFormat="1" ht="90.9" customHeight="1" spans="1:10">
      <c r="A50" s="5"/>
      <c r="B50" s="9"/>
      <c r="C50" s="5"/>
      <c r="D50" s="15"/>
      <c r="E50" s="27"/>
      <c r="F50" s="30"/>
      <c r="G50" s="30"/>
      <c r="H50" s="31"/>
      <c r="I50" s="31"/>
      <c r="J50" s="31"/>
    </row>
    <row r="51" s="3" customFormat="1" ht="90.9" customHeight="1" spans="1:10">
      <c r="A51" s="5"/>
      <c r="B51" s="9"/>
      <c r="C51" s="5"/>
      <c r="D51" s="15"/>
      <c r="E51" s="33"/>
      <c r="F51" s="30"/>
      <c r="G51" s="30"/>
      <c r="H51" s="31"/>
      <c r="I51" s="31"/>
      <c r="J51" s="31"/>
    </row>
    <row r="52" s="3" customFormat="1" ht="90.9" customHeight="1" spans="1:10">
      <c r="A52" s="5"/>
      <c r="B52" s="9"/>
      <c r="C52" s="5"/>
      <c r="D52" s="15"/>
      <c r="E52" s="27"/>
      <c r="F52" s="30"/>
      <c r="G52" s="30"/>
      <c r="H52" s="31"/>
      <c r="I52" s="31"/>
      <c r="J52" s="31"/>
    </row>
    <row r="53" s="3" customFormat="1" ht="90.9" customHeight="1" spans="1:10">
      <c r="A53" s="5"/>
      <c r="B53" s="9"/>
      <c r="C53" s="5"/>
      <c r="D53" s="15"/>
      <c r="E53" s="27"/>
      <c r="F53" s="30"/>
      <c r="G53" s="30"/>
      <c r="H53" s="31"/>
      <c r="I53" s="31"/>
      <c r="J53" s="31"/>
    </row>
    <row r="54" s="3" customFormat="1" ht="90.9" customHeight="1" spans="1:10">
      <c r="A54" s="5"/>
      <c r="B54" s="9"/>
      <c r="C54" s="5"/>
      <c r="D54" s="15"/>
      <c r="E54" s="33"/>
      <c r="F54" s="30"/>
      <c r="G54" s="30"/>
      <c r="H54" s="31"/>
      <c r="I54" s="31"/>
      <c r="J54" s="31"/>
    </row>
    <row r="55" s="3" customFormat="1" ht="90.9" customHeight="1" spans="1:10">
      <c r="A55" s="5"/>
      <c r="B55" s="9"/>
      <c r="C55" s="5"/>
      <c r="D55" s="15"/>
      <c r="E55" s="33"/>
      <c r="F55" s="30"/>
      <c r="G55" s="30"/>
      <c r="H55" s="31"/>
      <c r="I55" s="31"/>
      <c r="J55" s="31"/>
    </row>
    <row r="56" s="3" customFormat="1" ht="28.95" customHeight="1" spans="1:10">
      <c r="A56" s="26"/>
      <c r="B56" s="32"/>
      <c r="C56" s="32"/>
      <c r="D56" s="15"/>
      <c r="E56" s="27"/>
      <c r="F56" s="5"/>
      <c r="G56" s="30"/>
      <c r="H56" s="31"/>
      <c r="I56" s="31"/>
      <c r="J56" s="31"/>
    </row>
    <row r="57" s="3" customFormat="1" ht="90.9" customHeight="1" spans="1:10">
      <c r="A57" s="5"/>
      <c r="B57" s="9"/>
      <c r="C57" s="5"/>
      <c r="D57" s="15"/>
      <c r="E57" s="27"/>
      <c r="F57" s="5"/>
      <c r="G57" s="30"/>
      <c r="H57" s="31"/>
      <c r="I57" s="31"/>
      <c r="J57" s="31"/>
    </row>
    <row r="58" s="3" customFormat="1" ht="90.9" customHeight="1" spans="1:10">
      <c r="A58" s="5"/>
      <c r="B58" s="9"/>
      <c r="C58" s="5"/>
      <c r="D58" s="15"/>
      <c r="E58" s="27"/>
      <c r="F58" s="30"/>
      <c r="G58" s="30"/>
      <c r="H58" s="31"/>
      <c r="I58" s="31"/>
      <c r="J58" s="31"/>
    </row>
    <row r="59" s="3" customFormat="1" ht="90.9" customHeight="1" spans="1:10">
      <c r="A59" s="5"/>
      <c r="B59" s="9"/>
      <c r="C59" s="5"/>
      <c r="D59" s="15"/>
      <c r="E59" s="27"/>
      <c r="F59" s="5"/>
      <c r="G59" s="30"/>
      <c r="H59" s="31"/>
      <c r="I59" s="31"/>
      <c r="J59" s="31"/>
    </row>
    <row r="60" s="3" customFormat="1" ht="28.95" customHeight="1" spans="1:10">
      <c r="A60" s="26"/>
      <c r="B60" s="32"/>
      <c r="C60" s="32"/>
      <c r="D60" s="15"/>
      <c r="E60" s="27"/>
      <c r="F60" s="5"/>
      <c r="G60" s="30"/>
      <c r="H60" s="31"/>
      <c r="I60" s="31"/>
      <c r="J60" s="31"/>
    </row>
    <row r="61" s="3" customFormat="1" ht="90.9" customHeight="1" spans="1:10">
      <c r="A61" s="5"/>
      <c r="B61" s="12"/>
      <c r="C61" s="5"/>
      <c r="D61" s="15"/>
      <c r="E61" s="27"/>
      <c r="F61" s="5"/>
      <c r="G61" s="9"/>
      <c r="H61" s="31"/>
      <c r="I61" s="31"/>
      <c r="J61" s="31"/>
    </row>
    <row r="62" s="3" customFormat="1" ht="93" customHeight="1" spans="1:10">
      <c r="A62" s="5"/>
      <c r="B62" s="9"/>
      <c r="C62" s="5"/>
      <c r="D62" s="15"/>
      <c r="E62" s="27"/>
      <c r="F62" s="5"/>
      <c r="G62" s="9"/>
      <c r="H62" s="31"/>
      <c r="I62" s="31"/>
      <c r="J62" s="31"/>
    </row>
    <row r="63" s="3" customFormat="1" ht="93" customHeight="1" spans="1:10">
      <c r="A63" s="5"/>
      <c r="B63" s="13"/>
      <c r="C63" s="5"/>
      <c r="D63" s="15"/>
      <c r="E63" s="27"/>
      <c r="F63" s="5"/>
      <c r="G63" s="9"/>
      <c r="H63" s="31"/>
      <c r="I63" s="31"/>
      <c r="J63" s="31"/>
    </row>
    <row r="64" s="3" customFormat="1" ht="93" customHeight="1" spans="1:10">
      <c r="A64" s="5"/>
      <c r="B64" s="9"/>
      <c r="C64" s="5"/>
      <c r="D64" s="15"/>
      <c r="E64" s="27"/>
      <c r="F64" s="30"/>
      <c r="G64" s="9"/>
      <c r="H64" s="31"/>
      <c r="I64" s="31"/>
      <c r="J64" s="31"/>
    </row>
    <row r="65" s="3" customFormat="1" ht="93" customHeight="1" spans="1:10">
      <c r="A65" s="5"/>
      <c r="B65" s="9"/>
      <c r="C65" s="5"/>
      <c r="D65" s="15"/>
      <c r="E65" s="33"/>
      <c r="F65" s="30"/>
      <c r="G65" s="9"/>
      <c r="H65" s="31"/>
      <c r="I65" s="31"/>
      <c r="J65" s="31"/>
    </row>
    <row r="66" s="3" customFormat="1" ht="27" customHeight="1" spans="1:10">
      <c r="A66" s="26"/>
      <c r="B66" s="32"/>
      <c r="C66" s="32"/>
      <c r="D66" s="15"/>
      <c r="E66" s="27"/>
      <c r="F66" s="5"/>
      <c r="G66" s="30"/>
      <c r="H66" s="31"/>
      <c r="I66" s="31"/>
      <c r="J66" s="31"/>
    </row>
    <row r="67" s="3" customFormat="1" ht="91.05" customHeight="1" spans="1:10">
      <c r="A67" s="35"/>
      <c r="B67" s="13"/>
      <c r="C67" s="5"/>
      <c r="D67" s="36"/>
      <c r="E67" s="33"/>
      <c r="F67" s="30"/>
      <c r="G67" s="9"/>
      <c r="H67" s="10"/>
      <c r="I67" s="10"/>
      <c r="J67" s="10"/>
    </row>
    <row r="68" s="3" customFormat="1" ht="91.05" customHeight="1" spans="1:10">
      <c r="A68" s="35"/>
      <c r="B68" s="13"/>
      <c r="C68" s="5"/>
      <c r="D68" s="36"/>
      <c r="E68" s="33"/>
      <c r="F68" s="30"/>
      <c r="G68" s="10"/>
      <c r="H68" s="10"/>
      <c r="I68" s="10"/>
      <c r="J68" s="10"/>
    </row>
    <row r="69" s="3" customFormat="1" ht="91.05" customHeight="1" spans="1:10">
      <c r="A69" s="35"/>
      <c r="B69" s="13"/>
      <c r="C69" s="5"/>
      <c r="D69" s="36"/>
      <c r="E69" s="33"/>
      <c r="F69" s="30"/>
      <c r="G69" s="10"/>
      <c r="H69" s="10"/>
      <c r="I69" s="10"/>
      <c r="J69" s="10"/>
    </row>
    <row r="70" s="3" customFormat="1" ht="91.05" customHeight="1" spans="1:10">
      <c r="A70" s="35"/>
      <c r="B70" s="13"/>
      <c r="C70" s="5"/>
      <c r="D70" s="13"/>
      <c r="E70" s="33"/>
      <c r="F70" s="30"/>
      <c r="G70" s="10"/>
      <c r="H70" s="10"/>
      <c r="I70" s="10"/>
      <c r="J70" s="10"/>
    </row>
    <row r="71" s="3" customFormat="1" ht="91.05" customHeight="1" spans="1:10">
      <c r="A71" s="35"/>
      <c r="B71" s="13"/>
      <c r="C71" s="5"/>
      <c r="D71" s="13"/>
      <c r="E71" s="33"/>
      <c r="F71" s="30"/>
      <c r="G71" s="10"/>
      <c r="H71" s="10"/>
      <c r="I71" s="10"/>
      <c r="J71" s="10"/>
    </row>
    <row r="72" s="3" customFormat="1" ht="90" customHeight="1" spans="1:10">
      <c r="A72" s="35"/>
      <c r="B72" s="15"/>
      <c r="C72" s="5"/>
      <c r="D72" s="36"/>
      <c r="E72" s="33"/>
      <c r="F72" s="30"/>
      <c r="G72" s="10"/>
      <c r="H72" s="10"/>
      <c r="I72" s="10"/>
      <c r="J72" s="10"/>
    </row>
    <row r="73" s="3" customFormat="1" ht="90" customHeight="1" spans="1:10">
      <c r="A73" s="35"/>
      <c r="B73" s="15"/>
      <c r="C73" s="5"/>
      <c r="D73" s="36"/>
      <c r="E73" s="33"/>
      <c r="F73" s="30"/>
      <c r="G73" s="10"/>
      <c r="H73" s="10"/>
      <c r="I73" s="10"/>
      <c r="J73" s="10"/>
    </row>
    <row r="74" s="3" customFormat="1" ht="90" customHeight="1" spans="1:10">
      <c r="A74" s="35"/>
      <c r="B74" s="15"/>
      <c r="C74" s="5"/>
      <c r="D74" s="36"/>
      <c r="E74" s="33"/>
      <c r="F74" s="30"/>
      <c r="G74" s="10"/>
      <c r="H74" s="10"/>
      <c r="I74" s="10"/>
      <c r="J74" s="10"/>
    </row>
    <row r="75" s="3" customFormat="1" ht="90" customHeight="1" spans="1:10">
      <c r="A75" s="35"/>
      <c r="B75" s="15"/>
      <c r="C75" s="5"/>
      <c r="D75" s="36"/>
      <c r="E75" s="33"/>
      <c r="F75" s="30"/>
      <c r="G75" s="10"/>
      <c r="H75" s="10"/>
      <c r="I75" s="10"/>
      <c r="J75" s="10"/>
    </row>
    <row r="76" ht="90" customHeight="1" spans="1:10">
      <c r="A76" s="37"/>
      <c r="B76" s="9"/>
      <c r="C76" s="38"/>
      <c r="D76" s="39"/>
      <c r="E76" s="40"/>
      <c r="F76" s="28"/>
      <c r="G76" s="10"/>
      <c r="H76" s="10"/>
      <c r="I76" s="10"/>
      <c r="J76" s="10"/>
    </row>
    <row r="77" spans="5:6">
      <c r="E77" s="41"/>
      <c r="F77" s="42"/>
    </row>
    <row r="78" spans="5:6">
      <c r="E78" s="41"/>
      <c r="F78" s="42"/>
    </row>
    <row r="79" spans="5:6">
      <c r="E79" s="41"/>
      <c r="F79" s="42"/>
    </row>
    <row r="80" spans="5:6">
      <c r="E80" s="41"/>
      <c r="F80" s="42"/>
    </row>
    <row r="81" spans="5:6">
      <c r="E81" s="41"/>
      <c r="F81" s="42"/>
    </row>
    <row r="82" spans="5:6">
      <c r="E82" s="41"/>
      <c r="F82" s="42"/>
    </row>
    <row r="83" spans="5:6">
      <c r="E83" s="41"/>
      <c r="F83" s="42"/>
    </row>
  </sheetData>
  <autoFilter ref="A1:J76">
    <extLst/>
  </autoFilter>
  <mergeCells count="9">
    <mergeCell ref="A1:J1"/>
    <mergeCell ref="H2:J2"/>
    <mergeCell ref="A2:A3"/>
    <mergeCell ref="B2:B3"/>
    <mergeCell ref="C2:C3"/>
    <mergeCell ref="D2:D3"/>
    <mergeCell ref="E2:E3"/>
    <mergeCell ref="F2:F3"/>
    <mergeCell ref="G2:G3"/>
  </mergeCells>
  <printOptions horizontalCentered="1"/>
  <pageMargins left="0.708333333333333" right="0.708333333333333" top="0.275" bottom="0.314583333333333" header="0.314583333333333" footer="0.314583333333333"/>
  <pageSetup paperSize="9" scale="72" fitToHeight="0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workbookViewId="0">
      <selection activeCell="A2" sqref="A2"/>
    </sheetView>
  </sheetViews>
  <sheetFormatPr defaultColWidth="9" defaultRowHeight="13.5"/>
  <cols>
    <col min="1" max="1" width="5.775" style="2" customWidth="1"/>
    <col min="2" max="4" width="9" style="3"/>
    <col min="5" max="5" width="34.6666666666667" style="3" customWidth="1"/>
    <col min="6" max="16384" width="9" style="3"/>
  </cols>
  <sheetData>
    <row r="1" ht="28.05" customHeight="1" spans="1:8">
      <c r="A1" s="4" t="s">
        <v>89</v>
      </c>
      <c r="B1" s="4"/>
      <c r="C1" s="4"/>
      <c r="D1" s="4"/>
      <c r="E1" s="4"/>
      <c r="F1" s="4"/>
      <c r="G1" s="4"/>
      <c r="H1" s="4"/>
    </row>
    <row r="2" s="1" customFormat="1" ht="28.05" customHeight="1" spans="1:9">
      <c r="A2" s="5" t="s">
        <v>1</v>
      </c>
      <c r="B2" s="6" t="s">
        <v>90</v>
      </c>
      <c r="C2" s="6" t="s">
        <v>91</v>
      </c>
      <c r="D2" s="6" t="s">
        <v>92</v>
      </c>
      <c r="E2" s="7" t="s">
        <v>93</v>
      </c>
      <c r="F2" s="7" t="s">
        <v>94</v>
      </c>
      <c r="G2" s="7" t="s">
        <v>7</v>
      </c>
      <c r="H2" s="5" t="s">
        <v>95</v>
      </c>
      <c r="I2" s="16"/>
    </row>
    <row r="3" ht="27" customHeight="1" spans="1:8">
      <c r="A3" s="5">
        <v>1</v>
      </c>
      <c r="B3" s="6">
        <v>3</v>
      </c>
      <c r="C3" s="5">
        <v>402</v>
      </c>
      <c r="D3" s="8"/>
      <c r="E3" s="8" t="s">
        <v>96</v>
      </c>
      <c r="F3" s="7" t="s">
        <v>97</v>
      </c>
      <c r="G3" s="9"/>
      <c r="H3" s="10"/>
    </row>
    <row r="4" ht="27" customHeight="1" spans="1:8">
      <c r="A4" s="5">
        <v>2</v>
      </c>
      <c r="B4" s="6">
        <v>3</v>
      </c>
      <c r="C4" s="5">
        <v>402</v>
      </c>
      <c r="D4" s="8"/>
      <c r="E4" s="8" t="s">
        <v>98</v>
      </c>
      <c r="F4" s="7" t="s">
        <v>97</v>
      </c>
      <c r="G4" s="9"/>
      <c r="H4" s="10"/>
    </row>
    <row r="5" ht="27" customHeight="1" spans="1:8">
      <c r="A5" s="5">
        <v>3</v>
      </c>
      <c r="B5" s="6">
        <v>3</v>
      </c>
      <c r="C5" s="5">
        <v>402</v>
      </c>
      <c r="D5" s="8"/>
      <c r="E5" s="8" t="s">
        <v>99</v>
      </c>
      <c r="F5" s="7" t="s">
        <v>97</v>
      </c>
      <c r="G5" s="9"/>
      <c r="H5" s="10"/>
    </row>
    <row r="6" ht="27" customHeight="1" spans="1:8">
      <c r="A6" s="5">
        <v>4</v>
      </c>
      <c r="B6" s="6">
        <v>3</v>
      </c>
      <c r="C6" s="5">
        <v>402</v>
      </c>
      <c r="D6" s="8"/>
      <c r="E6" s="8" t="s">
        <v>100</v>
      </c>
      <c r="F6" s="7" t="s">
        <v>97</v>
      </c>
      <c r="G6" s="9"/>
      <c r="H6" s="10"/>
    </row>
    <row r="7" ht="27" customHeight="1" spans="1:8">
      <c r="A7" s="5">
        <v>5</v>
      </c>
      <c r="B7" s="6">
        <v>3</v>
      </c>
      <c r="C7" s="5">
        <v>402</v>
      </c>
      <c r="D7" s="8"/>
      <c r="E7" s="8" t="s">
        <v>101</v>
      </c>
      <c r="F7" s="7" t="s">
        <v>97</v>
      </c>
      <c r="G7" s="9"/>
      <c r="H7" s="10"/>
    </row>
    <row r="8" ht="27" customHeight="1" spans="1:8">
      <c r="A8" s="5">
        <v>6</v>
      </c>
      <c r="B8" s="6">
        <v>3</v>
      </c>
      <c r="C8" s="5">
        <v>402</v>
      </c>
      <c r="D8" s="8"/>
      <c r="E8" s="8" t="s">
        <v>102</v>
      </c>
      <c r="F8" s="7" t="s">
        <v>97</v>
      </c>
      <c r="G8" s="9"/>
      <c r="H8" s="10"/>
    </row>
    <row r="9" ht="27" customHeight="1" spans="1:8">
      <c r="A9" s="5">
        <v>7</v>
      </c>
      <c r="B9" s="6">
        <v>3</v>
      </c>
      <c r="C9" s="5">
        <v>402</v>
      </c>
      <c r="D9" s="8"/>
      <c r="E9" s="8" t="s">
        <v>103</v>
      </c>
      <c r="F9" s="7" t="s">
        <v>97</v>
      </c>
      <c r="G9" s="9"/>
      <c r="H9" s="10"/>
    </row>
    <row r="10" ht="27" customHeight="1" spans="1:8">
      <c r="A10" s="5">
        <v>8</v>
      </c>
      <c r="B10" s="6">
        <v>3</v>
      </c>
      <c r="C10" s="5">
        <v>402</v>
      </c>
      <c r="D10" s="8"/>
      <c r="E10" s="8" t="s">
        <v>104</v>
      </c>
      <c r="F10" s="7" t="s">
        <v>97</v>
      </c>
      <c r="G10" s="9"/>
      <c r="H10" s="10"/>
    </row>
    <row r="11" ht="27" customHeight="1" spans="1:8">
      <c r="A11" s="5">
        <v>9</v>
      </c>
      <c r="B11" s="6">
        <v>3</v>
      </c>
      <c r="C11" s="5">
        <v>402</v>
      </c>
      <c r="D11" s="8"/>
      <c r="E11" s="8" t="s">
        <v>105</v>
      </c>
      <c r="F11" s="7" t="s">
        <v>97</v>
      </c>
      <c r="G11" s="9"/>
      <c r="H11" s="10"/>
    </row>
    <row r="12" ht="27" customHeight="1" spans="1:8">
      <c r="A12" s="5">
        <v>10</v>
      </c>
      <c r="B12" s="6">
        <v>3</v>
      </c>
      <c r="C12" s="5">
        <v>402</v>
      </c>
      <c r="D12" s="8"/>
      <c r="E12" s="8" t="s">
        <v>106</v>
      </c>
      <c r="F12" s="7" t="s">
        <v>97</v>
      </c>
      <c r="G12" s="9"/>
      <c r="H12" s="10"/>
    </row>
    <row r="13" ht="27" customHeight="1" spans="1:8">
      <c r="A13" s="5">
        <v>11</v>
      </c>
      <c r="B13" s="6">
        <v>3</v>
      </c>
      <c r="C13" s="5">
        <v>402</v>
      </c>
      <c r="D13" s="8"/>
      <c r="E13" s="8" t="s">
        <v>107</v>
      </c>
      <c r="F13" s="7" t="s">
        <v>97</v>
      </c>
      <c r="G13" s="9"/>
      <c r="H13" s="10"/>
    </row>
    <row r="14" ht="27" customHeight="1" spans="1:8">
      <c r="A14" s="5">
        <v>12</v>
      </c>
      <c r="B14" s="6">
        <v>3</v>
      </c>
      <c r="C14" s="5">
        <v>402</v>
      </c>
      <c r="D14" s="8"/>
      <c r="E14" s="8" t="s">
        <v>108</v>
      </c>
      <c r="F14" s="11" t="s">
        <v>97</v>
      </c>
      <c r="G14" s="9"/>
      <c r="H14" s="10"/>
    </row>
    <row r="15" ht="27" customHeight="1" spans="1:8">
      <c r="A15" s="5">
        <v>13</v>
      </c>
      <c r="B15" s="6">
        <v>3</v>
      </c>
      <c r="C15" s="5">
        <v>402</v>
      </c>
      <c r="D15" s="6"/>
      <c r="E15" s="8" t="s">
        <v>109</v>
      </c>
      <c r="F15" s="11" t="s">
        <v>97</v>
      </c>
      <c r="G15" s="9"/>
      <c r="H15" s="10"/>
    </row>
    <row r="16" ht="27" customHeight="1" spans="1:8">
      <c r="A16" s="5">
        <v>14</v>
      </c>
      <c r="B16" s="6">
        <v>3</v>
      </c>
      <c r="C16" s="5">
        <v>402</v>
      </c>
      <c r="D16" s="6"/>
      <c r="E16" s="12" t="s">
        <v>110</v>
      </c>
      <c r="F16" s="11" t="s">
        <v>97</v>
      </c>
      <c r="G16" s="9"/>
      <c r="H16" s="10"/>
    </row>
    <row r="17" ht="27" customHeight="1" spans="1:8">
      <c r="A17" s="5">
        <v>15</v>
      </c>
      <c r="B17" s="6">
        <v>3</v>
      </c>
      <c r="C17" s="5">
        <v>402</v>
      </c>
      <c r="D17" s="6"/>
      <c r="E17" s="9" t="s">
        <v>111</v>
      </c>
      <c r="F17" s="11" t="s">
        <v>97</v>
      </c>
      <c r="G17" s="9"/>
      <c r="H17" s="10"/>
    </row>
    <row r="18" ht="27" customHeight="1" spans="1:8">
      <c r="A18" s="5">
        <v>16</v>
      </c>
      <c r="B18" s="6">
        <v>3</v>
      </c>
      <c r="C18" s="5">
        <v>402</v>
      </c>
      <c r="D18" s="8"/>
      <c r="E18" s="13" t="s">
        <v>112</v>
      </c>
      <c r="F18" s="11" t="s">
        <v>97</v>
      </c>
      <c r="G18" s="9"/>
      <c r="H18" s="10"/>
    </row>
    <row r="19" ht="27" customHeight="1" spans="1:8">
      <c r="A19" s="5">
        <v>17</v>
      </c>
      <c r="B19" s="6">
        <v>3</v>
      </c>
      <c r="C19" s="5">
        <v>402</v>
      </c>
      <c r="D19" s="8"/>
      <c r="E19" s="8" t="s">
        <v>113</v>
      </c>
      <c r="F19" s="11" t="s">
        <v>97</v>
      </c>
      <c r="G19" s="9"/>
      <c r="H19" s="10"/>
    </row>
    <row r="20" ht="27" customHeight="1" spans="1:8">
      <c r="A20" s="5">
        <v>18</v>
      </c>
      <c r="B20" s="6">
        <v>3</v>
      </c>
      <c r="C20" s="5">
        <v>402</v>
      </c>
      <c r="D20" s="8"/>
      <c r="E20" s="9" t="s">
        <v>114</v>
      </c>
      <c r="F20" s="11" t="s">
        <v>97</v>
      </c>
      <c r="G20" s="9"/>
      <c r="H20" s="10"/>
    </row>
    <row r="21" ht="27" customHeight="1" spans="1:8">
      <c r="A21" s="5">
        <v>19</v>
      </c>
      <c r="B21" s="6">
        <v>3</v>
      </c>
      <c r="C21" s="5">
        <v>402</v>
      </c>
      <c r="D21" s="8"/>
      <c r="E21" s="9" t="s">
        <v>115</v>
      </c>
      <c r="F21" s="11" t="s">
        <v>97</v>
      </c>
      <c r="G21" s="9"/>
      <c r="H21" s="10"/>
    </row>
    <row r="22" ht="27" customHeight="1" spans="1:8">
      <c r="A22" s="5">
        <v>20</v>
      </c>
      <c r="B22" s="6">
        <v>3</v>
      </c>
      <c r="C22" s="5">
        <v>402</v>
      </c>
      <c r="D22" s="8"/>
      <c r="E22" s="9" t="s">
        <v>116</v>
      </c>
      <c r="F22" s="11" t="s">
        <v>97</v>
      </c>
      <c r="G22" s="9"/>
      <c r="H22" s="10"/>
    </row>
    <row r="23" ht="27" customHeight="1" spans="1:8">
      <c r="A23" s="5">
        <v>21</v>
      </c>
      <c r="B23" s="6">
        <v>3</v>
      </c>
      <c r="C23" s="5">
        <v>402</v>
      </c>
      <c r="D23" s="8"/>
      <c r="E23" s="14" t="s">
        <v>117</v>
      </c>
      <c r="F23" s="11" t="s">
        <v>97</v>
      </c>
      <c r="G23" s="9"/>
      <c r="H23" s="10"/>
    </row>
    <row r="24" ht="27" customHeight="1" spans="1:8">
      <c r="A24" s="5">
        <v>22</v>
      </c>
      <c r="B24" s="6">
        <v>3</v>
      </c>
      <c r="C24" s="5">
        <v>402</v>
      </c>
      <c r="D24" s="8"/>
      <c r="E24" s="12" t="s">
        <v>118</v>
      </c>
      <c r="F24" s="11" t="s">
        <v>97</v>
      </c>
      <c r="G24" s="9"/>
      <c r="H24" s="10"/>
    </row>
    <row r="25" ht="27" customHeight="1" spans="1:8">
      <c r="A25" s="5">
        <v>23</v>
      </c>
      <c r="B25" s="6">
        <v>3</v>
      </c>
      <c r="C25" s="5">
        <v>402</v>
      </c>
      <c r="D25" s="8"/>
      <c r="E25" s="12" t="s">
        <v>119</v>
      </c>
      <c r="F25" s="11" t="s">
        <v>97</v>
      </c>
      <c r="G25" s="9"/>
      <c r="H25" s="10"/>
    </row>
    <row r="26" ht="27" customHeight="1" spans="1:8">
      <c r="A26" s="5">
        <v>24</v>
      </c>
      <c r="B26" s="6">
        <v>3</v>
      </c>
      <c r="C26" s="5">
        <v>402</v>
      </c>
      <c r="D26" s="8"/>
      <c r="E26" s="9" t="s">
        <v>120</v>
      </c>
      <c r="F26" s="11" t="s">
        <v>97</v>
      </c>
      <c r="G26" s="9"/>
      <c r="H26" s="10"/>
    </row>
    <row r="27" ht="27" customHeight="1" spans="1:8">
      <c r="A27" s="5">
        <v>25</v>
      </c>
      <c r="B27" s="6">
        <v>3</v>
      </c>
      <c r="C27" s="5">
        <v>402</v>
      </c>
      <c r="D27" s="8"/>
      <c r="E27" s="9" t="s">
        <v>121</v>
      </c>
      <c r="F27" s="11" t="s">
        <v>97</v>
      </c>
      <c r="G27" s="9"/>
      <c r="H27" s="10"/>
    </row>
    <row r="28" ht="27" customHeight="1" spans="1:8">
      <c r="A28" s="5">
        <v>26</v>
      </c>
      <c r="B28" s="6">
        <v>3</v>
      </c>
      <c r="C28" s="5">
        <v>402</v>
      </c>
      <c r="D28" s="8"/>
      <c r="E28" s="9" t="s">
        <v>122</v>
      </c>
      <c r="F28" s="11" t="s">
        <v>97</v>
      </c>
      <c r="G28" s="9"/>
      <c r="H28" s="10"/>
    </row>
    <row r="29" ht="27" customHeight="1" spans="1:8">
      <c r="A29" s="5">
        <v>27</v>
      </c>
      <c r="B29" s="6">
        <v>3</v>
      </c>
      <c r="C29" s="5">
        <v>402</v>
      </c>
      <c r="D29" s="8"/>
      <c r="E29" s="9" t="s">
        <v>123</v>
      </c>
      <c r="F29" s="11" t="s">
        <v>97</v>
      </c>
      <c r="G29" s="9"/>
      <c r="H29" s="10"/>
    </row>
    <row r="30" ht="27" customHeight="1" spans="1:8">
      <c r="A30" s="5">
        <v>28</v>
      </c>
      <c r="B30" s="6">
        <v>3</v>
      </c>
      <c r="C30" s="5">
        <v>402</v>
      </c>
      <c r="D30" s="8"/>
      <c r="E30" s="9" t="s">
        <v>124</v>
      </c>
      <c r="F30" s="11" t="s">
        <v>97</v>
      </c>
      <c r="G30" s="9"/>
      <c r="H30" s="10"/>
    </row>
    <row r="31" ht="27" customHeight="1" spans="1:8">
      <c r="A31" s="5">
        <v>29</v>
      </c>
      <c r="B31" s="6">
        <v>3</v>
      </c>
      <c r="C31" s="5">
        <v>402</v>
      </c>
      <c r="D31" s="8"/>
      <c r="E31" s="9" t="s">
        <v>125</v>
      </c>
      <c r="F31" s="11" t="s">
        <v>97</v>
      </c>
      <c r="G31" s="9"/>
      <c r="H31" s="10"/>
    </row>
    <row r="32" ht="27" customHeight="1" spans="1:8">
      <c r="A32" s="5">
        <v>30</v>
      </c>
      <c r="B32" s="6">
        <v>3</v>
      </c>
      <c r="C32" s="5">
        <v>402</v>
      </c>
      <c r="D32" s="8"/>
      <c r="E32" s="9" t="s">
        <v>126</v>
      </c>
      <c r="F32" s="11" t="s">
        <v>97</v>
      </c>
      <c r="G32" s="9"/>
      <c r="H32" s="10"/>
    </row>
    <row r="33" ht="27" customHeight="1" spans="1:8">
      <c r="A33" s="5">
        <v>31</v>
      </c>
      <c r="B33" s="6">
        <v>3</v>
      </c>
      <c r="C33" s="5">
        <v>402</v>
      </c>
      <c r="D33" s="8"/>
      <c r="E33" s="9" t="s">
        <v>127</v>
      </c>
      <c r="F33" s="11" t="s">
        <v>97</v>
      </c>
      <c r="G33" s="9"/>
      <c r="H33" s="10"/>
    </row>
    <row r="34" ht="27" customHeight="1" spans="1:8">
      <c r="A34" s="5">
        <v>32</v>
      </c>
      <c r="B34" s="6">
        <v>3</v>
      </c>
      <c r="C34" s="5">
        <v>402</v>
      </c>
      <c r="D34" s="8"/>
      <c r="E34" s="9" t="s">
        <v>128</v>
      </c>
      <c r="F34" s="11" t="s">
        <v>97</v>
      </c>
      <c r="G34" s="9"/>
      <c r="H34" s="10"/>
    </row>
    <row r="35" ht="27" customHeight="1" spans="1:8">
      <c r="A35" s="5">
        <v>33</v>
      </c>
      <c r="B35" s="6">
        <v>3</v>
      </c>
      <c r="C35" s="5">
        <v>402</v>
      </c>
      <c r="D35" s="8"/>
      <c r="E35" s="9" t="s">
        <v>129</v>
      </c>
      <c r="F35" s="11" t="s">
        <v>97</v>
      </c>
      <c r="G35" s="9"/>
      <c r="H35" s="10"/>
    </row>
    <row r="36" ht="27" customHeight="1" spans="1:8">
      <c r="A36" s="5">
        <v>34</v>
      </c>
      <c r="B36" s="6">
        <v>3</v>
      </c>
      <c r="C36" s="5">
        <v>402</v>
      </c>
      <c r="D36" s="8"/>
      <c r="E36" s="9" t="s">
        <v>130</v>
      </c>
      <c r="F36" s="11" t="s">
        <v>97</v>
      </c>
      <c r="G36" s="9"/>
      <c r="H36" s="10"/>
    </row>
    <row r="37" ht="27" customHeight="1" spans="1:8">
      <c r="A37" s="5">
        <v>35</v>
      </c>
      <c r="B37" s="6">
        <v>3</v>
      </c>
      <c r="C37" s="5">
        <v>402</v>
      </c>
      <c r="D37" s="8"/>
      <c r="E37" s="9" t="s">
        <v>131</v>
      </c>
      <c r="F37" s="11" t="s">
        <v>97</v>
      </c>
      <c r="G37" s="9"/>
      <c r="H37" s="10"/>
    </row>
    <row r="38" ht="27" customHeight="1" spans="1:8">
      <c r="A38" s="5">
        <v>36</v>
      </c>
      <c r="B38" s="6">
        <v>3</v>
      </c>
      <c r="C38" s="5">
        <v>402</v>
      </c>
      <c r="D38" s="8"/>
      <c r="E38" s="9" t="s">
        <v>132</v>
      </c>
      <c r="F38" s="11" t="s">
        <v>97</v>
      </c>
      <c r="G38" s="9"/>
      <c r="H38" s="10"/>
    </row>
    <row r="39" ht="27" customHeight="1" spans="1:8">
      <c r="A39" s="5">
        <v>37</v>
      </c>
      <c r="B39" s="6">
        <v>3</v>
      </c>
      <c r="C39" s="5">
        <v>402</v>
      </c>
      <c r="D39" s="8"/>
      <c r="E39" s="9" t="s">
        <v>133</v>
      </c>
      <c r="F39" s="11" t="s">
        <v>97</v>
      </c>
      <c r="G39" s="9"/>
      <c r="H39" s="10"/>
    </row>
    <row r="40" ht="27" customHeight="1" spans="1:8">
      <c r="A40" s="5">
        <v>38</v>
      </c>
      <c r="B40" s="6">
        <v>3</v>
      </c>
      <c r="C40" s="5">
        <v>402</v>
      </c>
      <c r="D40" s="8"/>
      <c r="E40" s="9" t="s">
        <v>134</v>
      </c>
      <c r="F40" s="11" t="s">
        <v>97</v>
      </c>
      <c r="G40" s="9"/>
      <c r="H40" s="10"/>
    </row>
    <row r="41" ht="27" customHeight="1" spans="1:8">
      <c r="A41" s="5">
        <v>39</v>
      </c>
      <c r="B41" s="6">
        <v>3</v>
      </c>
      <c r="C41" s="5">
        <v>402</v>
      </c>
      <c r="D41" s="8"/>
      <c r="E41" s="9" t="s">
        <v>135</v>
      </c>
      <c r="F41" s="11" t="s">
        <v>97</v>
      </c>
      <c r="G41" s="9"/>
      <c r="H41" s="10"/>
    </row>
    <row r="42" ht="27" customHeight="1" spans="1:8">
      <c r="A42" s="5">
        <v>40</v>
      </c>
      <c r="B42" s="6">
        <v>3</v>
      </c>
      <c r="C42" s="5">
        <v>402</v>
      </c>
      <c r="D42" s="8"/>
      <c r="E42" s="9" t="s">
        <v>136</v>
      </c>
      <c r="F42" s="11" t="s">
        <v>97</v>
      </c>
      <c r="G42" s="9"/>
      <c r="H42" s="10"/>
    </row>
    <row r="43" ht="27" customHeight="1" spans="1:8">
      <c r="A43" s="5">
        <v>41</v>
      </c>
      <c r="B43" s="6">
        <v>3</v>
      </c>
      <c r="C43" s="5">
        <v>402</v>
      </c>
      <c r="D43" s="8"/>
      <c r="E43" s="9" t="s">
        <v>137</v>
      </c>
      <c r="F43" s="11" t="s">
        <v>97</v>
      </c>
      <c r="G43" s="9"/>
      <c r="H43" s="10"/>
    </row>
    <row r="44" ht="27" customHeight="1" spans="1:8">
      <c r="A44" s="5">
        <v>42</v>
      </c>
      <c r="B44" s="6">
        <v>3</v>
      </c>
      <c r="C44" s="5">
        <v>402</v>
      </c>
      <c r="D44" s="8"/>
      <c r="E44" s="9" t="s">
        <v>138</v>
      </c>
      <c r="F44" s="11" t="s">
        <v>97</v>
      </c>
      <c r="G44" s="9"/>
      <c r="H44" s="10"/>
    </row>
    <row r="45" ht="27" customHeight="1" spans="1:8">
      <c r="A45" s="5">
        <v>43</v>
      </c>
      <c r="B45" s="6">
        <v>3</v>
      </c>
      <c r="C45" s="5">
        <v>402</v>
      </c>
      <c r="D45" s="8"/>
      <c r="E45" s="9" t="s">
        <v>139</v>
      </c>
      <c r="F45" s="11" t="s">
        <v>97</v>
      </c>
      <c r="G45" s="9"/>
      <c r="H45" s="10"/>
    </row>
    <row r="46" ht="27" customHeight="1" spans="1:8">
      <c r="A46" s="5">
        <v>44</v>
      </c>
      <c r="B46" s="6">
        <v>3</v>
      </c>
      <c r="C46" s="5">
        <v>402</v>
      </c>
      <c r="D46" s="8"/>
      <c r="E46" s="9" t="s">
        <v>140</v>
      </c>
      <c r="F46" s="11" t="s">
        <v>97</v>
      </c>
      <c r="G46" s="9"/>
      <c r="H46" s="10"/>
    </row>
    <row r="47" ht="27" customHeight="1" spans="1:8">
      <c r="A47" s="5">
        <v>45</v>
      </c>
      <c r="B47" s="6">
        <v>3</v>
      </c>
      <c r="C47" s="5">
        <v>402</v>
      </c>
      <c r="D47" s="8"/>
      <c r="E47" s="9" t="s">
        <v>141</v>
      </c>
      <c r="F47" s="11" t="s">
        <v>97</v>
      </c>
      <c r="G47" s="9"/>
      <c r="H47" s="10"/>
    </row>
    <row r="48" ht="28.95" customHeight="1" spans="1:8">
      <c r="A48" s="5">
        <v>46</v>
      </c>
      <c r="B48" s="6">
        <v>3</v>
      </c>
      <c r="C48" s="5">
        <v>402</v>
      </c>
      <c r="D48" s="8"/>
      <c r="E48" s="9" t="s">
        <v>142</v>
      </c>
      <c r="F48" s="11" t="s">
        <v>97</v>
      </c>
      <c r="G48" s="9"/>
      <c r="H48" s="10"/>
    </row>
    <row r="49" ht="28.95" customHeight="1" spans="1:8">
      <c r="A49" s="5">
        <v>47</v>
      </c>
      <c r="B49" s="6">
        <v>3</v>
      </c>
      <c r="C49" s="5">
        <v>402</v>
      </c>
      <c r="D49" s="10"/>
      <c r="E49" s="9" t="s">
        <v>143</v>
      </c>
      <c r="F49" s="11" t="s">
        <v>97</v>
      </c>
      <c r="G49" s="10"/>
      <c r="H49" s="10"/>
    </row>
    <row r="50" ht="28.95" customHeight="1" spans="1:8">
      <c r="A50" s="5">
        <v>48</v>
      </c>
      <c r="B50" s="6">
        <v>3</v>
      </c>
      <c r="C50" s="5">
        <v>402</v>
      </c>
      <c r="D50" s="10"/>
      <c r="E50" s="9" t="s">
        <v>144</v>
      </c>
      <c r="F50" s="11" t="s">
        <v>145</v>
      </c>
      <c r="G50" s="10"/>
      <c r="H50" s="10"/>
    </row>
    <row r="51" ht="28.95" customHeight="1" spans="1:8">
      <c r="A51" s="5">
        <v>49</v>
      </c>
      <c r="B51" s="6">
        <v>3</v>
      </c>
      <c r="C51" s="5">
        <v>402</v>
      </c>
      <c r="D51" s="10"/>
      <c r="E51" s="15" t="s">
        <v>70</v>
      </c>
      <c r="F51" s="11" t="s">
        <v>145</v>
      </c>
      <c r="G51" s="10"/>
      <c r="H51" s="10"/>
    </row>
    <row r="52" ht="28.95" customHeight="1" spans="1:8">
      <c r="A52" s="5">
        <v>50</v>
      </c>
      <c r="B52" s="6">
        <v>3</v>
      </c>
      <c r="C52" s="5">
        <v>402</v>
      </c>
      <c r="D52" s="10"/>
      <c r="E52" s="9" t="s">
        <v>146</v>
      </c>
      <c r="F52" s="11" t="s">
        <v>145</v>
      </c>
      <c r="G52" s="10"/>
      <c r="H52" s="10"/>
    </row>
    <row r="53" ht="28.95" customHeight="1" spans="1:8">
      <c r="A53" s="5">
        <v>51</v>
      </c>
      <c r="B53" s="6">
        <v>3</v>
      </c>
      <c r="C53" s="5">
        <v>402</v>
      </c>
      <c r="D53" s="10"/>
      <c r="E53" s="9" t="s">
        <v>147</v>
      </c>
      <c r="F53" s="11" t="s">
        <v>145</v>
      </c>
      <c r="G53" s="10"/>
      <c r="H53" s="10"/>
    </row>
    <row r="54" ht="28.95" customHeight="1" spans="1:8">
      <c r="A54" s="5">
        <v>52</v>
      </c>
      <c r="B54" s="6">
        <v>3</v>
      </c>
      <c r="C54" s="5">
        <v>402</v>
      </c>
      <c r="D54" s="10"/>
      <c r="E54" s="9" t="s">
        <v>148</v>
      </c>
      <c r="F54" s="11" t="s">
        <v>145</v>
      </c>
      <c r="G54" s="10"/>
      <c r="H54" s="10"/>
    </row>
    <row r="55" ht="28.95" customHeight="1" spans="1:8">
      <c r="A55" s="5">
        <v>53</v>
      </c>
      <c r="B55" s="6">
        <v>3</v>
      </c>
      <c r="C55" s="5">
        <v>402</v>
      </c>
      <c r="D55" s="10"/>
      <c r="E55" s="15" t="s">
        <v>149</v>
      </c>
      <c r="F55" s="11" t="s">
        <v>145</v>
      </c>
      <c r="G55" s="10"/>
      <c r="H55" s="10"/>
    </row>
    <row r="56" ht="28.95" customHeight="1" spans="1:8">
      <c r="A56" s="5">
        <v>54</v>
      </c>
      <c r="B56" s="6">
        <v>3</v>
      </c>
      <c r="C56" s="5">
        <v>402</v>
      </c>
      <c r="D56" s="10"/>
      <c r="E56" s="14" t="s">
        <v>150</v>
      </c>
      <c r="F56" s="11" t="s">
        <v>145</v>
      </c>
      <c r="G56" s="10"/>
      <c r="H56" s="10"/>
    </row>
    <row r="57" ht="28.95" customHeight="1" spans="1:8">
      <c r="A57" s="5">
        <v>55</v>
      </c>
      <c r="B57" s="6">
        <v>3</v>
      </c>
      <c r="C57" s="5">
        <v>402</v>
      </c>
      <c r="D57" s="10"/>
      <c r="E57" s="9"/>
      <c r="F57" s="11" t="s">
        <v>145</v>
      </c>
      <c r="G57" s="10"/>
      <c r="H57" s="10"/>
    </row>
    <row r="58" ht="28.95" customHeight="1" spans="1:8">
      <c r="A58" s="5">
        <v>56</v>
      </c>
      <c r="B58" s="6">
        <v>3</v>
      </c>
      <c r="C58" s="5">
        <v>402</v>
      </c>
      <c r="D58" s="10"/>
      <c r="E58" s="9"/>
      <c r="F58" s="10"/>
      <c r="G58" s="10"/>
      <c r="H58" s="10"/>
    </row>
    <row r="59" ht="28.95" customHeight="1" spans="1:8">
      <c r="A59" s="5">
        <v>57</v>
      </c>
      <c r="B59" s="6">
        <v>3</v>
      </c>
      <c r="C59" s="5">
        <v>402</v>
      </c>
      <c r="D59" s="10"/>
      <c r="E59" s="9"/>
      <c r="F59" s="10"/>
      <c r="G59" s="10"/>
      <c r="H59" s="10"/>
    </row>
    <row r="60" ht="28.95" customHeight="1" spans="1:8">
      <c r="A60" s="5">
        <v>58</v>
      </c>
      <c r="B60" s="6">
        <v>3</v>
      </c>
      <c r="C60" s="5">
        <v>402</v>
      </c>
      <c r="D60" s="10"/>
      <c r="E60" s="9"/>
      <c r="F60" s="10"/>
      <c r="G60" s="10"/>
      <c r="H60" s="10"/>
    </row>
    <row r="61" ht="28.95" customHeight="1" spans="1:8">
      <c r="A61" s="5">
        <v>59</v>
      </c>
      <c r="B61" s="6">
        <v>3</v>
      </c>
      <c r="C61" s="5">
        <v>402</v>
      </c>
      <c r="D61" s="10"/>
      <c r="E61" s="9"/>
      <c r="F61" s="10"/>
      <c r="G61" s="10"/>
      <c r="H61" s="10"/>
    </row>
  </sheetData>
  <mergeCells count="1">
    <mergeCell ref="A1:H1"/>
  </mergeCells>
  <pageMargins left="0.511805555555556" right="0.393055555555556" top="0.472222222222222" bottom="0.66875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清单</vt:lpstr>
      <vt:lpstr>工程量</vt:lpstr>
      <vt:lpstr>问题清单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苏裕</cp:lastModifiedBy>
  <dcterms:created xsi:type="dcterms:W3CDTF">2006-09-16T00:00:00Z</dcterms:created>
  <cp:lastPrinted>2020-12-08T08:27:00Z</cp:lastPrinted>
  <dcterms:modified xsi:type="dcterms:W3CDTF">2020-12-26T05:58:45Z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