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enterigone\Documents\School\Machine Learning\Module 1\"/>
    </mc:Choice>
  </mc:AlternateContent>
  <xr:revisionPtr revIDLastSave="0" documentId="13_ncr:1_{50579406-F727-4028-B619-B35D81C4AE36}" xr6:coauthVersionLast="47" xr6:coauthVersionMax="47" xr10:uidLastSave="{00000000-0000-0000-0000-000000000000}"/>
  <bookViews>
    <workbookView xWindow="-96" yWindow="-96" windowWidth="23232" windowHeight="14592" xr2:uid="{E3EB037A-125C-4DDD-BB66-CD8D7D321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K8" i="1"/>
  <c r="K9" i="1"/>
  <c r="K7" i="1"/>
  <c r="K6" i="1"/>
  <c r="J9" i="1"/>
  <c r="J7" i="1"/>
  <c r="J8" i="1"/>
  <c r="J6" i="1"/>
  <c r="K3" i="1"/>
  <c r="K2" i="1"/>
  <c r="J2" i="1"/>
  <c r="J3" i="1"/>
  <c r="C95" i="1"/>
  <c r="C96" i="1"/>
  <c r="C97" i="1"/>
  <c r="C98" i="1"/>
  <c r="C99" i="1"/>
  <c r="C100" i="1"/>
  <c r="C101" i="1"/>
  <c r="C10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C4" i="1"/>
  <c r="C5" i="1"/>
  <c r="C6" i="1"/>
  <c r="C7" i="1"/>
  <c r="C8" i="1"/>
  <c r="C9" i="1"/>
  <c r="C10" i="1"/>
  <c r="C11" i="1"/>
  <c r="C2" i="1"/>
  <c r="Q40" i="1" l="1"/>
  <c r="T41" i="1"/>
  <c r="R24" i="1"/>
  <c r="T66" i="1"/>
  <c r="Q4" i="1"/>
  <c r="R21" i="1"/>
  <c r="R58" i="1"/>
  <c r="T20" i="1"/>
  <c r="Q3" i="1"/>
  <c r="R39" i="1"/>
  <c r="Q8" i="1"/>
  <c r="T67" i="1"/>
  <c r="Q31" i="1"/>
  <c r="T40" i="1"/>
  <c r="R60" i="1"/>
  <c r="R40" i="1"/>
  <c r="T37" i="1"/>
  <c r="Q27" i="1"/>
  <c r="Q35" i="1"/>
  <c r="T15" i="1"/>
  <c r="T13" i="1"/>
  <c r="T56" i="1"/>
  <c r="Q20" i="1"/>
  <c r="R13" i="1"/>
  <c r="R50" i="1"/>
  <c r="T29" i="1"/>
  <c r="Q19" i="1"/>
  <c r="Q51" i="1"/>
  <c r="R12" i="1"/>
  <c r="R31" i="1"/>
  <c r="T28" i="1"/>
  <c r="J4" i="1"/>
  <c r="J5" i="1" s="1"/>
  <c r="T34" i="1" s="1"/>
  <c r="Q70" i="1"/>
  <c r="Q50" i="1"/>
  <c r="Q68" i="1"/>
  <c r="T27" i="1"/>
  <c r="T53" i="1"/>
  <c r="Q24" i="1"/>
  <c r="Q56" i="1"/>
  <c r="Q32" i="1"/>
  <c r="R36" i="1"/>
  <c r="R54" i="1"/>
  <c r="T16" i="1"/>
  <c r="T32" i="1"/>
  <c r="K4" i="1"/>
  <c r="K5" i="1" s="1"/>
  <c r="Q17" i="1"/>
  <c r="Q49" i="1"/>
  <c r="Q67" i="1"/>
  <c r="T26" i="1"/>
  <c r="T52" i="1"/>
  <c r="R28" i="1"/>
  <c r="R46" i="1"/>
  <c r="T8" i="1"/>
  <c r="T25" i="1"/>
  <c r="T51" i="1"/>
  <c r="Q15" i="1"/>
  <c r="Q47" i="1"/>
  <c r="Q65" i="1"/>
  <c r="T6" i="1"/>
  <c r="T49" i="1"/>
  <c r="Q13" i="1"/>
  <c r="Q45" i="1"/>
  <c r="Q63" i="1"/>
  <c r="T5" i="1"/>
  <c r="T72" i="1"/>
  <c r="T48" i="1"/>
  <c r="R66" i="1"/>
  <c r="R70" i="1"/>
  <c r="U70" i="1" s="1"/>
  <c r="T4" i="1"/>
  <c r="T71" i="1"/>
  <c r="T47" i="1"/>
  <c r="T70" i="1"/>
  <c r="T69" i="1"/>
  <c r="T45" i="1"/>
  <c r="Q9" i="1"/>
  <c r="Q41" i="1"/>
  <c r="R45" i="1"/>
  <c r="R63" i="1"/>
  <c r="U8" i="1" l="1"/>
  <c r="V9" i="1"/>
  <c r="V20" i="1"/>
  <c r="V65" i="1"/>
  <c r="U66" i="1"/>
  <c r="U56" i="1"/>
  <c r="U24" i="1"/>
  <c r="V17" i="1"/>
  <c r="U13" i="1"/>
  <c r="T43" i="1"/>
  <c r="U43" i="1" s="1"/>
  <c r="V51" i="1"/>
  <c r="R64" i="1"/>
  <c r="T73" i="1"/>
  <c r="R51" i="1"/>
  <c r="U51" i="1" s="1"/>
  <c r="W51" i="1" s="1"/>
  <c r="T60" i="1"/>
  <c r="Q2" i="1"/>
  <c r="T46" i="1"/>
  <c r="V41" i="1"/>
  <c r="U20" i="1"/>
  <c r="W20" i="1" s="1"/>
  <c r="V36" i="1"/>
  <c r="V13" i="1"/>
  <c r="V31" i="1"/>
  <c r="V47" i="1"/>
  <c r="R67" i="1"/>
  <c r="U67" i="1" s="1"/>
  <c r="R44" i="1"/>
  <c r="T36" i="1"/>
  <c r="U36" i="1" s="1"/>
  <c r="R19" i="1"/>
  <c r="R10" i="1"/>
  <c r="R8" i="1"/>
  <c r="R6" i="1"/>
  <c r="R4" i="1"/>
  <c r="U4" i="1" s="1"/>
  <c r="W4" i="1" s="1"/>
  <c r="T42" i="1"/>
  <c r="R32" i="1"/>
  <c r="R29" i="1"/>
  <c r="R27" i="1"/>
  <c r="U27" i="1" s="1"/>
  <c r="R65" i="1"/>
  <c r="T68" i="1"/>
  <c r="T18" i="1"/>
  <c r="U18" i="1" s="1"/>
  <c r="T12" i="1"/>
  <c r="U12" i="1" s="1"/>
  <c r="R47" i="1"/>
  <c r="U47" i="1" s="1"/>
  <c r="R71" i="1"/>
  <c r="R69" i="1"/>
  <c r="U69" i="1" s="1"/>
  <c r="T44" i="1"/>
  <c r="T7" i="1"/>
  <c r="T3" i="1"/>
  <c r="V3" i="1" s="1"/>
  <c r="R62" i="1"/>
  <c r="T62" i="1"/>
  <c r="U62" i="1" s="1"/>
  <c r="R61" i="1"/>
  <c r="V61" i="1" s="1"/>
  <c r="R56" i="1"/>
  <c r="R25" i="1"/>
  <c r="R73" i="1"/>
  <c r="T61" i="1"/>
  <c r="T9" i="1"/>
  <c r="T2" i="1"/>
  <c r="T35" i="1"/>
  <c r="T22" i="1"/>
  <c r="T59" i="1"/>
  <c r="R49" i="1"/>
  <c r="U49" i="1" s="1"/>
  <c r="T58" i="1"/>
  <c r="T11" i="1"/>
  <c r="R42" i="1"/>
  <c r="R43" i="1"/>
  <c r="T39" i="1"/>
  <c r="U39" i="1" s="1"/>
  <c r="R22" i="1"/>
  <c r="R16" i="1"/>
  <c r="U16" i="1" s="1"/>
  <c r="T54" i="1"/>
  <c r="U54" i="1" s="1"/>
  <c r="R11" i="1"/>
  <c r="T23" i="1"/>
  <c r="T64" i="1"/>
  <c r="R53" i="1"/>
  <c r="U53" i="1" s="1"/>
  <c r="R30" i="1"/>
  <c r="R34" i="1"/>
  <c r="U34" i="1" s="1"/>
  <c r="R48" i="1"/>
  <c r="T31" i="1"/>
  <c r="U31" i="1" s="1"/>
  <c r="R41" i="1"/>
  <c r="T10" i="1"/>
  <c r="R9" i="1"/>
  <c r="R7" i="1"/>
  <c r="R5" i="1"/>
  <c r="R3" i="1"/>
  <c r="R23" i="1"/>
  <c r="T21" i="1"/>
  <c r="R33" i="1"/>
  <c r="V8" i="1"/>
  <c r="R68" i="1"/>
  <c r="T30" i="1"/>
  <c r="Q69" i="1"/>
  <c r="V68" i="1"/>
  <c r="Q23" i="1"/>
  <c r="Q59" i="1"/>
  <c r="Q58" i="1"/>
  <c r="V23" i="1"/>
  <c r="Q38" i="1"/>
  <c r="V71" i="1"/>
  <c r="V2" i="1"/>
  <c r="Q73" i="1"/>
  <c r="Q39" i="1"/>
  <c r="Q34" i="1"/>
  <c r="Q18" i="1"/>
  <c r="Q6" i="1"/>
  <c r="Q16" i="1"/>
  <c r="Q14" i="1"/>
  <c r="Q12" i="1"/>
  <c r="Q10" i="1"/>
  <c r="Q7" i="1"/>
  <c r="V6" i="1"/>
  <c r="Q25" i="1"/>
  <c r="V25" i="1" s="1"/>
  <c r="Q29" i="1"/>
  <c r="U29" i="1" s="1"/>
  <c r="Q55" i="1"/>
  <c r="Q22" i="1"/>
  <c r="Q48" i="1"/>
  <c r="Q46" i="1"/>
  <c r="U46" i="1" s="1"/>
  <c r="Q44" i="1"/>
  <c r="Q42" i="1"/>
  <c r="V7" i="1"/>
  <c r="Q57" i="1"/>
  <c r="Q72" i="1"/>
  <c r="Q66" i="1"/>
  <c r="Q64" i="1"/>
  <c r="Q62" i="1"/>
  <c r="Q60" i="1"/>
  <c r="Q33" i="1"/>
  <c r="V14" i="1"/>
  <c r="V10" i="1"/>
  <c r="Q37" i="1"/>
  <c r="U37" i="1" s="1"/>
  <c r="Q54" i="1"/>
  <c r="V40" i="1"/>
  <c r="Q30" i="1"/>
  <c r="V35" i="1"/>
  <c r="V55" i="1"/>
  <c r="Q36" i="1"/>
  <c r="V73" i="1"/>
  <c r="Q71" i="1"/>
  <c r="Q53" i="1"/>
  <c r="R14" i="1"/>
  <c r="R17" i="1"/>
  <c r="T63" i="1"/>
  <c r="R72" i="1"/>
  <c r="U72" i="1" s="1"/>
  <c r="T55" i="1"/>
  <c r="T17" i="1"/>
  <c r="U17" i="1" s="1"/>
  <c r="W17" i="1" s="1"/>
  <c r="Q28" i="1"/>
  <c r="U28" i="1" s="1"/>
  <c r="R26" i="1"/>
  <c r="U26" i="1" s="1"/>
  <c r="V50" i="1"/>
  <c r="Q21" i="1"/>
  <c r="V32" i="1"/>
  <c r="R55" i="1"/>
  <c r="T38" i="1"/>
  <c r="U38" i="1" s="1"/>
  <c r="T50" i="1"/>
  <c r="Q52" i="1"/>
  <c r="T57" i="1"/>
  <c r="R37" i="1"/>
  <c r="R59" i="1"/>
  <c r="T24" i="1"/>
  <c r="T14" i="1"/>
  <c r="Q26" i="1"/>
  <c r="R18" i="1"/>
  <c r="Q61" i="1"/>
  <c r="V63" i="1"/>
  <c r="U32" i="1"/>
  <c r="R52" i="1"/>
  <c r="U52" i="1" s="1"/>
  <c r="T19" i="1"/>
  <c r="U19" i="1" s="1"/>
  <c r="Q5" i="1"/>
  <c r="V5" i="1" s="1"/>
  <c r="Q43" i="1"/>
  <c r="V45" i="1"/>
  <c r="R35" i="1"/>
  <c r="R15" i="1"/>
  <c r="V15" i="1" s="1"/>
  <c r="R57" i="1"/>
  <c r="R38" i="1"/>
  <c r="T65" i="1"/>
  <c r="Q11" i="1"/>
  <c r="T33" i="1"/>
  <c r="R20" i="1"/>
  <c r="V56" i="1"/>
  <c r="R2" i="1"/>
  <c r="V70" i="1"/>
  <c r="X70" i="1" s="1"/>
  <c r="V4" i="1"/>
  <c r="V49" i="1"/>
  <c r="U41" i="1"/>
  <c r="V37" i="1"/>
  <c r="W70" i="1" l="1"/>
  <c r="X41" i="1"/>
  <c r="W41" i="1"/>
  <c r="W49" i="1"/>
  <c r="X56" i="1"/>
  <c r="W56" i="1"/>
  <c r="W46" i="1"/>
  <c r="W47" i="1"/>
  <c r="X37" i="1"/>
  <c r="W37" i="1"/>
  <c r="W29" i="1"/>
  <c r="W28" i="1"/>
  <c r="W32" i="1"/>
  <c r="W36" i="1"/>
  <c r="W39" i="1"/>
  <c r="W31" i="1"/>
  <c r="W13" i="1"/>
  <c r="W8" i="1"/>
  <c r="V67" i="1"/>
  <c r="X67" i="1" s="1"/>
  <c r="V38" i="1"/>
  <c r="X38" i="1" s="1"/>
  <c r="U64" i="1"/>
  <c r="U23" i="1"/>
  <c r="U7" i="1"/>
  <c r="X13" i="1"/>
  <c r="V44" i="1"/>
  <c r="V43" i="1"/>
  <c r="X43" i="1" s="1"/>
  <c r="X19" i="1"/>
  <c r="V46" i="1"/>
  <c r="X46" i="1" s="1"/>
  <c r="X69" i="1"/>
  <c r="X32" i="1"/>
  <c r="U55" i="1"/>
  <c r="U68" i="1"/>
  <c r="U15" i="1"/>
  <c r="V34" i="1"/>
  <c r="X34" i="1" s="1"/>
  <c r="U14" i="1"/>
  <c r="U21" i="1"/>
  <c r="U59" i="1"/>
  <c r="X4" i="1"/>
  <c r="V54" i="1"/>
  <c r="X54" i="1" s="1"/>
  <c r="U2" i="1"/>
  <c r="V24" i="1"/>
  <c r="W24" i="1" s="1"/>
  <c r="U33" i="1"/>
  <c r="V60" i="1"/>
  <c r="U9" i="1"/>
  <c r="V26" i="1"/>
  <c r="X26" i="1" s="1"/>
  <c r="V66" i="1"/>
  <c r="X66" i="1" s="1"/>
  <c r="U10" i="1"/>
  <c r="V33" i="1"/>
  <c r="U57" i="1"/>
  <c r="V53" i="1"/>
  <c r="X53" i="1" s="1"/>
  <c r="U60" i="1"/>
  <c r="V29" i="1"/>
  <c r="X29" i="1" s="1"/>
  <c r="U25" i="1"/>
  <c r="X51" i="1"/>
  <c r="V42" i="1"/>
  <c r="V48" i="1"/>
  <c r="V28" i="1"/>
  <c r="X28" i="1" s="1"/>
  <c r="X17" i="1"/>
  <c r="U71" i="1"/>
  <c r="V21" i="1"/>
  <c r="X47" i="1"/>
  <c r="U40" i="1"/>
  <c r="X39" i="1"/>
  <c r="U50" i="1"/>
  <c r="V12" i="1"/>
  <c r="X12" i="1" s="1"/>
  <c r="U30" i="1"/>
  <c r="U63" i="1"/>
  <c r="V16" i="1"/>
  <c r="X16" i="1" s="1"/>
  <c r="U11" i="1"/>
  <c r="U45" i="1"/>
  <c r="V52" i="1"/>
  <c r="X52" i="1" s="1"/>
  <c r="U58" i="1"/>
  <c r="X20" i="1"/>
  <c r="X49" i="1"/>
  <c r="V39" i="1"/>
  <c r="V69" i="1"/>
  <c r="W69" i="1" s="1"/>
  <c r="V18" i="1"/>
  <c r="X18" i="1" s="1"/>
  <c r="U3" i="1"/>
  <c r="U22" i="1"/>
  <c r="U42" i="1"/>
  <c r="X8" i="1"/>
  <c r="V11" i="1"/>
  <c r="V30" i="1"/>
  <c r="U5" i="1"/>
  <c r="U35" i="1"/>
  <c r="V58" i="1"/>
  <c r="U6" i="1"/>
  <c r="V72" i="1"/>
  <c r="X72" i="1" s="1"/>
  <c r="V27" i="1"/>
  <c r="X27" i="1" s="1"/>
  <c r="V62" i="1"/>
  <c r="X62" i="1" s="1"/>
  <c r="U61" i="1"/>
  <c r="V64" i="1"/>
  <c r="U73" i="1"/>
  <c r="U65" i="1"/>
  <c r="V22" i="1"/>
  <c r="V19" i="1"/>
  <c r="W19" i="1" s="1"/>
  <c r="X31" i="1"/>
  <c r="X36" i="1"/>
  <c r="V57" i="1"/>
  <c r="U48" i="1"/>
  <c r="U44" i="1"/>
  <c r="W44" i="1" s="1"/>
  <c r="V59" i="1"/>
  <c r="X61" i="1" l="1"/>
  <c r="W61" i="1"/>
  <c r="X71" i="1"/>
  <c r="W71" i="1"/>
  <c r="X63" i="1"/>
  <c r="W63" i="1"/>
  <c r="X68" i="1"/>
  <c r="W68" i="1"/>
  <c r="X60" i="1"/>
  <c r="W60" i="1"/>
  <c r="W66" i="1"/>
  <c r="W58" i="1"/>
  <c r="W67" i="1"/>
  <c r="W72" i="1"/>
  <c r="X65" i="1"/>
  <c r="W65" i="1"/>
  <c r="X73" i="1"/>
  <c r="W73" i="1"/>
  <c r="W64" i="1"/>
  <c r="X59" i="1"/>
  <c r="W59" i="1"/>
  <c r="W62" i="1"/>
  <c r="X50" i="1"/>
  <c r="W50" i="1"/>
  <c r="X42" i="1"/>
  <c r="W42" i="1"/>
  <c r="X55" i="1"/>
  <c r="W55" i="1"/>
  <c r="W54" i="1"/>
  <c r="W43" i="1"/>
  <c r="W53" i="1"/>
  <c r="W48" i="1"/>
  <c r="X57" i="1"/>
  <c r="W57" i="1"/>
  <c r="X45" i="1"/>
  <c r="W45" i="1"/>
  <c r="W52" i="1"/>
  <c r="X30" i="1"/>
  <c r="W30" i="1"/>
  <c r="X40" i="1"/>
  <c r="W40" i="1"/>
  <c r="X35" i="1"/>
  <c r="W35" i="1"/>
  <c r="W33" i="1"/>
  <c r="W38" i="1"/>
  <c r="X23" i="1"/>
  <c r="W23" i="1"/>
  <c r="W22" i="1"/>
  <c r="X24" i="1"/>
  <c r="W27" i="1"/>
  <c r="W26" i="1"/>
  <c r="X25" i="1"/>
  <c r="W25" i="1"/>
  <c r="W34" i="1"/>
  <c r="X3" i="1"/>
  <c r="W3" i="1"/>
  <c r="X10" i="1"/>
  <c r="W10" i="1"/>
  <c r="X11" i="1"/>
  <c r="W11" i="1"/>
  <c r="X14" i="1"/>
  <c r="W14" i="1"/>
  <c r="X15" i="1"/>
  <c r="W15" i="1"/>
  <c r="X7" i="1"/>
  <c r="W7" i="1"/>
  <c r="X6" i="1"/>
  <c r="W6" i="1"/>
  <c r="W18" i="1"/>
  <c r="X9" i="1"/>
  <c r="W9" i="1"/>
  <c r="W12" i="1"/>
  <c r="X5" i="1"/>
  <c r="W5" i="1"/>
  <c r="W21" i="1"/>
  <c r="W16" i="1"/>
  <c r="X2" i="1"/>
  <c r="W2" i="1"/>
  <c r="X33" i="1"/>
  <c r="X64" i="1"/>
  <c r="X21" i="1"/>
  <c r="X22" i="1"/>
  <c r="X44" i="1"/>
  <c r="X48" i="1"/>
  <c r="X58" i="1"/>
</calcChain>
</file>

<file path=xl/sharedStrings.xml><?xml version="1.0" encoding="utf-8"?>
<sst xmlns="http://schemas.openxmlformats.org/spreadsheetml/2006/main" count="230" uniqueCount="125">
  <si>
    <t>time</t>
  </si>
  <si>
    <t>sex</t>
  </si>
  <si>
    <t>height</t>
  </si>
  <si>
    <t>shoe_size</t>
  </si>
  <si>
    <t>04.10.2016 17:58:51</t>
  </si>
  <si>
    <t>woman</t>
  </si>
  <si>
    <t>04.10.2016 17:58:59</t>
  </si>
  <si>
    <t>04.10.2016 18:00:15</t>
  </si>
  <si>
    <t>04.10.2016 18:01:17</t>
  </si>
  <si>
    <t>04.10.2016 18:01:22</t>
  </si>
  <si>
    <t>man</t>
  </si>
  <si>
    <t>04.10.2016 18:01:53</t>
  </si>
  <si>
    <t>04.10.2016 18:01:57</t>
  </si>
  <si>
    <t>04.10.2016 18:02:00</t>
  </si>
  <si>
    <t>04.10.2016 18:02:11</t>
  </si>
  <si>
    <t>04.10.2016 18:02:16</t>
  </si>
  <si>
    <t>04.10.2016 18:02:22</t>
  </si>
  <si>
    <t>04.10.2016 18:02:25</t>
  </si>
  <si>
    <t>04.10.2016 18:02:27</t>
  </si>
  <si>
    <t>04.10.2016 18:02:43</t>
  </si>
  <si>
    <t>04.10.2016 18:03:01</t>
  </si>
  <si>
    <t>04.10.2016 18:03:11</t>
  </si>
  <si>
    <t>04.10.2016 18:03:14</t>
  </si>
  <si>
    <t>04.10.2016 18:03:19</t>
  </si>
  <si>
    <t>04.10.2016 18:03:44</t>
  </si>
  <si>
    <t>04.10.2016 18:03:49</t>
  </si>
  <si>
    <t>04.10.2016 18:04:45</t>
  </si>
  <si>
    <t>04.10.2016 18:07:51</t>
  </si>
  <si>
    <t>04.10.2016 18:07:53</t>
  </si>
  <si>
    <t>04.10.2016 18:10:17</t>
  </si>
  <si>
    <t>04.10.2016 18:13:00</t>
  </si>
  <si>
    <t>04.10.2016 18:51:58</t>
  </si>
  <si>
    <t>04.10.2016 19:04:42</t>
  </si>
  <si>
    <t>04.10.2016 19:16:09</t>
  </si>
  <si>
    <t>04.10.2016 19:39:43</t>
  </si>
  <si>
    <t>04.10.2016 19:59:42</t>
  </si>
  <si>
    <t>04.10.2016 20:56:23</t>
  </si>
  <si>
    <t>11.10.2016 12:30:32</t>
  </si>
  <si>
    <t>11.10.2016 12:31:09</t>
  </si>
  <si>
    <t>11.10.2016 12:31:18</t>
  </si>
  <si>
    <t>11.10.2016 12:31:25</t>
  </si>
  <si>
    <t>11.10.2016 12:31:50</t>
  </si>
  <si>
    <t>11.10.2016 12:31:56</t>
  </si>
  <si>
    <t>11.10.2016 12:31:59</t>
  </si>
  <si>
    <t>11.10.2016 12:32:04</t>
  </si>
  <si>
    <t>11.10.2016 12:32:05</t>
  </si>
  <si>
    <t>11.10.2016 12:32:06</t>
  </si>
  <si>
    <t>11.10.2016 12:32:10</t>
  </si>
  <si>
    <t>11.10.2016 12:32:09</t>
  </si>
  <si>
    <t>11.10.2016 12:32:12</t>
  </si>
  <si>
    <t>11.10.2016 12:32:17</t>
  </si>
  <si>
    <t>11.10.2016 12:32:22</t>
  </si>
  <si>
    <t>11.10.2016 12:32:24</t>
  </si>
  <si>
    <t>11.10.2016 12:32:27</t>
  </si>
  <si>
    <t>11.10.2016 12:32:32</t>
  </si>
  <si>
    <t>11.10.2016 12:32:33</t>
  </si>
  <si>
    <t>11.10.2016 12:32:42</t>
  </si>
  <si>
    <t>11.10.2016 12:32:49</t>
  </si>
  <si>
    <t>11.10.2016 12:32:50</t>
  </si>
  <si>
    <t>11.10.2016 12:33:01</t>
  </si>
  <si>
    <t>11.10.2016 12:33:13</t>
  </si>
  <si>
    <t>11.10.2016 12:33:15</t>
  </si>
  <si>
    <t>11.10.2016 12:33:17</t>
  </si>
  <si>
    <t>11.10.2016 12:33:30</t>
  </si>
  <si>
    <t>11.10.2016 12:33:34</t>
  </si>
  <si>
    <t>11.10.2016 12:33:49</t>
  </si>
  <si>
    <t>11.10.2016 12:33:50</t>
  </si>
  <si>
    <t>11.10.2016 12:33:53</t>
  </si>
  <si>
    <t>11.10.2016 12:34:07</t>
  </si>
  <si>
    <t>11.10.2016 12:34:18</t>
  </si>
  <si>
    <t>11.10.2016 12:34:38</t>
  </si>
  <si>
    <t>11.10.2016 12:34:55</t>
  </si>
  <si>
    <t>11.10.2016 12:34:58</t>
  </si>
  <si>
    <t>11.10.2016 12:35:03</t>
  </si>
  <si>
    <t>11.10.2016 12:35:25</t>
  </si>
  <si>
    <t>11.10.2016 12:35:44</t>
  </si>
  <si>
    <t>11.10.2016 12:36:06</t>
  </si>
  <si>
    <t>11.10.2016 12:36:33</t>
  </si>
  <si>
    <t>11.10.2016 12:36:34</t>
  </si>
  <si>
    <t>11.10.2016 12:36:42</t>
  </si>
  <si>
    <t>11.10.2016 12:37:05</t>
  </si>
  <si>
    <t>11.10.2016 12:37:26</t>
  </si>
  <si>
    <t>11.10.2016 12:37:44</t>
  </si>
  <si>
    <t>11.10.2016 12:38:01</t>
  </si>
  <si>
    <t>11.10.2016 12:41:08</t>
  </si>
  <si>
    <t>11.10.2016 12:41:32</t>
  </si>
  <si>
    <t>11.10.2016 12:44:06</t>
  </si>
  <si>
    <t>NA</t>
  </si>
  <si>
    <t>11.10.2016 12:47:47</t>
  </si>
  <si>
    <t>11.10.2016 13:04:54</t>
  </si>
  <si>
    <t>15.10.2016 15:10:34</t>
  </si>
  <si>
    <t>16.10.2016 14:31:49</t>
  </si>
  <si>
    <t>16.10.2016 15:46:30</t>
  </si>
  <si>
    <t>16.10.2016 17:18:17</t>
  </si>
  <si>
    <t>16.10.2016 20:55:46</t>
  </si>
  <si>
    <t>16.10.2016 22:25:07</t>
  </si>
  <si>
    <t>17.10.2016 08:31:01</t>
  </si>
  <si>
    <t>17.10.2016 08:36:38</t>
  </si>
  <si>
    <t>17.10.2016 12:37:09</t>
  </si>
  <si>
    <t>17.10.2016 13:12:48</t>
  </si>
  <si>
    <t>19.10.2016 17:07:53</t>
  </si>
  <si>
    <t>29.10.2016 20:28:33</t>
  </si>
  <si>
    <t>30.10.2016 11:57:57</t>
  </si>
  <si>
    <t>sex_target</t>
  </si>
  <si>
    <t>height_class</t>
  </si>
  <si>
    <t>shoe_size_class</t>
  </si>
  <si>
    <t>Shoe Size</t>
  </si>
  <si>
    <t>Average</t>
  </si>
  <si>
    <t>Women</t>
  </si>
  <si>
    <t>Men</t>
  </si>
  <si>
    <t>Height</t>
  </si>
  <si>
    <t>Difference</t>
  </si>
  <si>
    <t>Proportion</t>
  </si>
  <si>
    <t>Men Height Prob</t>
  </si>
  <si>
    <t>Men Shoe Prob</t>
  </si>
  <si>
    <t>Women Height Prob</t>
  </si>
  <si>
    <t>Women Shoe Prob</t>
  </si>
  <si>
    <t>Men Min</t>
  </si>
  <si>
    <t>Men Max</t>
  </si>
  <si>
    <t>Women Min</t>
  </si>
  <si>
    <t>Women Max</t>
  </si>
  <si>
    <t>Man Prob</t>
  </si>
  <si>
    <t>Woman Prob</t>
  </si>
  <si>
    <t>Decision</t>
  </si>
  <si>
    <t>Prob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</si>
</sst>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9886-07C2-4439-AD54-20094495749C}">
  <dimension ref="A1:X102"/>
  <sheetViews>
    <sheetView tabSelected="1" topLeftCell="C1" workbookViewId="0">
      <selection activeCell="T2" sqref="T2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1</v>
      </c>
      <c r="C1" t="s">
        <v>103</v>
      </c>
      <c r="D1" t="s">
        <v>2</v>
      </c>
      <c r="E1" t="s">
        <v>3</v>
      </c>
      <c r="I1" t="s">
        <v>107</v>
      </c>
      <c r="J1" t="s">
        <v>106</v>
      </c>
      <c r="K1" t="s">
        <v>110</v>
      </c>
      <c r="O1" t="s">
        <v>104</v>
      </c>
      <c r="P1" t="s">
        <v>105</v>
      </c>
      <c r="Q1" t="s">
        <v>113</v>
      </c>
      <c r="R1" t="s">
        <v>114</v>
      </c>
      <c r="S1" t="s">
        <v>115</v>
      </c>
      <c r="T1" t="s">
        <v>116</v>
      </c>
      <c r="U1" t="s">
        <v>121</v>
      </c>
      <c r="V1" t="s">
        <v>122</v>
      </c>
      <c r="W1" t="s">
        <v>124</v>
      </c>
      <c r="X1" t="s">
        <v>123</v>
      </c>
    </row>
    <row r="2" spans="1:24" x14ac:dyDescent="0.55000000000000004">
      <c r="A2" t="s">
        <v>4</v>
      </c>
      <c r="B2" t="s">
        <v>5</v>
      </c>
      <c r="C2">
        <f>IF(B2="woman",0,1)</f>
        <v>0</v>
      </c>
      <c r="D2">
        <v>160</v>
      </c>
      <c r="E2">
        <v>40</v>
      </c>
      <c r="I2" t="s">
        <v>108</v>
      </c>
      <c r="J2">
        <f>AVERAGEIFS(E2:E102,B2:B102,"=woman",D2:D102,"&gt;100",D2:D102,"&lt;300",B2:B102,"&lt;&gt;=NA")</f>
        <v>38.240259740259738</v>
      </c>
      <c r="K2">
        <f>AVERAGEIFS(D2:D102,B2:B102,"=woman",D2:D102,"&gt;100",D2:D102,"&lt;300",B2:B102,"&lt;&gt;=NA")</f>
        <v>166.96753246753246</v>
      </c>
      <c r="O2">
        <v>188</v>
      </c>
      <c r="P2">
        <v>44.5</v>
      </c>
      <c r="Q2" s="1">
        <f>IF(($K$3-$K$5)&lt;$O2,1,IF($O2&gt;=$K$2,($O2-$K$2)/($K$3-$K$2),($K$2-$O2)/$K$7))</f>
        <v>1</v>
      </c>
      <c r="R2" s="1">
        <f>IF(($J$3-$J$5)&lt;$P2,1,IF($P2&gt;=$J$2,($P2-$J$2)/($J$3-$J$2),($J$2-$P2)/$J$7))</f>
        <v>1</v>
      </c>
      <c r="S2" s="1">
        <f>IF($K$2&gt;$O2,1,IF($O2&lt;=$K$2+$K$5,1-(($O2-$K$2)/$K$5),(1-(($O2+$K$5)/$K$7))/2))</f>
        <v>2.4097598733521075E-2</v>
      </c>
      <c r="T2" s="1">
        <f>IF($J$2&gt;$P2,1,IF($P2&lt;=$J$2+$J$5,1-(($P2-$J$2)/$J$5),1-(($P2)/$J$7)))</f>
        <v>0.10999999999999999</v>
      </c>
      <c r="U2" s="2">
        <f>(R2+Q2)/(SUM(Q2:T2))</f>
        <v>0.93716426145969089</v>
      </c>
      <c r="V2" s="2">
        <f>(S2+T2)/(SUM(Q2:T2))</f>
        <v>6.2835738540309119E-2</v>
      </c>
      <c r="W2" s="2">
        <f>ABS(U2-V2)</f>
        <v>0.87432852291938179</v>
      </c>
      <c r="X2" t="str">
        <f>IF(U2&gt;V2,"Man","Woman")</f>
        <v>Man</v>
      </c>
    </row>
    <row r="3" spans="1:24" x14ac:dyDescent="0.55000000000000004">
      <c r="A3" t="s">
        <v>6</v>
      </c>
      <c r="B3" t="s">
        <v>5</v>
      </c>
      <c r="C3">
        <f t="shared" ref="C3:C66" si="0">IF(B3="woman",0,1)</f>
        <v>0</v>
      </c>
      <c r="D3">
        <v>171</v>
      </c>
      <c r="E3">
        <v>39</v>
      </c>
      <c r="I3" t="s">
        <v>109</v>
      </c>
      <c r="J3">
        <f>AVERAGEIFS(E2:E102,B2:B102,"=man",D2:D102,"&gt;100",D2:D102,"&lt;300",B2:B102,"&lt;&gt;=NA")</f>
        <v>43.888888888888886</v>
      </c>
      <c r="K3">
        <f>AVERAGEIFS(D2:D102,B2:B102,"=man",D2:D102,"&gt;100",D2:D102,"&lt;300",B2:B102,"&lt;&gt;=NA")</f>
        <v>183.11111111111111</v>
      </c>
      <c r="O3">
        <v>180.3</v>
      </c>
      <c r="P3">
        <v>46.5</v>
      </c>
      <c r="Q3" s="1">
        <f t="shared" ref="Q3:Q66" si="1">IF(($K$3-$K$5)&lt;$O3,1,IF($O3&gt;=$K$2,($O3-$K$2)/($K$3-$K$2),($K$2-$O3)/$K$7))</f>
        <v>1</v>
      </c>
      <c r="R3" s="1">
        <f t="shared" ref="R3:R68" si="2">IF(($J$3-$J$5)&lt;$P3,1,IF($P3&gt;=$J$2,($P3-$J$2)/($J$3-$J$2),($J$2-$P3)/$J$7))</f>
        <v>1</v>
      </c>
      <c r="S3" s="1">
        <f t="shared" ref="S3:S66" si="3">IF($K$2&gt;$O3,1,IF($O3&lt;=$K$2+$K$5,1-(($O3-$K$2)/$K$5),(1-(($O3+$K$5)/$K$7))/2))</f>
        <v>4.2786919121870604E-2</v>
      </c>
      <c r="T3" s="1">
        <f t="shared" ref="T3:T65" si="4">IF($J$2&gt;$P3,1,IF($P3&lt;=$J$2+$J$5,1-(($P3-$J$2)/$J$5),1-(($P3)/$J$7)))</f>
        <v>6.9999999999999951E-2</v>
      </c>
      <c r="U3" s="2">
        <f t="shared" ref="U3:U66" si="5">(R3+Q3)/(SUM(Q3:T3))</f>
        <v>0.94661699289166956</v>
      </c>
      <c r="V3" s="2">
        <f t="shared" ref="V3:V66" si="6">(S3+T3)/(SUM(Q3:T3))</f>
        <v>5.3383007108330521E-2</v>
      </c>
      <c r="W3" s="2">
        <f t="shared" ref="W3:W66" si="7">ABS(U3-V3)</f>
        <v>0.89323398578333901</v>
      </c>
      <c r="X3" t="str">
        <f t="shared" ref="X3:X66" si="8">IF(U3&gt;V3,"Man","Woman")</f>
        <v>Man</v>
      </c>
    </row>
    <row r="4" spans="1:24" x14ac:dyDescent="0.55000000000000004">
      <c r="A4" t="s">
        <v>7</v>
      </c>
      <c r="B4" t="s">
        <v>5</v>
      </c>
      <c r="C4">
        <f t="shared" si="0"/>
        <v>0</v>
      </c>
      <c r="D4">
        <v>174</v>
      </c>
      <c r="E4">
        <v>39</v>
      </c>
      <c r="I4" t="s">
        <v>111</v>
      </c>
      <c r="J4">
        <f>J3-J2</f>
        <v>5.6486291486291478</v>
      </c>
      <c r="K4">
        <f>K3-K2</f>
        <v>16.14357864357865</v>
      </c>
      <c r="O4">
        <v>166.4</v>
      </c>
      <c r="P4">
        <v>37.5</v>
      </c>
      <c r="Q4" s="1">
        <f t="shared" si="1"/>
        <v>2.7550119783129072E-3</v>
      </c>
      <c r="R4" s="1">
        <f t="shared" si="2"/>
        <v>1.4805194805194759E-2</v>
      </c>
      <c r="S4" s="1">
        <f t="shared" si="3"/>
        <v>1</v>
      </c>
      <c r="T4" s="1">
        <f t="shared" si="4"/>
        <v>1</v>
      </c>
      <c r="U4" s="2">
        <f t="shared" si="5"/>
        <v>8.7036841450709411E-3</v>
      </c>
      <c r="V4" s="2">
        <f t="shared" si="6"/>
        <v>0.99129631585492906</v>
      </c>
      <c r="W4" s="2">
        <f t="shared" si="7"/>
        <v>0.98259263170985811</v>
      </c>
      <c r="X4" t="str">
        <f t="shared" si="8"/>
        <v>Woman</v>
      </c>
    </row>
    <row r="5" spans="1:24" x14ac:dyDescent="0.55000000000000004">
      <c r="A5" t="s">
        <v>8</v>
      </c>
      <c r="B5" t="s">
        <v>5</v>
      </c>
      <c r="C5">
        <f t="shared" si="0"/>
        <v>0</v>
      </c>
      <c r="D5">
        <v>176</v>
      </c>
      <c r="E5">
        <v>40</v>
      </c>
      <c r="I5" t="s">
        <v>112</v>
      </c>
      <c r="J5">
        <f>J4/2</f>
        <v>2.8243145743145739</v>
      </c>
      <c r="K5">
        <f>K4/2</f>
        <v>8.0717893217893248</v>
      </c>
      <c r="O5">
        <v>155</v>
      </c>
      <c r="P5">
        <v>36</v>
      </c>
      <c r="Q5" s="1">
        <f t="shared" si="1"/>
        <v>5.8094817803555653E-2</v>
      </c>
      <c r="R5" s="1">
        <f t="shared" si="2"/>
        <v>4.4805194805194758E-2</v>
      </c>
      <c r="S5" s="1">
        <f t="shared" si="3"/>
        <v>1</v>
      </c>
      <c r="T5" s="1">
        <f t="shared" si="4"/>
        <v>1</v>
      </c>
      <c r="U5" s="2">
        <f t="shared" si="5"/>
        <v>4.8932432351406902E-2</v>
      </c>
      <c r="V5" s="2">
        <f t="shared" si="6"/>
        <v>0.95106756764859302</v>
      </c>
      <c r="W5" s="2">
        <f t="shared" si="7"/>
        <v>0.90213513529718614</v>
      </c>
      <c r="X5" t="str">
        <f t="shared" si="8"/>
        <v>Woman</v>
      </c>
    </row>
    <row r="6" spans="1:24" x14ac:dyDescent="0.55000000000000004">
      <c r="A6" t="s">
        <v>9</v>
      </c>
      <c r="B6" t="s">
        <v>10</v>
      </c>
      <c r="C6">
        <f t="shared" si="0"/>
        <v>1</v>
      </c>
      <c r="D6">
        <v>195</v>
      </c>
      <c r="E6">
        <v>46</v>
      </c>
      <c r="I6" t="s">
        <v>117</v>
      </c>
      <c r="J6">
        <f>_xlfn.MINIFS(E2:E102,B2:B102,"=man",D2:D102,"&gt;100",D2:D102,"&lt;300",B2:B102,"&lt;&gt;=NA")</f>
        <v>41</v>
      </c>
      <c r="K6">
        <f>_xlfn.MINIFS(D2:D102,B2:B102,"=man",D2:D102,"&gt;100",D2:D102,"&lt;300",B2:B102,"&lt;&gt;=NA")</f>
        <v>171</v>
      </c>
      <c r="O6">
        <v>178</v>
      </c>
      <c r="P6">
        <v>36</v>
      </c>
      <c r="Q6" s="1">
        <f t="shared" si="1"/>
        <v>1</v>
      </c>
      <c r="R6" s="1">
        <f t="shared" si="2"/>
        <v>4.4805194805194758E-2</v>
      </c>
      <c r="S6" s="1">
        <f t="shared" si="3"/>
        <v>4.8369443393715239E-2</v>
      </c>
      <c r="T6" s="1">
        <f t="shared" si="4"/>
        <v>1</v>
      </c>
      <c r="U6" s="2">
        <f t="shared" si="5"/>
        <v>0.49914860219413243</v>
      </c>
      <c r="V6" s="2">
        <f t="shared" si="6"/>
        <v>0.50085139780586752</v>
      </c>
      <c r="W6" s="2">
        <f t="shared" si="7"/>
        <v>1.7027956117350862E-3</v>
      </c>
      <c r="X6" t="str">
        <f t="shared" si="8"/>
        <v>Woman</v>
      </c>
    </row>
    <row r="7" spans="1:24" x14ac:dyDescent="0.55000000000000004">
      <c r="A7" t="s">
        <v>11</v>
      </c>
      <c r="B7" t="s">
        <v>5</v>
      </c>
      <c r="C7">
        <f t="shared" si="0"/>
        <v>0</v>
      </c>
      <c r="D7">
        <v>157</v>
      </c>
      <c r="E7">
        <v>37</v>
      </c>
      <c r="I7" t="s">
        <v>118</v>
      </c>
      <c r="J7">
        <f>_xlfn.MAXIFS(E2:E102,B2:B102,"=man",D2:D102,"&gt;100",D2:D102,"&lt;300",B2:B102,"&lt;&gt;=NA")</f>
        <v>50</v>
      </c>
      <c r="K7">
        <f>_xlfn.MAXIFS(D2:D102,B2:B102,"=man",D2:D102,"&gt;100",D2:D102,"&lt;300",B2:B102,"&lt;&gt;=NA")</f>
        <v>206</v>
      </c>
      <c r="O7">
        <v>179</v>
      </c>
      <c r="P7">
        <v>41.5</v>
      </c>
      <c r="Q7" s="1">
        <f t="shared" si="1"/>
        <v>1</v>
      </c>
      <c r="R7" s="1">
        <f t="shared" si="2"/>
        <v>1</v>
      </c>
      <c r="S7" s="1">
        <f t="shared" si="3"/>
        <v>4.5942258927695823E-2</v>
      </c>
      <c r="T7" s="1">
        <f t="shared" si="4"/>
        <v>0.17000000000000004</v>
      </c>
      <c r="U7" s="2">
        <f t="shared" si="5"/>
        <v>0.90255059306816454</v>
      </c>
      <c r="V7" s="2">
        <f t="shared" si="6"/>
        <v>9.7449406931835528E-2</v>
      </c>
      <c r="W7" s="2">
        <f t="shared" si="7"/>
        <v>0.80510118613632897</v>
      </c>
      <c r="X7" t="str">
        <f t="shared" si="8"/>
        <v>Man</v>
      </c>
    </row>
    <row r="8" spans="1:24" x14ac:dyDescent="0.55000000000000004">
      <c r="A8" t="s">
        <v>12</v>
      </c>
      <c r="B8" t="s">
        <v>5</v>
      </c>
      <c r="C8">
        <f t="shared" si="0"/>
        <v>0</v>
      </c>
      <c r="D8">
        <v>160</v>
      </c>
      <c r="E8">
        <v>38</v>
      </c>
      <c r="I8" t="s">
        <v>119</v>
      </c>
      <c r="J8">
        <f>_xlfn.MINIFS(E2:E102,B2:B102,"=woman",D2:D102,"&gt;100",D2:D102,"&lt;300",B2:B102,"&lt;&gt;=NA")</f>
        <v>35</v>
      </c>
      <c r="K8">
        <f>_xlfn.MINIFS(D2:D102,B2:B102,"=woman",D2:D102,"&gt;100",D2:D102,"&lt;300",B2:B102,"&lt;&gt;=NA")</f>
        <v>155</v>
      </c>
      <c r="O8">
        <v>180</v>
      </c>
      <c r="P8">
        <v>44</v>
      </c>
      <c r="Q8" s="1">
        <f t="shared" si="1"/>
        <v>1</v>
      </c>
      <c r="R8" s="1">
        <f t="shared" si="2"/>
        <v>1</v>
      </c>
      <c r="S8" s="1">
        <f t="shared" si="3"/>
        <v>4.3515074461676406E-2</v>
      </c>
      <c r="T8" s="1">
        <f t="shared" si="4"/>
        <v>0.12</v>
      </c>
      <c r="U8" s="2">
        <f t="shared" si="5"/>
        <v>0.92442156914374063</v>
      </c>
      <c r="V8" s="2">
        <f t="shared" si="6"/>
        <v>7.5578430856259246E-2</v>
      </c>
      <c r="W8" s="2">
        <f t="shared" si="7"/>
        <v>0.84884313828748137</v>
      </c>
      <c r="X8" t="str">
        <f t="shared" si="8"/>
        <v>Man</v>
      </c>
    </row>
    <row r="9" spans="1:24" x14ac:dyDescent="0.55000000000000004">
      <c r="A9" t="s">
        <v>13</v>
      </c>
      <c r="B9" t="s">
        <v>5</v>
      </c>
      <c r="C9">
        <f t="shared" si="0"/>
        <v>0</v>
      </c>
      <c r="D9">
        <v>178</v>
      </c>
      <c r="E9">
        <v>39</v>
      </c>
      <c r="I9" t="s">
        <v>120</v>
      </c>
      <c r="J9">
        <f>_xlfn.MAXIFS(E2:E102,B2:B102,"=woman",D2:D102,"&gt;100",D2:D102,"&lt;300",B2:B102,"&lt;&gt;=NA")</f>
        <v>42</v>
      </c>
      <c r="K9">
        <f>_xlfn.MAXIFS(D2:D102,B2:B102,"=woman",D2:D102,"&gt;100",D2:D102,"&lt;300",B2:B102,"&lt;&gt;=NA")</f>
        <v>183</v>
      </c>
      <c r="O9">
        <v>183</v>
      </c>
      <c r="P9">
        <v>39.5</v>
      </c>
      <c r="Q9" s="1">
        <f t="shared" si="1"/>
        <v>1</v>
      </c>
      <c r="R9" s="1">
        <f t="shared" si="2"/>
        <v>0.22301698812108869</v>
      </c>
      <c r="S9" s="1">
        <f t="shared" si="3"/>
        <v>3.6233521063618157E-2</v>
      </c>
      <c r="T9" s="1">
        <f t="shared" si="4"/>
        <v>0.55396602375782256</v>
      </c>
      <c r="U9" s="2">
        <f t="shared" si="5"/>
        <v>0.67450134382811333</v>
      </c>
      <c r="V9" s="2">
        <f t="shared" si="6"/>
        <v>0.32549865617188667</v>
      </c>
      <c r="W9" s="2">
        <f t="shared" si="7"/>
        <v>0.34900268765622666</v>
      </c>
      <c r="X9" t="str">
        <f t="shared" si="8"/>
        <v>Man</v>
      </c>
    </row>
    <row r="10" spans="1:24" x14ac:dyDescent="0.55000000000000004">
      <c r="A10" t="s">
        <v>14</v>
      </c>
      <c r="B10" t="s">
        <v>5</v>
      </c>
      <c r="C10">
        <f t="shared" si="0"/>
        <v>0</v>
      </c>
      <c r="D10">
        <v>168</v>
      </c>
      <c r="E10">
        <v>38</v>
      </c>
      <c r="O10">
        <v>172.7</v>
      </c>
      <c r="P10">
        <v>40</v>
      </c>
      <c r="Q10" s="1">
        <f t="shared" si="1"/>
        <v>0.35509273743016695</v>
      </c>
      <c r="R10" s="1">
        <f t="shared" si="2"/>
        <v>0.31153404010729385</v>
      </c>
      <c r="S10" s="1">
        <f t="shared" si="3"/>
        <v>0.2898145251396661</v>
      </c>
      <c r="T10" s="1">
        <f t="shared" si="4"/>
        <v>0.37693191978541229</v>
      </c>
      <c r="U10" s="2">
        <f t="shared" si="5"/>
        <v>0.49995512607212983</v>
      </c>
      <c r="V10" s="2">
        <f t="shared" si="6"/>
        <v>0.50004487392787011</v>
      </c>
      <c r="W10" s="2">
        <f t="shared" si="7"/>
        <v>8.9747855740285321E-5</v>
      </c>
      <c r="X10" t="str">
        <f t="shared" si="8"/>
        <v>Woman</v>
      </c>
    </row>
    <row r="11" spans="1:24" x14ac:dyDescent="0.55000000000000004">
      <c r="A11" t="s">
        <v>15</v>
      </c>
      <c r="B11" t="s">
        <v>10</v>
      </c>
      <c r="C11">
        <f t="shared" si="0"/>
        <v>1</v>
      </c>
      <c r="D11">
        <v>171</v>
      </c>
      <c r="E11">
        <v>41</v>
      </c>
      <c r="O11">
        <v>180.3</v>
      </c>
      <c r="P11">
        <v>43</v>
      </c>
      <c r="Q11" s="1">
        <f t="shared" si="1"/>
        <v>1</v>
      </c>
      <c r="R11" s="1">
        <f t="shared" si="2"/>
        <v>1</v>
      </c>
      <c r="S11" s="1">
        <f t="shared" si="3"/>
        <v>4.2786919121870604E-2</v>
      </c>
      <c r="T11" s="1">
        <f t="shared" si="4"/>
        <v>0.14000000000000001</v>
      </c>
      <c r="U11" s="2">
        <f t="shared" si="5"/>
        <v>0.91625984308381081</v>
      </c>
      <c r="V11" s="2">
        <f t="shared" si="6"/>
        <v>8.374015691618919E-2</v>
      </c>
      <c r="W11" s="2">
        <f t="shared" si="7"/>
        <v>0.83251968616762162</v>
      </c>
      <c r="X11" t="str">
        <f t="shared" si="8"/>
        <v>Man</v>
      </c>
    </row>
    <row r="12" spans="1:24" x14ac:dyDescent="0.55000000000000004">
      <c r="A12" t="s">
        <v>16</v>
      </c>
      <c r="B12" t="s">
        <v>5</v>
      </c>
      <c r="C12">
        <f t="shared" si="0"/>
        <v>0</v>
      </c>
      <c r="D12">
        <v>165</v>
      </c>
      <c r="E12">
        <v>39</v>
      </c>
      <c r="O12">
        <v>182.9</v>
      </c>
      <c r="P12">
        <v>44.5</v>
      </c>
      <c r="Q12" s="1">
        <f t="shared" si="1"/>
        <v>1</v>
      </c>
      <c r="R12" s="1">
        <f t="shared" si="2"/>
        <v>1</v>
      </c>
      <c r="S12" s="1">
        <f t="shared" si="3"/>
        <v>3.6476239510220054E-2</v>
      </c>
      <c r="T12" s="1">
        <f t="shared" si="4"/>
        <v>0.10999999999999999</v>
      </c>
      <c r="U12" s="2">
        <f t="shared" si="5"/>
        <v>0.93175967345268973</v>
      </c>
      <c r="V12" s="2">
        <f t="shared" si="6"/>
        <v>6.8240326547310298E-2</v>
      </c>
      <c r="W12" s="2">
        <f t="shared" si="7"/>
        <v>0.86351934690537946</v>
      </c>
      <c r="X12" t="str">
        <f t="shared" si="8"/>
        <v>Man</v>
      </c>
    </row>
    <row r="13" spans="1:24" x14ac:dyDescent="0.55000000000000004">
      <c r="A13" t="s">
        <v>17</v>
      </c>
      <c r="B13" t="s">
        <v>10</v>
      </c>
      <c r="C13">
        <f t="shared" si="0"/>
        <v>1</v>
      </c>
      <c r="D13">
        <v>175</v>
      </c>
      <c r="E13">
        <v>44</v>
      </c>
      <c r="O13">
        <v>187</v>
      </c>
      <c r="P13">
        <v>49</v>
      </c>
      <c r="Q13" s="1">
        <f t="shared" si="1"/>
        <v>1</v>
      </c>
      <c r="R13" s="1">
        <f t="shared" si="2"/>
        <v>1</v>
      </c>
      <c r="S13" s="1">
        <f t="shared" si="3"/>
        <v>2.6524783199540491E-2</v>
      </c>
      <c r="T13" s="1">
        <f t="shared" si="4"/>
        <v>2.0000000000000018E-2</v>
      </c>
      <c r="U13" s="2">
        <f t="shared" si="5"/>
        <v>0.9772664452532045</v>
      </c>
      <c r="V13" s="2">
        <f t="shared" si="6"/>
        <v>2.2733554746795483E-2</v>
      </c>
      <c r="W13" s="2">
        <f t="shared" si="7"/>
        <v>0.95453289050640899</v>
      </c>
      <c r="X13" t="str">
        <f t="shared" si="8"/>
        <v>Man</v>
      </c>
    </row>
    <row r="14" spans="1:24" x14ac:dyDescent="0.55000000000000004">
      <c r="A14" t="s">
        <v>18</v>
      </c>
      <c r="B14" t="s">
        <v>5</v>
      </c>
      <c r="C14">
        <f t="shared" si="0"/>
        <v>0</v>
      </c>
      <c r="D14">
        <v>163</v>
      </c>
      <c r="E14">
        <v>38</v>
      </c>
      <c r="O14">
        <v>178.12</v>
      </c>
      <c r="P14">
        <v>43</v>
      </c>
      <c r="Q14" s="1">
        <f t="shared" si="1"/>
        <v>1</v>
      </c>
      <c r="R14" s="1">
        <f t="shared" si="2"/>
        <v>1</v>
      </c>
      <c r="S14" s="1">
        <f t="shared" si="3"/>
        <v>4.8078181257792951E-2</v>
      </c>
      <c r="T14" s="1">
        <f t="shared" si="4"/>
        <v>0.14000000000000001</v>
      </c>
      <c r="U14" s="2">
        <f t="shared" si="5"/>
        <v>0.91404412197480145</v>
      </c>
      <c r="V14" s="2">
        <f t="shared" si="6"/>
        <v>8.5955878025198468E-2</v>
      </c>
      <c r="W14" s="2">
        <f t="shared" si="7"/>
        <v>0.82808824394960301</v>
      </c>
      <c r="X14" t="str">
        <f t="shared" si="8"/>
        <v>Man</v>
      </c>
    </row>
    <row r="15" spans="1:24" x14ac:dyDescent="0.55000000000000004">
      <c r="A15" t="s">
        <v>19</v>
      </c>
      <c r="B15" t="s">
        <v>5</v>
      </c>
      <c r="C15">
        <f t="shared" si="0"/>
        <v>0</v>
      </c>
      <c r="D15">
        <v>158</v>
      </c>
      <c r="E15">
        <v>37</v>
      </c>
      <c r="O15">
        <v>162.6</v>
      </c>
      <c r="P15">
        <v>36</v>
      </c>
      <c r="Q15" s="1">
        <f t="shared" si="1"/>
        <v>2.1201613920060536E-2</v>
      </c>
      <c r="R15" s="1">
        <f t="shared" si="2"/>
        <v>4.4805194805194758E-2</v>
      </c>
      <c r="S15" s="1">
        <f t="shared" si="3"/>
        <v>1</v>
      </c>
      <c r="T15" s="1">
        <f t="shared" si="4"/>
        <v>1</v>
      </c>
      <c r="U15" s="2">
        <f t="shared" si="5"/>
        <v>3.1948979280461372E-2</v>
      </c>
      <c r="V15" s="2">
        <f t="shared" si="6"/>
        <v>0.96805102071953852</v>
      </c>
      <c r="W15" s="2">
        <f t="shared" si="7"/>
        <v>0.93610204143907716</v>
      </c>
      <c r="X15" t="str">
        <f t="shared" si="8"/>
        <v>Woman</v>
      </c>
    </row>
    <row r="16" spans="1:24" x14ac:dyDescent="0.55000000000000004">
      <c r="A16" t="s">
        <v>20</v>
      </c>
      <c r="B16" t="s">
        <v>5</v>
      </c>
      <c r="C16">
        <f t="shared" si="0"/>
        <v>0</v>
      </c>
      <c r="D16">
        <v>159</v>
      </c>
      <c r="E16">
        <v>38</v>
      </c>
      <c r="O16">
        <v>188</v>
      </c>
      <c r="P16">
        <v>50</v>
      </c>
      <c r="Q16" s="1">
        <f t="shared" si="1"/>
        <v>1</v>
      </c>
      <c r="R16" s="1">
        <f t="shared" si="2"/>
        <v>1</v>
      </c>
      <c r="S16" s="1">
        <f t="shared" si="3"/>
        <v>2.4097598733521075E-2</v>
      </c>
      <c r="T16" s="1">
        <f t="shared" si="4"/>
        <v>0</v>
      </c>
      <c r="U16" s="2">
        <f t="shared" si="5"/>
        <v>0.98809464585670226</v>
      </c>
      <c r="V16" s="2">
        <f t="shared" si="6"/>
        <v>1.190535414329771E-2</v>
      </c>
      <c r="W16" s="2">
        <f t="shared" si="7"/>
        <v>0.97618929171340452</v>
      </c>
      <c r="X16" t="str">
        <f t="shared" si="8"/>
        <v>Man</v>
      </c>
    </row>
    <row r="17" spans="1:24" x14ac:dyDescent="0.55000000000000004">
      <c r="A17" t="s">
        <v>21</v>
      </c>
      <c r="B17" t="s">
        <v>10</v>
      </c>
      <c r="C17">
        <f t="shared" si="0"/>
        <v>1</v>
      </c>
      <c r="D17">
        <v>183</v>
      </c>
      <c r="E17">
        <v>44</v>
      </c>
      <c r="O17">
        <v>170.18</v>
      </c>
      <c r="P17">
        <v>40</v>
      </c>
      <c r="Q17" s="1">
        <f t="shared" si="1"/>
        <v>0.19899351955307315</v>
      </c>
      <c r="R17" s="1">
        <f t="shared" si="2"/>
        <v>0.31153404010729385</v>
      </c>
      <c r="S17" s="1">
        <f t="shared" si="3"/>
        <v>0.6020129608938537</v>
      </c>
      <c r="T17" s="1">
        <f t="shared" si="4"/>
        <v>0.37693191978541229</v>
      </c>
      <c r="U17" s="2">
        <f t="shared" si="5"/>
        <v>0.34275730509250335</v>
      </c>
      <c r="V17" s="2">
        <f t="shared" si="6"/>
        <v>0.65724269490749676</v>
      </c>
      <c r="W17" s="2">
        <f t="shared" si="7"/>
        <v>0.31448538981499341</v>
      </c>
      <c r="X17" t="str">
        <f t="shared" si="8"/>
        <v>Woman</v>
      </c>
    </row>
    <row r="18" spans="1:24" x14ac:dyDescent="0.55000000000000004">
      <c r="A18" t="s">
        <v>22</v>
      </c>
      <c r="B18" t="s">
        <v>5</v>
      </c>
      <c r="C18">
        <f t="shared" si="0"/>
        <v>0</v>
      </c>
      <c r="D18">
        <v>155</v>
      </c>
      <c r="E18">
        <v>37</v>
      </c>
      <c r="O18">
        <v>188</v>
      </c>
      <c r="P18">
        <v>41.5</v>
      </c>
      <c r="Q18" s="1">
        <f t="shared" si="1"/>
        <v>1</v>
      </c>
      <c r="R18" s="1">
        <f t="shared" si="2"/>
        <v>1</v>
      </c>
      <c r="S18" s="1">
        <f t="shared" si="3"/>
        <v>2.4097598733521075E-2</v>
      </c>
      <c r="T18" s="1">
        <f t="shared" si="4"/>
        <v>0.17000000000000004</v>
      </c>
      <c r="U18" s="2">
        <f t="shared" si="5"/>
        <v>0.91153647912218749</v>
      </c>
      <c r="V18" s="2">
        <f t="shared" si="6"/>
        <v>8.8463520877812493E-2</v>
      </c>
      <c r="W18" s="2">
        <f t="shared" si="7"/>
        <v>0.82307295824437499</v>
      </c>
      <c r="X18" t="str">
        <f t="shared" si="8"/>
        <v>Man</v>
      </c>
    </row>
    <row r="19" spans="1:24" x14ac:dyDescent="0.55000000000000004">
      <c r="A19" t="s">
        <v>23</v>
      </c>
      <c r="B19" t="s">
        <v>5</v>
      </c>
      <c r="C19">
        <f t="shared" si="0"/>
        <v>0</v>
      </c>
      <c r="D19">
        <v>172</v>
      </c>
      <c r="E19">
        <v>39</v>
      </c>
      <c r="O19">
        <v>168.5</v>
      </c>
      <c r="P19">
        <v>40</v>
      </c>
      <c r="Q19" s="1">
        <f t="shared" si="1"/>
        <v>9.4927374301676123E-2</v>
      </c>
      <c r="R19" s="1">
        <f t="shared" si="2"/>
        <v>0.31153404010729385</v>
      </c>
      <c r="S19" s="1">
        <f t="shared" si="3"/>
        <v>0.81014525139664773</v>
      </c>
      <c r="T19" s="1">
        <f t="shared" si="4"/>
        <v>0.37693191978541229</v>
      </c>
      <c r="U19" s="2">
        <f t="shared" si="5"/>
        <v>0.25506844834774861</v>
      </c>
      <c r="V19" s="2">
        <f t="shared" si="6"/>
        <v>0.74493155165225144</v>
      </c>
      <c r="W19" s="2">
        <f t="shared" si="7"/>
        <v>0.48986310330450283</v>
      </c>
      <c r="X19" t="str">
        <f t="shared" si="8"/>
        <v>Woman</v>
      </c>
    </row>
    <row r="20" spans="1:24" x14ac:dyDescent="0.55000000000000004">
      <c r="A20" t="s">
        <v>24</v>
      </c>
      <c r="B20" t="s">
        <v>5</v>
      </c>
      <c r="C20">
        <f t="shared" si="0"/>
        <v>0</v>
      </c>
      <c r="D20">
        <v>164</v>
      </c>
      <c r="E20">
        <v>39</v>
      </c>
      <c r="O20">
        <v>170.18</v>
      </c>
      <c r="P20">
        <v>41.5</v>
      </c>
      <c r="Q20" s="1">
        <f t="shared" si="1"/>
        <v>0.19899351955307315</v>
      </c>
      <c r="R20" s="1">
        <f t="shared" si="2"/>
        <v>1</v>
      </c>
      <c r="S20" s="1">
        <f t="shared" si="3"/>
        <v>0.6020129608938537</v>
      </c>
      <c r="T20" s="1">
        <f t="shared" si="4"/>
        <v>0.17000000000000004</v>
      </c>
      <c r="U20" s="2">
        <f t="shared" si="5"/>
        <v>0.6083153614397051</v>
      </c>
      <c r="V20" s="2">
        <f t="shared" si="6"/>
        <v>0.39168463856029506</v>
      </c>
      <c r="W20" s="2">
        <f t="shared" si="7"/>
        <v>0.21663072287941004</v>
      </c>
      <c r="X20" t="str">
        <f t="shared" si="8"/>
        <v>Man</v>
      </c>
    </row>
    <row r="21" spans="1:24" x14ac:dyDescent="0.55000000000000004">
      <c r="A21" t="s">
        <v>25</v>
      </c>
      <c r="B21" t="s">
        <v>5</v>
      </c>
      <c r="C21">
        <f t="shared" si="0"/>
        <v>0</v>
      </c>
      <c r="D21">
        <v>158</v>
      </c>
      <c r="E21">
        <v>35</v>
      </c>
      <c r="O21">
        <v>184.2</v>
      </c>
      <c r="P21">
        <v>44</v>
      </c>
      <c r="Q21" s="1">
        <f t="shared" si="1"/>
        <v>1</v>
      </c>
      <c r="R21" s="1">
        <f t="shared" si="2"/>
        <v>1</v>
      </c>
      <c r="S21" s="1">
        <f t="shared" si="3"/>
        <v>3.3320899704394891E-2</v>
      </c>
      <c r="T21" s="1">
        <f t="shared" si="4"/>
        <v>0.12</v>
      </c>
      <c r="U21" s="2">
        <f t="shared" si="5"/>
        <v>0.92879793266045829</v>
      </c>
      <c r="V21" s="2">
        <f t="shared" si="6"/>
        <v>7.1202067339541722E-2</v>
      </c>
      <c r="W21" s="2">
        <f t="shared" si="7"/>
        <v>0.85759586532091658</v>
      </c>
      <c r="X21" t="str">
        <f t="shared" si="8"/>
        <v>Man</v>
      </c>
    </row>
    <row r="22" spans="1:24" x14ac:dyDescent="0.55000000000000004">
      <c r="A22" t="s">
        <v>26</v>
      </c>
      <c r="B22" t="s">
        <v>5</v>
      </c>
      <c r="C22">
        <f t="shared" si="0"/>
        <v>0</v>
      </c>
      <c r="D22">
        <v>174</v>
      </c>
      <c r="E22">
        <v>37</v>
      </c>
      <c r="O22">
        <v>172.72</v>
      </c>
      <c r="P22">
        <v>40</v>
      </c>
      <c r="Q22" s="1">
        <f t="shared" si="1"/>
        <v>0.35633162011173181</v>
      </c>
      <c r="R22" s="1">
        <f t="shared" si="2"/>
        <v>0.31153404010729385</v>
      </c>
      <c r="S22" s="1">
        <f>IF($K$2&gt;$O22,1,IF($O22&lt;=$K$2+$K$5,1-(($O22-$K$2)/$K$5),(1-(($O22+$K$5)/$K$7))/2))</f>
        <v>0.28733675977653639</v>
      </c>
      <c r="T22" s="1">
        <f t="shared" si="4"/>
        <v>0.37693191978541229</v>
      </c>
      <c r="U22" s="2">
        <f t="shared" si="5"/>
        <v>0.50135008180093465</v>
      </c>
      <c r="V22" s="2">
        <f t="shared" si="6"/>
        <v>0.49864991819906523</v>
      </c>
      <c r="W22" s="2">
        <f t="shared" si="7"/>
        <v>2.7001636018694208E-3</v>
      </c>
      <c r="X22" t="str">
        <f t="shared" si="8"/>
        <v>Man</v>
      </c>
    </row>
    <row r="23" spans="1:24" x14ac:dyDescent="0.55000000000000004">
      <c r="A23" t="s">
        <v>27</v>
      </c>
      <c r="B23" t="s">
        <v>5</v>
      </c>
      <c r="C23">
        <f t="shared" si="0"/>
        <v>0</v>
      </c>
      <c r="D23">
        <v>164</v>
      </c>
      <c r="E23">
        <v>37</v>
      </c>
      <c r="O23">
        <v>188</v>
      </c>
      <c r="P23">
        <v>42.5</v>
      </c>
      <c r="Q23" s="1">
        <f t="shared" si="1"/>
        <v>1</v>
      </c>
      <c r="R23" s="1">
        <f t="shared" si="2"/>
        <v>1</v>
      </c>
      <c r="S23" s="1">
        <f t="shared" si="3"/>
        <v>2.4097598733521075E-2</v>
      </c>
      <c r="T23" s="1">
        <f t="shared" si="4"/>
        <v>0.15000000000000002</v>
      </c>
      <c r="U23" s="2">
        <f t="shared" si="5"/>
        <v>0.91992190284606434</v>
      </c>
      <c r="V23" s="2">
        <f t="shared" si="6"/>
        <v>8.0078097153935643E-2</v>
      </c>
      <c r="W23" s="2">
        <f t="shared" si="7"/>
        <v>0.83984380569212869</v>
      </c>
      <c r="X23" t="str">
        <f t="shared" si="8"/>
        <v>Man</v>
      </c>
    </row>
    <row r="24" spans="1:24" x14ac:dyDescent="0.55000000000000004">
      <c r="A24" t="s">
        <v>28</v>
      </c>
      <c r="B24" t="s">
        <v>5</v>
      </c>
      <c r="C24">
        <f t="shared" si="0"/>
        <v>0</v>
      </c>
      <c r="D24">
        <v>168</v>
      </c>
      <c r="E24">
        <v>38</v>
      </c>
      <c r="O24">
        <v>178</v>
      </c>
      <c r="P24">
        <v>42</v>
      </c>
      <c r="Q24" s="1">
        <f t="shared" si="1"/>
        <v>1</v>
      </c>
      <c r="R24" s="1">
        <f t="shared" si="2"/>
        <v>1</v>
      </c>
      <c r="S24" s="1">
        <f t="shared" si="3"/>
        <v>4.8369443393715239E-2</v>
      </c>
      <c r="T24" s="1">
        <f>IF($J$2&gt;$P24,1,IF($P24&lt;=$J$2+$J$5,1-(($P24-$J$2)/$J$5),1-(($P24)/$J$7)))</f>
        <v>0.16000000000000003</v>
      </c>
      <c r="U24" s="2">
        <f t="shared" si="5"/>
        <v>0.90564556849079414</v>
      </c>
      <c r="V24" s="2">
        <f t="shared" si="6"/>
        <v>9.4354431509205805E-2</v>
      </c>
      <c r="W24" s="2">
        <f t="shared" si="7"/>
        <v>0.81129113698158828</v>
      </c>
      <c r="X24" t="str">
        <f t="shared" si="8"/>
        <v>Man</v>
      </c>
    </row>
    <row r="25" spans="1:24" x14ac:dyDescent="0.55000000000000004">
      <c r="A25" t="s">
        <v>29</v>
      </c>
      <c r="B25" t="s">
        <v>5</v>
      </c>
      <c r="C25">
        <f t="shared" si="0"/>
        <v>0</v>
      </c>
      <c r="D25">
        <v>168</v>
      </c>
      <c r="E25">
        <v>38</v>
      </c>
      <c r="O25">
        <v>155</v>
      </c>
      <c r="P25">
        <v>36</v>
      </c>
      <c r="Q25" s="1">
        <f t="shared" si="1"/>
        <v>5.8094817803555653E-2</v>
      </c>
      <c r="R25" s="1">
        <f>IF(($J$3-$J$5)&lt;$P25,1,IF($P25&gt;=$J$2,($P25-$J$2)/($J$3-$J$2),($J$2-$P25)/$J$7))</f>
        <v>4.4805194805194758E-2</v>
      </c>
      <c r="S25" s="1">
        <f t="shared" si="3"/>
        <v>1</v>
      </c>
      <c r="T25" s="1">
        <f t="shared" si="4"/>
        <v>1</v>
      </c>
      <c r="U25" s="2">
        <f t="shared" si="5"/>
        <v>4.8932432351406902E-2</v>
      </c>
      <c r="V25" s="2">
        <f t="shared" si="6"/>
        <v>0.95106756764859302</v>
      </c>
      <c r="W25" s="2">
        <f t="shared" si="7"/>
        <v>0.90213513529718614</v>
      </c>
      <c r="X25" t="str">
        <f t="shared" si="8"/>
        <v>Woman</v>
      </c>
    </row>
    <row r="26" spans="1:24" x14ac:dyDescent="0.55000000000000004">
      <c r="A26" t="s">
        <v>30</v>
      </c>
      <c r="B26" t="s">
        <v>5</v>
      </c>
      <c r="C26">
        <f t="shared" si="0"/>
        <v>0</v>
      </c>
      <c r="D26">
        <v>163</v>
      </c>
      <c r="E26">
        <v>37</v>
      </c>
      <c r="O26">
        <v>176</v>
      </c>
      <c r="P26">
        <v>41.5</v>
      </c>
      <c r="Q26" s="1">
        <f t="shared" si="1"/>
        <v>1</v>
      </c>
      <c r="R26" s="1">
        <f t="shared" si="2"/>
        <v>1</v>
      </c>
      <c r="S26" s="1">
        <f t="shared" si="3"/>
        <v>5.3223812325754127E-2</v>
      </c>
      <c r="T26" s="1">
        <f t="shared" si="4"/>
        <v>0.17000000000000004</v>
      </c>
      <c r="U26" s="2">
        <f>(R26+Q26)/(SUM(Q26:T26))</f>
        <v>0.8995945387557559</v>
      </c>
      <c r="V26" s="2">
        <f t="shared" si="6"/>
        <v>0.10040546124424411</v>
      </c>
      <c r="W26" s="2">
        <f t="shared" si="7"/>
        <v>0.7991890775115118</v>
      </c>
      <c r="X26" t="str">
        <f>IF(U26&gt;V26,"Man","Woman")</f>
        <v>Man</v>
      </c>
    </row>
    <row r="27" spans="1:24" x14ac:dyDescent="0.55000000000000004">
      <c r="A27" t="s">
        <v>31</v>
      </c>
      <c r="B27" t="s">
        <v>5</v>
      </c>
      <c r="C27">
        <f t="shared" si="0"/>
        <v>0</v>
      </c>
      <c r="D27">
        <v>160</v>
      </c>
      <c r="E27">
        <v>37</v>
      </c>
      <c r="O27">
        <v>167</v>
      </c>
      <c r="P27">
        <v>35</v>
      </c>
      <c r="Q27" s="1">
        <f t="shared" si="1"/>
        <v>2.0111731843577242E-3</v>
      </c>
      <c r="R27" s="1">
        <f t="shared" si="2"/>
        <v>6.4805194805194755E-2</v>
      </c>
      <c r="S27" s="1">
        <f t="shared" si="3"/>
        <v>0.99597765363128454</v>
      </c>
      <c r="T27" s="1">
        <f t="shared" si="4"/>
        <v>1</v>
      </c>
      <c r="U27" s="2">
        <f t="shared" si="5"/>
        <v>3.2391197225330154E-2</v>
      </c>
      <c r="V27" s="2">
        <f t="shared" si="6"/>
        <v>0.96760880277466987</v>
      </c>
      <c r="W27" s="2">
        <f t="shared" si="7"/>
        <v>0.93521760554933975</v>
      </c>
      <c r="X27" t="str">
        <f t="shared" si="8"/>
        <v>Woman</v>
      </c>
    </row>
    <row r="28" spans="1:24" x14ac:dyDescent="0.55000000000000004">
      <c r="A28" t="s">
        <v>32</v>
      </c>
      <c r="B28" t="s">
        <v>10</v>
      </c>
      <c r="C28">
        <f t="shared" si="0"/>
        <v>1</v>
      </c>
      <c r="D28">
        <v>183</v>
      </c>
      <c r="E28">
        <v>46</v>
      </c>
      <c r="O28">
        <v>167</v>
      </c>
      <c r="P28">
        <v>38</v>
      </c>
      <c r="Q28" s="1">
        <f t="shared" si="1"/>
        <v>2.0111731843577242E-3</v>
      </c>
      <c r="R28" s="1">
        <f t="shared" si="2"/>
        <v>4.8051948051947594E-3</v>
      </c>
      <c r="S28" s="1">
        <f t="shared" si="3"/>
        <v>0.99597765363128454</v>
      </c>
      <c r="T28" s="1">
        <f t="shared" si="4"/>
        <v>1</v>
      </c>
      <c r="U28" s="2">
        <f t="shared" si="5"/>
        <v>3.4034293671578262E-3</v>
      </c>
      <c r="V28" s="2">
        <f t="shared" si="6"/>
        <v>0.99659657063284202</v>
      </c>
      <c r="W28" s="2">
        <f t="shared" si="7"/>
        <v>0.99319314126568414</v>
      </c>
      <c r="X28" t="str">
        <f t="shared" si="8"/>
        <v>Woman</v>
      </c>
    </row>
    <row r="29" spans="1:24" x14ac:dyDescent="0.55000000000000004">
      <c r="A29" t="s">
        <v>33</v>
      </c>
      <c r="B29" t="s">
        <v>5</v>
      </c>
      <c r="C29">
        <f t="shared" si="0"/>
        <v>0</v>
      </c>
      <c r="D29">
        <v>161</v>
      </c>
      <c r="E29">
        <v>38</v>
      </c>
      <c r="O29">
        <v>169</v>
      </c>
      <c r="P29">
        <v>41.5</v>
      </c>
      <c r="Q29" s="1">
        <f t="shared" si="1"/>
        <v>0.12589944134078226</v>
      </c>
      <c r="R29" s="1">
        <f t="shared" si="2"/>
        <v>1</v>
      </c>
      <c r="S29" s="1">
        <f t="shared" si="3"/>
        <v>0.74820111731843553</v>
      </c>
      <c r="T29" s="1">
        <f t="shared" si="4"/>
        <v>0.17000000000000004</v>
      </c>
      <c r="U29" s="2">
        <f t="shared" si="5"/>
        <v>0.55080433130906781</v>
      </c>
      <c r="V29" s="2">
        <f t="shared" si="6"/>
        <v>0.44919566869093225</v>
      </c>
      <c r="W29" s="2">
        <f>ABS(U29-V29)</f>
        <v>0.10160866261813556</v>
      </c>
      <c r="X29" t="str">
        <f t="shared" si="8"/>
        <v>Man</v>
      </c>
    </row>
    <row r="30" spans="1:24" x14ac:dyDescent="0.55000000000000004">
      <c r="A30" t="s">
        <v>34</v>
      </c>
      <c r="B30" t="s">
        <v>5</v>
      </c>
      <c r="C30">
        <f t="shared" si="0"/>
        <v>0</v>
      </c>
      <c r="D30">
        <v>162</v>
      </c>
      <c r="E30">
        <v>36</v>
      </c>
      <c r="O30">
        <v>170</v>
      </c>
      <c r="P30">
        <v>43</v>
      </c>
      <c r="Q30" s="1">
        <f t="shared" si="1"/>
        <v>0.18784357541899452</v>
      </c>
      <c r="R30" s="1">
        <f t="shared" si="2"/>
        <v>1</v>
      </c>
      <c r="S30" s="1">
        <f t="shared" si="3"/>
        <v>0.62431284916201091</v>
      </c>
      <c r="T30" s="1">
        <f t="shared" si="4"/>
        <v>0.14000000000000001</v>
      </c>
      <c r="U30" s="2">
        <f t="shared" si="5"/>
        <v>0.60847766114538859</v>
      </c>
      <c r="V30" s="2">
        <f t="shared" si="6"/>
        <v>0.39152233885461135</v>
      </c>
      <c r="W30" s="2">
        <f t="shared" si="7"/>
        <v>0.21695532229077724</v>
      </c>
      <c r="X30" t="str">
        <f t="shared" si="8"/>
        <v>Man</v>
      </c>
    </row>
    <row r="31" spans="1:24" x14ac:dyDescent="0.55000000000000004">
      <c r="A31" t="s">
        <v>35</v>
      </c>
      <c r="B31" t="s">
        <v>5</v>
      </c>
      <c r="C31">
        <f>IF(B31="woman",0,1)</f>
        <v>0</v>
      </c>
      <c r="D31">
        <v>165</v>
      </c>
      <c r="E31">
        <v>37</v>
      </c>
      <c r="O31">
        <v>195</v>
      </c>
      <c r="P31">
        <v>39.5</v>
      </c>
      <c r="Q31" s="1">
        <f t="shared" si="1"/>
        <v>1</v>
      </c>
      <c r="R31" s="1">
        <f t="shared" si="2"/>
        <v>0.22301698812108869</v>
      </c>
      <c r="S31" s="1">
        <f t="shared" si="3"/>
        <v>7.1073074713851603E-3</v>
      </c>
      <c r="T31" s="1">
        <f t="shared" si="4"/>
        <v>0.55396602375782256</v>
      </c>
      <c r="U31" s="2">
        <f t="shared" si="5"/>
        <v>0.68551293331745045</v>
      </c>
      <c r="V31" s="2">
        <f t="shared" si="6"/>
        <v>0.31448706668254955</v>
      </c>
      <c r="W31" s="2">
        <f t="shared" si="7"/>
        <v>0.37102586663490089</v>
      </c>
      <c r="X31" t="str">
        <f t="shared" si="8"/>
        <v>Man</v>
      </c>
    </row>
    <row r="32" spans="1:24" x14ac:dyDescent="0.55000000000000004">
      <c r="A32" t="s">
        <v>36</v>
      </c>
      <c r="B32" t="s">
        <v>5</v>
      </c>
      <c r="C32">
        <f t="shared" si="0"/>
        <v>0</v>
      </c>
      <c r="D32">
        <v>164</v>
      </c>
      <c r="E32">
        <v>36</v>
      </c>
      <c r="O32">
        <v>153.19999999999999</v>
      </c>
      <c r="P32">
        <v>34</v>
      </c>
      <c r="Q32" s="1">
        <f>IF(($K$3-$K$5)&lt;$O32,1,IF($O32&gt;=$K$2,($O32-$K$2)/($K$3-$K$2),($K$2-$O32)/$K$7))</f>
        <v>6.6832681881225611E-2</v>
      </c>
      <c r="R32" s="1">
        <f t="shared" si="2"/>
        <v>8.4805194805194759E-2</v>
      </c>
      <c r="S32" s="1">
        <f t="shared" si="3"/>
        <v>1</v>
      </c>
      <c r="T32" s="1">
        <f t="shared" si="4"/>
        <v>1</v>
      </c>
      <c r="U32" s="2">
        <f t="shared" si="5"/>
        <v>7.0475556472331086E-2</v>
      </c>
      <c r="V32" s="2">
        <f t="shared" si="6"/>
        <v>0.92952444352766894</v>
      </c>
      <c r="W32" s="2">
        <f t="shared" si="7"/>
        <v>0.85904888705533788</v>
      </c>
      <c r="X32" t="str">
        <f t="shared" si="8"/>
        <v>Woman</v>
      </c>
    </row>
    <row r="33" spans="1:24" x14ac:dyDescent="0.55000000000000004">
      <c r="A33" t="s">
        <v>37</v>
      </c>
      <c r="B33" t="s">
        <v>5</v>
      </c>
      <c r="C33">
        <f t="shared" si="0"/>
        <v>0</v>
      </c>
      <c r="D33">
        <v>161</v>
      </c>
      <c r="E33">
        <v>37</v>
      </c>
      <c r="O33">
        <v>180.5</v>
      </c>
      <c r="P33">
        <v>39.5</v>
      </c>
      <c r="Q33" s="1">
        <f t="shared" si="1"/>
        <v>1</v>
      </c>
      <c r="R33" s="1">
        <f t="shared" si="2"/>
        <v>0.22301698812108869</v>
      </c>
      <c r="S33" s="1">
        <f t="shared" si="3"/>
        <v>4.2301482228666698E-2</v>
      </c>
      <c r="T33" s="1">
        <f t="shared" si="4"/>
        <v>0.55396602375782256</v>
      </c>
      <c r="U33" s="2">
        <f t="shared" si="5"/>
        <v>0.67225164183077413</v>
      </c>
      <c r="V33" s="2">
        <f t="shared" si="6"/>
        <v>0.32774835816922582</v>
      </c>
      <c r="W33" s="2">
        <f t="shared" si="7"/>
        <v>0.34450328366154831</v>
      </c>
      <c r="X33" t="str">
        <f t="shared" si="8"/>
        <v>Man</v>
      </c>
    </row>
    <row r="34" spans="1:24" x14ac:dyDescent="0.55000000000000004">
      <c r="A34" t="s">
        <v>38</v>
      </c>
      <c r="B34" t="s">
        <v>5</v>
      </c>
      <c r="C34">
        <f t="shared" si="0"/>
        <v>0</v>
      </c>
      <c r="D34">
        <v>163</v>
      </c>
      <c r="E34">
        <v>39</v>
      </c>
      <c r="O34">
        <v>195.1</v>
      </c>
      <c r="P34">
        <v>45</v>
      </c>
      <c r="Q34" s="1">
        <f t="shared" si="1"/>
        <v>1</v>
      </c>
      <c r="R34" s="1">
        <f t="shared" si="2"/>
        <v>1</v>
      </c>
      <c r="S34" s="1">
        <f t="shared" si="3"/>
        <v>6.864589024783152E-3</v>
      </c>
      <c r="T34" s="1">
        <f t="shared" si="4"/>
        <v>9.9999999999999978E-2</v>
      </c>
      <c r="U34" s="2">
        <f t="shared" si="5"/>
        <v>0.94927790348678831</v>
      </c>
      <c r="V34" s="2">
        <f t="shared" si="6"/>
        <v>5.072209651321169E-2</v>
      </c>
      <c r="W34" s="2">
        <f t="shared" si="7"/>
        <v>0.89855580697357662</v>
      </c>
      <c r="X34" t="str">
        <f t="shared" si="8"/>
        <v>Man</v>
      </c>
    </row>
    <row r="35" spans="1:24" x14ac:dyDescent="0.55000000000000004">
      <c r="A35" t="s">
        <v>39</v>
      </c>
      <c r="B35" t="s">
        <v>5</v>
      </c>
      <c r="C35">
        <f t="shared" si="0"/>
        <v>0</v>
      </c>
      <c r="D35">
        <v>169</v>
      </c>
      <c r="E35">
        <v>40</v>
      </c>
      <c r="O35">
        <v>178</v>
      </c>
      <c r="P35">
        <v>42</v>
      </c>
      <c r="Q35" s="1">
        <f t="shared" si="1"/>
        <v>1</v>
      </c>
      <c r="R35" s="1">
        <f t="shared" si="2"/>
        <v>1</v>
      </c>
      <c r="S35" s="1">
        <f t="shared" si="3"/>
        <v>4.8369443393715239E-2</v>
      </c>
      <c r="T35" s="1">
        <f t="shared" si="4"/>
        <v>0.16000000000000003</v>
      </c>
      <c r="U35" s="2">
        <f t="shared" si="5"/>
        <v>0.90564556849079414</v>
      </c>
      <c r="V35" s="2">
        <f t="shared" si="6"/>
        <v>9.4354431509205805E-2</v>
      </c>
      <c r="W35" s="2">
        <f t="shared" si="7"/>
        <v>0.81129113698158828</v>
      </c>
      <c r="X35" t="str">
        <f t="shared" si="8"/>
        <v>Man</v>
      </c>
    </row>
    <row r="36" spans="1:24" x14ac:dyDescent="0.55000000000000004">
      <c r="A36" t="s">
        <v>40</v>
      </c>
      <c r="B36" t="s">
        <v>5</v>
      </c>
      <c r="C36">
        <f t="shared" si="0"/>
        <v>0</v>
      </c>
      <c r="D36">
        <v>171</v>
      </c>
      <c r="E36">
        <v>39</v>
      </c>
      <c r="O36">
        <v>177</v>
      </c>
      <c r="P36">
        <v>46.5</v>
      </c>
      <c r="Q36" s="1">
        <f t="shared" si="1"/>
        <v>1</v>
      </c>
      <c r="R36" s="1">
        <f t="shared" si="2"/>
        <v>1</v>
      </c>
      <c r="S36" s="1">
        <f t="shared" si="3"/>
        <v>5.0796627859734655E-2</v>
      </c>
      <c r="T36" s="1">
        <f t="shared" si="4"/>
        <v>6.9999999999999951E-2</v>
      </c>
      <c r="U36" s="2">
        <f t="shared" si="5"/>
        <v>0.94304186159441428</v>
      </c>
      <c r="V36" s="2">
        <f t="shared" si="6"/>
        <v>5.6958138405585904E-2</v>
      </c>
      <c r="W36" s="2">
        <f t="shared" si="7"/>
        <v>0.88608372318882833</v>
      </c>
      <c r="X36" t="str">
        <f t="shared" si="8"/>
        <v>Man</v>
      </c>
    </row>
    <row r="37" spans="1:24" x14ac:dyDescent="0.55000000000000004">
      <c r="A37" t="s">
        <v>41</v>
      </c>
      <c r="B37" t="s">
        <v>5</v>
      </c>
      <c r="C37">
        <f t="shared" si="0"/>
        <v>0</v>
      </c>
      <c r="D37">
        <v>163</v>
      </c>
      <c r="E37">
        <v>38</v>
      </c>
      <c r="O37">
        <v>165</v>
      </c>
      <c r="P37">
        <v>39</v>
      </c>
      <c r="Q37" s="1">
        <f t="shared" si="1"/>
        <v>9.5511284831673038E-3</v>
      </c>
      <c r="R37" s="1">
        <f t="shared" si="2"/>
        <v>0.13449993613488356</v>
      </c>
      <c r="S37" s="1">
        <f t="shared" si="3"/>
        <v>1</v>
      </c>
      <c r="T37" s="1">
        <f t="shared" si="4"/>
        <v>0.73100012773023293</v>
      </c>
      <c r="U37" s="2">
        <f t="shared" si="5"/>
        <v>7.6825136938071359E-2</v>
      </c>
      <c r="V37" s="2">
        <f t="shared" si="6"/>
        <v>0.92317486306192864</v>
      </c>
      <c r="W37" s="2">
        <f t="shared" si="7"/>
        <v>0.84634972612385728</v>
      </c>
      <c r="X37" t="str">
        <f t="shared" si="8"/>
        <v>Woman</v>
      </c>
    </row>
    <row r="38" spans="1:24" x14ac:dyDescent="0.55000000000000004">
      <c r="A38" t="s">
        <v>42</v>
      </c>
      <c r="B38" t="s">
        <v>5</v>
      </c>
      <c r="C38">
        <f t="shared" si="0"/>
        <v>0</v>
      </c>
      <c r="D38">
        <v>159</v>
      </c>
      <c r="E38">
        <v>36</v>
      </c>
      <c r="O38">
        <v>180.3</v>
      </c>
      <c r="P38">
        <v>39.5</v>
      </c>
      <c r="Q38" s="1">
        <f t="shared" si="1"/>
        <v>1</v>
      </c>
      <c r="R38" s="1">
        <f t="shared" si="2"/>
        <v>0.22301698812108869</v>
      </c>
      <c r="S38" s="1">
        <f t="shared" si="3"/>
        <v>4.2786919121870604E-2</v>
      </c>
      <c r="T38" s="1">
        <f t="shared" si="4"/>
        <v>0.55396602375782256</v>
      </c>
      <c r="U38" s="2">
        <f t="shared" si="5"/>
        <v>0.67207231380534516</v>
      </c>
      <c r="V38" s="2">
        <f t="shared" si="6"/>
        <v>0.3279276861946549</v>
      </c>
      <c r="W38" s="2">
        <f t="shared" si="7"/>
        <v>0.34414462761069026</v>
      </c>
      <c r="X38" t="str">
        <f t="shared" si="8"/>
        <v>Man</v>
      </c>
    </row>
    <row r="39" spans="1:24" x14ac:dyDescent="0.55000000000000004">
      <c r="A39" t="s">
        <v>43</v>
      </c>
      <c r="B39" t="s">
        <v>5</v>
      </c>
      <c r="C39">
        <f t="shared" si="0"/>
        <v>0</v>
      </c>
      <c r="D39">
        <v>180</v>
      </c>
      <c r="E39">
        <v>42</v>
      </c>
      <c r="O39">
        <v>168</v>
      </c>
      <c r="P39">
        <v>42</v>
      </c>
      <c r="Q39" s="1">
        <f t="shared" si="1"/>
        <v>6.3955307262569996E-2</v>
      </c>
      <c r="R39" s="1">
        <f t="shared" si="2"/>
        <v>1</v>
      </c>
      <c r="S39" s="1">
        <f t="shared" si="3"/>
        <v>0.87208938547486003</v>
      </c>
      <c r="T39" s="1">
        <f t="shared" si="4"/>
        <v>0.16000000000000003</v>
      </c>
      <c r="U39" s="2">
        <f t="shared" si="5"/>
        <v>0.50760144139533903</v>
      </c>
      <c r="V39" s="2">
        <f t="shared" si="6"/>
        <v>0.49239855860466097</v>
      </c>
      <c r="W39" s="2">
        <f t="shared" si="7"/>
        <v>1.5202882790678052E-2</v>
      </c>
      <c r="X39" t="str">
        <f t="shared" si="8"/>
        <v>Man</v>
      </c>
    </row>
    <row r="40" spans="1:24" x14ac:dyDescent="0.55000000000000004">
      <c r="A40" t="s">
        <v>43</v>
      </c>
      <c r="B40" t="s">
        <v>5</v>
      </c>
      <c r="C40">
        <f t="shared" si="0"/>
        <v>0</v>
      </c>
      <c r="D40">
        <v>168</v>
      </c>
      <c r="E40">
        <v>38</v>
      </c>
      <c r="O40">
        <v>174</v>
      </c>
      <c r="P40">
        <v>38</v>
      </c>
      <c r="Q40" s="1">
        <f t="shared" si="1"/>
        <v>0.43562011173184362</v>
      </c>
      <c r="R40" s="1">
        <f t="shared" si="2"/>
        <v>4.8051948051947594E-3</v>
      </c>
      <c r="S40" s="1">
        <f t="shared" si="3"/>
        <v>0.12875977653631276</v>
      </c>
      <c r="T40" s="1">
        <f t="shared" si="4"/>
        <v>1</v>
      </c>
      <c r="U40" s="2">
        <f t="shared" si="5"/>
        <v>0.28067135692778622</v>
      </c>
      <c r="V40" s="2">
        <f t="shared" si="6"/>
        <v>0.71932864307221378</v>
      </c>
      <c r="W40" s="2">
        <f t="shared" si="7"/>
        <v>0.43865728614442756</v>
      </c>
      <c r="X40" t="str">
        <f t="shared" si="8"/>
        <v>Woman</v>
      </c>
    </row>
    <row r="41" spans="1:24" x14ac:dyDescent="0.55000000000000004">
      <c r="A41" t="s">
        <v>44</v>
      </c>
      <c r="B41" t="s">
        <v>5</v>
      </c>
      <c r="C41">
        <f t="shared" si="0"/>
        <v>0</v>
      </c>
      <c r="D41">
        <v>170</v>
      </c>
      <c r="E41">
        <v>38</v>
      </c>
      <c r="O41">
        <v>159</v>
      </c>
      <c r="P41">
        <v>38</v>
      </c>
      <c r="Q41" s="1">
        <f t="shared" si="1"/>
        <v>3.8677342075400314E-2</v>
      </c>
      <c r="R41" s="1">
        <f t="shared" si="2"/>
        <v>4.8051948051947594E-3</v>
      </c>
      <c r="S41" s="1">
        <f>IF($K$2&gt;$O41,1,IF($O41&lt;=$K$2+$K$5,1-(($O41-$K$2)/$K$5),(1-(($O41+$K$5)/$K$7))/2))</f>
        <v>1</v>
      </c>
      <c r="T41" s="1">
        <f t="shared" si="4"/>
        <v>1</v>
      </c>
      <c r="U41" s="2">
        <f t="shared" si="5"/>
        <v>2.1278643734813498E-2</v>
      </c>
      <c r="V41" s="2">
        <f t="shared" si="6"/>
        <v>0.97872135626518653</v>
      </c>
      <c r="W41" s="2">
        <f t="shared" si="7"/>
        <v>0.95744271253037305</v>
      </c>
      <c r="X41" t="str">
        <f t="shared" si="8"/>
        <v>Woman</v>
      </c>
    </row>
    <row r="42" spans="1:24" x14ac:dyDescent="0.55000000000000004">
      <c r="A42" t="s">
        <v>45</v>
      </c>
      <c r="B42" t="s">
        <v>5</v>
      </c>
      <c r="C42">
        <f t="shared" si="0"/>
        <v>0</v>
      </c>
      <c r="D42">
        <v>168</v>
      </c>
      <c r="E42">
        <v>38</v>
      </c>
      <c r="O42">
        <v>187.6</v>
      </c>
      <c r="P42">
        <v>47</v>
      </c>
      <c r="Q42" s="1">
        <f t="shared" si="1"/>
        <v>1</v>
      </c>
      <c r="R42" s="1">
        <f t="shared" si="2"/>
        <v>1</v>
      </c>
      <c r="S42" s="1">
        <f t="shared" si="3"/>
        <v>2.5068472519928775E-2</v>
      </c>
      <c r="T42" s="1">
        <f t="shared" si="4"/>
        <v>6.0000000000000053E-2</v>
      </c>
      <c r="U42" s="2">
        <f t="shared" si="5"/>
        <v>0.95920111322909296</v>
      </c>
      <c r="V42" s="2">
        <f t="shared" si="6"/>
        <v>4.0798886770907115E-2</v>
      </c>
      <c r="W42" s="2">
        <f t="shared" si="7"/>
        <v>0.91840222645818581</v>
      </c>
      <c r="X42" t="str">
        <f t="shared" si="8"/>
        <v>Man</v>
      </c>
    </row>
    <row r="43" spans="1:24" x14ac:dyDescent="0.55000000000000004">
      <c r="A43" t="s">
        <v>46</v>
      </c>
      <c r="B43" t="s">
        <v>10</v>
      </c>
      <c r="C43">
        <f t="shared" si="0"/>
        <v>1</v>
      </c>
      <c r="D43">
        <v>180</v>
      </c>
      <c r="E43">
        <v>42</v>
      </c>
      <c r="O43">
        <v>186</v>
      </c>
      <c r="P43">
        <v>41.5</v>
      </c>
      <c r="Q43" s="1">
        <f t="shared" si="1"/>
        <v>1</v>
      </c>
      <c r="R43" s="1">
        <f t="shared" si="2"/>
        <v>1</v>
      </c>
      <c r="S43" s="1">
        <f t="shared" si="3"/>
        <v>2.8951967665559908E-2</v>
      </c>
      <c r="T43" s="1">
        <f t="shared" si="4"/>
        <v>0.17000000000000004</v>
      </c>
      <c r="U43" s="2">
        <f t="shared" si="5"/>
        <v>0.90952418670755675</v>
      </c>
      <c r="V43" s="2">
        <f t="shared" si="6"/>
        <v>9.047581329244328E-2</v>
      </c>
      <c r="W43" s="2">
        <f t="shared" si="7"/>
        <v>0.8190483734151135</v>
      </c>
      <c r="X43" t="str">
        <f t="shared" si="8"/>
        <v>Man</v>
      </c>
    </row>
    <row r="44" spans="1:24" x14ac:dyDescent="0.55000000000000004">
      <c r="A44" t="s">
        <v>47</v>
      </c>
      <c r="B44" t="s">
        <v>10</v>
      </c>
      <c r="C44">
        <f t="shared" si="0"/>
        <v>1</v>
      </c>
      <c r="D44">
        <v>183</v>
      </c>
      <c r="E44">
        <v>44</v>
      </c>
      <c r="O44">
        <v>167.6</v>
      </c>
      <c r="P44">
        <v>39.5</v>
      </c>
      <c r="Q44" s="1">
        <f t="shared" si="1"/>
        <v>3.9177653631284733E-2</v>
      </c>
      <c r="R44" s="1">
        <f t="shared" si="2"/>
        <v>0.22301698812108869</v>
      </c>
      <c r="S44" s="1">
        <f t="shared" si="3"/>
        <v>0.92164469273743055</v>
      </c>
      <c r="T44" s="1">
        <f>IF($J$2&gt;$P44,1,IF($P44&lt;=$J$2+$J$5,1-(($P44-$J$2)/$J$5),1-(($P44)/$J$7)))</f>
        <v>0.55396602375782256</v>
      </c>
      <c r="U44" s="2">
        <f t="shared" si="5"/>
        <v>0.15087687496646118</v>
      </c>
      <c r="V44" s="2">
        <f>(S44+T44)/(SUM(Q44:T44))</f>
        <v>0.84912312503353882</v>
      </c>
      <c r="W44" s="2">
        <f t="shared" si="7"/>
        <v>0.69824625006707763</v>
      </c>
      <c r="X44" t="str">
        <f>IF(U44&gt;V44,"Man","Woman")</f>
        <v>Woman</v>
      </c>
    </row>
    <row r="45" spans="1:24" x14ac:dyDescent="0.55000000000000004">
      <c r="A45" t="s">
        <v>47</v>
      </c>
      <c r="B45" t="s">
        <v>5</v>
      </c>
      <c r="C45">
        <f t="shared" si="0"/>
        <v>0</v>
      </c>
      <c r="D45">
        <v>170</v>
      </c>
      <c r="E45">
        <v>40</v>
      </c>
      <c r="O45">
        <v>190.2</v>
      </c>
      <c r="P45">
        <v>37.5</v>
      </c>
      <c r="Q45" s="1">
        <f t="shared" si="1"/>
        <v>1</v>
      </c>
      <c r="R45" s="1">
        <f t="shared" si="2"/>
        <v>1.4805194805194759E-2</v>
      </c>
      <c r="S45" s="1">
        <f t="shared" si="3"/>
        <v>1.8757792908278392E-2</v>
      </c>
      <c r="T45" s="1">
        <f t="shared" si="4"/>
        <v>1</v>
      </c>
      <c r="U45" s="2">
        <f>(R45+Q45)/(SUM(Q45:T45))</f>
        <v>0.49902815941110146</v>
      </c>
      <c r="V45" s="2">
        <f t="shared" si="6"/>
        <v>0.50097184058889865</v>
      </c>
      <c r="W45" s="2">
        <f t="shared" si="7"/>
        <v>1.9436811777971963E-3</v>
      </c>
      <c r="X45" t="str">
        <f t="shared" si="8"/>
        <v>Woman</v>
      </c>
    </row>
    <row r="46" spans="1:24" x14ac:dyDescent="0.55000000000000004">
      <c r="A46" t="s">
        <v>48</v>
      </c>
      <c r="B46" t="s">
        <v>5</v>
      </c>
      <c r="C46">
        <f t="shared" si="0"/>
        <v>0</v>
      </c>
      <c r="D46">
        <v>172</v>
      </c>
      <c r="E46">
        <v>39</v>
      </c>
      <c r="O46">
        <v>194.5</v>
      </c>
      <c r="P46">
        <v>43</v>
      </c>
      <c r="Q46" s="1">
        <f t="shared" si="1"/>
        <v>1</v>
      </c>
      <c r="R46" s="1">
        <f>IF(($J$3-$J$5)&lt;$P46,1,IF($P46&gt;=$J$2,($P46-$J$2)/($J$3-$J$2),($J$2-$P46)/$J$7))</f>
        <v>1</v>
      </c>
      <c r="S46" s="1">
        <f t="shared" si="3"/>
        <v>8.3208997043948685E-3</v>
      </c>
      <c r="T46" s="1">
        <f t="shared" si="4"/>
        <v>0.14000000000000001</v>
      </c>
      <c r="U46" s="2">
        <f t="shared" si="5"/>
        <v>0.93095961607746602</v>
      </c>
      <c r="V46" s="2">
        <f t="shared" si="6"/>
        <v>6.9040383922533907E-2</v>
      </c>
      <c r="W46" s="2">
        <f t="shared" si="7"/>
        <v>0.86191923215493216</v>
      </c>
      <c r="X46" t="str">
        <f t="shared" si="8"/>
        <v>Man</v>
      </c>
    </row>
    <row r="47" spans="1:24" x14ac:dyDescent="0.55000000000000004">
      <c r="A47" t="s">
        <v>49</v>
      </c>
      <c r="B47" t="s">
        <v>5</v>
      </c>
      <c r="C47">
        <f t="shared" si="0"/>
        <v>0</v>
      </c>
      <c r="D47">
        <v>163</v>
      </c>
      <c r="E47">
        <v>38</v>
      </c>
      <c r="O47">
        <v>187.9</v>
      </c>
      <c r="P47">
        <v>46.5</v>
      </c>
      <c r="Q47" s="1">
        <f t="shared" si="1"/>
        <v>1</v>
      </c>
      <c r="R47" s="1">
        <f t="shared" si="2"/>
        <v>1</v>
      </c>
      <c r="S47" s="1">
        <f t="shared" si="3"/>
        <v>2.4340317180122972E-2</v>
      </c>
      <c r="T47" s="1">
        <f t="shared" si="4"/>
        <v>6.9999999999999951E-2</v>
      </c>
      <c r="U47" s="2">
        <f t="shared" si="5"/>
        <v>0.9549546382666475</v>
      </c>
      <c r="V47" s="2">
        <f t="shared" si="6"/>
        <v>4.5045361733352537E-2</v>
      </c>
      <c r="W47" s="2">
        <f>ABS(U47-V47)</f>
        <v>0.90990927653329501</v>
      </c>
      <c r="X47" t="str">
        <f t="shared" si="8"/>
        <v>Man</v>
      </c>
    </row>
    <row r="48" spans="1:24" x14ac:dyDescent="0.55000000000000004">
      <c r="A48" t="s">
        <v>50</v>
      </c>
      <c r="B48" t="s">
        <v>5</v>
      </c>
      <c r="C48">
        <f t="shared" si="0"/>
        <v>0</v>
      </c>
      <c r="D48">
        <v>168</v>
      </c>
      <c r="E48">
        <v>38</v>
      </c>
      <c r="O48">
        <v>178.4</v>
      </c>
      <c r="P48">
        <v>41.5</v>
      </c>
      <c r="Q48" s="1">
        <f t="shared" si="1"/>
        <v>1</v>
      </c>
      <c r="R48" s="1">
        <f t="shared" si="2"/>
        <v>1</v>
      </c>
      <c r="S48" s="1">
        <f t="shared" si="3"/>
        <v>4.7398569607307428E-2</v>
      </c>
      <c r="T48" s="1">
        <f t="shared" si="4"/>
        <v>0.17000000000000004</v>
      </c>
      <c r="U48" s="2">
        <f t="shared" si="5"/>
        <v>0.90195782905830602</v>
      </c>
      <c r="V48" s="2">
        <f t="shared" si="6"/>
        <v>9.804217094169404E-2</v>
      </c>
      <c r="W48" s="2">
        <f t="shared" si="7"/>
        <v>0.80391565811661203</v>
      </c>
      <c r="X48" t="str">
        <f t="shared" si="8"/>
        <v>Man</v>
      </c>
    </row>
    <row r="49" spans="1:24" x14ac:dyDescent="0.55000000000000004">
      <c r="A49" t="s">
        <v>51</v>
      </c>
      <c r="B49" t="s">
        <v>5</v>
      </c>
      <c r="C49">
        <f t="shared" si="0"/>
        <v>0</v>
      </c>
      <c r="D49">
        <v>1.84</v>
      </c>
      <c r="E49">
        <v>41</v>
      </c>
      <c r="O49">
        <v>160</v>
      </c>
      <c r="P49">
        <v>36</v>
      </c>
      <c r="Q49" s="1">
        <f t="shared" si="1"/>
        <v>3.3822973143361482E-2</v>
      </c>
      <c r="R49" s="1">
        <f t="shared" si="2"/>
        <v>4.4805194805194758E-2</v>
      </c>
      <c r="S49" s="1">
        <f t="shared" si="3"/>
        <v>1</v>
      </c>
      <c r="T49" s="1">
        <f t="shared" si="4"/>
        <v>1</v>
      </c>
      <c r="U49" s="2">
        <f t="shared" si="5"/>
        <v>3.7826952006599662E-2</v>
      </c>
      <c r="V49" s="2">
        <f t="shared" si="6"/>
        <v>0.9621730479934002</v>
      </c>
      <c r="W49" s="2">
        <f t="shared" si="7"/>
        <v>0.92434609598680051</v>
      </c>
      <c r="X49" t="str">
        <f t="shared" si="8"/>
        <v>Woman</v>
      </c>
    </row>
    <row r="50" spans="1:24" x14ac:dyDescent="0.55000000000000004">
      <c r="A50" t="s">
        <v>52</v>
      </c>
      <c r="B50" t="s">
        <v>5</v>
      </c>
      <c r="C50">
        <f t="shared" si="0"/>
        <v>0</v>
      </c>
      <c r="D50">
        <v>169</v>
      </c>
      <c r="E50">
        <v>38</v>
      </c>
      <c r="O50">
        <v>182.88</v>
      </c>
      <c r="P50">
        <v>49.5</v>
      </c>
      <c r="Q50" s="1">
        <f t="shared" si="1"/>
        <v>1</v>
      </c>
      <c r="R50" s="1">
        <f t="shared" si="2"/>
        <v>1</v>
      </c>
      <c r="S50" s="1">
        <f t="shared" si="3"/>
        <v>3.65247831995405E-2</v>
      </c>
      <c r="T50" s="1">
        <f t="shared" si="4"/>
        <v>1.0000000000000009E-2</v>
      </c>
      <c r="U50" s="2">
        <f t="shared" si="5"/>
        <v>0.9772664452532045</v>
      </c>
      <c r="V50" s="2">
        <f t="shared" si="6"/>
        <v>2.2733554746795483E-2</v>
      </c>
      <c r="W50" s="2">
        <f t="shared" si="7"/>
        <v>0.95453289050640899</v>
      </c>
      <c r="X50" t="str">
        <f t="shared" si="8"/>
        <v>Man</v>
      </c>
    </row>
    <row r="51" spans="1:24" x14ac:dyDescent="0.55000000000000004">
      <c r="A51" t="s">
        <v>53</v>
      </c>
      <c r="B51" t="s">
        <v>10</v>
      </c>
      <c r="C51">
        <f t="shared" si="0"/>
        <v>1</v>
      </c>
      <c r="D51">
        <v>206</v>
      </c>
      <c r="E51">
        <v>50</v>
      </c>
      <c r="O51">
        <v>162.69999999999999</v>
      </c>
      <c r="P51">
        <v>37.5</v>
      </c>
      <c r="Q51" s="1">
        <f t="shared" si="1"/>
        <v>2.0716177026856679E-2</v>
      </c>
      <c r="R51" s="1">
        <f t="shared" si="2"/>
        <v>1.4805194805194759E-2</v>
      </c>
      <c r="S51" s="1">
        <f t="shared" si="3"/>
        <v>1</v>
      </c>
      <c r="T51" s="1">
        <f t="shared" si="4"/>
        <v>1</v>
      </c>
      <c r="U51" s="2">
        <f t="shared" si="5"/>
        <v>1.7450748650249134E-2</v>
      </c>
      <c r="V51" s="2">
        <f t="shared" si="6"/>
        <v>0.9825492513497508</v>
      </c>
      <c r="W51" s="2">
        <f t="shared" si="7"/>
        <v>0.9650985026995017</v>
      </c>
      <c r="X51" t="str">
        <f t="shared" si="8"/>
        <v>Woman</v>
      </c>
    </row>
    <row r="52" spans="1:24" x14ac:dyDescent="0.55000000000000004">
      <c r="A52" t="s">
        <v>54</v>
      </c>
      <c r="B52" t="s">
        <v>5</v>
      </c>
      <c r="C52">
        <f t="shared" si="0"/>
        <v>0</v>
      </c>
      <c r="D52">
        <v>165</v>
      </c>
      <c r="E52">
        <v>38</v>
      </c>
      <c r="O52">
        <v>173.9</v>
      </c>
      <c r="P52">
        <v>38</v>
      </c>
      <c r="Q52" s="1">
        <f t="shared" si="1"/>
        <v>0.42942569832402272</v>
      </c>
      <c r="R52" s="1">
        <f t="shared" si="2"/>
        <v>4.8051948051947594E-3</v>
      </c>
      <c r="S52" s="1">
        <f t="shared" si="3"/>
        <v>0.14114860335195456</v>
      </c>
      <c r="T52" s="1">
        <f t="shared" si="4"/>
        <v>1</v>
      </c>
      <c r="U52" s="2">
        <f t="shared" si="5"/>
        <v>0.27563573989577256</v>
      </c>
      <c r="V52" s="2">
        <f t="shared" si="6"/>
        <v>0.72436426010422739</v>
      </c>
      <c r="W52" s="2">
        <f t="shared" si="7"/>
        <v>0.44872852020845483</v>
      </c>
      <c r="X52" t="str">
        <f t="shared" si="8"/>
        <v>Woman</v>
      </c>
    </row>
    <row r="53" spans="1:24" x14ac:dyDescent="0.55000000000000004">
      <c r="A53" t="s">
        <v>54</v>
      </c>
      <c r="B53" t="s">
        <v>5</v>
      </c>
      <c r="C53">
        <f>IF(B53="woman",0,1)</f>
        <v>0</v>
      </c>
      <c r="D53">
        <v>171</v>
      </c>
      <c r="E53">
        <v>40</v>
      </c>
      <c r="O53">
        <v>175.3</v>
      </c>
      <c r="P53">
        <v>40</v>
      </c>
      <c r="Q53" s="1">
        <f t="shared" si="1"/>
        <v>1</v>
      </c>
      <c r="R53" s="1">
        <f t="shared" si="2"/>
        <v>0.31153404010729385</v>
      </c>
      <c r="S53" s="1">
        <f t="shared" si="3"/>
        <v>5.4922841451967686E-2</v>
      </c>
      <c r="T53" s="1">
        <f t="shared" si="4"/>
        <v>0.37693191978541229</v>
      </c>
      <c r="U53" s="2">
        <f t="shared" si="5"/>
        <v>0.75229004516703868</v>
      </c>
      <c r="V53" s="2">
        <f t="shared" si="6"/>
        <v>0.24770995483296149</v>
      </c>
      <c r="W53" s="2">
        <f t="shared" si="7"/>
        <v>0.50458009033407714</v>
      </c>
      <c r="X53" t="str">
        <f t="shared" si="8"/>
        <v>Man</v>
      </c>
    </row>
    <row r="54" spans="1:24" x14ac:dyDescent="0.55000000000000004">
      <c r="A54" t="s">
        <v>55</v>
      </c>
      <c r="B54" t="s">
        <v>5</v>
      </c>
      <c r="C54">
        <f t="shared" si="0"/>
        <v>0</v>
      </c>
      <c r="D54">
        <v>165</v>
      </c>
      <c r="E54">
        <v>37</v>
      </c>
      <c r="O54">
        <v>169</v>
      </c>
      <c r="P54">
        <v>43</v>
      </c>
      <c r="Q54" s="1">
        <f t="shared" si="1"/>
        <v>0.12589944134078226</v>
      </c>
      <c r="R54" s="1">
        <f t="shared" si="2"/>
        <v>1</v>
      </c>
      <c r="S54" s="1">
        <f t="shared" si="3"/>
        <v>0.74820111731843553</v>
      </c>
      <c r="T54" s="1">
        <f t="shared" si="4"/>
        <v>0.14000000000000001</v>
      </c>
      <c r="U54" s="2">
        <f t="shared" si="5"/>
        <v>0.55900855421553075</v>
      </c>
      <c r="V54" s="2">
        <f t="shared" si="6"/>
        <v>0.44099144578446914</v>
      </c>
      <c r="W54" s="2">
        <f t="shared" si="7"/>
        <v>0.11801710843106161</v>
      </c>
      <c r="X54" t="str">
        <f t="shared" si="8"/>
        <v>Man</v>
      </c>
    </row>
    <row r="55" spans="1:24" x14ac:dyDescent="0.55000000000000004">
      <c r="A55" t="s">
        <v>55</v>
      </c>
      <c r="B55" t="s">
        <v>5</v>
      </c>
      <c r="C55">
        <f t="shared" si="0"/>
        <v>0</v>
      </c>
      <c r="D55">
        <v>168</v>
      </c>
      <c r="E55">
        <v>38</v>
      </c>
      <c r="O55">
        <v>170</v>
      </c>
      <c r="P55">
        <v>42.5</v>
      </c>
      <c r="Q55" s="1">
        <f t="shared" si="1"/>
        <v>0.18784357541899452</v>
      </c>
      <c r="R55" s="1">
        <f t="shared" si="2"/>
        <v>1</v>
      </c>
      <c r="S55" s="1">
        <f t="shared" si="3"/>
        <v>0.62431284916201091</v>
      </c>
      <c r="T55" s="1">
        <f t="shared" si="4"/>
        <v>0.15000000000000002</v>
      </c>
      <c r="U55" s="2">
        <f t="shared" si="5"/>
        <v>0.60537659512678454</v>
      </c>
      <c r="V55" s="2">
        <f t="shared" si="6"/>
        <v>0.39462340487321546</v>
      </c>
      <c r="W55" s="2">
        <f t="shared" si="7"/>
        <v>0.21075319025356909</v>
      </c>
      <c r="X55" t="str">
        <f t="shared" si="8"/>
        <v>Man</v>
      </c>
    </row>
    <row r="56" spans="1:24" x14ac:dyDescent="0.55000000000000004">
      <c r="A56" t="s">
        <v>56</v>
      </c>
      <c r="B56" t="s">
        <v>10</v>
      </c>
      <c r="C56">
        <f t="shared" si="0"/>
        <v>1</v>
      </c>
      <c r="D56">
        <v>180</v>
      </c>
      <c r="E56">
        <v>44</v>
      </c>
      <c r="O56">
        <v>177.8</v>
      </c>
      <c r="P56">
        <v>38</v>
      </c>
      <c r="Q56" s="1">
        <f t="shared" si="1"/>
        <v>1</v>
      </c>
      <c r="R56" s="1">
        <f t="shared" si="2"/>
        <v>4.8051948051947594E-3</v>
      </c>
      <c r="S56" s="1">
        <f t="shared" si="3"/>
        <v>4.8854880286919145E-2</v>
      </c>
      <c r="T56" s="1">
        <f t="shared" si="4"/>
        <v>1</v>
      </c>
      <c r="U56" s="2">
        <f t="shared" si="5"/>
        <v>0.48927532213924246</v>
      </c>
      <c r="V56" s="2">
        <f t="shared" si="6"/>
        <v>0.51072467786075759</v>
      </c>
      <c r="W56" s="2">
        <f t="shared" si="7"/>
        <v>2.1449355721515129E-2</v>
      </c>
      <c r="X56" t="str">
        <f t="shared" si="8"/>
        <v>Woman</v>
      </c>
    </row>
    <row r="57" spans="1:24" x14ac:dyDescent="0.55000000000000004">
      <c r="A57" t="s">
        <v>56</v>
      </c>
      <c r="B57" t="s">
        <v>5</v>
      </c>
      <c r="C57">
        <f t="shared" si="0"/>
        <v>0</v>
      </c>
      <c r="D57">
        <v>160</v>
      </c>
      <c r="E57">
        <v>40</v>
      </c>
      <c r="O57">
        <v>170</v>
      </c>
      <c r="P57">
        <v>42</v>
      </c>
      <c r="Q57" s="1">
        <f t="shared" si="1"/>
        <v>0.18784357541899452</v>
      </c>
      <c r="R57" s="1">
        <f t="shared" si="2"/>
        <v>1</v>
      </c>
      <c r="S57" s="1">
        <f t="shared" si="3"/>
        <v>0.62431284916201091</v>
      </c>
      <c r="T57" s="1">
        <f t="shared" si="4"/>
        <v>0.16000000000000003</v>
      </c>
      <c r="U57" s="2">
        <f t="shared" si="5"/>
        <v>0.60230697758741814</v>
      </c>
      <c r="V57" s="2">
        <f t="shared" si="6"/>
        <v>0.39769302241258175</v>
      </c>
      <c r="W57" s="2">
        <f t="shared" si="7"/>
        <v>0.20461395517483638</v>
      </c>
      <c r="X57" t="str">
        <f t="shared" si="8"/>
        <v>Man</v>
      </c>
    </row>
    <row r="58" spans="1:24" x14ac:dyDescent="0.55000000000000004">
      <c r="A58" t="s">
        <v>57</v>
      </c>
      <c r="B58" t="s">
        <v>10</v>
      </c>
      <c r="C58">
        <f t="shared" si="0"/>
        <v>1</v>
      </c>
      <c r="D58">
        <v>183</v>
      </c>
      <c r="E58">
        <v>44</v>
      </c>
      <c r="O58">
        <v>182.8</v>
      </c>
      <c r="P58">
        <v>40</v>
      </c>
      <c r="Q58" s="1">
        <f t="shared" si="1"/>
        <v>1</v>
      </c>
      <c r="R58" s="1">
        <f t="shared" si="2"/>
        <v>0.31153404010729385</v>
      </c>
      <c r="S58" s="1">
        <f>IF($K$2&gt;$O58,1,IF($O58&lt;=$K$2+$K$5,1-(($O58-$K$2)/$K$5),(1-(($O58+$K$5)/$K$7))/2))</f>
        <v>3.6718957956822007E-2</v>
      </c>
      <c r="T58" s="1">
        <f t="shared" si="4"/>
        <v>0.37693191978541229</v>
      </c>
      <c r="U58" s="2">
        <f>(R58+Q58)/(SUM(Q58:T58))</f>
        <v>0.76022809296416938</v>
      </c>
      <c r="V58" s="2">
        <f t="shared" si="6"/>
        <v>0.23977190703583073</v>
      </c>
      <c r="W58" s="2">
        <f t="shared" si="7"/>
        <v>0.52045618592833864</v>
      </c>
      <c r="X58" t="str">
        <f t="shared" si="8"/>
        <v>Man</v>
      </c>
    </row>
    <row r="59" spans="1:24" x14ac:dyDescent="0.55000000000000004">
      <c r="A59" t="s">
        <v>58</v>
      </c>
      <c r="B59" t="s">
        <v>5</v>
      </c>
      <c r="C59">
        <f t="shared" si="0"/>
        <v>0</v>
      </c>
      <c r="D59">
        <v>160</v>
      </c>
      <c r="E59">
        <v>36.5</v>
      </c>
      <c r="O59">
        <v>168.3</v>
      </c>
      <c r="P59">
        <v>41.5</v>
      </c>
      <c r="Q59" s="1">
        <f>IF(($K$3-$K$5)&lt;$O59,1,IF($O59&gt;=$K$2,($O59-$K$2)/($K$3-$K$2),($K$2-$O59)/$K$7))</f>
        <v>8.2538547486034369E-2</v>
      </c>
      <c r="R59" s="1">
        <f t="shared" si="2"/>
        <v>1</v>
      </c>
      <c r="S59" s="1">
        <f t="shared" si="3"/>
        <v>0.83492290502793121</v>
      </c>
      <c r="T59" s="1">
        <f t="shared" si="4"/>
        <v>0.17000000000000004</v>
      </c>
      <c r="U59" s="2">
        <f t="shared" si="5"/>
        <v>0.51859091634114463</v>
      </c>
      <c r="V59" s="2">
        <f t="shared" si="6"/>
        <v>0.48140908365885532</v>
      </c>
      <c r="W59" s="2">
        <f t="shared" si="7"/>
        <v>3.7181832682289306E-2</v>
      </c>
      <c r="X59" t="str">
        <f t="shared" si="8"/>
        <v>Man</v>
      </c>
    </row>
    <row r="60" spans="1:24" x14ac:dyDescent="0.55000000000000004">
      <c r="A60" t="s">
        <v>59</v>
      </c>
      <c r="B60" t="s">
        <v>5</v>
      </c>
      <c r="C60">
        <f t="shared" si="0"/>
        <v>0</v>
      </c>
      <c r="D60">
        <v>171</v>
      </c>
      <c r="E60">
        <v>40</v>
      </c>
      <c r="O60">
        <v>193.1</v>
      </c>
      <c r="P60">
        <v>48</v>
      </c>
      <c r="Q60" s="1">
        <f t="shared" si="1"/>
        <v>1</v>
      </c>
      <c r="R60" s="1">
        <f t="shared" si="2"/>
        <v>1</v>
      </c>
      <c r="S60" s="1">
        <f t="shared" si="3"/>
        <v>1.1718957956821985E-2</v>
      </c>
      <c r="T60" s="1">
        <f t="shared" si="4"/>
        <v>4.0000000000000036E-2</v>
      </c>
      <c r="U60" s="2">
        <f t="shared" si="5"/>
        <v>0.974792377018183</v>
      </c>
      <c r="V60" s="2">
        <f t="shared" si="6"/>
        <v>2.5207622981817002E-2</v>
      </c>
      <c r="W60" s="2">
        <f t="shared" si="7"/>
        <v>0.949584754036366</v>
      </c>
      <c r="X60" t="str">
        <f t="shared" si="8"/>
        <v>Man</v>
      </c>
    </row>
    <row r="61" spans="1:24" x14ac:dyDescent="0.55000000000000004">
      <c r="A61" t="s">
        <v>60</v>
      </c>
      <c r="B61" t="s">
        <v>5</v>
      </c>
      <c r="C61">
        <f t="shared" si="0"/>
        <v>0</v>
      </c>
      <c r="D61">
        <v>167</v>
      </c>
      <c r="E61">
        <v>39</v>
      </c>
      <c r="O61">
        <v>173.99</v>
      </c>
      <c r="P61">
        <v>38.5</v>
      </c>
      <c r="Q61" s="1">
        <f t="shared" si="1"/>
        <v>0.43500067039106205</v>
      </c>
      <c r="R61" s="1">
        <f t="shared" si="2"/>
        <v>4.5982884148678405E-2</v>
      </c>
      <c r="S61" s="1">
        <f t="shared" si="3"/>
        <v>0.1299986592178759</v>
      </c>
      <c r="T61" s="1">
        <f t="shared" si="4"/>
        <v>0.90803423170264319</v>
      </c>
      <c r="U61" s="2">
        <f t="shared" si="5"/>
        <v>0.31664143991147065</v>
      </c>
      <c r="V61" s="2">
        <f t="shared" si="6"/>
        <v>0.68335856008852935</v>
      </c>
      <c r="W61" s="2">
        <f t="shared" si="7"/>
        <v>0.36671712017705871</v>
      </c>
      <c r="X61" t="str">
        <f t="shared" si="8"/>
        <v>Woman</v>
      </c>
    </row>
    <row r="62" spans="1:24" x14ac:dyDescent="0.55000000000000004">
      <c r="A62" t="s">
        <v>61</v>
      </c>
      <c r="B62" t="s">
        <v>5</v>
      </c>
      <c r="C62">
        <f t="shared" si="0"/>
        <v>0</v>
      </c>
      <c r="D62">
        <v>172</v>
      </c>
      <c r="E62">
        <v>37</v>
      </c>
      <c r="O62">
        <v>182.88</v>
      </c>
      <c r="P62">
        <v>41</v>
      </c>
      <c r="Q62" s="1">
        <f t="shared" si="1"/>
        <v>1</v>
      </c>
      <c r="R62" s="1">
        <f t="shared" si="2"/>
        <v>0.48856814407970417</v>
      </c>
      <c r="S62" s="1">
        <f t="shared" si="3"/>
        <v>3.65247831995405E-2</v>
      </c>
      <c r="T62" s="1">
        <f t="shared" si="4"/>
        <v>2.2863711840591661E-2</v>
      </c>
      <c r="U62" s="2">
        <f t="shared" si="5"/>
        <v>0.96163426446240741</v>
      </c>
      <c r="V62" s="2">
        <f t="shared" si="6"/>
        <v>3.8365735537592503E-2</v>
      </c>
      <c r="W62" s="2">
        <f t="shared" si="7"/>
        <v>0.92326852892481492</v>
      </c>
      <c r="X62" t="str">
        <f t="shared" si="8"/>
        <v>Man</v>
      </c>
    </row>
    <row r="63" spans="1:24" x14ac:dyDescent="0.55000000000000004">
      <c r="A63" t="s">
        <v>62</v>
      </c>
      <c r="B63" t="s">
        <v>5</v>
      </c>
      <c r="C63">
        <f t="shared" si="0"/>
        <v>0</v>
      </c>
      <c r="D63">
        <v>1.63</v>
      </c>
      <c r="E63">
        <v>38</v>
      </c>
      <c r="O63">
        <v>177</v>
      </c>
      <c r="P63">
        <v>42</v>
      </c>
      <c r="Q63" s="1">
        <f t="shared" si="1"/>
        <v>1</v>
      </c>
      <c r="R63" s="1">
        <f t="shared" si="2"/>
        <v>1</v>
      </c>
      <c r="S63" s="1">
        <f t="shared" si="3"/>
        <v>5.0796627859734655E-2</v>
      </c>
      <c r="T63" s="1">
        <f t="shared" si="4"/>
        <v>0.16000000000000003</v>
      </c>
      <c r="U63" s="2">
        <f t="shared" si="5"/>
        <v>0.90465128035598363</v>
      </c>
      <c r="V63" s="2">
        <f>(S63+T63)/(SUM(Q63:T63))</f>
        <v>9.5348719644016394E-2</v>
      </c>
      <c r="W63" s="2">
        <f t="shared" si="7"/>
        <v>0.80930256071196727</v>
      </c>
      <c r="X63" t="str">
        <f>IF(U63&gt;V63,"Man","Woman")</f>
        <v>Man</v>
      </c>
    </row>
    <row r="64" spans="1:24" x14ac:dyDescent="0.55000000000000004">
      <c r="A64" t="s">
        <v>63</v>
      </c>
      <c r="B64" t="s">
        <v>5</v>
      </c>
      <c r="C64">
        <f t="shared" si="0"/>
        <v>0</v>
      </c>
      <c r="D64">
        <v>173</v>
      </c>
      <c r="E64">
        <v>38</v>
      </c>
      <c r="O64">
        <v>180</v>
      </c>
      <c r="P64">
        <v>42.5</v>
      </c>
      <c r="Q64" s="1">
        <f t="shared" si="1"/>
        <v>1</v>
      </c>
      <c r="R64" s="1">
        <f t="shared" si="2"/>
        <v>1</v>
      </c>
      <c r="S64" s="1">
        <f t="shared" si="3"/>
        <v>4.3515074461676406E-2</v>
      </c>
      <c r="T64" s="1">
        <f t="shared" si="4"/>
        <v>0.15000000000000002</v>
      </c>
      <c r="U64" s="2">
        <f t="shared" si="5"/>
        <v>0.91177855273724606</v>
      </c>
      <c r="V64" s="2">
        <f t="shared" si="6"/>
        <v>8.8221447262753869E-2</v>
      </c>
      <c r="W64" s="2">
        <f t="shared" si="7"/>
        <v>0.82355710547449223</v>
      </c>
      <c r="X64" t="str">
        <f t="shared" si="8"/>
        <v>Man</v>
      </c>
    </row>
    <row r="65" spans="1:24" x14ac:dyDescent="0.55000000000000004">
      <c r="A65" t="s">
        <v>64</v>
      </c>
      <c r="B65" t="s">
        <v>10</v>
      </c>
      <c r="C65">
        <f t="shared" si="0"/>
        <v>1</v>
      </c>
      <c r="D65">
        <v>187</v>
      </c>
      <c r="E65">
        <v>44</v>
      </c>
      <c r="O65">
        <v>157</v>
      </c>
      <c r="P65">
        <v>39</v>
      </c>
      <c r="Q65" s="1">
        <f t="shared" si="1"/>
        <v>4.838607993947798E-2</v>
      </c>
      <c r="R65" s="1">
        <f t="shared" si="2"/>
        <v>0.13449993613488356</v>
      </c>
      <c r="S65" s="1">
        <f t="shared" si="3"/>
        <v>1</v>
      </c>
      <c r="T65" s="1">
        <f t="shared" si="4"/>
        <v>0.73100012773023293</v>
      </c>
      <c r="U65" s="2">
        <f t="shared" si="5"/>
        <v>9.5557416864309561E-2</v>
      </c>
      <c r="V65" s="2">
        <f t="shared" si="6"/>
        <v>0.90444258313569048</v>
      </c>
      <c r="W65" s="2">
        <f>ABS(U65-V65)</f>
        <v>0.80888516627138096</v>
      </c>
      <c r="X65" t="str">
        <f t="shared" si="8"/>
        <v>Woman</v>
      </c>
    </row>
    <row r="66" spans="1:24" x14ac:dyDescent="0.55000000000000004">
      <c r="A66" t="s">
        <v>65</v>
      </c>
      <c r="B66" t="s">
        <v>5</v>
      </c>
      <c r="C66">
        <f t="shared" si="0"/>
        <v>0</v>
      </c>
      <c r="D66">
        <v>176</v>
      </c>
      <c r="E66">
        <v>40</v>
      </c>
      <c r="O66">
        <v>181.6</v>
      </c>
      <c r="P66">
        <v>41.5</v>
      </c>
      <c r="Q66" s="1">
        <f t="shared" si="1"/>
        <v>1</v>
      </c>
      <c r="R66" s="1">
        <f t="shared" si="2"/>
        <v>1</v>
      </c>
      <c r="S66" s="1">
        <f t="shared" si="3"/>
        <v>3.9631579316045329E-2</v>
      </c>
      <c r="T66" s="1">
        <f>IF($J$2&gt;$P66,1,IF($P66&lt;=$J$2+$J$5,1-(($P66-$J$2)/$J$5),1-(($P66)/$J$7)))</f>
        <v>0.17000000000000004</v>
      </c>
      <c r="U66" s="2">
        <f t="shared" si="5"/>
        <v>0.90512826605196639</v>
      </c>
      <c r="V66" s="2">
        <f t="shared" si="6"/>
        <v>9.4871733948033693E-2</v>
      </c>
      <c r="W66" s="2">
        <f t="shared" si="7"/>
        <v>0.81025653210393267</v>
      </c>
      <c r="X66" t="str">
        <f t="shared" si="8"/>
        <v>Man</v>
      </c>
    </row>
    <row r="67" spans="1:24" x14ac:dyDescent="0.55000000000000004">
      <c r="A67" t="s">
        <v>66</v>
      </c>
      <c r="B67" t="s">
        <v>10</v>
      </c>
      <c r="C67">
        <f t="shared" ref="C67:C73" si="9">IF(B67="woman",0,1)</f>
        <v>1</v>
      </c>
      <c r="D67">
        <v>180</v>
      </c>
      <c r="E67">
        <v>42</v>
      </c>
      <c r="O67">
        <v>180</v>
      </c>
      <c r="P67">
        <v>42</v>
      </c>
      <c r="Q67" s="1">
        <f t="shared" ref="Q67:Q73" si="10">IF(($K$3-$K$5)&lt;$O67,1,IF($O67&gt;=$K$2,($O67-$K$2)/($K$3-$K$2),($K$2-$O67)/$K$7))</f>
        <v>1</v>
      </c>
      <c r="R67" s="1">
        <f>IF(($J$3-$J$5)&lt;$P67,1,IF($P67&gt;=$J$2,($P67-$J$2)/($J$3-$J$2),($J$2-$P67)/$J$7))</f>
        <v>1</v>
      </c>
      <c r="S67" s="1">
        <f t="shared" ref="S67:S73" si="11">IF($K$2&gt;$O67,1,IF($O67&lt;=$K$2+$K$5,1-(($O67-$K$2)/$K$5),(1-(($O67+$K$5)/$K$7))/2))</f>
        <v>4.3515074461676406E-2</v>
      </c>
      <c r="T67" s="1">
        <f t="shared" ref="T67:T73" si="12">IF($J$2&gt;$P67,1,IF($P67&lt;=$J$2+$J$5,1-(($P67-$J$2)/$J$5),1-(($P67)/$J$7)))</f>
        <v>0.16000000000000003</v>
      </c>
      <c r="U67" s="2">
        <f t="shared" ref="U67:U73" si="13">(R67+Q67)/(SUM(Q67:T67))</f>
        <v>0.9076407160448422</v>
      </c>
      <c r="V67" s="2">
        <f t="shared" ref="V67:V73" si="14">(S67+T67)/(SUM(Q67:T67))</f>
        <v>9.2359283955157689E-2</v>
      </c>
      <c r="W67" s="2">
        <f t="shared" ref="W67:W73" si="15">ABS(U67-V67)</f>
        <v>0.81528143208968451</v>
      </c>
      <c r="X67" t="str">
        <f t="shared" ref="X67:X73" si="16">IF(U67&gt;V67,"Man","Woman")</f>
        <v>Man</v>
      </c>
    </row>
    <row r="68" spans="1:24" x14ac:dyDescent="0.55000000000000004">
      <c r="A68" t="s">
        <v>67</v>
      </c>
      <c r="B68" t="s">
        <v>5</v>
      </c>
      <c r="C68">
        <f t="shared" si="9"/>
        <v>0</v>
      </c>
      <c r="D68">
        <v>171.5</v>
      </c>
      <c r="E68">
        <v>39</v>
      </c>
      <c r="O68">
        <v>182.4</v>
      </c>
      <c r="P68">
        <v>46</v>
      </c>
      <c r="Q68" s="1">
        <f t="shared" si="10"/>
        <v>1</v>
      </c>
      <c r="R68" s="1">
        <f t="shared" si="2"/>
        <v>1</v>
      </c>
      <c r="S68" s="1">
        <f t="shared" si="11"/>
        <v>3.7689831743229762E-2</v>
      </c>
      <c r="T68" s="1">
        <f t="shared" si="12"/>
        <v>7.999999999999996E-2</v>
      </c>
      <c r="U68" s="2">
        <f t="shared" si="13"/>
        <v>0.94442536863561821</v>
      </c>
      <c r="V68" s="2">
        <f t="shared" si="14"/>
        <v>5.5574631364381802E-2</v>
      </c>
      <c r="W68" s="2">
        <f t="shared" si="15"/>
        <v>0.88885073727123642</v>
      </c>
      <c r="X68" t="str">
        <f t="shared" si="16"/>
        <v>Man</v>
      </c>
    </row>
    <row r="69" spans="1:24" x14ac:dyDescent="0.55000000000000004">
      <c r="A69" t="s">
        <v>68</v>
      </c>
      <c r="B69" t="s">
        <v>5</v>
      </c>
      <c r="C69">
        <f t="shared" si="9"/>
        <v>0</v>
      </c>
      <c r="D69">
        <v>364</v>
      </c>
      <c r="E69">
        <v>88</v>
      </c>
      <c r="O69">
        <v>167.64</v>
      </c>
      <c r="P69">
        <v>39.5</v>
      </c>
      <c r="Q69" s="1">
        <f t="shared" si="10"/>
        <v>4.1655418994412732E-2</v>
      </c>
      <c r="R69" s="1">
        <f t="shared" ref="R69:R73" si="17">IF(($J$3-$J$5)&lt;$P69,1,IF($P69&gt;=$J$2,($P69-$J$2)/($J$3-$J$2),($J$2-$P69)/$J$7))</f>
        <v>0.22301698812108869</v>
      </c>
      <c r="S69" s="1">
        <f t="shared" si="11"/>
        <v>0.91668916201117456</v>
      </c>
      <c r="T69" s="1">
        <f t="shared" si="12"/>
        <v>0.55396602375782256</v>
      </c>
      <c r="U69" s="2">
        <f t="shared" si="13"/>
        <v>0.15252013982879009</v>
      </c>
      <c r="V69" s="2">
        <f t="shared" si="14"/>
        <v>0.84747986017121002</v>
      </c>
      <c r="W69" s="2">
        <f t="shared" si="15"/>
        <v>0.69495972034241993</v>
      </c>
      <c r="X69" t="str">
        <f t="shared" si="16"/>
        <v>Woman</v>
      </c>
    </row>
    <row r="70" spans="1:24" x14ac:dyDescent="0.55000000000000004">
      <c r="A70" t="s">
        <v>69</v>
      </c>
      <c r="B70" t="s">
        <v>5</v>
      </c>
      <c r="C70">
        <f t="shared" si="9"/>
        <v>0</v>
      </c>
      <c r="D70">
        <v>168</v>
      </c>
      <c r="E70">
        <v>36</v>
      </c>
      <c r="O70">
        <v>162.5</v>
      </c>
      <c r="P70">
        <v>37.5</v>
      </c>
      <c r="Q70" s="1">
        <f t="shared" si="10"/>
        <v>2.1687050813264393E-2</v>
      </c>
      <c r="R70" s="1">
        <f t="shared" si="17"/>
        <v>1.4805194805194759E-2</v>
      </c>
      <c r="S70" s="1">
        <f t="shared" si="11"/>
        <v>1</v>
      </c>
      <c r="T70" s="1">
        <f t="shared" si="12"/>
        <v>1</v>
      </c>
      <c r="U70" s="2">
        <f t="shared" si="13"/>
        <v>1.7919167478772736E-2</v>
      </c>
      <c r="V70" s="2">
        <f t="shared" si="14"/>
        <v>0.98208083252122735</v>
      </c>
      <c r="W70" s="2">
        <f t="shared" si="15"/>
        <v>0.9641616650424546</v>
      </c>
      <c r="X70" t="str">
        <f t="shared" si="16"/>
        <v>Woman</v>
      </c>
    </row>
    <row r="71" spans="1:24" x14ac:dyDescent="0.55000000000000004">
      <c r="A71" t="s">
        <v>70</v>
      </c>
      <c r="B71" t="s">
        <v>5</v>
      </c>
      <c r="C71">
        <f t="shared" si="9"/>
        <v>0</v>
      </c>
      <c r="D71">
        <v>175</v>
      </c>
      <c r="E71">
        <v>39</v>
      </c>
      <c r="O71">
        <v>167.2</v>
      </c>
      <c r="P71">
        <v>40.5</v>
      </c>
      <c r="Q71" s="1">
        <f t="shared" si="10"/>
        <v>1.4399999999999474E-2</v>
      </c>
      <c r="R71" s="1">
        <f t="shared" si="17"/>
        <v>0.40005109209349898</v>
      </c>
      <c r="S71" s="1">
        <f t="shared" si="11"/>
        <v>0.97120000000000106</v>
      </c>
      <c r="T71" s="1">
        <f t="shared" si="12"/>
        <v>0.19989781581300203</v>
      </c>
      <c r="U71" s="2">
        <f t="shared" si="13"/>
        <v>0.26139281483327054</v>
      </c>
      <c r="V71" s="2">
        <f t="shared" si="14"/>
        <v>0.73860718516672941</v>
      </c>
      <c r="W71" s="2">
        <f t="shared" si="15"/>
        <v>0.47721437033345887</v>
      </c>
      <c r="X71" t="str">
        <f t="shared" si="16"/>
        <v>Woman</v>
      </c>
    </row>
    <row r="72" spans="1:24" x14ac:dyDescent="0.55000000000000004">
      <c r="A72" t="s">
        <v>71</v>
      </c>
      <c r="B72" t="s">
        <v>10</v>
      </c>
      <c r="C72">
        <f t="shared" si="9"/>
        <v>1</v>
      </c>
      <c r="D72">
        <v>185</v>
      </c>
      <c r="E72">
        <v>42</v>
      </c>
      <c r="O72">
        <v>185.25</v>
      </c>
      <c r="P72">
        <v>39.5</v>
      </c>
      <c r="Q72" s="1">
        <f t="shared" si="10"/>
        <v>1</v>
      </c>
      <c r="R72" s="1">
        <f t="shared" si="17"/>
        <v>0.22301698812108869</v>
      </c>
      <c r="S72" s="1">
        <f t="shared" si="11"/>
        <v>3.0772356015074498E-2</v>
      </c>
      <c r="T72" s="1">
        <f t="shared" si="12"/>
        <v>0.55396602375782256</v>
      </c>
      <c r="U72" s="2">
        <f t="shared" si="13"/>
        <v>0.67653898853907946</v>
      </c>
      <c r="V72" s="2">
        <f t="shared" si="14"/>
        <v>0.32346101146092054</v>
      </c>
      <c r="W72" s="2">
        <f t="shared" si="15"/>
        <v>0.35307797707815891</v>
      </c>
      <c r="X72" t="str">
        <f t="shared" si="16"/>
        <v>Man</v>
      </c>
    </row>
    <row r="73" spans="1:24" x14ac:dyDescent="0.55000000000000004">
      <c r="A73" t="s">
        <v>72</v>
      </c>
      <c r="B73" t="s">
        <v>10</v>
      </c>
      <c r="C73">
        <f t="shared" si="9"/>
        <v>1</v>
      </c>
      <c r="D73">
        <v>205</v>
      </c>
      <c r="E73">
        <v>48</v>
      </c>
      <c r="O73">
        <v>177</v>
      </c>
      <c r="P73">
        <v>43.5</v>
      </c>
      <c r="Q73" s="1">
        <f t="shared" si="10"/>
        <v>1</v>
      </c>
      <c r="R73" s="1">
        <f t="shared" si="17"/>
        <v>1</v>
      </c>
      <c r="S73" s="1">
        <f t="shared" si="11"/>
        <v>5.0796627859734655E-2</v>
      </c>
      <c r="T73" s="1">
        <f t="shared" si="12"/>
        <v>0.13</v>
      </c>
      <c r="U73" s="2">
        <f t="shared" si="13"/>
        <v>0.91709606225997753</v>
      </c>
      <c r="V73" s="2">
        <f t="shared" si="14"/>
        <v>8.2903937740022596E-2</v>
      </c>
      <c r="W73" s="2">
        <f t="shared" si="15"/>
        <v>0.83419212451995495</v>
      </c>
      <c r="X73" t="str">
        <f t="shared" si="16"/>
        <v>Man</v>
      </c>
    </row>
    <row r="74" spans="1:24" x14ac:dyDescent="0.55000000000000004">
      <c r="A74" t="s">
        <v>73</v>
      </c>
      <c r="B74" t="s">
        <v>5</v>
      </c>
      <c r="C74">
        <f>IF(B74="woman",0,1)</f>
        <v>0</v>
      </c>
      <c r="D74">
        <v>165</v>
      </c>
      <c r="E74">
        <v>36</v>
      </c>
    </row>
    <row r="75" spans="1:24" x14ac:dyDescent="0.55000000000000004">
      <c r="A75" t="s">
        <v>74</v>
      </c>
      <c r="B75" t="s">
        <v>10</v>
      </c>
      <c r="C75">
        <f t="shared" ref="C75:C94" si="18">IF(B75="woman",0,1)</f>
        <v>1</v>
      </c>
      <c r="D75">
        <v>175</v>
      </c>
      <c r="E75">
        <v>42</v>
      </c>
    </row>
    <row r="76" spans="1:24" x14ac:dyDescent="0.55000000000000004">
      <c r="A76" t="s">
        <v>75</v>
      </c>
      <c r="B76" t="s">
        <v>10</v>
      </c>
      <c r="C76">
        <f t="shared" si="18"/>
        <v>1</v>
      </c>
      <c r="D76">
        <v>175</v>
      </c>
      <c r="E76">
        <v>42</v>
      </c>
    </row>
    <row r="77" spans="1:24" x14ac:dyDescent="0.55000000000000004">
      <c r="A77" t="s">
        <v>76</v>
      </c>
      <c r="B77" t="s">
        <v>10</v>
      </c>
      <c r="C77">
        <f t="shared" si="18"/>
        <v>1</v>
      </c>
      <c r="D77">
        <v>172</v>
      </c>
      <c r="E77">
        <v>41</v>
      </c>
    </row>
    <row r="78" spans="1:24" x14ac:dyDescent="0.55000000000000004">
      <c r="A78" t="s">
        <v>77</v>
      </c>
      <c r="B78" t="s">
        <v>5</v>
      </c>
      <c r="C78">
        <f t="shared" si="18"/>
        <v>0</v>
      </c>
      <c r="D78">
        <v>156</v>
      </c>
      <c r="E78">
        <v>36</v>
      </c>
    </row>
    <row r="79" spans="1:24" x14ac:dyDescent="0.55000000000000004">
      <c r="A79" t="s">
        <v>78</v>
      </c>
      <c r="B79" t="s">
        <v>5</v>
      </c>
      <c r="C79">
        <f t="shared" si="18"/>
        <v>0</v>
      </c>
      <c r="D79">
        <v>1.68</v>
      </c>
      <c r="E79">
        <v>38</v>
      </c>
    </row>
    <row r="80" spans="1:24" x14ac:dyDescent="0.55000000000000004">
      <c r="A80" t="s">
        <v>79</v>
      </c>
      <c r="B80" t="s">
        <v>5</v>
      </c>
      <c r="C80">
        <f t="shared" si="18"/>
        <v>0</v>
      </c>
      <c r="D80">
        <v>163</v>
      </c>
      <c r="E80">
        <v>37</v>
      </c>
    </row>
    <row r="81" spans="1:5" x14ac:dyDescent="0.55000000000000004">
      <c r="A81" t="s">
        <v>80</v>
      </c>
      <c r="B81" t="s">
        <v>5</v>
      </c>
      <c r="C81">
        <f t="shared" si="18"/>
        <v>0</v>
      </c>
      <c r="D81">
        <v>163</v>
      </c>
      <c r="E81">
        <v>38</v>
      </c>
    </row>
    <row r="82" spans="1:5" x14ac:dyDescent="0.55000000000000004">
      <c r="A82" t="s">
        <v>81</v>
      </c>
      <c r="B82" t="s">
        <v>5</v>
      </c>
      <c r="C82">
        <f t="shared" si="18"/>
        <v>0</v>
      </c>
      <c r="D82">
        <v>1.73</v>
      </c>
      <c r="E82">
        <v>38</v>
      </c>
    </row>
    <row r="83" spans="1:5" x14ac:dyDescent="0.55000000000000004">
      <c r="A83" t="s">
        <v>82</v>
      </c>
      <c r="B83" t="s">
        <v>5</v>
      </c>
      <c r="C83">
        <f t="shared" si="18"/>
        <v>0</v>
      </c>
      <c r="D83">
        <v>169</v>
      </c>
      <c r="E83">
        <v>39</v>
      </c>
    </row>
    <row r="84" spans="1:5" x14ac:dyDescent="0.55000000000000004">
      <c r="A84" t="s">
        <v>83</v>
      </c>
      <c r="B84" t="s">
        <v>5</v>
      </c>
      <c r="C84">
        <f t="shared" si="18"/>
        <v>0</v>
      </c>
      <c r="D84">
        <v>178</v>
      </c>
      <c r="E84">
        <v>39</v>
      </c>
    </row>
    <row r="85" spans="1:5" x14ac:dyDescent="0.55000000000000004">
      <c r="A85" t="s">
        <v>84</v>
      </c>
      <c r="B85" t="s">
        <v>5</v>
      </c>
      <c r="C85">
        <f t="shared" si="18"/>
        <v>0</v>
      </c>
      <c r="D85">
        <v>170</v>
      </c>
      <c r="E85">
        <v>38</v>
      </c>
    </row>
    <row r="86" spans="1:5" x14ac:dyDescent="0.55000000000000004">
      <c r="A86" t="s">
        <v>85</v>
      </c>
      <c r="B86" t="s">
        <v>5</v>
      </c>
      <c r="C86">
        <f t="shared" si="18"/>
        <v>0</v>
      </c>
      <c r="D86">
        <v>168</v>
      </c>
      <c r="E86">
        <v>38</v>
      </c>
    </row>
    <row r="87" spans="1:5" x14ac:dyDescent="0.55000000000000004">
      <c r="A87" t="s">
        <v>86</v>
      </c>
      <c r="B87" t="s">
        <v>87</v>
      </c>
      <c r="C87">
        <f t="shared" si="18"/>
        <v>1</v>
      </c>
      <c r="D87" t="s">
        <v>87</v>
      </c>
      <c r="E87" t="s">
        <v>87</v>
      </c>
    </row>
    <row r="88" spans="1:5" x14ac:dyDescent="0.55000000000000004">
      <c r="A88" t="s">
        <v>88</v>
      </c>
      <c r="B88" t="s">
        <v>5</v>
      </c>
      <c r="C88">
        <f t="shared" si="18"/>
        <v>0</v>
      </c>
      <c r="D88">
        <v>170</v>
      </c>
      <c r="E88">
        <v>39</v>
      </c>
    </row>
    <row r="89" spans="1:5" x14ac:dyDescent="0.55000000000000004">
      <c r="A89" t="s">
        <v>89</v>
      </c>
      <c r="B89" t="s">
        <v>5</v>
      </c>
      <c r="C89">
        <f t="shared" si="18"/>
        <v>0</v>
      </c>
      <c r="D89">
        <v>173</v>
      </c>
      <c r="E89">
        <v>40</v>
      </c>
    </row>
    <row r="90" spans="1:5" x14ac:dyDescent="0.55000000000000004">
      <c r="A90" t="s">
        <v>90</v>
      </c>
      <c r="B90" t="s">
        <v>5</v>
      </c>
      <c r="C90">
        <f t="shared" si="18"/>
        <v>0</v>
      </c>
      <c r="D90">
        <v>171</v>
      </c>
      <c r="E90">
        <v>40</v>
      </c>
    </row>
    <row r="91" spans="1:5" x14ac:dyDescent="0.55000000000000004">
      <c r="A91" t="s">
        <v>91</v>
      </c>
      <c r="B91" t="s">
        <v>5</v>
      </c>
      <c r="C91">
        <f t="shared" si="18"/>
        <v>0</v>
      </c>
      <c r="D91">
        <v>163</v>
      </c>
      <c r="E91">
        <v>38</v>
      </c>
    </row>
    <row r="92" spans="1:5" x14ac:dyDescent="0.55000000000000004">
      <c r="A92" t="s">
        <v>92</v>
      </c>
      <c r="B92" t="s">
        <v>5</v>
      </c>
      <c r="C92">
        <f t="shared" si="18"/>
        <v>0</v>
      </c>
      <c r="D92">
        <v>166</v>
      </c>
      <c r="E92">
        <v>38</v>
      </c>
    </row>
    <row r="93" spans="1:5" x14ac:dyDescent="0.55000000000000004">
      <c r="A93" t="s">
        <v>93</v>
      </c>
      <c r="B93" t="s">
        <v>5</v>
      </c>
      <c r="C93">
        <f t="shared" si="18"/>
        <v>0</v>
      </c>
      <c r="D93">
        <v>159</v>
      </c>
      <c r="E93">
        <v>38</v>
      </c>
    </row>
    <row r="94" spans="1:5" x14ac:dyDescent="0.55000000000000004">
      <c r="A94" t="s">
        <v>94</v>
      </c>
      <c r="B94" t="s">
        <v>5</v>
      </c>
      <c r="C94">
        <f t="shared" si="18"/>
        <v>0</v>
      </c>
      <c r="D94">
        <v>178</v>
      </c>
      <c r="E94">
        <v>41</v>
      </c>
    </row>
    <row r="95" spans="1:5" x14ac:dyDescent="0.55000000000000004">
      <c r="A95" t="s">
        <v>95</v>
      </c>
      <c r="B95" t="s">
        <v>10</v>
      </c>
      <c r="C95">
        <f>IF(B95="woman",0,1)</f>
        <v>1</v>
      </c>
      <c r="D95">
        <v>178</v>
      </c>
      <c r="E95">
        <v>44</v>
      </c>
    </row>
    <row r="96" spans="1:5" x14ac:dyDescent="0.55000000000000004">
      <c r="A96" t="s">
        <v>96</v>
      </c>
      <c r="B96" t="s">
        <v>5</v>
      </c>
      <c r="C96">
        <f t="shared" ref="C96:C102" si="19">IF(B96="woman",0,1)</f>
        <v>0</v>
      </c>
      <c r="D96">
        <v>169</v>
      </c>
      <c r="E96">
        <v>40</v>
      </c>
    </row>
    <row r="97" spans="1:5" x14ac:dyDescent="0.55000000000000004">
      <c r="A97" t="s">
        <v>97</v>
      </c>
      <c r="B97" t="s">
        <v>5</v>
      </c>
      <c r="C97">
        <f t="shared" si="19"/>
        <v>0</v>
      </c>
      <c r="D97">
        <v>158</v>
      </c>
      <c r="E97">
        <v>37</v>
      </c>
    </row>
    <row r="98" spans="1:5" x14ac:dyDescent="0.55000000000000004">
      <c r="A98" t="s">
        <v>98</v>
      </c>
      <c r="B98" t="s">
        <v>5</v>
      </c>
      <c r="C98">
        <f t="shared" si="19"/>
        <v>0</v>
      </c>
      <c r="D98">
        <v>170</v>
      </c>
      <c r="E98">
        <v>39</v>
      </c>
    </row>
    <row r="99" spans="1:5" x14ac:dyDescent="0.55000000000000004">
      <c r="A99" t="s">
        <v>99</v>
      </c>
      <c r="B99" t="s">
        <v>5</v>
      </c>
      <c r="C99">
        <f t="shared" si="19"/>
        <v>0</v>
      </c>
      <c r="D99">
        <v>183</v>
      </c>
      <c r="E99">
        <v>39</v>
      </c>
    </row>
    <row r="100" spans="1:5" x14ac:dyDescent="0.55000000000000004">
      <c r="A100" t="s">
        <v>100</v>
      </c>
      <c r="B100" t="s">
        <v>5</v>
      </c>
      <c r="C100">
        <f t="shared" si="19"/>
        <v>0</v>
      </c>
      <c r="D100">
        <v>173</v>
      </c>
      <c r="E100">
        <v>40</v>
      </c>
    </row>
    <row r="101" spans="1:5" x14ac:dyDescent="0.55000000000000004">
      <c r="A101" t="s">
        <v>101</v>
      </c>
      <c r="B101" t="s">
        <v>5</v>
      </c>
      <c r="C101">
        <f t="shared" si="19"/>
        <v>0</v>
      </c>
      <c r="D101">
        <v>160</v>
      </c>
      <c r="E101">
        <v>37</v>
      </c>
    </row>
    <row r="102" spans="1:5" x14ac:dyDescent="0.55000000000000004">
      <c r="A102" t="s">
        <v>102</v>
      </c>
      <c r="B102" t="s">
        <v>5</v>
      </c>
      <c r="C102">
        <f t="shared" si="19"/>
        <v>0</v>
      </c>
      <c r="D102">
        <v>168</v>
      </c>
      <c r="E10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Curran, Zeke</dc:creator>
  <cp:lastModifiedBy>Curran, Zeke</cp:lastModifiedBy>
  <dcterms:created xsi:type="dcterms:W3CDTF">2025-01-08T19:59:19Z</dcterms:created>
  <dcterms:modified xsi:type="dcterms:W3CDTF">2025-01-08T22:55:51Z</dcterms:modified>
</cp:coreProperties>
</file>