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90" yWindow="-690" windowWidth="15450" windowHeight="12120" activeTab="1"/>
  </bookViews>
  <sheets>
    <sheet name="Sensitivity Report 1" sheetId="4" r:id="rId1"/>
    <sheet name="Solution" sheetId="1" r:id="rId2"/>
  </sheets>
  <definedNames>
    <definedName name="anscount" hidden="1">4</definedName>
    <definedName name="lssolver_est" localSheetId="1" hidden="1">2</definedName>
    <definedName name="lssolver_itr" localSheetId="1" hidden="1">0</definedName>
    <definedName name="lssolver_neg" localSheetId="1" hidden="1">0</definedName>
    <definedName name="lssolver_piv" localSheetId="1" hidden="1">0</definedName>
    <definedName name="lssolver_pre" localSheetId="1" hidden="1">0</definedName>
    <definedName name="lssolver_red" localSheetId="1" hidden="1">0</definedName>
    <definedName name="lssolver_rep" localSheetId="1" hidden="1">2</definedName>
    <definedName name="lssolver_scl" localSheetId="1" hidden="1">0</definedName>
    <definedName name="lssolver_sho" localSheetId="1" hidden="1">2</definedName>
    <definedName name="lssolver_sol" localSheetId="1" hidden="1">0</definedName>
    <definedName name="lssolver_tim" localSheetId="1" hidden="1">0</definedName>
    <definedName name="lssolver_tol" localSheetId="1" hidden="1">0</definedName>
    <definedName name="objValue">#REF!</definedName>
    <definedName name="qpsolver_itr" localSheetId="1" hidden="1">100</definedName>
    <definedName name="qpsolver_lin" localSheetId="1" hidden="1">1</definedName>
    <definedName name="qpsolver_neg" localSheetId="1" hidden="1">1</definedName>
    <definedName name="qpsolver_piv" localSheetId="1" hidden="1">0.000001</definedName>
    <definedName name="qpsolver_pre" localSheetId="1" hidden="1">0.00000001</definedName>
    <definedName name="qpsolver_red" localSheetId="1" hidden="1">0.000001</definedName>
    <definedName name="qpsolver_rep" localSheetId="1" hidden="1">2</definedName>
    <definedName name="qpsolver_scl" localSheetId="1" hidden="1">2</definedName>
    <definedName name="qpsolver_sho" localSheetId="1" hidden="1">2</definedName>
    <definedName name="qpsolver_tim" localSheetId="1" hidden="1">100</definedName>
    <definedName name="qpsolver_tol" localSheetId="1" hidden="1">0.05</definedName>
    <definedName name="sencount" hidden="1">19</definedName>
    <definedName name="solver_adj" localSheetId="1" hidden="1">Solution!$B$20:$C$21,Solution!$B$28:$C$28</definedName>
    <definedName name="solver_cvg" localSheetId="1" hidden="1">0.001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bd" localSheetId="1" hidden="1">2</definedName>
    <definedName name="solver_itr" localSheetId="1" hidden="1">100</definedName>
    <definedName name="solver_lhs1" localSheetId="1" hidden="1">Solution!$C$22</definedName>
    <definedName name="solver_lhs10" localSheetId="1" hidden="1">Solution!$J$26</definedName>
    <definedName name="solver_lhs11" localSheetId="1" hidden="1">Solution!$D$28</definedName>
    <definedName name="solver_lhs2" localSheetId="1" hidden="1">Solution!$B$28</definedName>
    <definedName name="solver_lhs3" localSheetId="1" hidden="1">Solution!$C$28</definedName>
    <definedName name="solver_lhs4" localSheetId="1" hidden="1">Solution!$E$20</definedName>
    <definedName name="solver_lhs5" localSheetId="1" hidden="1">Solution!$J$19</definedName>
    <definedName name="solver_lhs6" localSheetId="1" hidden="1">Solution!$J$20</definedName>
    <definedName name="solver_lhs7" localSheetId="1" hidden="1">Solution!$J$21</definedName>
    <definedName name="solver_lhs8" localSheetId="1" hidden="1">Solution!$J$24</definedName>
    <definedName name="solver_lhs9" localSheetId="1" hidden="1">Solution!$J$25</definedName>
    <definedName name="solver_lin" localSheetId="1" hidden="1">2</definedName>
    <definedName name="solver_lva" localSheetId="1" hidden="1">2</definedName>
    <definedName name="solver_mip" localSheetId="1" hidden="1">5000</definedName>
    <definedName name="solver_mni" localSheetId="1" hidden="1">30</definedName>
    <definedName name="solver_mrt" localSheetId="1" hidden="1">0.075</definedName>
    <definedName name="solver_neg" localSheetId="1" hidden="1">1</definedName>
    <definedName name="solver_nod" localSheetId="1" hidden="1">5000</definedName>
    <definedName name="solver_num" localSheetId="1" hidden="1">11</definedName>
    <definedName name="solver_nwt" localSheetId="1" hidden="1">1</definedName>
    <definedName name="solver_ofx" localSheetId="1" hidden="1">2</definedName>
    <definedName name="solver_opt" localSheetId="1" hidden="1">Solution!$C$16</definedName>
    <definedName name="solver_piv" localSheetId="1" hidden="1">0.000001</definedName>
    <definedName name="solver_pre" localSheetId="1" hidden="1">0.000001</definedName>
    <definedName name="solver_pro" localSheetId="1" hidden="1">2</definedName>
    <definedName name="solver_rbv" localSheetId="1" hidden="1">1</definedName>
    <definedName name="solver_red" localSheetId="1" hidden="1">0.000001</definedName>
    <definedName name="solver_rel1" localSheetId="1" hidden="1">1</definedName>
    <definedName name="solver_rel10" localSheetId="1" hidden="1">1</definedName>
    <definedName name="solver_rel11" localSheetId="1" hidden="1">2</definedName>
    <definedName name="solver_rel2" localSheetId="1" hidden="1">1</definedName>
    <definedName name="solver_rel3" localSheetId="1" hidden="1">1</definedName>
    <definedName name="solver_rel4" localSheetId="1" hidden="1">3</definedName>
    <definedName name="solver_rel5" localSheetId="1" hidden="1">1</definedName>
    <definedName name="solver_rel6" localSheetId="1" hidden="1">1</definedName>
    <definedName name="solver_rel7" localSheetId="1" hidden="1">3</definedName>
    <definedName name="solver_rel8" localSheetId="1" hidden="1">3</definedName>
    <definedName name="solver_rel9" localSheetId="1" hidden="1">3</definedName>
    <definedName name="solver_reo" localSheetId="1" hidden="1">2</definedName>
    <definedName name="solver_rep" localSheetId="1" hidden="1">2</definedName>
    <definedName name="solver_rhs1" localSheetId="1" hidden="1">Solution!$C$24</definedName>
    <definedName name="solver_rhs10" localSheetId="1" hidden="1">Solution!$L$26</definedName>
    <definedName name="solver_rhs11" localSheetId="1" hidden="1">Solution!$F$28</definedName>
    <definedName name="solver_rhs2" localSheetId="1" hidden="1">Solution!$B$30</definedName>
    <definedName name="solver_rhs3" localSheetId="1" hidden="1">Solution!$C$30</definedName>
    <definedName name="solver_rhs4" localSheetId="1" hidden="1">Solution!$G$20</definedName>
    <definedName name="solver_rhs5" localSheetId="1" hidden="1">Solution!$L$19</definedName>
    <definedName name="solver_rhs6" localSheetId="1" hidden="1">Solution!$L$20</definedName>
    <definedName name="solver_rhs7" localSheetId="1" hidden="1">Solution!$L$21</definedName>
    <definedName name="solver_rhs8" localSheetId="1" hidden="1">Solution!$L$24</definedName>
    <definedName name="solver_rhs9" localSheetId="1" hidden="1">Solution!$L$25</definedName>
    <definedName name="solver_rlx" localSheetId="1" hidden="1">2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std" localSheetId="1" hidden="1">0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  <definedName name="solver_ver" localSheetId="1" hidden="1">2</definedName>
    <definedName name="sssolver_drv" localSheetId="1" hidden="1">1</definedName>
    <definedName name="sssolver_est" localSheetId="1" hidden="1">1</definedName>
    <definedName name="sssolver_itr" localSheetId="1" hidden="1">100</definedName>
    <definedName name="sssolver_lin" localSheetId="1" hidden="1">2</definedName>
    <definedName name="sssolver_neg" localSheetId="1" hidden="1">1</definedName>
    <definedName name="sssolver_nwt" localSheetId="1" hidden="1">1</definedName>
    <definedName name="sssolver_pre" localSheetId="1" hidden="1">0.00000001</definedName>
    <definedName name="sssolver_rep" localSheetId="1" hidden="1">2</definedName>
    <definedName name="sssolver_scl" localSheetId="1" hidden="1">2</definedName>
    <definedName name="sssolver_sho" localSheetId="1" hidden="1">2</definedName>
    <definedName name="sssolver_tim" localSheetId="1" hidden="1">100</definedName>
    <definedName name="sssolver_tol" localSheetId="1" hidden="1">0.05</definedName>
  </definedNames>
  <calcPr calcId="125725"/>
</workbook>
</file>

<file path=xl/calcChain.xml><?xml version="1.0" encoding="utf-8"?>
<calcChain xmlns="http://schemas.openxmlformats.org/spreadsheetml/2006/main">
  <c r="J25" i="1"/>
  <c r="D28"/>
  <c r="J26"/>
  <c r="J20"/>
  <c r="F28"/>
  <c r="C16"/>
  <c r="J19"/>
  <c r="L26"/>
  <c r="L25"/>
  <c r="L24"/>
  <c r="L21"/>
  <c r="L20"/>
  <c r="L19"/>
  <c r="C24"/>
  <c r="C30"/>
  <c r="B30"/>
  <c r="E20"/>
  <c r="E21"/>
  <c r="G20"/>
  <c r="C22"/>
  <c r="J24"/>
  <c r="J21"/>
</calcChain>
</file>

<file path=xl/sharedStrings.xml><?xml version="1.0" encoding="utf-8"?>
<sst xmlns="http://schemas.openxmlformats.org/spreadsheetml/2006/main" count="93" uniqueCount="57">
  <si>
    <t xml:space="preserve">Grand Strand Blending </t>
  </si>
  <si>
    <t>Sales Price</t>
  </si>
  <si>
    <t>Regular</t>
  </si>
  <si>
    <t>Max Comp 1</t>
  </si>
  <si>
    <t>Premium</t>
  </si>
  <si>
    <t>Max Comp 3</t>
  </si>
  <si>
    <t>Min Production - Regular</t>
  </si>
  <si>
    <t>Min Comp 2</t>
  </si>
  <si>
    <t xml:space="preserve">Component </t>
  </si>
  <si>
    <t>Cost/Gal</t>
  </si>
  <si>
    <t>Min Comp 1</t>
  </si>
  <si>
    <t>Gal/Avl</t>
  </si>
  <si>
    <t>Min Comp 3</t>
  </si>
  <si>
    <t>Max Comp 2</t>
  </si>
  <si>
    <t>Model</t>
  </si>
  <si>
    <t>Max Profit</t>
  </si>
  <si>
    <t>Component</t>
  </si>
  <si>
    <t>Total</t>
  </si>
  <si>
    <t>Demand</t>
  </si>
  <si>
    <t>&lt;=</t>
  </si>
  <si>
    <t>&gt;=</t>
  </si>
  <si>
    <t xml:space="preserve">  Total</t>
  </si>
  <si>
    <t>Adjustable Cells</t>
  </si>
  <si>
    <t>Cell</t>
  </si>
  <si>
    <t>Name</t>
  </si>
  <si>
    <t>Final</t>
  </si>
  <si>
    <t>Value</t>
  </si>
  <si>
    <t>Reduced</t>
  </si>
  <si>
    <t>Constraints</t>
  </si>
  <si>
    <t>$B$20</t>
  </si>
  <si>
    <t>$C$20</t>
  </si>
  <si>
    <t>$B$21</t>
  </si>
  <si>
    <t>$C$21</t>
  </si>
  <si>
    <t>$C$22</t>
  </si>
  <si>
    <t>$E$20</t>
  </si>
  <si>
    <t>Regular Total</t>
  </si>
  <si>
    <t>$J$19</t>
  </si>
  <si>
    <t>$J$20</t>
  </si>
  <si>
    <t>$J$21</t>
  </si>
  <si>
    <t>$J$24</t>
  </si>
  <si>
    <t>$J$25</t>
  </si>
  <si>
    <t>$J$26</t>
  </si>
  <si>
    <t>Pooled</t>
  </si>
  <si>
    <t>=</t>
  </si>
  <si>
    <t>Worksheet: [GrandPooling.xls]Solution</t>
  </si>
  <si>
    <t>Report Created: 5/9/2009 5:22:14 PM</t>
  </si>
  <si>
    <t>Regular Pooled</t>
  </si>
  <si>
    <t>Premium Pooled</t>
  </si>
  <si>
    <t>$B$28</t>
  </si>
  <si>
    <t>Pooled Component</t>
  </si>
  <si>
    <t>$C$28</t>
  </si>
  <si>
    <t>Pooled &lt;=</t>
  </si>
  <si>
    <t>$D$28</t>
  </si>
  <si>
    <t>Microsoft Excel 12.0 Sensitivity Report</t>
  </si>
  <si>
    <t>Gradient</t>
  </si>
  <si>
    <t>Lagrange</t>
  </si>
  <si>
    <t>Multiplier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</si>
</sst>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/>
    <xf numFmtId="2" fontId="2" fillId="0" borderId="1" xfId="0" applyNumberFormat="1" applyFont="1" applyBorder="1"/>
    <xf numFmtId="0" fontId="2" fillId="0" borderId="0" xfId="0" applyFont="1" applyAlignment="1">
      <alignment horizontal="right"/>
    </xf>
    <xf numFmtId="9" fontId="2" fillId="0" borderId="0" xfId="0" applyNumberFormat="1" applyFont="1"/>
    <xf numFmtId="2" fontId="2" fillId="0" borderId="2" xfId="0" applyNumberFormat="1" applyFont="1" applyBorder="1"/>
    <xf numFmtId="0" fontId="3" fillId="0" borderId="0" xfId="0" applyFont="1" applyAlignment="1">
      <alignment horizontal="right"/>
    </xf>
    <xf numFmtId="0" fontId="2" fillId="0" borderId="3" xfId="0" applyFont="1" applyBorder="1"/>
    <xf numFmtId="0" fontId="2" fillId="0" borderId="0" xfId="0" applyFont="1" applyAlignment="1">
      <alignment horizontal="center"/>
    </xf>
    <xf numFmtId="2" fontId="2" fillId="0" borderId="4" xfId="0" applyNumberFormat="1" applyFont="1" applyBorder="1"/>
    <xf numFmtId="2" fontId="2" fillId="0" borderId="5" xfId="0" applyNumberFormat="1" applyFont="1" applyBorder="1"/>
    <xf numFmtId="2" fontId="2" fillId="0" borderId="6" xfId="0" applyNumberFormat="1" applyFont="1" applyBorder="1"/>
    <xf numFmtId="1" fontId="2" fillId="0" borderId="7" xfId="0" applyNumberFormat="1" applyFont="1" applyBorder="1"/>
    <xf numFmtId="1" fontId="2" fillId="0" borderId="8" xfId="0" applyNumberFormat="1" applyFont="1" applyBorder="1"/>
    <xf numFmtId="1" fontId="2" fillId="0" borderId="9" xfId="0" applyNumberFormat="1" applyFont="1" applyBorder="1"/>
    <xf numFmtId="0" fontId="2" fillId="0" borderId="0" xfId="0" applyFont="1" applyFill="1"/>
    <xf numFmtId="0" fontId="2" fillId="2" borderId="0" xfId="0" applyFont="1" applyFill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9" xfId="0" applyFont="1" applyFill="1" applyBorder="1"/>
    <xf numFmtId="1" fontId="2" fillId="2" borderId="0" xfId="0" applyNumberFormat="1" applyFont="1" applyFill="1"/>
    <xf numFmtId="0" fontId="4" fillId="0" borderId="0" xfId="0" applyFo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0" xfId="0" applyNumberFormat="1" applyFill="1" applyBorder="1" applyAlignment="1"/>
    <xf numFmtId="0" fontId="0" fillId="0" borderId="11" xfId="0" applyNumberFormat="1" applyFill="1" applyBorder="1" applyAlignment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3" xfId="0" applyFont="1" applyFill="1" applyBorder="1"/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E27"/>
  <sheetViews>
    <sheetView showGridLines="0" workbookViewId="0">
      <selection activeCell="B16" sqref="B16:F29"/>
    </sheetView>
  </sheetViews>
  <sheetFormatPr defaultRowHeight="12.75"/>
  <cols>
    <col min="1" max="1" width="2.28515625" customWidth="1"/>
    <col min="2" max="2" width="6.28515625" bestFit="1" customWidth="1"/>
    <col min="3" max="3" width="16.85546875" bestFit="1" customWidth="1"/>
    <col min="4" max="4" width="12" bestFit="1" customWidth="1"/>
    <col min="5" max="5" width="12.5703125" bestFit="1" customWidth="1"/>
  </cols>
  <sheetData>
    <row r="1" spans="1:5">
      <c r="A1" s="27" t="s">
        <v>53</v>
      </c>
    </row>
    <row r="2" spans="1:5">
      <c r="A2" s="27" t="s">
        <v>44</v>
      </c>
    </row>
    <row r="3" spans="1:5">
      <c r="A3" s="27" t="s">
        <v>45</v>
      </c>
    </row>
    <row r="6" spans="1:5" ht="13.5" thickBot="1">
      <c r="A6" t="s">
        <v>22</v>
      </c>
    </row>
    <row r="7" spans="1:5">
      <c r="B7" s="35"/>
      <c r="C7" s="35"/>
      <c r="D7" s="35" t="s">
        <v>25</v>
      </c>
      <c r="E7" s="35" t="s">
        <v>27</v>
      </c>
    </row>
    <row r="8" spans="1:5" ht="13.5" thickBot="1">
      <c r="B8" s="36" t="s">
        <v>23</v>
      </c>
      <c r="C8" s="36" t="s">
        <v>24</v>
      </c>
      <c r="D8" s="36" t="s">
        <v>26</v>
      </c>
      <c r="E8" s="36" t="s">
        <v>54</v>
      </c>
    </row>
    <row r="9" spans="1:5">
      <c r="B9" s="28" t="s">
        <v>29</v>
      </c>
      <c r="C9" s="28" t="s">
        <v>46</v>
      </c>
      <c r="D9" s="30">
        <v>8000</v>
      </c>
      <c r="E9" s="30">
        <v>0</v>
      </c>
    </row>
    <row r="10" spans="1:5">
      <c r="B10" s="28" t="s">
        <v>30</v>
      </c>
      <c r="C10" s="28" t="s">
        <v>2</v>
      </c>
      <c r="D10" s="30">
        <v>2000</v>
      </c>
      <c r="E10" s="30">
        <v>0</v>
      </c>
    </row>
    <row r="11" spans="1:5">
      <c r="B11" s="28" t="s">
        <v>31</v>
      </c>
      <c r="C11" s="28" t="s">
        <v>47</v>
      </c>
      <c r="D11" s="30">
        <v>6000.0000061274559</v>
      </c>
      <c r="E11" s="30">
        <v>0</v>
      </c>
    </row>
    <row r="12" spans="1:5">
      <c r="B12" s="28" t="s">
        <v>32</v>
      </c>
      <c r="C12" s="28" t="s">
        <v>4</v>
      </c>
      <c r="D12" s="30">
        <v>2571.4285740546229</v>
      </c>
      <c r="E12" s="30">
        <v>0</v>
      </c>
    </row>
    <row r="13" spans="1:5">
      <c r="B13" s="28" t="s">
        <v>48</v>
      </c>
      <c r="C13" s="28" t="s">
        <v>49</v>
      </c>
      <c r="D13" s="30">
        <v>5000</v>
      </c>
      <c r="E13" s="30">
        <v>1.412001029360447</v>
      </c>
    </row>
    <row r="14" spans="1:5" ht="13.5" thickBot="1">
      <c r="B14" s="29" t="s">
        <v>50</v>
      </c>
      <c r="C14" s="29" t="s">
        <v>51</v>
      </c>
      <c r="D14" s="31">
        <v>9000.0000061274568</v>
      </c>
      <c r="E14" s="31">
        <v>0</v>
      </c>
    </row>
    <row r="16" spans="1:5" ht="13.5" thickBot="1">
      <c r="A16" t="s">
        <v>28</v>
      </c>
    </row>
    <row r="17" spans="2:5">
      <c r="B17" s="35"/>
      <c r="C17" s="35"/>
      <c r="D17" s="35" t="s">
        <v>25</v>
      </c>
      <c r="E17" s="35" t="s">
        <v>55</v>
      </c>
    </row>
    <row r="18" spans="2:5" ht="13.5" thickBot="1">
      <c r="B18" s="36" t="s">
        <v>23</v>
      </c>
      <c r="C18" s="36" t="s">
        <v>24</v>
      </c>
      <c r="D18" s="36" t="s">
        <v>26</v>
      </c>
      <c r="E18" s="36" t="s">
        <v>56</v>
      </c>
    </row>
    <row r="19" spans="2:5">
      <c r="B19" s="28" t="s">
        <v>33</v>
      </c>
      <c r="C19" s="28" t="s">
        <v>21</v>
      </c>
      <c r="D19" s="30">
        <v>4571.4285740546229</v>
      </c>
      <c r="E19" s="30">
        <v>0</v>
      </c>
    </row>
    <row r="20" spans="2:5">
      <c r="B20" s="28" t="s">
        <v>34</v>
      </c>
      <c r="C20" s="28" t="s">
        <v>35</v>
      </c>
      <c r="D20" s="30">
        <v>10000</v>
      </c>
      <c r="E20" s="30">
        <v>-0.12285705643051881</v>
      </c>
    </row>
    <row r="21" spans="2:5">
      <c r="B21" s="28" t="s">
        <v>36</v>
      </c>
      <c r="C21" s="28" t="s">
        <v>3</v>
      </c>
      <c r="D21" s="30">
        <v>2857.1428558923558</v>
      </c>
      <c r="E21" s="30">
        <v>0</v>
      </c>
    </row>
    <row r="22" spans="2:5">
      <c r="B22" s="28" t="s">
        <v>37</v>
      </c>
      <c r="C22" s="28" t="s">
        <v>5</v>
      </c>
      <c r="D22" s="30">
        <v>2000</v>
      </c>
      <c r="E22" s="30">
        <v>0.22857131545578982</v>
      </c>
    </row>
    <row r="23" spans="2:5">
      <c r="B23" s="28" t="s">
        <v>38</v>
      </c>
      <c r="C23" s="28" t="s">
        <v>7</v>
      </c>
      <c r="D23" s="30">
        <v>5142.8571441076447</v>
      </c>
      <c r="E23" s="30">
        <v>0</v>
      </c>
    </row>
    <row r="24" spans="2:5">
      <c r="B24" s="28" t="s">
        <v>39</v>
      </c>
      <c r="C24" s="28" t="s">
        <v>10</v>
      </c>
      <c r="D24" s="30">
        <v>2142.8571441076438</v>
      </c>
      <c r="E24" s="30">
        <v>-3.0613359272867431</v>
      </c>
    </row>
    <row r="25" spans="2:5">
      <c r="B25" s="28" t="s">
        <v>40</v>
      </c>
      <c r="C25" s="28" t="s">
        <v>12</v>
      </c>
      <c r="D25" s="30">
        <v>2571.4285740546229</v>
      </c>
      <c r="E25" s="30">
        <v>-0.86476285100963002</v>
      </c>
    </row>
    <row r="26" spans="2:5">
      <c r="B26" s="28" t="s">
        <v>41</v>
      </c>
      <c r="C26" s="28" t="s">
        <v>13</v>
      </c>
      <c r="D26" s="30">
        <v>3857.1428620198121</v>
      </c>
      <c r="E26" s="30">
        <v>0</v>
      </c>
    </row>
    <row r="27" spans="2:5" ht="13.5" thickBot="1">
      <c r="B27" s="29" t="s">
        <v>52</v>
      </c>
      <c r="C27" s="29" t="s">
        <v>42</v>
      </c>
      <c r="D27" s="31">
        <v>14000.000006127457</v>
      </c>
      <c r="E27" s="31">
        <v>-3.0685714155703043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L30"/>
  <sheetViews>
    <sheetView tabSelected="1" topLeftCell="A2" zoomScale="125" workbookViewId="0">
      <selection activeCell="J13" sqref="J13"/>
    </sheetView>
  </sheetViews>
  <sheetFormatPr defaultRowHeight="15.75"/>
  <cols>
    <col min="1" max="1" width="12.140625" style="2" customWidth="1"/>
    <col min="2" max="16384" width="9.140625" style="2"/>
  </cols>
  <sheetData>
    <row r="1" spans="1:12" ht="18.75">
      <c r="A1" s="1" t="s">
        <v>0</v>
      </c>
    </row>
    <row r="3" spans="1:12" ht="16.5" thickBot="1">
      <c r="B3" s="3" t="s">
        <v>1</v>
      </c>
      <c r="F3" s="4" t="s">
        <v>2</v>
      </c>
      <c r="G3" s="5"/>
    </row>
    <row r="4" spans="1:12" ht="16.5" thickBot="1">
      <c r="A4" s="6" t="s">
        <v>2</v>
      </c>
      <c r="B4" s="7">
        <v>2.9</v>
      </c>
      <c r="F4" s="8" t="s">
        <v>3</v>
      </c>
      <c r="G4" s="9">
        <v>0.3</v>
      </c>
    </row>
    <row r="5" spans="1:12" ht="16.5" thickBot="1">
      <c r="A5" s="6" t="s">
        <v>4</v>
      </c>
      <c r="B5" s="10">
        <v>3</v>
      </c>
      <c r="F5" s="8" t="s">
        <v>5</v>
      </c>
      <c r="G5" s="9">
        <v>0.2</v>
      </c>
      <c r="K5" s="11" t="s">
        <v>6</v>
      </c>
      <c r="L5" s="12">
        <v>10000</v>
      </c>
    </row>
    <row r="6" spans="1:12">
      <c r="F6" s="8" t="s">
        <v>7</v>
      </c>
      <c r="G6" s="9">
        <v>0.4</v>
      </c>
    </row>
    <row r="7" spans="1:12">
      <c r="B7" s="4" t="s">
        <v>8</v>
      </c>
      <c r="C7" s="4"/>
      <c r="D7" s="4"/>
    </row>
    <row r="8" spans="1:12" ht="16.5" thickBot="1">
      <c r="B8" s="13">
        <v>1</v>
      </c>
      <c r="C8" s="13">
        <v>2</v>
      </c>
      <c r="D8" s="13">
        <v>3</v>
      </c>
      <c r="F8" s="4" t="s">
        <v>4</v>
      </c>
      <c r="G8" s="4"/>
    </row>
    <row r="9" spans="1:12">
      <c r="A9" s="11" t="s">
        <v>9</v>
      </c>
      <c r="B9" s="14">
        <v>2.5</v>
      </c>
      <c r="C9" s="15">
        <v>2.6</v>
      </c>
      <c r="D9" s="16">
        <v>2.84</v>
      </c>
      <c r="F9" s="8" t="s">
        <v>10</v>
      </c>
      <c r="G9" s="9">
        <v>0.25</v>
      </c>
    </row>
    <row r="10" spans="1:12" ht="16.5" thickBot="1">
      <c r="A10" s="11" t="s">
        <v>11</v>
      </c>
      <c r="B10" s="17">
        <v>5000</v>
      </c>
      <c r="C10" s="18">
        <v>10000</v>
      </c>
      <c r="D10" s="19">
        <v>10000</v>
      </c>
      <c r="F10" s="8" t="s">
        <v>12</v>
      </c>
      <c r="G10" s="9">
        <v>0.3</v>
      </c>
    </row>
    <row r="11" spans="1:12">
      <c r="F11" s="8" t="s">
        <v>13</v>
      </c>
      <c r="G11" s="9">
        <v>0.45</v>
      </c>
    </row>
    <row r="14" spans="1:12" ht="18.75">
      <c r="A14" s="1" t="s">
        <v>14</v>
      </c>
    </row>
    <row r="15" spans="1:12" ht="16.5" thickBot="1"/>
    <row r="16" spans="1:12" ht="16.5" thickBot="1">
      <c r="B16" s="11" t="s">
        <v>15</v>
      </c>
      <c r="C16" s="34">
        <f>SUMPRODUCT(B4:B5,B20:B21)+SUMPRODUCT(B4:B5,C20:C21)-B9*B28-C9*C28-D9*(C20+C21)</f>
        <v>5831.4285742997236</v>
      </c>
    </row>
    <row r="18" spans="1:12">
      <c r="B18" s="4" t="s">
        <v>16</v>
      </c>
      <c r="D18" s="4"/>
      <c r="I18" s="4" t="s">
        <v>2</v>
      </c>
    </row>
    <row r="19" spans="1:12" ht="16.5" thickBot="1">
      <c r="B19" s="13" t="s">
        <v>42</v>
      </c>
      <c r="C19" s="13">
        <v>3</v>
      </c>
      <c r="D19"/>
      <c r="E19" s="3" t="s">
        <v>17</v>
      </c>
      <c r="G19" s="3" t="s">
        <v>18</v>
      </c>
      <c r="I19" s="8" t="s">
        <v>3</v>
      </c>
      <c r="J19" s="21">
        <f>(B28/D28)*B20</f>
        <v>2857.1428558923558</v>
      </c>
      <c r="K19" s="3" t="s">
        <v>19</v>
      </c>
      <c r="L19" s="21">
        <f>G4*($B$20+$C$20)</f>
        <v>3000</v>
      </c>
    </row>
    <row r="20" spans="1:12">
      <c r="A20" s="6" t="s">
        <v>2</v>
      </c>
      <c r="B20" s="22">
        <v>8000</v>
      </c>
      <c r="C20" s="23">
        <v>2000</v>
      </c>
      <c r="D20"/>
      <c r="E20" s="21">
        <f>SUM(B20:D20)</f>
        <v>10000</v>
      </c>
      <c r="F20" s="3" t="s">
        <v>20</v>
      </c>
      <c r="G20" s="21">
        <f>L5</f>
        <v>10000</v>
      </c>
      <c r="I20" s="8" t="s">
        <v>5</v>
      </c>
      <c r="J20" s="21">
        <f>C20</f>
        <v>2000</v>
      </c>
      <c r="K20" s="3" t="s">
        <v>19</v>
      </c>
      <c r="L20" s="21">
        <f>G5*($B$20+$C$20)</f>
        <v>2000</v>
      </c>
    </row>
    <row r="21" spans="1:12" ht="16.5" thickBot="1">
      <c r="A21" s="6" t="s">
        <v>4</v>
      </c>
      <c r="B21" s="24">
        <v>6000.0000061274559</v>
      </c>
      <c r="C21" s="25">
        <v>2571.4285740546229</v>
      </c>
      <c r="D21"/>
      <c r="E21" s="20">
        <f>SUM(B21:D21)</f>
        <v>8571.4285801820788</v>
      </c>
      <c r="F21" s="3"/>
      <c r="I21" s="8" t="s">
        <v>7</v>
      </c>
      <c r="J21" s="21">
        <f>(C28/D28)*B20</f>
        <v>5142.8571441076447</v>
      </c>
      <c r="K21" s="3" t="s">
        <v>20</v>
      </c>
      <c r="L21" s="21">
        <f>G6*($B$20+$C$20)</f>
        <v>4000</v>
      </c>
    </row>
    <row r="22" spans="1:12">
      <c r="A22" s="6" t="s">
        <v>21</v>
      </c>
      <c r="B22"/>
      <c r="C22" s="21">
        <f>SUM(C20:C21)</f>
        <v>4571.4285740546229</v>
      </c>
      <c r="D22"/>
    </row>
    <row r="23" spans="1:12">
      <c r="B23"/>
      <c r="C23" s="3" t="s">
        <v>19</v>
      </c>
      <c r="D23"/>
      <c r="I23" s="4" t="s">
        <v>4</v>
      </c>
    </row>
    <row r="24" spans="1:12">
      <c r="B24"/>
      <c r="C24" s="26">
        <f>$D$10</f>
        <v>10000</v>
      </c>
      <c r="D24"/>
      <c r="I24" s="8" t="s">
        <v>10</v>
      </c>
      <c r="J24" s="21">
        <f>B21*(B28/D28)</f>
        <v>2142.8571441076438</v>
      </c>
      <c r="K24" s="3" t="s">
        <v>20</v>
      </c>
      <c r="L24" s="21">
        <f>G9*($B$21+$C$21)</f>
        <v>2142.8571450455197</v>
      </c>
    </row>
    <row r="25" spans="1:12">
      <c r="I25" s="8" t="s">
        <v>12</v>
      </c>
      <c r="J25" s="21">
        <f>C21</f>
        <v>2571.4285740546229</v>
      </c>
      <c r="K25" s="3" t="s">
        <v>20</v>
      </c>
      <c r="L25" s="21">
        <f>G10*($B$21+$C$21)</f>
        <v>2571.4285740546234</v>
      </c>
    </row>
    <row r="26" spans="1:12">
      <c r="B26" s="4" t="s">
        <v>16</v>
      </c>
      <c r="I26" s="8" t="s">
        <v>13</v>
      </c>
      <c r="J26" s="21">
        <f>B21*(C28/D28)</f>
        <v>3857.1428620198121</v>
      </c>
      <c r="K26" s="3" t="s">
        <v>19</v>
      </c>
      <c r="L26" s="21">
        <f>G11*($B$21+$C$21)</f>
        <v>3857.1428610819357</v>
      </c>
    </row>
    <row r="27" spans="1:12" ht="16.5" thickBot="1">
      <c r="B27" s="2">
        <v>1</v>
      </c>
      <c r="C27" s="2">
        <v>2</v>
      </c>
    </row>
    <row r="28" spans="1:12" ht="16.5" thickBot="1">
      <c r="A28" s="6" t="s">
        <v>42</v>
      </c>
      <c r="B28" s="32">
        <v>5000</v>
      </c>
      <c r="C28" s="33">
        <v>9000.0000061274568</v>
      </c>
      <c r="D28" s="2">
        <f>$B$28+$C$28</f>
        <v>14000.000006127457</v>
      </c>
      <c r="E28" s="2" t="s">
        <v>43</v>
      </c>
      <c r="F28" s="2">
        <f>B20+B21</f>
        <v>14000.000006127455</v>
      </c>
    </row>
    <row r="29" spans="1:12">
      <c r="B29" s="3" t="s">
        <v>19</v>
      </c>
      <c r="C29" s="3" t="s">
        <v>19</v>
      </c>
    </row>
    <row r="30" spans="1:12">
      <c r="B30" s="26">
        <f>$B$10</f>
        <v>5000</v>
      </c>
      <c r="C30" s="26">
        <f>$C$10</f>
        <v>10000</v>
      </c>
    </row>
  </sheetData>
  <phoneticPr fontId="0" type="noConversion"/>
  <printOptions horizontalCentered="1" headings="1" gridLines="1"/>
  <pageMargins left="0.75" right="0.75" top="1" bottom="1" header="0.5" footer="4.79"/>
  <pageSetup scale="78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Report 1</vt:lpstr>
      <vt:lpstr>Solution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Jeff Camm</cp:lastModifiedBy>
  <dcterms:created xsi:type="dcterms:W3CDTF">1997-09-03T17:42:09Z</dcterms:created>
  <dcterms:modified xsi:type="dcterms:W3CDTF">2010-08-02T20:09:55Z</dcterms:modified>
</cp:coreProperties>
</file>