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270" yWindow="6360" windowWidth="15450" windowHeight="12390"/>
  </bookViews>
  <sheets>
    <sheet name="Maximin" sheetId="1" r:id="rId1"/>
  </sheets>
  <definedNames>
    <definedName name="solver_adj" localSheetId="0" hidden="1">Maximin!$C$23:$D$28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Maximin!$C$32</definedName>
    <definedName name="solver_lhs2" localSheetId="0" hidden="1">Maximin!$G$16</definedName>
    <definedName name="solver_lhs3" localSheetId="0" hidden="1">Maximin!$B$23:$B$28</definedName>
    <definedName name="solver_lhs4" localSheetId="0" hidden="1">Maximin!#REF!</definedName>
    <definedName name="solver_lhs5" localSheetId="0" hidden="1">Maximin!#REF!</definedName>
    <definedName name="solver_lhs6" localSheetId="0" hidden="1">Maximin!#REF!</definedName>
    <definedName name="solver_lhs7" localSheetId="0" hidden="1">Maximin!#REF!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Maximin!$G$18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o" localSheetId="0" hidden="1">2</definedName>
    <definedName name="solver_rep" localSheetId="0" hidden="1">2</definedName>
    <definedName name="solver_rhs1" localSheetId="0" hidden="1">Maximin!$E$32</definedName>
    <definedName name="solver_rhs2" localSheetId="0" hidden="1">Maximin!$I$16</definedName>
    <definedName name="solver_rhs3" localSheetId="0" hidden="1">0</definedName>
    <definedName name="solver_rhs4" localSheetId="0" hidden="1">Maximin!$C$17</definedName>
    <definedName name="solver_rhs5" localSheetId="0" hidden="1">Maximin!$I$17</definedName>
    <definedName name="solver_rhs6" localSheetId="0" hidden="1">Maximin!$J$17</definedName>
    <definedName name="solver_rhs7" localSheetId="0" hidden="1">Maximin!$L$17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5725"/>
</workbook>
</file>

<file path=xl/calcChain.xml><?xml version="1.0" encoding="utf-8"?>
<calcChain xmlns="http://schemas.openxmlformats.org/spreadsheetml/2006/main">
  <c r="A37" i="1"/>
  <c r="A38" s="1"/>
  <c r="B28"/>
  <c r="B23"/>
  <c r="B24"/>
  <c r="K6" s="1"/>
  <c r="B25"/>
  <c r="B26"/>
  <c r="B27"/>
  <c r="B16"/>
  <c r="J16" s="1"/>
  <c r="C16"/>
  <c r="D16"/>
  <c r="E16"/>
  <c r="E17" s="1"/>
  <c r="E18" s="1"/>
  <c r="F16"/>
  <c r="G16"/>
  <c r="B17" s="1"/>
  <c r="B18" s="1"/>
  <c r="G23"/>
  <c r="G24"/>
  <c r="G25"/>
  <c r="G26"/>
  <c r="G27"/>
  <c r="G28"/>
  <c r="G29"/>
  <c r="C32" s="1"/>
  <c r="E29"/>
  <c r="E32"/>
  <c r="I16"/>
  <c r="G6"/>
  <c r="H6"/>
  <c r="L6" s="1"/>
  <c r="I6"/>
  <c r="J6"/>
  <c r="F17" l="1"/>
  <c r="F18" s="1"/>
  <c r="D17"/>
  <c r="D18" s="1"/>
  <c r="G18" s="1"/>
  <c r="C17"/>
  <c r="C18" s="1"/>
</calcChain>
</file>

<file path=xl/sharedStrings.xml><?xml version="1.0" encoding="utf-8"?>
<sst xmlns="http://schemas.openxmlformats.org/spreadsheetml/2006/main" count="52" uniqueCount="39">
  <si>
    <t>Planning Scenarios</t>
  </si>
  <si>
    <t>Mutual Fund</t>
  </si>
  <si>
    <t>Year 1</t>
  </si>
  <si>
    <t>Year 2</t>
  </si>
  <si>
    <t>Year 3</t>
  </si>
  <si>
    <t>Year 4</t>
  </si>
  <si>
    <t>Year 5</t>
  </si>
  <si>
    <t>Foreign Stock</t>
  </si>
  <si>
    <t>Intermediate-Term Bond</t>
  </si>
  <si>
    <t>Large-Cap Growth</t>
  </si>
  <si>
    <t>Large-Cap Value</t>
  </si>
  <si>
    <t>Small-Cap Growth</t>
  </si>
  <si>
    <t>Small-Cap Value</t>
  </si>
  <si>
    <t>Model</t>
  </si>
  <si>
    <t>Return</t>
  </si>
  <si>
    <t>Max Sum</t>
  </si>
  <si>
    <t>=</t>
  </si>
  <si>
    <t>Prop. Sum</t>
  </si>
  <si>
    <t>Decision Variables</t>
  </si>
  <si>
    <t>Scenario Return</t>
  </si>
  <si>
    <t>Deviation From Mean</t>
  </si>
  <si>
    <t>Mean</t>
  </si>
  <si>
    <t>Required Return</t>
  </si>
  <si>
    <t>Constraint</t>
  </si>
  <si>
    <t>Minimize Variance</t>
  </si>
  <si>
    <t>&gt;=</t>
  </si>
  <si>
    <t>Hauck Financial Services - Minimize Transaction Cost</t>
  </si>
  <si>
    <t>Portfolio Vaue</t>
  </si>
  <si>
    <t>Initial Value</t>
  </si>
  <si>
    <t>Buy</t>
  </si>
  <si>
    <t>Sell</t>
  </si>
  <si>
    <t>Portofolio Initial  Value</t>
  </si>
  <si>
    <t>Transaction Fee</t>
  </si>
  <si>
    <t>Total Initial</t>
  </si>
  <si>
    <t>Transaction</t>
  </si>
  <si>
    <t>Costs</t>
  </si>
  <si>
    <t xml:space="preserve"> </t>
  </si>
  <si>
    <t>Total Transaction Costs</t>
  </si>
  <si>
    <t>Deviation From Mean Squared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</si>
</sst>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2" borderId="0" xfId="0" applyFill="1"/>
    <xf numFmtId="0" fontId="5" fillId="0" borderId="0" xfId="0" applyFont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44" fontId="0" fillId="0" borderId="0" xfId="1" applyFont="1"/>
    <xf numFmtId="39" fontId="0" fillId="0" borderId="0" xfId="1" applyNumberFormat="1" applyFont="1"/>
    <xf numFmtId="44" fontId="0" fillId="2" borderId="0" xfId="0" applyNumberFormat="1" applyFill="1"/>
    <xf numFmtId="44" fontId="0" fillId="2" borderId="0" xfId="1" applyFont="1" applyFill="1"/>
    <xf numFmtId="44" fontId="0" fillId="2" borderId="0" xfId="1" applyFont="1" applyFill="1" applyBorder="1"/>
    <xf numFmtId="44" fontId="0" fillId="2" borderId="2" xfId="1" applyFont="1" applyFill="1" applyBorder="1"/>
    <xf numFmtId="44" fontId="0" fillId="2" borderId="3" xfId="1" applyFont="1" applyFill="1" applyBorder="1"/>
    <xf numFmtId="44" fontId="0" fillId="2" borderId="4" xfId="1" applyFont="1" applyFill="1" applyBorder="1"/>
    <xf numFmtId="44" fontId="0" fillId="2" borderId="5" xfId="1" applyFont="1" applyFill="1" applyBorder="1"/>
    <xf numFmtId="0" fontId="0" fillId="0" borderId="0" xfId="0" applyBorder="1"/>
    <xf numFmtId="44" fontId="0" fillId="2" borderId="6" xfId="1" applyFont="1" applyFill="1" applyBorder="1"/>
    <xf numFmtId="44" fontId="0" fillId="2" borderId="7" xfId="1" applyFont="1" applyFill="1" applyBorder="1"/>
    <xf numFmtId="44" fontId="0" fillId="0" borderId="0" xfId="0" applyNumberFormat="1"/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zoomScale="125" workbookViewId="0"/>
  </sheetViews>
  <sheetFormatPr defaultColWidth="8.7109375" defaultRowHeight="12.75"/>
  <cols>
    <col min="1" max="1" width="28.140625" customWidth="1"/>
    <col min="2" max="2" width="12.7109375" customWidth="1"/>
    <col min="3" max="3" width="14.7109375" customWidth="1"/>
    <col min="4" max="4" width="17.42578125" customWidth="1"/>
    <col min="5" max="5" width="13" bestFit="1" customWidth="1"/>
    <col min="6" max="6" width="10.28515625" customWidth="1"/>
    <col min="7" max="7" width="11.7109375" customWidth="1"/>
    <col min="8" max="8" width="10.42578125" customWidth="1"/>
    <col min="9" max="9" width="11.7109375" customWidth="1"/>
    <col min="10" max="10" width="8.7109375" customWidth="1"/>
    <col min="11" max="11" width="11.140625" customWidth="1"/>
    <col min="12" max="12" width="10.42578125" customWidth="1"/>
  </cols>
  <sheetData>
    <row r="1" spans="1:13" ht="15.75">
      <c r="A1" s="1" t="s">
        <v>26</v>
      </c>
    </row>
    <row r="3" spans="1:13">
      <c r="B3" s="27" t="s">
        <v>0</v>
      </c>
      <c r="C3" s="27"/>
      <c r="D3" s="27"/>
      <c r="E3" s="27"/>
      <c r="F3" s="27"/>
    </row>
    <row r="4" spans="1:13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13">
      <c r="A5" s="4" t="s">
        <v>7</v>
      </c>
      <c r="B5">
        <v>0.10059999999999999</v>
      </c>
      <c r="C5">
        <v>0.13120000000000001</v>
      </c>
      <c r="D5">
        <v>0.13469999999999999</v>
      </c>
      <c r="E5">
        <v>0.45419999999999999</v>
      </c>
      <c r="F5">
        <v>-0.21929999999999999</v>
      </c>
    </row>
    <row r="6" spans="1:13">
      <c r="A6" s="4" t="s">
        <v>8</v>
      </c>
      <c r="B6">
        <v>0.1764</v>
      </c>
      <c r="C6">
        <v>3.2500000000000001E-2</v>
      </c>
      <c r="D6">
        <v>7.51E-2</v>
      </c>
      <c r="E6">
        <v>-1.3299999999999999E-2</v>
      </c>
      <c r="F6">
        <v>7.3599999999999999E-2</v>
      </c>
      <c r="G6" s="26">
        <f>$B$24*B6</f>
        <v>9043.7657567402257</v>
      </c>
      <c r="H6" s="26">
        <f>$B$24*C6</f>
        <v>1666.2266842066742</v>
      </c>
      <c r="I6" s="26">
        <f>$B$24*D6</f>
        <v>3850.2653533514226</v>
      </c>
      <c r="J6" s="26">
        <f>$B$24*E6</f>
        <v>-681.8712276907313</v>
      </c>
      <c r="K6" s="26">
        <f>$B$24*F6</f>
        <v>3773.3625833111146</v>
      </c>
      <c r="L6" s="26">
        <f>0.2*SUM(G6:K6)+51268.51</f>
        <v>54798.859829983747</v>
      </c>
    </row>
    <row r="7" spans="1:13">
      <c r="A7" s="4" t="s">
        <v>9</v>
      </c>
      <c r="B7">
        <v>0.3241</v>
      </c>
      <c r="C7">
        <v>0.18709999999999999</v>
      </c>
      <c r="D7">
        <v>0.33279999999999998</v>
      </c>
      <c r="E7">
        <v>0.41460000000000002</v>
      </c>
      <c r="F7">
        <v>-0.2326</v>
      </c>
    </row>
    <row r="8" spans="1:13">
      <c r="A8" s="4" t="s">
        <v>10</v>
      </c>
      <c r="B8">
        <v>0.3236</v>
      </c>
      <c r="C8">
        <v>0.20610000000000001</v>
      </c>
      <c r="D8">
        <v>0.1293</v>
      </c>
      <c r="E8">
        <v>7.0599999999999996E-2</v>
      </c>
      <c r="F8">
        <v>-5.3699999999999998E-2</v>
      </c>
    </row>
    <row r="9" spans="1:13">
      <c r="A9" s="4" t="s">
        <v>11</v>
      </c>
      <c r="B9">
        <v>0.33439999999999998</v>
      </c>
      <c r="C9">
        <v>0.19400000000000001</v>
      </c>
      <c r="D9">
        <v>3.85E-2</v>
      </c>
      <c r="E9">
        <v>0.58679999999999999</v>
      </c>
      <c r="F9">
        <v>-9.0200000000000002E-2</v>
      </c>
    </row>
    <row r="10" spans="1:13">
      <c r="A10" s="4" t="s">
        <v>12</v>
      </c>
      <c r="B10">
        <v>0.24560000000000001</v>
      </c>
      <c r="C10">
        <v>0.25319999999999998</v>
      </c>
      <c r="D10">
        <v>-6.7000000000000004E-2</v>
      </c>
      <c r="E10">
        <v>5.4300000000000001E-2</v>
      </c>
      <c r="F10">
        <v>0.1731</v>
      </c>
    </row>
    <row r="12" spans="1:13">
      <c r="A12" t="s">
        <v>22</v>
      </c>
      <c r="B12" s="15">
        <v>0.1</v>
      </c>
      <c r="D12" t="s">
        <v>32</v>
      </c>
      <c r="E12">
        <v>0.01</v>
      </c>
    </row>
    <row r="13" spans="1:13">
      <c r="A13" t="s">
        <v>31</v>
      </c>
      <c r="B13" s="14">
        <v>100000</v>
      </c>
      <c r="H13" s="11" t="s">
        <v>21</v>
      </c>
    </row>
    <row r="14" spans="1:13" ht="15.75">
      <c r="A14" s="1" t="s">
        <v>13</v>
      </c>
      <c r="G14" s="10" t="s">
        <v>21</v>
      </c>
      <c r="H14" s="11" t="s">
        <v>14</v>
      </c>
    </row>
    <row r="15" spans="1:13"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14</v>
      </c>
      <c r="H15" s="11" t="s">
        <v>23</v>
      </c>
      <c r="I15" s="5"/>
      <c r="J15" s="5"/>
      <c r="K15" s="5"/>
      <c r="L15" s="5"/>
      <c r="M15" s="5"/>
    </row>
    <row r="16" spans="1:13">
      <c r="A16" s="6" t="s">
        <v>19</v>
      </c>
      <c r="B16" s="7">
        <f>SUMPRODUCT($B$23:$B$28,B5:B10)</f>
        <v>18953.280144572509</v>
      </c>
      <c r="C16" s="7">
        <f>SUMPRODUCT($B$23:$B$28,C5:C10)</f>
        <v>11569.207079258238</v>
      </c>
      <c r="D16" s="7">
        <f>SUMPRODUCT($B$23:$B$28,D5:D10)</f>
        <v>5663.9613760769407</v>
      </c>
      <c r="E16" s="7">
        <f>SUMPRODUCT($B$23:$B$28,E5:E10)</f>
        <v>9693.9199852128204</v>
      </c>
      <c r="F16" s="7">
        <f>SUMPRODUCT($B$23:$B$28,F5:F10)</f>
        <v>4119.6314185426872</v>
      </c>
      <c r="G16" s="7">
        <f>AVERAGE(B16:F16)</f>
        <v>10000.00000073264</v>
      </c>
      <c r="H16" s="12" t="s">
        <v>25</v>
      </c>
      <c r="I16" s="17">
        <f>$B$12*B13</f>
        <v>10000</v>
      </c>
      <c r="J16">
        <f>SUM(B16:F16)</f>
        <v>50000.000003663197</v>
      </c>
    </row>
    <row r="17" spans="1:8" ht="13.5" thickBot="1">
      <c r="A17" s="6" t="s">
        <v>20</v>
      </c>
      <c r="B17" s="7">
        <f>(B16-$G$16)</f>
        <v>8953.2801438398692</v>
      </c>
      <c r="C17" s="7">
        <f>(C16-$G$16)</f>
        <v>1569.2070785255983</v>
      </c>
      <c r="D17" s="7">
        <f>(D16-$G$16)</f>
        <v>-4336.0386246556991</v>
      </c>
      <c r="E17" s="7">
        <f>(E16-$G$16)</f>
        <v>-306.08001551981943</v>
      </c>
      <c r="F17" s="7">
        <f>(F16-$G$16)</f>
        <v>-5880.3685821899526</v>
      </c>
      <c r="G17" s="9"/>
      <c r="H17" s="5" t="s">
        <v>24</v>
      </c>
    </row>
    <row r="18" spans="1:8" ht="13.5" thickBot="1">
      <c r="A18" s="6" t="s">
        <v>38</v>
      </c>
      <c r="B18" s="7">
        <f>B17^2</f>
        <v>80161225.334077269</v>
      </c>
      <c r="C18" s="7">
        <f>C17^2</f>
        <v>2462410.8552948432</v>
      </c>
      <c r="D18" s="7">
        <f>D17^2</f>
        <v>18801230.954506088</v>
      </c>
      <c r="E18" s="7">
        <f>E17^2</f>
        <v>93684.975900612902</v>
      </c>
      <c r="F18" s="7">
        <f>F17^2</f>
        <v>34578734.662406676</v>
      </c>
      <c r="G18" s="13">
        <f>SUM(B18:F18)/COUNT(B18:F18)</f>
        <v>27219457.356437098</v>
      </c>
    </row>
    <row r="21" spans="1:8">
      <c r="G21" s="2" t="s">
        <v>34</v>
      </c>
    </row>
    <row r="22" spans="1:8" ht="13.5" thickBot="1">
      <c r="A22" s="2" t="s">
        <v>18</v>
      </c>
      <c r="B22" s="2" t="s">
        <v>27</v>
      </c>
      <c r="C22" s="2" t="s">
        <v>29</v>
      </c>
      <c r="D22" s="2" t="s">
        <v>30</v>
      </c>
      <c r="E22" s="2" t="s">
        <v>28</v>
      </c>
      <c r="G22" s="2" t="s">
        <v>35</v>
      </c>
    </row>
    <row r="23" spans="1:8">
      <c r="A23" s="4" t="s">
        <v>7</v>
      </c>
      <c r="B23" s="18">
        <f t="shared" ref="B23:B28" si="0">C23+E23-D23</f>
        <v>15026.858778391965</v>
      </c>
      <c r="C23" s="19">
        <v>5026.8587783919656</v>
      </c>
      <c r="D23" s="20">
        <v>7.7346546219346722E-14</v>
      </c>
      <c r="E23" s="14">
        <v>10000</v>
      </c>
      <c r="G23" s="16">
        <f t="shared" ref="G23:G28" si="1">$E$12*(C23+D23)</f>
        <v>50.268587783919656</v>
      </c>
    </row>
    <row r="24" spans="1:8">
      <c r="A24" s="4" t="s">
        <v>8</v>
      </c>
      <c r="B24" s="18">
        <f t="shared" si="0"/>
        <v>51268.513360205361</v>
      </c>
      <c r="C24" s="21">
        <v>41268.513360205361</v>
      </c>
      <c r="D24" s="22">
        <v>0</v>
      </c>
      <c r="E24" s="14">
        <v>10000</v>
      </c>
      <c r="G24" s="16">
        <f t="shared" si="1"/>
        <v>412.68513360205361</v>
      </c>
    </row>
    <row r="25" spans="1:8">
      <c r="A25" s="4" t="s">
        <v>9</v>
      </c>
      <c r="B25" s="18">
        <f t="shared" si="0"/>
        <v>4939.3131559928606</v>
      </c>
      <c r="C25" s="21">
        <v>1.6392831112935196E-13</v>
      </c>
      <c r="D25" s="22">
        <v>5060.6868440071394</v>
      </c>
      <c r="E25" s="14">
        <v>10000</v>
      </c>
      <c r="G25" s="16">
        <f t="shared" si="1"/>
        <v>50.606868440071395</v>
      </c>
    </row>
    <row r="26" spans="1:8">
      <c r="A26" s="4" t="s">
        <v>10</v>
      </c>
      <c r="B26" s="18">
        <f t="shared" si="0"/>
        <v>0</v>
      </c>
      <c r="C26" s="21">
        <v>1.126355490890445E-13</v>
      </c>
      <c r="D26" s="22">
        <v>40000</v>
      </c>
      <c r="E26" s="14">
        <v>40000</v>
      </c>
      <c r="G26" s="16">
        <f t="shared" si="1"/>
        <v>400</v>
      </c>
    </row>
    <row r="27" spans="1:8">
      <c r="A27" s="4" t="s">
        <v>11</v>
      </c>
      <c r="B27" s="18">
        <f t="shared" si="0"/>
        <v>0</v>
      </c>
      <c r="C27" s="21">
        <v>3.7489940486964983E-15</v>
      </c>
      <c r="D27" s="22">
        <v>10000</v>
      </c>
      <c r="E27" s="14">
        <v>10000</v>
      </c>
      <c r="G27" s="16">
        <f t="shared" si="1"/>
        <v>100</v>
      </c>
    </row>
    <row r="28" spans="1:8" ht="13.5" thickBot="1">
      <c r="A28" s="4" t="s">
        <v>12</v>
      </c>
      <c r="B28" s="18">
        <f t="shared" si="0"/>
        <v>27675.004075198558</v>
      </c>
      <c r="C28" s="24">
        <v>7675.004075198558</v>
      </c>
      <c r="D28" s="25">
        <v>5.0780814493818676E-14</v>
      </c>
      <c r="E28" s="14">
        <v>20000</v>
      </c>
      <c r="G28" s="16">
        <f t="shared" si="1"/>
        <v>76.75004075198558</v>
      </c>
    </row>
    <row r="29" spans="1:8">
      <c r="A29" s="8"/>
      <c r="B29" s="9"/>
      <c r="C29" s="23"/>
      <c r="D29" s="23"/>
      <c r="E29" s="26">
        <f>SUM(E23:E28)</f>
        <v>100000</v>
      </c>
      <c r="F29" t="s">
        <v>33</v>
      </c>
      <c r="G29" s="16">
        <f>SUM(G23:G28)</f>
        <v>1090.3106305780302</v>
      </c>
      <c r="H29" t="s">
        <v>37</v>
      </c>
    </row>
    <row r="30" spans="1:8">
      <c r="A30" s="4"/>
    </row>
    <row r="31" spans="1:8">
      <c r="A31" s="4"/>
      <c r="C31" s="5" t="s">
        <v>17</v>
      </c>
      <c r="E31" s="5" t="s">
        <v>15</v>
      </c>
      <c r="G31" t="s">
        <v>36</v>
      </c>
    </row>
    <row r="32" spans="1:8">
      <c r="A32" s="4"/>
      <c r="C32" s="17">
        <f>SUM(B23:B28)+G29</f>
        <v>100000.00000036677</v>
      </c>
      <c r="D32" s="2" t="s">
        <v>16</v>
      </c>
      <c r="E32" s="16">
        <f>B13</f>
        <v>100000</v>
      </c>
    </row>
    <row r="33" spans="1:1">
      <c r="A33" s="4"/>
    </row>
    <row r="34" spans="1:1">
      <c r="A34" s="4"/>
    </row>
    <row r="35" spans="1:1">
      <c r="A35" s="4"/>
    </row>
    <row r="37" spans="1:1">
      <c r="A37">
        <f>100000-1090.311</f>
        <v>98909.688999999998</v>
      </c>
    </row>
    <row r="38" spans="1:1">
      <c r="A38">
        <f>A37</f>
        <v>98909.688999999998</v>
      </c>
    </row>
  </sheetData>
  <mergeCells count="1">
    <mergeCell ref="B3:F3"/>
  </mergeCells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Maximin</vt:lpstr>
    </vt:vector>
  </TitlesOfParts>
  <Company>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2005-11-27T16:16:18Z</dcterms:created>
  <dcterms:modified xsi:type="dcterms:W3CDTF">2010-08-02T20:12:40Z</dcterms:modified>
</cp:coreProperties>
</file>