
<file path=[Content_Types].xml><?xml version="1.0" encoding="utf-8"?>
<Types xmlns="http://schemas.openxmlformats.org/package/2006/content-types"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3.xml.rels" ContentType="application/vnd.openxmlformats-package.relationship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2"/>
  </bookViews>
  <sheets>
    <sheet name="Program-Schedule-Batch 09" sheetId="1" state="visible" r:id="rId2"/>
    <sheet name="Program-Schedule-Batch 10" sheetId="2" state="visible" r:id="rId3"/>
    <sheet name="Program-Schedule-Batch 11" sheetId="3" state="visible" r:id="rId4"/>
    <sheet name="Program-Schedule-Batch 12" sheetId="4" state="visible" r:id="rId5"/>
    <sheet name="Program-Schedule-Batch 13" sheetId="5" state="visible" r:id="rId6"/>
    <sheet name="Program-Schedule-Batch 14" sheetId="6" state="visible" r:id="rId7"/>
    <sheet name="Program-Schedule-Batch 15" sheetId="7" state="visible" r:id="rId8"/>
    <sheet name="Program-Schedule-Batch 16" sheetId="8" state="visible" r:id="rId9"/>
    <sheet name="Program-Schedule-Batch 17" sheetId="9" state="visible" r:id="rId10"/>
    <sheet name="Program-Schedule-Batch 18" sheetId="10" state="visible" r:id="rId11"/>
    <sheet name="Program-Schedule-Batch 19-blr" sheetId="11" state="visible" r:id="rId12"/>
    <sheet name="Program-Schedule-Batch 20" sheetId="12" state="visible" r:id="rId13"/>
    <sheet name="Program-Schedule-Batch 21" sheetId="13" state="visible" r:id="rId14"/>
    <sheet name="Program-Schedule-Batch 22 -blr" sheetId="14" state="visible" r:id="rId15"/>
    <sheet name="Program-Schedule-Batch 23" sheetId="15" state="visible" r:id="rId16"/>
    <sheet name="Program-Schedule-Batch 24" sheetId="16" state="visible" r:id="rId17"/>
    <sheet name="Program-Schedule-Batch 25 BLR" sheetId="17" state="visible" r:id="rId18"/>
    <sheet name="Program-Schedule-Batch 26" sheetId="18" state="visible" r:id="rId19"/>
    <sheet name="Program-Schedule-Batch 27 BLR" sheetId="19" state="visible" r:id="rId20"/>
    <sheet name="Program-Schedule-Batch 28" sheetId="20" state="visible" r:id="rId21"/>
    <sheet name="Program-Schedule-Batch 29" sheetId="21" state="visible" r:id="rId22"/>
    <sheet name="Program-Schedule-Batch 30 BLR" sheetId="22" state="visible" r:id="rId23"/>
    <sheet name="Program-Schedule-Batch 31" sheetId="23" state="visible" r:id="rId24"/>
    <sheet name="Program-Schedule-Batch 32 BLR" sheetId="24" state="visible" r:id="rId25"/>
    <sheet name="Program-Schedule-Batch 33" sheetId="25" state="visible" r:id="rId26"/>
    <sheet name="Program-Schedule-Batch 34" sheetId="26" state="visible" r:id="rId27"/>
    <sheet name="Program-Schedule-Batch 35 BLR" sheetId="27" state="visible" r:id="rId28"/>
    <sheet name="Program-Schedule-Batch 36 BLR" sheetId="28" state="visible" r:id="rId29"/>
    <sheet name="Program-Schedule-Batch 37" sheetId="29" state="visible" r:id="rId30"/>
    <sheet name="Program-Schedule-Batch 38" sheetId="30" state="visible" r:id="rId31"/>
    <sheet name="Program-Schedule-Batch 39 BLR" sheetId="31" state="visible" r:id="rId32"/>
    <sheet name="Program-Schedule-Batch 40 HYD" sheetId="32" state="visible" r:id="rId33"/>
    <sheet name="Program-Schedule-Batch 41 HYD" sheetId="33" state="visible" r:id="rId34"/>
  </sheets>
  <definedNames>
    <definedName function="false" hidden="false" localSheetId="2" name="_xlnm.Print_Area" vbProcedure="false">'Program-Schedule-Batch 11'!$A$1:$H$48</definedName>
    <definedName function="false" hidden="true" localSheetId="28" name="_xlnm._FilterDatabase" vbProcedure="false">'Program-Schedule-Batch 37'!$A$1:$J$51</definedName>
    <definedName function="false" hidden="true" localSheetId="29" name="_xlnm._FilterDatabase" vbProcedure="false">'Program-Schedule-Batch 38'!$A$1:$I$51</definedName>
    <definedName function="false" hidden="true" localSheetId="30" name="_xlnm._FilterDatabase" vbProcedure="false">'Program-Schedule-Batch 39 BLR'!$A$1:$J$51</definedName>
    <definedName function="false" hidden="true" localSheetId="31" name="_xlnm._FilterDatabase" vbProcedure="false">'Program-Schedule-Batch 40 HYD'!$A$1:$I$51</definedName>
    <definedName function="false" hidden="true" localSheetId="32" name="_xlnm._FilterDatabase" vbProcedure="false">'Program-Schedule-Batch 41 HYD'!$A$1:$I$51</definedName>
    <definedName function="false" hidden="false" localSheetId="0" name="_xlnm._FilterDatabase" vbProcedure="false">'Program-Schedule-Batch 09'!$A$1:$I$49</definedName>
    <definedName function="false" hidden="false" localSheetId="1" name="_xlnm._FilterDatabase" vbProcedure="false">'Program-Schedule-Batch 10'!$D$1:$D$53</definedName>
    <definedName function="false" hidden="false" localSheetId="2" name="_xlnm._FilterDatabase" vbProcedure="false">'Program-Schedule-Batch 11'!$A$30:$J$48</definedName>
    <definedName function="false" hidden="false" localSheetId="3" name="_xlnm._FilterDatabase" vbProcedure="false">'Program-Schedule-Batch 12'!$D$1:$D$49</definedName>
    <definedName function="false" hidden="false" localSheetId="21" name="_xlnm._FilterDatabase" vbProcedure="false">'Program-Schedule-Batch 30 BLR'!$A$1:$J$52</definedName>
    <definedName function="false" hidden="false" localSheetId="22" name="_xlnm._FilterDatabase" vbProcedure="false">'Program-Schedule-Batch 31'!$A$1:$I$54</definedName>
    <definedName function="false" hidden="false" localSheetId="23" name="_xlnm._FilterDatabase" vbProcedure="false">'Program-Schedule-Batch 32 BLR'!$A$1:$I$55</definedName>
    <definedName function="false" hidden="false" localSheetId="24" name="_xlnm._FilterDatabase" vbProcedure="false">'Program-Schedule-Batch 33'!$A$1:$I$50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<sst xmlns="http://schemas.openxmlformats.org/spreadsheetml/2006/main" count="10260" uniqueCount="662">
  <si>
    <t xml:space="preserve">Week Day</t>
  </si>
  <si>
    <t xml:space="preserve">Day</t>
  </si>
  <si>
    <t xml:space="preserve">Date</t>
  </si>
  <si>
    <t xml:space="preserve">Module</t>
  </si>
  <si>
    <t xml:space="preserve">Module Text</t>
  </si>
  <si>
    <t xml:space="preserve">Mentor</t>
  </si>
  <si>
    <t xml:space="preserve">WUQ</t>
  </si>
  <si>
    <t xml:space="preserve">GNQ</t>
  </si>
  <si>
    <t xml:space="preserve">Legend and Topics</t>
  </si>
  <si>
    <t xml:space="preserve">Saturday</t>
  </si>
  <si>
    <t xml:space="preserve">Day 1</t>
  </si>
  <si>
    <t xml:space="preserve">CSE 7304c</t>
  </si>
  <si>
    <t xml:space="preserve">Engineering Big Data with R and Hadoop Ecosystem</t>
  </si>
  <si>
    <t xml:space="preserve">Dr. Sreerama K Murthy</t>
  </si>
  <si>
    <t xml:space="preserve">Dr. Dakshinamurthy V Kolluru</t>
  </si>
  <si>
    <t xml:space="preserve">Sunday</t>
  </si>
  <si>
    <t xml:space="preserve">Day 2</t>
  </si>
  <si>
    <t xml:space="preserve">CSE 7215c</t>
  </si>
  <si>
    <t xml:space="preserve">Fundamentals of Statistical Methods</t>
  </si>
  <si>
    <t xml:space="preserve">Dr. Sridhar Pappu</t>
  </si>
  <si>
    <t xml:space="preserve">Day 3</t>
  </si>
  <si>
    <t xml:space="preserve">1 (Day 1 Topics) 7304c</t>
  </si>
  <si>
    <t xml:space="preserve">Day 4</t>
  </si>
  <si>
    <t xml:space="preserve">2 (Day 2 Topics) 7215c</t>
  </si>
  <si>
    <t xml:space="preserve">Dr. Kranthi Mitra Adusumilli</t>
  </si>
  <si>
    <t xml:space="preserve">Day 5</t>
  </si>
  <si>
    <t xml:space="preserve">3 (Day 4 Topics) 7215c</t>
  </si>
  <si>
    <t xml:space="preserve">Day 6</t>
  </si>
  <si>
    <t xml:space="preserve">CSV 1103</t>
  </si>
  <si>
    <t xml:space="preserve">Communication, Ethical and IP Challenges for Analytics Professionals</t>
  </si>
  <si>
    <t xml:space="preserve">STUDY BREAK (December 6th &amp; 7th)</t>
  </si>
  <si>
    <t xml:space="preserve">Day 7</t>
  </si>
  <si>
    <t xml:space="preserve">4 (Day 3 Topics) 7304c</t>
  </si>
  <si>
    <t xml:space="preserve">Day 8</t>
  </si>
  <si>
    <t xml:space="preserve">6 (Day 5 Topics) 7215c</t>
  </si>
  <si>
    <t xml:space="preserve">Day 9</t>
  </si>
  <si>
    <t xml:space="preserve">CSE 7111c</t>
  </si>
  <si>
    <t xml:space="preserve">Planning and Thinking Skills for Architecting Data Science Solutions</t>
  </si>
  <si>
    <t xml:space="preserve">7 (Day 8 Topics) 7215c</t>
  </si>
  <si>
    <t xml:space="preserve">Day 10</t>
  </si>
  <si>
    <t xml:space="preserve">8 (Day 7 Topics) 7304c</t>
  </si>
  <si>
    <t xml:space="preserve">Day 11</t>
  </si>
  <si>
    <t xml:space="preserve">9 (Day 10 Topics) 7304c</t>
  </si>
  <si>
    <t xml:space="preserve">Day 12</t>
  </si>
  <si>
    <t xml:space="preserve">CSE 7112c</t>
  </si>
  <si>
    <t xml:space="preserve">Essential Engineering Skills in Big Data Analytics </t>
  </si>
  <si>
    <t xml:space="preserve">1 - 7215c</t>
  </si>
  <si>
    <t xml:space="preserve">Data preprocessing</t>
  </si>
  <si>
    <t xml:space="preserve">Day 13</t>
  </si>
  <si>
    <t xml:space="preserve">10 (Day 11 Topics) 7304c</t>
  </si>
  <si>
    <t xml:space="preserve">Day 14</t>
  </si>
  <si>
    <t xml:space="preserve">CSE 7302c</t>
  </si>
  <si>
    <t xml:space="preserve">Statistics and Probability in Decision Modeling</t>
  </si>
  <si>
    <t xml:space="preserve">11 (Day 9 Topics) 7111c</t>
  </si>
  <si>
    <t xml:space="preserve">Math review and Linear regression</t>
  </si>
  <si>
    <t xml:space="preserve">Day 15</t>
  </si>
  <si>
    <t xml:space="preserve">12 (Day 13 Topics) 7304c</t>
  </si>
  <si>
    <t xml:space="preserve">Day 16</t>
  </si>
  <si>
    <t xml:space="preserve">13 (Day 14 Topics) 7302c</t>
  </si>
  <si>
    <t xml:space="preserve">Math review and Logistic regression</t>
  </si>
  <si>
    <t xml:space="preserve">Day 17</t>
  </si>
  <si>
    <t xml:space="preserve">14 (Day 15 Topics) 7304c</t>
  </si>
  <si>
    <t xml:space="preserve">Day 18</t>
  </si>
  <si>
    <t xml:space="preserve">LAB DAY</t>
  </si>
  <si>
    <t xml:space="preserve">2 - 7112c</t>
  </si>
  <si>
    <t xml:space="preserve">Day 19</t>
  </si>
  <si>
    <t xml:space="preserve"> </t>
  </si>
  <si>
    <t xml:space="preserve">Day 20</t>
  </si>
  <si>
    <t xml:space="preserve">CSE 7114c</t>
  </si>
  <si>
    <t xml:space="preserve">Methods and Algorithms in Machine Learning - Unsupervised</t>
  </si>
  <si>
    <t xml:space="preserve">K means, Kernal, Hclust</t>
  </si>
  <si>
    <t xml:space="preserve">Day 21</t>
  </si>
  <si>
    <t xml:space="preserve">15 (Day 17 Topics) 7304c</t>
  </si>
  <si>
    <t xml:space="preserve">Day 22</t>
  </si>
  <si>
    <t xml:space="preserve">16 (Day 16 Topics) 7302c</t>
  </si>
  <si>
    <t xml:space="preserve">PCA, Spectral, SVD</t>
  </si>
  <si>
    <t xml:space="preserve">Day 23</t>
  </si>
  <si>
    <t xml:space="preserve">17 (Day 22 Topics) 7114c</t>
  </si>
  <si>
    <t xml:space="preserve">Times series</t>
  </si>
  <si>
    <t xml:space="preserve">Day 24</t>
  </si>
  <si>
    <t xml:space="preserve">CSE 7206c</t>
  </si>
  <si>
    <t xml:space="preserve">Text Mining, Social Network Analysis and Natural Language Processing</t>
  </si>
  <si>
    <t xml:space="preserve">18 (Day 21 Topics) 7304c</t>
  </si>
  <si>
    <t xml:space="preserve">Day 25</t>
  </si>
  <si>
    <t xml:space="preserve">19 (Day 24 Topics) 7206c</t>
  </si>
  <si>
    <t xml:space="preserve">Day 26</t>
  </si>
  <si>
    <t xml:space="preserve">CSE 7304c, CSV 1103 &amp; CSE 7302c </t>
  </si>
  <si>
    <t xml:space="preserve">3 - 7114c</t>
  </si>
  <si>
    <t xml:space="preserve">Day 27</t>
  </si>
  <si>
    <t xml:space="preserve">4 - 7304c</t>
  </si>
  <si>
    <t xml:space="preserve">Bayesian analysis</t>
  </si>
  <si>
    <t xml:space="preserve">Day 28</t>
  </si>
  <si>
    <t xml:space="preserve">20 (Day 23 Topics) 7302c</t>
  </si>
  <si>
    <t xml:space="preserve">Probability and Simulations</t>
  </si>
  <si>
    <t xml:space="preserve">Day 29</t>
  </si>
  <si>
    <t xml:space="preserve">21 (Day 25 Topics) 7206c</t>
  </si>
  <si>
    <t xml:space="preserve">Decision Trees</t>
  </si>
  <si>
    <t xml:space="preserve">Day 30</t>
  </si>
  <si>
    <t xml:space="preserve">CSE 7114c &amp; CSE 7206c</t>
  </si>
  <si>
    <t xml:space="preserve">5 - 7206c</t>
  </si>
  <si>
    <t xml:space="preserve">Day 31</t>
  </si>
  <si>
    <t xml:space="preserve">CSE 7305c</t>
  </si>
  <si>
    <t xml:space="preserve">Methods and Algorithms in Machine Learning - Supervised</t>
  </si>
  <si>
    <t xml:space="preserve">22 (Day 27 Topics) 7206c</t>
  </si>
  <si>
    <t xml:space="preserve">Ensembles</t>
  </si>
  <si>
    <t xml:space="preserve">Day 32</t>
  </si>
  <si>
    <t xml:space="preserve">Statistics and Probability in Decision Modeling  </t>
  </si>
  <si>
    <t xml:space="preserve">23 (Day 28 Topics) 7302c</t>
  </si>
  <si>
    <t xml:space="preserve">Neural Nets -1</t>
  </si>
  <si>
    <t xml:space="preserve">Day 33</t>
  </si>
  <si>
    <t xml:space="preserve">24 (Day 29 Topics) 7302c</t>
  </si>
  <si>
    <t xml:space="preserve">Rule based knowledge, logic of rules,  rule induction, association rules</t>
  </si>
  <si>
    <t xml:space="preserve">Day 34</t>
  </si>
  <si>
    <t xml:space="preserve">25 (Day 31 Topics) 7305c</t>
  </si>
  <si>
    <t xml:space="preserve">Neural Nets -2</t>
  </si>
  <si>
    <t xml:space="preserve">STUDY BREAK (March 21 and 22)</t>
  </si>
  <si>
    <t xml:space="preserve">Day 35</t>
  </si>
  <si>
    <t xml:space="preserve">26 (Day 33 Topics) 7305c</t>
  </si>
  <si>
    <t xml:space="preserve">KNN, Collaborative Filtering</t>
  </si>
  <si>
    <t xml:space="preserve">Day 36</t>
  </si>
  <si>
    <t xml:space="preserve">CSE 7305c &amp; CSE 7302c </t>
  </si>
  <si>
    <t xml:space="preserve">6- 7302c</t>
  </si>
  <si>
    <t xml:space="preserve">Day 37</t>
  </si>
  <si>
    <t xml:space="preserve">27 (Day 35 Topics) 7305c</t>
  </si>
  <si>
    <t xml:space="preserve">Day 38</t>
  </si>
  <si>
    <t xml:space="preserve">CSE 7213c</t>
  </si>
  <si>
    <t xml:space="preserve">Optimization and Decision Analysis</t>
  </si>
  <si>
    <t xml:space="preserve">Day 39</t>
  </si>
  <si>
    <t xml:space="preserve">28 (Day 38 Topics) 7305c</t>
  </si>
  <si>
    <t xml:space="preserve">SVM</t>
  </si>
  <si>
    <t xml:space="preserve">Day 40</t>
  </si>
  <si>
    <t xml:space="preserve">Naïve Bayes</t>
  </si>
  <si>
    <t xml:space="preserve">Day 41</t>
  </si>
  <si>
    <t xml:space="preserve">29 (Day 39 &amp; 40 Topics) 7305c</t>
  </si>
  <si>
    <t xml:space="preserve">7- 7305c</t>
  </si>
  <si>
    <t xml:space="preserve">Day 42</t>
  </si>
  <si>
    <t xml:space="preserve">Day 43</t>
  </si>
  <si>
    <t xml:space="preserve">Projects discussion</t>
  </si>
  <si>
    <t xml:space="preserve">30 (Day 41 Topics) 7206c</t>
  </si>
  <si>
    <t xml:space="preserve">Day 44</t>
  </si>
  <si>
    <t xml:space="preserve">8 - 7213c</t>
  </si>
  <si>
    <t xml:space="preserve">Day 45</t>
  </si>
  <si>
    <t xml:space="preserve">CSE 9099</t>
  </si>
  <si>
    <t xml:space="preserve">Viva</t>
  </si>
  <si>
    <t xml:space="preserve">Day 46</t>
  </si>
  <si>
    <t xml:space="preserve">Topics</t>
  </si>
  <si>
    <t xml:space="preserve">Legend </t>
  </si>
  <si>
    <t xml:space="preserve">Types of data science problems, Variety of data, Importance of visualization and story telling,  Algorithms demystified</t>
  </si>
  <si>
    <t xml:space="preserve">CSE 7404c</t>
  </si>
  <si>
    <t xml:space="preserve">1 (Day 1 Topics) 7111c</t>
  </si>
  <si>
    <t xml:space="preserve">2 (Day 2 Topics) 7404c</t>
  </si>
  <si>
    <t xml:space="preserve">CSE 7315c</t>
  </si>
  <si>
    <t xml:space="preserve">Fundamentals of Probability and Statistical Methods</t>
  </si>
  <si>
    <t xml:space="preserve">3 (Day 3 Topics) 7111c</t>
  </si>
  <si>
    <t xml:space="preserve">Probability theory: properties, conditional, Bayes theorem</t>
  </si>
  <si>
    <t xml:space="preserve">Dr. Surya Kompalli</t>
  </si>
  <si>
    <t xml:space="preserve">4 (Day 4 Topics) 7404c</t>
  </si>
  <si>
    <t xml:space="preserve">5 (Day 5 Topics) 7315c</t>
  </si>
  <si>
    <t xml:space="preserve">CentralT, MDisp, Prob.distributions</t>
  </si>
  <si>
    <t xml:space="preserve">6 (Day 6 Topics) 7404c</t>
  </si>
  <si>
    <t xml:space="preserve">7 (Day 7 Topics) 7315c</t>
  </si>
  <si>
    <t xml:space="preserve">Normal distribution, Sampling dist.</t>
  </si>
  <si>
    <t xml:space="preserve"> CSE 7315c</t>
  </si>
  <si>
    <t xml:space="preserve">8 (Day 8 Topics) 7404c</t>
  </si>
  <si>
    <t xml:space="preserve">Study Break (Mar 21 and Mar 22: Ugadi)</t>
  </si>
  <si>
    <t xml:space="preserve">9 (Day 9 Topics) 7215c</t>
  </si>
  <si>
    <t xml:space="preserve">CLT, Inf.Stats: t, F, Chi</t>
  </si>
  <si>
    <t xml:space="preserve">10 (Day 11 Topics) 7315c</t>
  </si>
  <si>
    <t xml:space="preserve">Inferential Statistics: ANOVA, Intro to Regression, Cor, Cov</t>
  </si>
  <si>
    <t xml:space="preserve">11 (Day 12 Topics) 7404c</t>
  </si>
  <si>
    <t xml:space="preserve">12 (Day 14 Topics) 7404c</t>
  </si>
  <si>
    <t xml:space="preserve">13 (Day 13 Topics) 7315c</t>
  </si>
  <si>
    <t xml:space="preserve">Data pre-processing and visualization</t>
  </si>
  <si>
    <t xml:space="preserve">CSE 7202c</t>
  </si>
  <si>
    <t xml:space="preserve">14 (Day 15 Topics) 7112c</t>
  </si>
  <si>
    <t xml:space="preserve">Linear  regression</t>
  </si>
  <si>
    <t xml:space="preserve">15 (Day 16 Topics) 7404c</t>
  </si>
  <si>
    <t xml:space="preserve">CSE 7404c </t>
  </si>
  <si>
    <t xml:space="preserve">16 (Day 17 Topics) 7202c</t>
  </si>
  <si>
    <t xml:space="preserve">1 - (7315c)</t>
  </si>
  <si>
    <t xml:space="preserve">Logistic regression  </t>
  </si>
  <si>
    <t xml:space="preserve">17 (Day 18 Topics) 7404c</t>
  </si>
  <si>
    <t xml:space="preserve">18 (Day 19 Topics) 7202c</t>
  </si>
  <si>
    <t xml:space="preserve">Time series</t>
  </si>
  <si>
    <t xml:space="preserve">19 (Day 21 Topics) 7404c</t>
  </si>
  <si>
    <t xml:space="preserve">Text preprocessing</t>
  </si>
  <si>
    <t xml:space="preserve">20 (Day 22 Topics) 7202c</t>
  </si>
  <si>
    <t xml:space="preserve">Clustering - Hclust, K-means, Kernel </t>
  </si>
  <si>
    <t xml:space="preserve">21 (Day 23 Topics) 7206c</t>
  </si>
  <si>
    <t xml:space="preserve">Text classification</t>
  </si>
  <si>
    <t xml:space="preserve">22 (Day 24 Topics) 7114c</t>
  </si>
  <si>
    <t xml:space="preserve">Linear algebra review, PCA and SVD, EM, Spectral clustering </t>
  </si>
  <si>
    <t xml:space="preserve">Study Break (May 23 and May 24)</t>
  </si>
  <si>
    <t xml:space="preserve">2 - (7404c)</t>
  </si>
  <si>
    <t xml:space="preserve">CSE 7405c</t>
  </si>
  <si>
    <t xml:space="preserve">23 (Day 26 Topics) 7114c</t>
  </si>
  <si>
    <t xml:space="preserve">Neural nets 1</t>
  </si>
  <si>
    <t xml:space="preserve">24 (Day 25 Topics) 7206c</t>
  </si>
  <si>
    <t xml:space="preserve">Context mining/Relational Analytics</t>
  </si>
  <si>
    <t xml:space="preserve">25 (Day 28 Topics) 7405c</t>
  </si>
  <si>
    <t xml:space="preserve">Neural nets 2, Deep Learning</t>
  </si>
  <si>
    <t xml:space="preserve">Decision trees (rpart, C.50) oblique trees</t>
  </si>
  <si>
    <t xml:space="preserve">CSE 7405c  and CSE 7206c</t>
  </si>
  <si>
    <t xml:space="preserve">26 (Day 30 Topics) 7405c</t>
  </si>
  <si>
    <t xml:space="preserve">27 (Day 31 Topics) 7405c</t>
  </si>
  <si>
    <t xml:space="preserve">K-NN, Collabrative filtering</t>
  </si>
  <si>
    <t xml:space="preserve">28 (Day 33 Topics) 7405c</t>
  </si>
  <si>
    <t xml:space="preserve">Ensemble methods, Adaboost, GBM</t>
  </si>
  <si>
    <t xml:space="preserve">29 (Day 29 Topics) 7206c</t>
  </si>
  <si>
    <t xml:space="preserve">30 (Day 34 Topics) 7405c</t>
  </si>
  <si>
    <t xml:space="preserve">CSE 7405c  </t>
  </si>
  <si>
    <t xml:space="preserve">31 (Day 35 Topics) 7405c</t>
  </si>
  <si>
    <t xml:space="preserve">3 - (7202c)</t>
  </si>
  <si>
    <t xml:space="preserve">32 (Day 37 Topics) 7213c</t>
  </si>
  <si>
    <t xml:space="preserve">33 (Day 39 Topics) 7213c</t>
  </si>
  <si>
    <t xml:space="preserve">4 - (7405c)</t>
  </si>
  <si>
    <t xml:space="preserve">Text mining tools &amp; applications</t>
  </si>
  <si>
    <t xml:space="preserve">34 (Day 40 Topics) 7405c</t>
  </si>
  <si>
    <t xml:space="preserve">5 -(7206c)</t>
  </si>
  <si>
    <t xml:space="preserve">Project</t>
  </si>
  <si>
    <t xml:space="preserve">6- (7213c)</t>
  </si>
  <si>
    <t xml:space="preserve">Monday</t>
  </si>
  <si>
    <t xml:space="preserve">Tuesday</t>
  </si>
  <si>
    <t xml:space="preserve">Wednesday</t>
  </si>
  <si>
    <t xml:space="preserve">CSE 7404c and CSE 7315c</t>
  </si>
  <si>
    <t xml:space="preserve">Study Break (Mar 23 and Mar 25)</t>
  </si>
  <si>
    <t xml:space="preserve">9 (Day 9 Topics) 7315c</t>
  </si>
  <si>
    <t xml:space="preserve">10 (Day 12 Topics) 7315c</t>
  </si>
  <si>
    <t xml:space="preserve">11 (Day 11 Topics) 7404c</t>
  </si>
  <si>
    <t xml:space="preserve">13 (Day 14 Topics) 7404c</t>
  </si>
  <si>
    <t xml:space="preserve">12 (Day 13 Topics) 7315c</t>
  </si>
  <si>
    <t xml:space="preserve">14 (Day 16 Topics) 7112c</t>
  </si>
  <si>
    <t xml:space="preserve">Thursday</t>
  </si>
  <si>
    <t xml:space="preserve">15 (Day 15 Topics) 7404c</t>
  </si>
  <si>
    <t xml:space="preserve">Friday</t>
  </si>
  <si>
    <t xml:space="preserve">Study Break (May 25 and May 27)</t>
  </si>
  <si>
    <t xml:space="preserve">CSE 7114c and CSE 7206c</t>
  </si>
  <si>
    <t xml:space="preserve">24 (Day 28 Topics) 7405c</t>
  </si>
  <si>
    <t xml:space="preserve">25 (Day 29 Topics) 7405c</t>
  </si>
  <si>
    <t xml:space="preserve">27 (Day 31 Topics) 7202c</t>
  </si>
  <si>
    <t xml:space="preserve">28 (Day 32 Topics) 7405c</t>
  </si>
  <si>
    <t xml:space="preserve">29 (Day 25 Topics) 7405c</t>
  </si>
  <si>
    <t xml:space="preserve">Content and relational analytics</t>
  </si>
  <si>
    <t xml:space="preserve">31 (Day 35 Topics) 7206c</t>
  </si>
  <si>
    <t xml:space="preserve">33 (Day 38 Topics) 7213c</t>
  </si>
  <si>
    <t xml:space="preserve">34 (Day 39 Topics) 7213c</t>
  </si>
  <si>
    <t xml:space="preserve">35 (Day 40 Topics) 7213c</t>
  </si>
  <si>
    <t xml:space="preserve">Text mining tools and applications</t>
  </si>
  <si>
    <t xml:space="preserve">5 - (7213c)</t>
  </si>
  <si>
    <t xml:space="preserve">6 - (7206c)</t>
  </si>
  <si>
    <t xml:space="preserve">#Classes</t>
  </si>
  <si>
    <t xml:space="preserve">Types of data science problems, Variety of data, Importance of visualization and story telling</t>
  </si>
  <si>
    <t xml:space="preserve">Algorithms demystified, error measures, lift charts, ROC curves</t>
  </si>
  <si>
    <t xml:space="preserve">Mr. Maheshkumar</t>
  </si>
  <si>
    <t xml:space="preserve">Dr. Dakshinamurthy V Kolluru &amp; Shilpa</t>
  </si>
  <si>
    <t xml:space="preserve">Montecarlo simulations and markov chains. Data preprocessing and visualizations</t>
  </si>
  <si>
    <t xml:space="preserve">Logistic regression</t>
  </si>
  <si>
    <t xml:space="preserve">Time series analysis</t>
  </si>
  <si>
    <t xml:space="preserve">CSE 7315c and CSE 7202c </t>
  </si>
  <si>
    <t xml:space="preserve">Study Break (Jul 18 and Jul 19)</t>
  </si>
  <si>
    <t xml:space="preserve">CSE 7114c and CSE 7202c </t>
  </si>
  <si>
    <t xml:space="preserve">Study Break (Aug 15 and Aug 16)</t>
  </si>
  <si>
    <t xml:space="preserve">2 - (7202c)</t>
  </si>
  <si>
    <t xml:space="preserve">Decision trees - ID3, C4.5, C5.0, CART</t>
  </si>
  <si>
    <t xml:space="preserve">(Day 22 Topics) CSE 7206c</t>
  </si>
  <si>
    <t xml:space="preserve">Intro, thinking about the math behind text, text pre-processing, App-1:  search</t>
  </si>
  <si>
    <t xml:space="preserve">(Day 21 Topics) CSE 7404c</t>
  </si>
  <si>
    <t xml:space="preserve">(Day 24 Topics) CSE 7404c</t>
  </si>
  <si>
    <t xml:space="preserve">Neural networks_1</t>
  </si>
  <si>
    <t xml:space="preserve">Dr. Dakshinamurthy V Kolluru &amp; Dr. Manish</t>
  </si>
  <si>
    <t xml:space="preserve">3 - (7404c)</t>
  </si>
  <si>
    <t xml:space="preserve">NB and (App-2) classification and Graph methods</t>
  </si>
  <si>
    <t xml:space="preserve">EM and BBN</t>
  </si>
  <si>
    <t xml:space="preserve">Neural networks_2</t>
  </si>
  <si>
    <t xml:space="preserve">K Nearest Neighbors, Collaborative filtering,</t>
  </si>
  <si>
    <t xml:space="preserve">(App 3) Language modeling and Markov approximations, (App 4) Entity extraction tagging, HMM, Viterbi algorithm</t>
  </si>
  <si>
    <t xml:space="preserve">(App 5) Sentiment extraction, App 6 (Spell Check)</t>
  </si>
  <si>
    <t xml:space="preserve">SVM+HMM</t>
  </si>
  <si>
    <t xml:space="preserve">4 - (7206c)</t>
  </si>
  <si>
    <t xml:space="preserve">LP + IP</t>
  </si>
  <si>
    <t xml:space="preserve">QP+Goal</t>
  </si>
  <si>
    <t xml:space="preserve">Bagging, Stacking, boosting</t>
  </si>
  <si>
    <t xml:space="preserve">Montecarlo+GA</t>
  </si>
  <si>
    <t xml:space="preserve">5 - (7405c)</t>
  </si>
  <si>
    <t xml:space="preserve">CSE 7213c  and Projects</t>
  </si>
  <si>
    <t xml:space="preserve">6 - (7213c)</t>
  </si>
  <si>
    <t xml:space="preserve"># of classes</t>
  </si>
  <si>
    <t xml:space="preserve">Data Scientists</t>
  </si>
  <si>
    <t xml:space="preserve">Introduction to R and Data preprocessing</t>
  </si>
  <si>
    <t xml:space="preserve">Dr. Manish Gupta</t>
  </si>
  <si>
    <t xml:space="preserve">Dr. Manoj Chinnakotla</t>
  </si>
  <si>
    <t xml:space="preserve">Study break (24th and 25th October)</t>
  </si>
  <si>
    <t xml:space="preserve">Dr. Somdeb Lahiri</t>
  </si>
  <si>
    <t xml:space="preserve">Dr. Kranthi Adusumilli</t>
  </si>
  <si>
    <t xml:space="preserve">Methods and Algorithms in Machine Learning</t>
  </si>
  <si>
    <t xml:space="preserve">Clustering - Hclust, K-means, PCA (along with linear algebra refresher)</t>
  </si>
  <si>
    <t xml:space="preserve">Neural nets</t>
  </si>
  <si>
    <t xml:space="preserve">CSE 7306c</t>
  </si>
  <si>
    <t xml:space="preserve">Language modeling and Relevance Ranking</t>
  </si>
  <si>
    <t xml:space="preserve">KNN + Collaborative filtering</t>
  </si>
  <si>
    <t xml:space="preserve">Text indexing, web crawling and link analysis algorithms</t>
  </si>
  <si>
    <t xml:space="preserve">Study break (16th &amp; 17th Jan)</t>
  </si>
  <si>
    <t xml:space="preserve">NLP, Named entity extraction</t>
  </si>
  <si>
    <t xml:space="preserve">CSE 7219c</t>
  </si>
  <si>
    <t xml:space="preserve">Advanced Machine Learning</t>
  </si>
  <si>
    <t xml:space="preserve">(Day 26 Topics) CSE 7405c</t>
  </si>
  <si>
    <t xml:space="preserve">Gradient Descent, Regularization &amp;  Deep learning</t>
  </si>
  <si>
    <t xml:space="preserve">Sentiment analysis, text categorization &amp; social network analysis</t>
  </si>
  <si>
    <t xml:space="preserve">Evolutionary Methods (GA, SA, MS) and Planning &amp; Thinking Skills for Architecting Data Science Solutions</t>
  </si>
  <si>
    <t xml:space="preserve">Matrix Factorizations, Spectral Methods</t>
  </si>
  <si>
    <t xml:space="preserve">Influence propagation in social networks, Analysis of microblogs</t>
  </si>
  <si>
    <t xml:space="preserve">Prob. Bayesian analysis, Naïve Bayes classifier,Graphical Models (BBN)</t>
  </si>
  <si>
    <t xml:space="preserve">CSE 7113c</t>
  </si>
  <si>
    <t xml:space="preserve">4 - (7306c)</t>
  </si>
  <si>
    <t xml:space="preserve">CSE 7219c &amp; CSE 7113c</t>
  </si>
  <si>
    <t xml:space="preserve">5 - (7219c )</t>
  </si>
  <si>
    <t xml:space="preserve">Dr. Surya Kompalli &amp; Dr. Manoj Chinnakotla</t>
  </si>
  <si>
    <t xml:space="preserve">6 - (7405c)</t>
  </si>
  <si>
    <t xml:space="preserve">CSE 7504c</t>
  </si>
  <si>
    <t xml:space="preserve">Dr. Shailesh</t>
  </si>
  <si>
    <t xml:space="preserve">Dr. Priya Ranjan</t>
  </si>
  <si>
    <t xml:space="preserve">Study break (16th and 17th Jan)</t>
  </si>
  <si>
    <t xml:space="preserve">3 - (7504c)</t>
  </si>
  <si>
    <t xml:space="preserve">Bayesian analysis, Naïve Bayes classifier, Prob. Graphical Models (BBN)</t>
  </si>
  <si>
    <t xml:space="preserve">Matrix factorization, Spectral methods</t>
  </si>
  <si>
    <t xml:space="preserve">Study break (26th and 27th Mar)</t>
  </si>
  <si>
    <t xml:space="preserve">5 - (7219c)</t>
  </si>
  <si>
    <t xml:space="preserve">CSE 7118c</t>
  </si>
  <si>
    <t xml:space="preserve">Introduction to Big Data and Hadoop Ecosystem</t>
  </si>
  <si>
    <t xml:space="preserve">Class Cancelled</t>
  </si>
  <si>
    <t xml:space="preserve">Evolutionary Methods GA, SA, MS</t>
  </si>
  <si>
    <t xml:space="preserve">Gradient Descent, Regularization (2 hrs), Kernel regression (1 hr) </t>
  </si>
  <si>
    <t xml:space="preserve">Study break (14th and 15th May)</t>
  </si>
  <si>
    <t xml:space="preserve">Neural Nets</t>
  </si>
  <si>
    <t xml:space="preserve">(Day 27 Topics) CSE 7306c</t>
  </si>
  <si>
    <t xml:space="preserve">(Day 29 Topics) CSE 7306c</t>
  </si>
  <si>
    <t xml:space="preserve">Naïve Bayes, Fraud detection, &amp;  Deep learning (1 hrs). </t>
  </si>
  <si>
    <t xml:space="preserve">Planning, Thinking and Architecting data science solutions, Matrix Factorizations, Spectral Methods</t>
  </si>
  <si>
    <t xml:space="preserve">Communication, Ethical and IP Challenges for Analytics Professionals (Video access) + Projects</t>
  </si>
  <si>
    <t xml:space="preserve">GA, SA, MS</t>
  </si>
  <si>
    <t xml:space="preserve">Linear regression  </t>
  </si>
  <si>
    <t xml:space="preserve">(Day 24 Topics) CSE 7306c</t>
  </si>
  <si>
    <t xml:space="preserve">(Day 26 Topics) CSE 7306c</t>
  </si>
  <si>
    <t xml:space="preserve">Gradient Descent, Regularization (2 hrs), Kernel regression (1 hr) &amp;  Deep learning (1 hrs)</t>
  </si>
  <si>
    <t xml:space="preserve">Naïve Bayes, Fraud detection, Deeplearning (2 hr)</t>
  </si>
  <si>
    <t xml:space="preserve">Matrix Factorizations, Spectral Methods, Planning, Thinking and Architecting data science solutions</t>
  </si>
  <si>
    <t xml:space="preserve">CSE 7219c </t>
  </si>
  <si>
    <t xml:space="preserve">Dr. Kranthi Adusmilli</t>
  </si>
  <si>
    <t xml:space="preserve">Dr. Kishore Konda</t>
  </si>
  <si>
    <t xml:space="preserve">Mr. Ankit Jain</t>
  </si>
  <si>
    <t xml:space="preserve">Study break (9th and 10th July)</t>
  </si>
  <si>
    <t xml:space="preserve">NLP, Named entity extraction, Naïve Bayes classifier</t>
  </si>
  <si>
    <t xml:space="preserve">Montecarlo simulations (1 hour), Simulated annealing (30 minutes) and Genetic algorithms (2 hours), Markov chains (30 minutes)</t>
  </si>
  <si>
    <t xml:space="preserve">Gradient descent (30 minutes), Regularization (1 hour), GLM (30 minutes)
Deep Learning (2 hrs)</t>
  </si>
  <si>
    <t xml:space="preserve">Study break (3rd and 4th Sep)</t>
  </si>
  <si>
    <t xml:space="preserve">CNN and RNN</t>
  </si>
  <si>
    <t xml:space="preserve">Matrix methods, SVD, Planning, Thinking, architecting data scienc sols</t>
  </si>
  <si>
    <t xml:space="preserve">(Day 23 Topics) CSE 7404c</t>
  </si>
  <si>
    <t xml:space="preserve">VIF and weights (30 minutes), Kernel regression (30 minutes), Matrix methods (3 hours)</t>
  </si>
  <si>
    <t xml:space="preserve">NLP, Named entity extraction, Naïve Bayes Classifier</t>
  </si>
  <si>
    <t xml:space="preserve">(Day 36 Topics) CSE 7219c</t>
  </si>
  <si>
    <t xml:space="preserve">Study break (29th and 30th Oct)</t>
  </si>
  <si>
    <t xml:space="preserve">Bayesian decision making. Planning , Thinking, architecting data science solutions</t>
  </si>
  <si>
    <t xml:space="preserve">CSE 7306c  </t>
  </si>
  <si>
    <t xml:space="preserve">5 - (7306c )</t>
  </si>
  <si>
    <t xml:space="preserve">(Day 42 Topics) CSE 7113c</t>
  </si>
  <si>
    <t xml:space="preserve">CSE 7120c</t>
  </si>
  <si>
    <t xml:space="preserve">The art and science of storytelling with data visualizations</t>
  </si>
  <si>
    <t xml:space="preserve">6 - (7219c )</t>
  </si>
  <si>
    <t xml:space="preserve">Dr. Abhinanda Sarkar</t>
  </si>
  <si>
    <t xml:space="preserve">Mr. Praphul</t>
  </si>
  <si>
    <t xml:space="preserve">(Day 11 &amp; 12 Topics) CSE 7405c</t>
  </si>
  <si>
    <t xml:space="preserve">Study break (13th and 14th Aug)</t>
  </si>
  <si>
    <t xml:space="preserve">Linear algebra, SVD, Matrix factorization, spectral clustering</t>
  </si>
  <si>
    <t xml:space="preserve">K-NN, Recommendation engine, Simulations</t>
  </si>
  <si>
    <t xml:space="preserve">SVM + Bayesian anlysis </t>
  </si>
  <si>
    <t xml:space="preserve">Genetic algorithms &amp; DL</t>
  </si>
  <si>
    <t xml:space="preserve">3 - (7405c)</t>
  </si>
  <si>
    <t xml:space="preserve">Regualrization, NP reg, Gradient descent (30 minutes), GLM</t>
  </si>
  <si>
    <t xml:space="preserve">CNN with image</t>
  </si>
  <si>
    <t xml:space="preserve">4 - (7219c)</t>
  </si>
  <si>
    <t xml:space="preserve">(Day 31 Topics) CSE 7404c</t>
  </si>
  <si>
    <t xml:space="preserve">Introduction to Python</t>
  </si>
  <si>
    <t xml:space="preserve">5 - (7404c)</t>
  </si>
  <si>
    <t xml:space="preserve">Naïve Bayes,Sentiment analysis, text categorization &amp; social network analysis</t>
  </si>
  <si>
    <t xml:space="preserve">Text mining, Text indexing, searching, relevance and link analysis algorithms</t>
  </si>
  <si>
    <t xml:space="preserve">NLP, markov models, SA, Language modeling, </t>
  </si>
  <si>
    <t xml:space="preserve">Named entity extraction, HMM, CRF</t>
  </si>
  <si>
    <t xml:space="preserve">RNN, Planning thinking and architecting DS solutions</t>
  </si>
  <si>
    <t xml:space="preserve">6 - (7306c)</t>
  </si>
  <si>
    <t xml:space="preserve">The Art and Science of Storytelling with Data Visualizations</t>
  </si>
  <si>
    <t xml:space="preserve">Mr. Ankit</t>
  </si>
  <si>
    <t xml:space="preserve">1-(7404c)</t>
  </si>
  <si>
    <t xml:space="preserve">Linear regression</t>
  </si>
  <si>
    <t xml:space="preserve">2- (7315c)</t>
  </si>
  <si>
    <t xml:space="preserve">SVM+KNN</t>
  </si>
  <si>
    <t xml:space="preserve">KNN+Collaborative filtering</t>
  </si>
  <si>
    <t xml:space="preserve">Named entity extraction, Natural language processing, Applications of Naïve Bayes in Text Mining, Spam Engines</t>
  </si>
  <si>
    <t xml:space="preserve">Sentiment analysis, text categorization &amp; Text summarization</t>
  </si>
  <si>
    <t xml:space="preserve">Social network analysis &amp; Influence propagation in social networks </t>
  </si>
  <si>
    <t xml:space="preserve">5 - (7306c)</t>
  </si>
  <si>
    <t xml:space="preserve">PCA, Matrix factorization, Planning Planning and Thinking Skills for Architecting Data Science Solutions</t>
  </si>
  <si>
    <t xml:space="preserve">Evolutionary search methods, GLM, Regualrization</t>
  </si>
  <si>
    <t xml:space="preserve">Deep learning and CNN</t>
  </si>
  <si>
    <t xml:space="preserve">RNN, Evolutionary search methods</t>
  </si>
  <si>
    <t xml:space="preserve">6 - (7219c)</t>
  </si>
  <si>
    <t xml:space="preserve">Engineering Big Data with Hadoop and Spark Ecosystem</t>
  </si>
  <si>
    <t xml:space="preserve">Dr. Anand Jayaraman</t>
  </si>
  <si>
    <t xml:space="preserve">29th Oct - CSE 7404c lab and GNQ. Study break (30th Oct)</t>
  </si>
  <si>
    <t xml:space="preserve">Application of Two-sample t-tests
Chi-square distribution 
-Introduction to Chi-square
-Testing Goodness of fit 
-Chi-square test application- contingency tables
F-Test
ANOVA
Correlation and Covariance 
Introduction to Linear Regression</t>
  </si>
  <si>
    <t xml:space="preserve">Linear Regression - probabilistic interpretation
Understanding the summary output of Linear Regression from Excel
Residual Analysis
Non-normality and Heteroscedasticity
Hypothesis testing of Regression Model
Confidence intervals of Slope
R-square and goodness of fit
Influential Observations - Leverage
Multiple Linear Regression
Polynomial Regression
Categorical Variables in Regression</t>
  </si>
  <si>
    <t xml:space="preserve">HMM+KNN + Collaborative filtering</t>
  </si>
  <si>
    <t xml:space="preserve">Study break (31st Dec and 1st Jan)</t>
  </si>
  <si>
    <t xml:space="preserve">Dr. Dakshinamurthy &amp; Dr. Kishore Konda</t>
  </si>
  <si>
    <t xml:space="preserve">Regularization, DL, CNN</t>
  </si>
  <si>
    <t xml:space="preserve">RNN +  Planning, Thinking and architecting DS solutions</t>
  </si>
  <si>
    <t xml:space="preserve">Matrix factorization, Planning, Thinking and architecting DS solutions</t>
  </si>
  <si>
    <t xml:space="preserve">GA, SA and MS</t>
  </si>
  <si>
    <t xml:space="preserve">Linear Programming</t>
  </si>
  <si>
    <t xml:space="preserve">Dr. Praphul</t>
  </si>
  <si>
    <t xml:space="preserve">CSE 315c</t>
  </si>
  <si>
    <t xml:space="preserve">1- (7315c)</t>
  </si>
  <si>
    <t xml:space="preserve">(Day 11 Topics) CSE 7405c</t>
  </si>
  <si>
    <t xml:space="preserve">LP+IP</t>
  </si>
  <si>
    <t xml:space="preserve">GA and MonteCarlo Simulations</t>
  </si>
  <si>
    <t xml:space="preserve">HMM</t>
  </si>
  <si>
    <t xml:space="preserve">LSI, GA, SA and Montecarlo Simulation</t>
  </si>
  <si>
    <t xml:space="preserve">Regularization and DL</t>
  </si>
  <si>
    <t xml:space="preserve">CNN</t>
  </si>
  <si>
    <t xml:space="preserve">RNN + LongShortTerm Memory, Planning Thinking and architecting a data science solution </t>
  </si>
  <si>
    <t xml:space="preserve">Foundations of Probability and Statistics for Data Science</t>
  </si>
  <si>
    <t xml:space="preserve">Study break (29 Oct and 30th Oct 2016)</t>
  </si>
  <si>
    <t xml:space="preserve">Clustering - Hclust, K-means</t>
  </si>
  <si>
    <t xml:space="preserve">Linear Regression</t>
  </si>
  <si>
    <t xml:space="preserve">(Day 12 Topics) CSE 7405c</t>
  </si>
  <si>
    <t xml:space="preserve">KNN + Collaborative filtering; PCA</t>
  </si>
  <si>
    <t xml:space="preserve">(Day 11 Topics) CSE 7202c</t>
  </si>
  <si>
    <t xml:space="preserve">Linear algebra, SVD and Matrix factorization</t>
  </si>
  <si>
    <t xml:space="preserve">Dr. Dakshinamurthy &amp; Dr. Kishore konda</t>
  </si>
  <si>
    <t xml:space="preserve">Linear programming</t>
  </si>
  <si>
    <t xml:space="preserve">Dr. Dakshinamurthy V Kolluru &amp; Dr. Kishore</t>
  </si>
  <si>
    <t xml:space="preserve">DL and CNN</t>
  </si>
  <si>
    <t xml:space="preserve">CSE 7322c</t>
  </si>
  <si>
    <t xml:space="preserve">Engineering Big Data Applications with Hadoop and Spark Ecosystem</t>
  </si>
  <si>
    <t xml:space="preserve">Study break (11th and  12th March 2017)</t>
  </si>
  <si>
    <t xml:space="preserve">CSE 7323c</t>
  </si>
  <si>
    <t xml:space="preserve">Building End-to-End Data Science Applications</t>
  </si>
  <si>
    <t xml:space="preserve">6 - (7322c)</t>
  </si>
  <si>
    <t xml:space="preserve">Day 47</t>
  </si>
  <si>
    <t xml:space="preserve">Linear, Logistic and Time series analysis</t>
  </si>
  <si>
    <t xml:space="preserve">Rule based knowledge, logic of rules,  rule induction, association rules </t>
  </si>
  <si>
    <t xml:space="preserve">Scholarship test and study break (11th and 12th March 2017)</t>
  </si>
  <si>
    <t xml:space="preserve">3 - (7306c)</t>
  </si>
  <si>
    <t xml:space="preserve">CSE 7321c</t>
  </si>
  <si>
    <t xml:space="preserve">AI and Decision Sciences</t>
  </si>
  <si>
    <t xml:space="preserve">MC, GA</t>
  </si>
  <si>
    <t xml:space="preserve">Dr. Dakshinamurthy V Kolluru &amp; Dr. Kishore Konda</t>
  </si>
  <si>
    <t xml:space="preserve">RNN &amp; Matrix factorization</t>
  </si>
  <si>
    <t xml:space="preserve">Study break (22nd and 23rd April 2017)</t>
  </si>
  <si>
    <t xml:space="preserve">5 - (7321c)</t>
  </si>
  <si>
    <t xml:space="preserve">Architecting skills</t>
  </si>
  <si>
    <t xml:space="preserve">Mr. Kishore Konda</t>
  </si>
  <si>
    <t xml:space="preserve">Statistical decision theory,  KNN</t>
  </si>
  <si>
    <t xml:space="preserve">CSE 7318c</t>
  </si>
  <si>
    <t xml:space="preserve">Regularization &amp; DL</t>
  </si>
  <si>
    <t xml:space="preserve">RNN + Architecture (XGB)</t>
  </si>
  <si>
    <t xml:space="preserve">Monte Carlo Simulation + Genetic Algorithms</t>
  </si>
  <si>
    <t xml:space="preserve">LP, Collaborative filtering, Matrix factorization, SVD</t>
  </si>
  <si>
    <t xml:space="preserve">4 - (7318c)</t>
  </si>
  <si>
    <t xml:space="preserve">Study break (18th and 19th March 2017)</t>
  </si>
  <si>
    <t xml:space="preserve">Study break (1st April and 2nd April 2017)</t>
  </si>
  <si>
    <t xml:space="preserve">Study break (29th and 30th April 2017)</t>
  </si>
  <si>
    <t xml:space="preserve">Linear, Logistic regression and Time series</t>
  </si>
  <si>
    <t xml:space="preserve">Study break (11th and 12th March 2017)</t>
  </si>
  <si>
    <t xml:space="preserve">Scholarship exam - study break (29th and 30th April 2017)</t>
  </si>
  <si>
    <t xml:space="preserve">Regularization, DL</t>
  </si>
  <si>
    <t xml:space="preserve">Matrix factorization, RNN</t>
  </si>
  <si>
    <t xml:space="preserve">MC and GA</t>
  </si>
  <si>
    <t xml:space="preserve">Study break (17th and 18th June 2017)</t>
  </si>
  <si>
    <t xml:space="preserve">Architecting Skills by Dr. Dakshinamurthy</t>
  </si>
  <si>
    <t xml:space="preserve">Dr. Prasad Vittala</t>
  </si>
  <si>
    <t xml:space="preserve">Dr. Praphul Chandra</t>
  </si>
  <si>
    <t xml:space="preserve">Study break (15th and  16th April 2017)</t>
  </si>
  <si>
    <t xml:space="preserve">Introduction to DS. Clustering - Hclust, K-means</t>
  </si>
  <si>
    <t xml:space="preserve">Dr. Anbumani</t>
  </si>
  <si>
    <t xml:space="preserve">SVM , PCA (along with linear algebra refresher)</t>
  </si>
  <si>
    <t xml:space="preserve">MC, GA and SA</t>
  </si>
  <si>
    <t xml:space="preserve">Matrix factorization, Planning Thinking and architecting DS sols</t>
  </si>
  <si>
    <t xml:space="preserve">Scholarship exam - study break (17th and 18th June 2017)</t>
  </si>
  <si>
    <t xml:space="preserve">4 - (7321c)</t>
  </si>
  <si>
    <t xml:space="preserve">Study break (29th and 30th July 2017)</t>
  </si>
  <si>
    <t xml:space="preserve">RNN (2 hrs. Dr. Dakshinamurthy)</t>
  </si>
  <si>
    <t xml:space="preserve">Clustering - Hclust, K-means, </t>
  </si>
  <si>
    <t xml:space="preserve">Dr. Sreerama Murthy</t>
  </si>
  <si>
    <t xml:space="preserve">SVM, PCA (along with linear algebra refresher)</t>
  </si>
  <si>
    <t xml:space="preserve">Dr. Dakshinamurthy</t>
  </si>
  <si>
    <t xml:space="preserve">Matrix factorization</t>
  </si>
  <si>
    <t xml:space="preserve">2 hrs, RNN</t>
  </si>
  <si>
    <t xml:space="preserve">PHD</t>
  </si>
  <si>
    <t xml:space="preserve">Day 48</t>
  </si>
  <si>
    <t xml:space="preserve">ROTe</t>
  </si>
  <si>
    <t xml:space="preserve">CUTe</t>
  </si>
  <si>
    <t xml:space="preserve">CSE 7212c</t>
  </si>
  <si>
    <t xml:space="preserve">Essential Engineering Skills in Big Data Analytics Using R and Python</t>
  </si>
  <si>
    <t xml:space="preserve">Introduction to R and data preprocessing</t>
  </si>
  <si>
    <t xml:space="preserve">Introduction to python</t>
  </si>
  <si>
    <t xml:space="preserve">Introduction to simple linear regression</t>
  </si>
  <si>
    <t xml:space="preserve">Multiple linear regression. (Feature selection: StepAIC, VIF)</t>
  </si>
  <si>
    <t xml:space="preserve">Study break (24th and 25th June 2017)</t>
  </si>
  <si>
    <t xml:space="preserve">Logistic regression, regularization (Feature selection)</t>
  </si>
  <si>
    <t xml:space="preserve">(Feature reduction) Required math for PCA, Regularization, NaiveBayes classifier</t>
  </si>
  <si>
    <t xml:space="preserve">Clustering; hierarchical and Kmeans</t>
  </si>
  <si>
    <t xml:space="preserve">Association rules;  Prism algo, Apriori, FP tree</t>
  </si>
  <si>
    <t xml:space="preserve">Dr. Manoj Chinnkotla</t>
  </si>
  <si>
    <t xml:space="preserve">Decision trees</t>
  </si>
  <si>
    <t xml:space="preserve">2 - (7302c)</t>
  </si>
  <si>
    <t xml:space="preserve">Ensemble technique: RF, GBM, SVM</t>
  </si>
  <si>
    <t xml:space="preserve">CSE 7124c</t>
  </si>
  <si>
    <t xml:space="preserve">Foundations of Text Mining and Search</t>
  </si>
  <si>
    <t xml:space="preserve">Text mining - TF-IDF, Matrix factorization, SVD</t>
  </si>
  <si>
    <t xml:space="preserve">Case study analysis, GD, Presentation on topics covered until then</t>
  </si>
  <si>
    <t xml:space="preserve">MiTH : Scholarship exam  (12th and 13th Aug 2017)</t>
  </si>
  <si>
    <t xml:space="preserve">SVD, Text classification and applications</t>
  </si>
  <si>
    <t xml:space="preserve">ANN</t>
  </si>
  <si>
    <t xml:space="preserve">MS, GA</t>
  </si>
  <si>
    <t xml:space="preserve">Deep learning</t>
  </si>
  <si>
    <t xml:space="preserve">Dr. Dakshinamurthy Kolluru</t>
  </si>
  <si>
    <t xml:space="preserve">3 -(7305c)</t>
  </si>
  <si>
    <t xml:space="preserve">Revision of Ensemble topics. Case analysis ad presentation</t>
  </si>
  <si>
    <t xml:space="preserve">RNN, LSTM, Architecting AI solutions</t>
  </si>
  <si>
    <t xml:space="preserve">Revision of ML and AI topics</t>
  </si>
  <si>
    <t xml:space="preserve">Revision of AI topics. Thorough testing on programming skills</t>
  </si>
  <si>
    <t xml:space="preserve">4- (7321c)</t>
  </si>
  <si>
    <t xml:space="preserve">Case study analysis, GD, Presentation. (AI topics)</t>
  </si>
  <si>
    <t xml:space="preserve">Study break (30th Sep, 1st Oct 2017)</t>
  </si>
  <si>
    <t xml:space="preserve">Revision</t>
  </si>
  <si>
    <t xml:space="preserve">Revision of topics</t>
  </si>
  <si>
    <t xml:space="preserve">Markovmodels, page Rank algorithm</t>
  </si>
  <si>
    <t xml:space="preserve">(2 hrs lecture + 2 hrs lab)</t>
  </si>
  <si>
    <t xml:space="preserve">5 - (7322c)</t>
  </si>
  <si>
    <t xml:space="preserve">PHD: Hackathon</t>
  </si>
  <si>
    <t xml:space="preserve">Day 49</t>
  </si>
  <si>
    <t xml:space="preserve">Day 50</t>
  </si>
  <si>
    <t xml:space="preserve">Study break ( 24th and 25th June 2017)</t>
  </si>
  <si>
    <t xml:space="preserve">(Feature reduction) Required math for PCA. PCA. Regularization; Naïve Bayes</t>
  </si>
  <si>
    <t xml:space="preserve">Dr. Narayana Darapaneni</t>
  </si>
  <si>
    <t xml:space="preserve">Dr. Manoj Duse</t>
  </si>
  <si>
    <t xml:space="preserve">Introduction to Text mining, TFIDF, SVD</t>
  </si>
  <si>
    <t xml:space="preserve">Page rank(1 hrs), Text classification and Basics of Sentiment analysis</t>
  </si>
  <si>
    <t xml:space="preserve">SVM + RF</t>
  </si>
  <si>
    <t xml:space="preserve">Case study analysis, GD, Presentation</t>
  </si>
  <si>
    <t xml:space="preserve">Linear Programming (4 hrs)</t>
  </si>
  <si>
    <t xml:space="preserve"> MS, GA</t>
  </si>
  <si>
    <t xml:space="preserve">Case study analysis, GD, Presentation. Testing R/Python programming skills</t>
  </si>
  <si>
    <t xml:space="preserve">Study break (30th Sep and 1st Oct 2017)</t>
  </si>
  <si>
    <t xml:space="preserve">GBM (2 hrs),</t>
  </si>
  <si>
    <t xml:space="preserve">Test in R and Data preprocessing</t>
  </si>
  <si>
    <t xml:space="preserve">Test in Python</t>
  </si>
  <si>
    <t xml:space="preserve">Study break (12th and 13th Aug 2017)</t>
  </si>
  <si>
    <t xml:space="preserve">Introduction to supervised methods. Naïve Bayes Classifier, Introduction to Linear regression</t>
  </si>
  <si>
    <t xml:space="preserve">(Feature reduction) Required math for PCA. PCA. Introduction to Time series</t>
  </si>
  <si>
    <t xml:space="preserve">Study break (30th Sep - 1st Oct 2017)</t>
  </si>
  <si>
    <t xml:space="preserve">3 - (7212c)</t>
  </si>
  <si>
    <t xml:space="preserve">Case study analysis on all the ML, GD, Presentation on topics covered until then</t>
  </si>
  <si>
    <t xml:space="preserve">Ensemble technique: RF, SVM</t>
  </si>
  <si>
    <t xml:space="preserve">GBM  (2 hrs). Architecting ML solutions (2 hrs)</t>
  </si>
  <si>
    <t xml:space="preserve">Deep learning, CNN</t>
  </si>
  <si>
    <t xml:space="preserve">MiTH</t>
  </si>
  <si>
    <t xml:space="preserve">Scholarship Exam</t>
  </si>
  <si>
    <t xml:space="preserve">Dr. Kishore Konda &amp; Data Scientists</t>
  </si>
  <si>
    <t xml:space="preserve">4 - (7305c)</t>
  </si>
  <si>
    <t xml:space="preserve">RNN, LSTM</t>
  </si>
  <si>
    <t xml:space="preserve">MS, GA, architecting AI solutions</t>
  </si>
  <si>
    <t xml:space="preserve">Guest Lecture</t>
  </si>
  <si>
    <t xml:space="preserve">Study break (13th and 14th Jan 2018)</t>
  </si>
  <si>
    <t xml:space="preserve">30  Rotes</t>
  </si>
  <si>
    <t xml:space="preserve">6 Cutes</t>
  </si>
  <si>
    <t xml:space="preserve">1 phd - 4 days </t>
  </si>
  <si>
    <t xml:space="preserve">1 Myth - 2 days </t>
  </si>
  <si>
    <t xml:space="preserve">3 study breaks </t>
  </si>
  <si>
    <t xml:space="preserve">Lab Topics</t>
  </si>
  <si>
    <t xml:space="preserve">Study break( 26th and 27th Aug 2017)</t>
  </si>
  <si>
    <t xml:space="preserve">2pm-4pm: CUTe; 4:15pm - 6pm: Introduction to simple linear regression</t>
  </si>
  <si>
    <t xml:space="preserve">GBM and architecting ML solutions</t>
  </si>
  <si>
    <t xml:space="preserve">Case study analysis, GD, Presentation on topics covered until then. Exam to test R and Python programming skills</t>
  </si>
  <si>
    <t xml:space="preserve">Dr. Parag &amp; Data Scientists</t>
  </si>
  <si>
    <t xml:space="preserve">RNN, LSTM, architecting AI solutions</t>
  </si>
  <si>
    <t xml:space="preserve">Study break (16th and 17th Dec 2017)</t>
  </si>
  <si>
    <t xml:space="preserve">Orientation and Introduction to R</t>
  </si>
  <si>
    <t xml:space="preserve">Basic data visualization. Introduction to Python. Begin with Data preprocessing</t>
  </si>
  <si>
    <t xml:space="preserve">Test in R  </t>
  </si>
  <si>
    <t xml:space="preserve">Preprocessing steps in R. Home work:  repeat in Python</t>
  </si>
  <si>
    <t xml:space="preserve">1 - (7212c)</t>
  </si>
  <si>
    <t xml:space="preserve">Thorough test on their data preprocessing and programming skills</t>
  </si>
  <si>
    <t xml:space="preserve">Association rules, Apriori; CART, C50 Decision Trees</t>
  </si>
  <si>
    <t xml:space="preserve">Case study analysis on all the topics in this module</t>
  </si>
  <si>
    <t xml:space="preserve">Ensemble technique: RF,GBM</t>
  </si>
  <si>
    <t xml:space="preserve">SVM,  architecting ML solutions</t>
  </si>
  <si>
    <t xml:space="preserve">3 - (7305c)</t>
  </si>
  <si>
    <t xml:space="preserve">MS, GA,architecting AI solutions</t>
  </si>
  <si>
    <t xml:space="preserve">Study Break (13th and 14th Jan 2018)</t>
  </si>
  <si>
    <t xml:space="preserve">Deep Learning</t>
  </si>
  <si>
    <t xml:space="preserve">Case study analysis on all the AI topics and presentation</t>
  </si>
  <si>
    <t xml:space="preserve">Orientation and Introduction to python</t>
  </si>
  <si>
    <t xml:space="preserve">Preprocessing steps in R and Python</t>
  </si>
  <si>
    <t xml:space="preserve">GBM,  architecting ML solutions</t>
  </si>
  <si>
    <t xml:space="preserve">Dr. Parag Mantri &amp; Data Scientists</t>
  </si>
  <si>
    <t xml:space="preserve">Orientation and introduction to R</t>
  </si>
  <si>
    <t xml:space="preserve">Python intro</t>
  </si>
  <si>
    <t xml:space="preserve">Introduction to supervised methods and unsupervised methods. Clustering; Hierarchical; Kmeans</t>
  </si>
  <si>
    <t xml:space="preserve">Study Break (11th and 12th Nov 2017)</t>
  </si>
  <si>
    <t xml:space="preserve">Association rules, Apriori; PCA</t>
  </si>
  <si>
    <t xml:space="preserve">Summary of stats module, introduction to simple linear regression</t>
  </si>
  <si>
    <t xml:space="preserve">Naïve Bayes,  Intro to Time series</t>
  </si>
  <si>
    <t xml:space="preserve">KNN; Collaborative Filtering</t>
  </si>
  <si>
    <t xml:space="preserve">CART, C50 DT, SVM</t>
  </si>
  <si>
    <t xml:space="preserve">RF, GBM, architecting ML solutions</t>
  </si>
  <si>
    <t xml:space="preserve">Class cancelled</t>
  </si>
  <si>
    <t xml:space="preserve">Dr. Praphul &amp; Data Scientists</t>
  </si>
  <si>
    <t xml:space="preserve">Dr. Anand Narsimhamurthy</t>
  </si>
  <si>
    <t xml:space="preserve">Dr. Anand Lakshmanan</t>
  </si>
  <si>
    <t xml:space="preserve">postponed topic</t>
  </si>
  <si>
    <t xml:space="preserve">Dr. Dakshinamurthy Kolluru &amp; Dr. Anand Narsimhamurthy</t>
  </si>
  <si>
    <t xml:space="preserve">Data Scientist</t>
  </si>
  <si>
    <t xml:space="preserve">4 - (7321c) </t>
  </si>
  <si>
    <t xml:space="preserve">Study Break (18th Mar 2018)</t>
  </si>
  <si>
    <t xml:space="preserve">Introduction to ML; Clustering</t>
  </si>
  <si>
    <t xml:space="preserve">Naïve Bayes; Introduction to simple linear regression</t>
  </si>
  <si>
    <t xml:space="preserve">Full Day Lab</t>
  </si>
  <si>
    <t xml:space="preserve">Study Break (13th and 14th Jan-18)</t>
  </si>
  <si>
    <t xml:space="preserve">Time Series</t>
  </si>
  <si>
    <t xml:space="preserve">class which was missed </t>
  </si>
  <si>
    <t xml:space="preserve">KNN + CF</t>
  </si>
  <si>
    <t xml:space="preserve">SVM; Ensemble methods: RF</t>
  </si>
  <si>
    <t xml:space="preserve">Dr. Manoj Duse &amp; Data Scientists</t>
  </si>
  <si>
    <t xml:space="preserve">Dr. Rohit Lotlikar</t>
  </si>
  <si>
    <t xml:space="preserve">Study Break (17th and 18th Mar 2018)</t>
  </si>
  <si>
    <t xml:space="preserve">GBM, architecting ML solutions</t>
  </si>
  <si>
    <t xml:space="preserve">Study Break (12th May 2018)</t>
  </si>
  <si>
    <t xml:space="preserve">Study break (13th 14th Jan-18)</t>
  </si>
  <si>
    <t xml:space="preserve">CSE 7120c + Guest lecture</t>
  </si>
  <si>
    <t xml:space="preserve">Guest lecture topic: Applications of Cognitive Computing and Data Science</t>
  </si>
  <si>
    <t xml:space="preserve">Study Break (17th and 18th 2018)</t>
  </si>
  <si>
    <t xml:space="preserve">Advanced commands in R, Begin with Data preprocessing</t>
  </si>
  <si>
    <t xml:space="preserve">Data preprocessing in Python and any advanced commands</t>
  </si>
  <si>
    <t xml:space="preserve">Prob.distributions; CentralT, Mdisp</t>
  </si>
  <si>
    <t xml:space="preserve">Study break (13th-14th Jan-18)</t>
  </si>
  <si>
    <t xml:space="preserve">Introduction to supervised methods.Introduction to Linear regression</t>
  </si>
  <si>
    <t xml:space="preserve">Logistic regression, regularization (Feature selection); </t>
  </si>
  <si>
    <t xml:space="preserve">(Feature reduction) Required math for PCA. PCA. Naïve Bayes. Introduction to Time series</t>
  </si>
  <si>
    <t xml:space="preserve">Dr. Parag  &amp; Data Scientists</t>
  </si>
  <si>
    <t xml:space="preserve">Multiple linear regression. (Feature selection: StepAIC, VIF), Naïve Bayes</t>
  </si>
  <si>
    <t xml:space="preserve">Logistic regression, ROC, Gain Chart, Lift charts, Bias variance Trade off</t>
  </si>
  <si>
    <t xml:space="preserve">Study break (17th and 18th Mar 2018)</t>
  </si>
  <si>
    <t xml:space="preserve">(Feature reduction) Required math for PCA. PCA, regularisation, Introduction to Time series</t>
  </si>
  <si>
    <t xml:space="preserve">Study Break (12th May and 13th May 2018)</t>
  </si>
  <si>
    <t xml:space="preserve">Applying ML to Big Data Using Hadoop and Spark Ecosystem</t>
  </si>
  <si>
    <t xml:space="preserve">Study Break (16th and 17th June 2018)</t>
  </si>
  <si>
    <t xml:space="preserve">Dr. Prasad Deshpande </t>
  </si>
  <si>
    <t xml:space="preserve">Introduction to supervised methods, Linear regression</t>
  </si>
  <si>
    <t xml:space="preserve">Logistic regression </t>
  </si>
  <si>
    <t xml:space="preserve">PCA, Regularization and Naive Bayes Classifier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</si>
</sst>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8497B0"/>
        <bgColor rgb="FF8DB4E3"/>
      </patternFill>
    </fill>
    <fill>
      <patternFill patternType="solid">
        <fgColor rgb="FF4472C4"/>
        <bgColor rgb="FF666699"/>
      </patternFill>
    </fill>
    <fill>
      <patternFill patternType="solid">
        <fgColor rgb="FFDBEEF3"/>
        <bgColor rgb="FFDEEBF7"/>
      </patternFill>
    </fill>
    <fill>
      <patternFill patternType="solid">
        <fgColor rgb="FFFDE9D9"/>
        <bgColor rgb="FFFBE5D6"/>
      </patternFill>
    </fill>
    <fill>
      <patternFill patternType="solid">
        <fgColor rgb="FFE5E0EC"/>
        <bgColor rgb="FFDAE3F3"/>
      </patternFill>
    </fill>
    <fill>
      <patternFill patternType="solid">
        <fgColor rgb="FFEAF1DD"/>
        <bgColor rgb="FFE2F0D9"/>
      </patternFill>
    </fill>
    <fill>
      <patternFill patternType="solid">
        <fgColor rgb="FF8DB4E3"/>
        <bgColor rgb="FF9DC3E6"/>
      </patternFill>
    </fill>
    <fill>
      <patternFill patternType="solid">
        <fgColor rgb="FFFFE699"/>
        <bgColor rgb="FFFFD966"/>
      </patternFill>
    </fill>
    <fill>
      <patternFill patternType="solid">
        <fgColor rgb="FFDEEBF7"/>
        <bgColor rgb="FFDBEEF3"/>
      </patternFill>
    </fill>
    <fill>
      <patternFill patternType="solid">
        <fgColor rgb="FFFBE5D6"/>
        <bgColor rgb="FFFDE9D9"/>
      </patternFill>
    </fill>
    <fill>
      <patternFill patternType="solid">
        <fgColor rgb="FFE2F0D9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F8CBAD"/>
        <bgColor rgb="FFFFE699"/>
      </patternFill>
    </fill>
    <fill>
      <patternFill patternType="solid">
        <fgColor rgb="FF9DC3E6"/>
        <bgColor rgb="FF8DB4E3"/>
      </patternFill>
    </fill>
    <fill>
      <patternFill patternType="solid">
        <fgColor rgb="FFFFD966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C9C9C9"/>
      </patternFill>
    </fill>
    <fill>
      <patternFill patternType="solid">
        <fgColor rgb="FFF2F2F2"/>
        <bgColor rgb="FFEAF1DD"/>
      </patternFill>
    </fill>
    <fill>
      <patternFill patternType="solid">
        <fgColor rgb="FFDAE3F3"/>
        <bgColor rgb="FFDEEBF7"/>
      </patternFill>
    </fill>
    <fill>
      <patternFill patternType="solid">
        <fgColor rgb="FFC00000"/>
        <bgColor rgb="FFFF0000"/>
      </patternFill>
    </fill>
    <fill>
      <patternFill patternType="solid">
        <fgColor rgb="FFC9C9C9"/>
        <bgColor rgb="FFBFBFBF"/>
      </patternFill>
    </fill>
    <fill>
      <patternFill patternType="solid">
        <fgColor rgb="FF1F4E79"/>
        <bgColor rgb="FF003366"/>
      </patternFill>
    </fill>
    <fill>
      <patternFill patternType="solid">
        <fgColor rgb="FFADB9CA"/>
        <bgColor rgb="FFBFBFBF"/>
      </patternFill>
    </fill>
    <fill>
      <patternFill patternType="solid">
        <fgColor rgb="FFA9D18E"/>
        <bgColor rgb="FFC5E0B4"/>
      </patternFill>
    </fill>
    <fill>
      <patternFill patternType="solid">
        <fgColor rgb="FF00B0F0"/>
        <bgColor rgb="FF0070C0"/>
      </patternFill>
    </fill>
    <fill>
      <patternFill patternType="solid">
        <fgColor rgb="FF0070C0"/>
        <bgColor rgb="FF008080"/>
      </patternFill>
    </fill>
    <fill>
      <patternFill patternType="solid">
        <fgColor rgb="FFD9D9D9"/>
        <bgColor rgb="FFE5E0EC"/>
      </patternFill>
    </fill>
    <fill>
      <patternFill patternType="solid">
        <fgColor rgb="FFFFFF00"/>
        <bgColor rgb="FFFFD9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11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7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3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0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0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C00000"/>
      <rgbColor rgb="FF008000"/>
      <rgbColor rgb="FF000080"/>
      <rgbColor rgb="FF808000"/>
      <rgbColor rgb="FF800080"/>
      <rgbColor rgb="FF008080"/>
      <rgbColor rgb="FFBFBFBF"/>
      <rgbColor rgb="FFE5E0EC"/>
      <rgbColor rgb="FF8DB4E3"/>
      <rgbColor rgb="FF993366"/>
      <rgbColor rgb="FFEAF1DD"/>
      <rgbColor rgb="FFDBEEF3"/>
      <rgbColor rgb="FF660066"/>
      <rgbColor rgb="FFC9C9C9"/>
      <rgbColor rgb="FF0070C0"/>
      <rgbColor rgb="FFD9D9D9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B0F0"/>
      <rgbColor rgb="FFDEEBF7"/>
      <rgbColor rgb="FFE2F0D9"/>
      <rgbColor rgb="FFFFE699"/>
      <rgbColor rgb="FF9DC3E6"/>
      <rgbColor rgb="FFF4B183"/>
      <rgbColor rgb="FFADB9CA"/>
      <rgbColor rgb="FFF8CBAD"/>
      <rgbColor rgb="FF4472C4"/>
      <rgbColor rgb="FFDAE3F3"/>
      <rgbColor rgb="FFA9D18E"/>
      <rgbColor rgb="FFFFD966"/>
      <rgbColor rgb="FFFBE5D6"/>
      <rgbColor rgb="FFFDE9D9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6"/>
    <col collapsed="false" customWidth="true" hidden="false" outlineLevel="0" max="3" min="3" style="1" width="8.57"/>
    <col collapsed="false" customWidth="true" hidden="false" outlineLevel="0" max="4" min="4" style="1" width="8.14"/>
    <col collapsed="false" customWidth="true" hidden="false" outlineLevel="0" max="5" min="5" style="1" width="63.57"/>
    <col collapsed="false" customWidth="true" hidden="false" outlineLevel="0" max="6" min="6" style="1" width="24.15"/>
    <col collapsed="false" customWidth="true" hidden="false" outlineLevel="0" max="7" min="7" style="1" width="19.57"/>
    <col collapsed="false" customWidth="true" hidden="false" outlineLevel="0" max="8" min="8" style="1" width="7.43"/>
    <col collapsed="false" customWidth="true" hidden="false" outlineLevel="0" max="9" min="9" style="1" width="58.72"/>
    <col collapsed="false" customWidth="true" hidden="false" outlineLevel="0" max="1025" min="10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customFormat="false" ht="15" hidden="false" customHeight="false" outlineLevel="0" collapsed="false">
      <c r="A2" s="5" t="s">
        <v>9</v>
      </c>
      <c r="B2" s="5" t="s">
        <v>10</v>
      </c>
      <c r="C2" s="6" t="n">
        <v>41958</v>
      </c>
      <c r="D2" s="5" t="s">
        <v>11</v>
      </c>
      <c r="E2" s="5" t="s">
        <v>12</v>
      </c>
      <c r="F2" s="5" t="s">
        <v>13</v>
      </c>
      <c r="G2" s="7"/>
      <c r="H2" s="7"/>
      <c r="I2" s="8" t="s">
        <v>14</v>
      </c>
    </row>
    <row r="3" customFormat="false" ht="15" hidden="false" customHeight="false" outlineLevel="0" collapsed="false">
      <c r="A3" s="9" t="s">
        <v>15</v>
      </c>
      <c r="B3" s="9" t="s">
        <v>16</v>
      </c>
      <c r="C3" s="10" t="n">
        <f aca="false">C2+1</f>
        <v>41959</v>
      </c>
      <c r="D3" s="9" t="s">
        <v>17</v>
      </c>
      <c r="E3" s="9" t="s">
        <v>18</v>
      </c>
      <c r="F3" s="9" t="s">
        <v>19</v>
      </c>
      <c r="G3" s="7"/>
      <c r="H3" s="7"/>
      <c r="I3" s="11" t="s">
        <v>13</v>
      </c>
    </row>
    <row r="4" customFormat="false" ht="15" hidden="false" customHeight="false" outlineLevel="0" collapsed="false">
      <c r="A4" s="5" t="s">
        <v>9</v>
      </c>
      <c r="B4" s="5" t="s">
        <v>20</v>
      </c>
      <c r="C4" s="6" t="n">
        <f aca="false">C2+7</f>
        <v>41965</v>
      </c>
      <c r="D4" s="5" t="s">
        <v>11</v>
      </c>
      <c r="E4" s="5" t="s">
        <v>12</v>
      </c>
      <c r="F4" s="5" t="s">
        <v>13</v>
      </c>
      <c r="G4" s="7" t="s">
        <v>21</v>
      </c>
      <c r="H4" s="7"/>
      <c r="I4" s="12" t="s">
        <v>19</v>
      </c>
    </row>
    <row r="5" customFormat="false" ht="15" hidden="false" customHeight="false" outlineLevel="0" collapsed="false">
      <c r="A5" s="9" t="s">
        <v>15</v>
      </c>
      <c r="B5" s="9" t="s">
        <v>22</v>
      </c>
      <c r="C5" s="10" t="n">
        <f aca="false">C3+7</f>
        <v>41966</v>
      </c>
      <c r="D5" s="9" t="s">
        <v>17</v>
      </c>
      <c r="E5" s="9" t="s">
        <v>18</v>
      </c>
      <c r="F5" s="9" t="s">
        <v>19</v>
      </c>
      <c r="G5" s="7" t="s">
        <v>23</v>
      </c>
      <c r="H5" s="7"/>
      <c r="I5" s="13" t="s">
        <v>24</v>
      </c>
    </row>
    <row r="6" customFormat="false" ht="15" hidden="false" customHeight="false" outlineLevel="0" collapsed="false">
      <c r="A6" s="9" t="s">
        <v>9</v>
      </c>
      <c r="B6" s="9" t="s">
        <v>25</v>
      </c>
      <c r="C6" s="10" t="n">
        <f aca="false">C4+7</f>
        <v>41972</v>
      </c>
      <c r="D6" s="9" t="s">
        <v>17</v>
      </c>
      <c r="E6" s="9" t="s">
        <v>18</v>
      </c>
      <c r="F6" s="9" t="s">
        <v>19</v>
      </c>
      <c r="G6" s="7" t="s">
        <v>26</v>
      </c>
      <c r="H6" s="7"/>
      <c r="I6" s="14"/>
    </row>
    <row r="7" customFormat="false" ht="15" hidden="false" customHeight="false" outlineLevel="0" collapsed="false">
      <c r="A7" s="9" t="s">
        <v>15</v>
      </c>
      <c r="B7" s="9" t="s">
        <v>27</v>
      </c>
      <c r="C7" s="10" t="n">
        <f aca="false">C5+7</f>
        <v>41973</v>
      </c>
      <c r="D7" s="9" t="s">
        <v>28</v>
      </c>
      <c r="E7" s="9" t="s">
        <v>29</v>
      </c>
      <c r="F7" s="9" t="s">
        <v>19</v>
      </c>
      <c r="G7" s="7"/>
      <c r="H7" s="7"/>
      <c r="I7" s="14"/>
    </row>
    <row r="8" customFormat="false" ht="15" hidden="false" customHeight="false" outlineLevel="0" collapsed="false">
      <c r="A8" s="15" t="s">
        <v>30</v>
      </c>
      <c r="B8" s="15"/>
      <c r="C8" s="15"/>
      <c r="D8" s="15"/>
      <c r="E8" s="15"/>
      <c r="F8" s="15"/>
      <c r="G8" s="15"/>
      <c r="H8" s="15"/>
      <c r="I8" s="14"/>
    </row>
    <row r="9" customFormat="false" ht="15" hidden="false" customHeight="false" outlineLevel="0" collapsed="false">
      <c r="A9" s="5" t="s">
        <v>9</v>
      </c>
      <c r="B9" s="5" t="s">
        <v>31</v>
      </c>
      <c r="C9" s="6" t="n">
        <f aca="false">C6+14</f>
        <v>41986</v>
      </c>
      <c r="D9" s="5" t="s">
        <v>11</v>
      </c>
      <c r="E9" s="5" t="s">
        <v>12</v>
      </c>
      <c r="F9" s="5" t="s">
        <v>13</v>
      </c>
      <c r="G9" s="7" t="s">
        <v>32</v>
      </c>
      <c r="H9" s="7"/>
      <c r="I9" s="14"/>
    </row>
    <row r="10" customFormat="false" ht="15" hidden="false" customHeight="false" outlineLevel="0" collapsed="false">
      <c r="A10" s="9" t="s">
        <v>15</v>
      </c>
      <c r="B10" s="9" t="s">
        <v>33</v>
      </c>
      <c r="C10" s="10" t="n">
        <f aca="false">C7+14</f>
        <v>41987</v>
      </c>
      <c r="D10" s="9" t="s">
        <v>17</v>
      </c>
      <c r="E10" s="9" t="s">
        <v>18</v>
      </c>
      <c r="F10" s="9" t="s">
        <v>19</v>
      </c>
      <c r="G10" s="7" t="s">
        <v>34</v>
      </c>
      <c r="H10" s="14"/>
      <c r="I10" s="16"/>
    </row>
    <row r="11" customFormat="false" ht="15" hidden="false" customHeight="false" outlineLevel="0" collapsed="false">
      <c r="A11" s="17" t="s">
        <v>9</v>
      </c>
      <c r="B11" s="17" t="s">
        <v>35</v>
      </c>
      <c r="C11" s="18" t="n">
        <f aca="false">C9+7</f>
        <v>41993</v>
      </c>
      <c r="D11" s="17" t="s">
        <v>36</v>
      </c>
      <c r="E11" s="17" t="s">
        <v>37</v>
      </c>
      <c r="F11" s="17" t="s">
        <v>14</v>
      </c>
      <c r="G11" s="7" t="s">
        <v>38</v>
      </c>
      <c r="H11" s="7"/>
      <c r="I11" s="14"/>
    </row>
    <row r="12" customFormat="false" ht="15" hidden="false" customHeight="false" outlineLevel="0" collapsed="false">
      <c r="A12" s="5" t="s">
        <v>15</v>
      </c>
      <c r="B12" s="5" t="s">
        <v>39</v>
      </c>
      <c r="C12" s="6" t="n">
        <f aca="false">C10+7</f>
        <v>41994</v>
      </c>
      <c r="D12" s="5" t="s">
        <v>11</v>
      </c>
      <c r="E12" s="5" t="s">
        <v>12</v>
      </c>
      <c r="F12" s="5" t="s">
        <v>13</v>
      </c>
      <c r="G12" s="7" t="s">
        <v>40</v>
      </c>
      <c r="H12" s="16"/>
      <c r="I12" s="19"/>
    </row>
    <row r="13" customFormat="false" ht="15" hidden="false" customHeight="false" outlineLevel="0" collapsed="false">
      <c r="A13" s="5" t="s">
        <v>9</v>
      </c>
      <c r="B13" s="5" t="s">
        <v>41</v>
      </c>
      <c r="C13" s="6" t="n">
        <f aca="false">C11+7</f>
        <v>42000</v>
      </c>
      <c r="D13" s="5" t="s">
        <v>11</v>
      </c>
      <c r="E13" s="5" t="s">
        <v>12</v>
      </c>
      <c r="F13" s="5" t="s">
        <v>13</v>
      </c>
      <c r="G13" s="7" t="s">
        <v>42</v>
      </c>
      <c r="H13" s="7"/>
      <c r="I13" s="14"/>
    </row>
    <row r="14" customFormat="false" ht="15" hidden="false" customHeight="false" outlineLevel="0" collapsed="false">
      <c r="A14" s="17" t="s">
        <v>15</v>
      </c>
      <c r="B14" s="17" t="s">
        <v>43</v>
      </c>
      <c r="C14" s="18" t="n">
        <f aca="false">C12+7</f>
        <v>42001</v>
      </c>
      <c r="D14" s="17" t="s">
        <v>44</v>
      </c>
      <c r="E14" s="17" t="s">
        <v>45</v>
      </c>
      <c r="F14" s="17" t="s">
        <v>14</v>
      </c>
      <c r="G14" s="7"/>
      <c r="H14" s="7" t="s">
        <v>46</v>
      </c>
      <c r="I14" s="8" t="s">
        <v>47</v>
      </c>
    </row>
    <row r="15" customFormat="false" ht="15" hidden="false" customHeight="false" outlineLevel="0" collapsed="false">
      <c r="A15" s="5" t="s">
        <v>9</v>
      </c>
      <c r="B15" s="5" t="s">
        <v>48</v>
      </c>
      <c r="C15" s="6" t="n">
        <f aca="false">C13+7</f>
        <v>42007</v>
      </c>
      <c r="D15" s="5" t="s">
        <v>11</v>
      </c>
      <c r="E15" s="5" t="s">
        <v>12</v>
      </c>
      <c r="F15" s="5" t="s">
        <v>13</v>
      </c>
      <c r="G15" s="7" t="s">
        <v>49</v>
      </c>
      <c r="H15" s="7"/>
      <c r="I15" s="16"/>
    </row>
    <row r="16" customFormat="false" ht="15" hidden="false" customHeight="false" outlineLevel="0" collapsed="false">
      <c r="A16" s="17" t="s">
        <v>15</v>
      </c>
      <c r="B16" s="17" t="s">
        <v>50</v>
      </c>
      <c r="C16" s="18" t="n">
        <f aca="false">C14+7</f>
        <v>42008</v>
      </c>
      <c r="D16" s="17" t="s">
        <v>51</v>
      </c>
      <c r="E16" s="17" t="s">
        <v>52</v>
      </c>
      <c r="F16" s="17" t="s">
        <v>14</v>
      </c>
      <c r="G16" s="20" t="s">
        <v>53</v>
      </c>
      <c r="H16" s="7"/>
      <c r="I16" s="21" t="s">
        <v>54</v>
      </c>
    </row>
    <row r="17" customFormat="false" ht="15" hidden="false" customHeight="false" outlineLevel="0" collapsed="false">
      <c r="A17" s="5" t="s">
        <v>9</v>
      </c>
      <c r="B17" s="5" t="s">
        <v>55</v>
      </c>
      <c r="C17" s="6" t="n">
        <f aca="false">C15+7</f>
        <v>42014</v>
      </c>
      <c r="D17" s="5" t="s">
        <v>11</v>
      </c>
      <c r="E17" s="5" t="s">
        <v>12</v>
      </c>
      <c r="F17" s="5" t="s">
        <v>13</v>
      </c>
      <c r="G17" s="7" t="s">
        <v>56</v>
      </c>
      <c r="H17" s="7"/>
      <c r="I17" s="16"/>
    </row>
    <row r="18" customFormat="false" ht="15" hidden="false" customHeight="false" outlineLevel="0" collapsed="false">
      <c r="A18" s="17" t="s">
        <v>15</v>
      </c>
      <c r="B18" s="17" t="s">
        <v>57</v>
      </c>
      <c r="C18" s="18" t="n">
        <f aca="false">C16+7</f>
        <v>42015</v>
      </c>
      <c r="D18" s="17" t="s">
        <v>51</v>
      </c>
      <c r="E18" s="17" t="s">
        <v>52</v>
      </c>
      <c r="F18" s="17" t="s">
        <v>14</v>
      </c>
      <c r="G18" s="7" t="s">
        <v>58</v>
      </c>
      <c r="H18" s="7"/>
      <c r="I18" s="21" t="s">
        <v>59</v>
      </c>
    </row>
    <row r="19" customFormat="false" ht="15" hidden="false" customHeight="false" outlineLevel="0" collapsed="false">
      <c r="A19" s="5" t="s">
        <v>9</v>
      </c>
      <c r="B19" s="5" t="s">
        <v>60</v>
      </c>
      <c r="C19" s="6" t="n">
        <f aca="false">C17+7</f>
        <v>42021</v>
      </c>
      <c r="D19" s="5" t="s">
        <v>11</v>
      </c>
      <c r="E19" s="5" t="s">
        <v>12</v>
      </c>
      <c r="F19" s="5" t="s">
        <v>13</v>
      </c>
      <c r="G19" s="7" t="s">
        <v>61</v>
      </c>
      <c r="H19" s="7"/>
      <c r="I19" s="16"/>
    </row>
    <row r="20" customFormat="false" ht="15" hidden="false" customHeight="false" outlineLevel="0" collapsed="false">
      <c r="A20" s="22" t="s">
        <v>15</v>
      </c>
      <c r="B20" s="22" t="s">
        <v>62</v>
      </c>
      <c r="C20" s="23" t="n">
        <f aca="false">C18+7</f>
        <v>42022</v>
      </c>
      <c r="D20" s="24" t="s">
        <v>63</v>
      </c>
      <c r="E20" s="24" t="s">
        <v>11</v>
      </c>
      <c r="F20" s="22"/>
      <c r="G20" s="16"/>
      <c r="H20" s="20" t="s">
        <v>64</v>
      </c>
      <c r="I20" s="14"/>
    </row>
    <row r="21" customFormat="false" ht="15" hidden="false" customHeight="false" outlineLevel="0" collapsed="false">
      <c r="A21" s="22" t="s">
        <v>9</v>
      </c>
      <c r="B21" s="22" t="s">
        <v>65</v>
      </c>
      <c r="C21" s="23" t="n">
        <f aca="false">C19+7</f>
        <v>42028</v>
      </c>
      <c r="D21" s="24" t="s">
        <v>63</v>
      </c>
      <c r="E21" s="24" t="s">
        <v>51</v>
      </c>
      <c r="F21" s="22"/>
      <c r="G21" s="16"/>
      <c r="H21" s="25"/>
      <c r="I21" s="21" t="s">
        <v>66</v>
      </c>
    </row>
    <row r="22" customFormat="false" ht="15" hidden="false" customHeight="false" outlineLevel="0" collapsed="false">
      <c r="A22" s="17" t="s">
        <v>15</v>
      </c>
      <c r="B22" s="17" t="s">
        <v>67</v>
      </c>
      <c r="C22" s="18" t="n">
        <f aca="false">C20+7</f>
        <v>42029</v>
      </c>
      <c r="D22" s="17" t="s">
        <v>68</v>
      </c>
      <c r="E22" s="17" t="s">
        <v>69</v>
      </c>
      <c r="F22" s="17" t="s">
        <v>14</v>
      </c>
      <c r="G22" s="21"/>
      <c r="H22" s="21"/>
      <c r="I22" s="21" t="s">
        <v>70</v>
      </c>
    </row>
    <row r="23" customFormat="false" ht="15" hidden="false" customHeight="false" outlineLevel="0" collapsed="false">
      <c r="A23" s="5" t="s">
        <v>9</v>
      </c>
      <c r="B23" s="5" t="s">
        <v>71</v>
      </c>
      <c r="C23" s="26" t="n">
        <f aca="false">C19+14</f>
        <v>42035</v>
      </c>
      <c r="D23" s="5" t="s">
        <v>11</v>
      </c>
      <c r="E23" s="5" t="s">
        <v>12</v>
      </c>
      <c r="F23" s="5" t="s">
        <v>13</v>
      </c>
      <c r="G23" s="7" t="s">
        <v>72</v>
      </c>
      <c r="H23" s="7"/>
      <c r="I23" s="16"/>
    </row>
    <row r="24" customFormat="false" ht="15" hidden="false" customHeight="false" outlineLevel="0" collapsed="false">
      <c r="A24" s="17" t="s">
        <v>15</v>
      </c>
      <c r="B24" s="17" t="s">
        <v>73</v>
      </c>
      <c r="C24" s="18" t="n">
        <f aca="false">C20+14</f>
        <v>42036</v>
      </c>
      <c r="D24" s="17" t="s">
        <v>51</v>
      </c>
      <c r="E24" s="17" t="s">
        <v>52</v>
      </c>
      <c r="F24" s="17" t="s">
        <v>14</v>
      </c>
      <c r="G24" s="7" t="s">
        <v>74</v>
      </c>
      <c r="H24" s="7"/>
      <c r="I24" s="8" t="s">
        <v>75</v>
      </c>
    </row>
    <row r="25" customFormat="false" ht="15" hidden="false" customHeight="false" outlineLevel="0" collapsed="false">
      <c r="A25" s="17" t="s">
        <v>9</v>
      </c>
      <c r="B25" s="17" t="s">
        <v>76</v>
      </c>
      <c r="C25" s="18" t="n">
        <f aca="false">C23+7</f>
        <v>42042</v>
      </c>
      <c r="D25" s="17" t="s">
        <v>51</v>
      </c>
      <c r="E25" s="17" t="s">
        <v>52</v>
      </c>
      <c r="F25" s="17" t="s">
        <v>14</v>
      </c>
      <c r="G25" s="7" t="s">
        <v>77</v>
      </c>
      <c r="H25" s="7"/>
      <c r="I25" s="8" t="s">
        <v>78</v>
      </c>
    </row>
    <row r="26" customFormat="false" ht="15" hidden="false" customHeight="false" outlineLevel="0" collapsed="false">
      <c r="A26" s="5" t="s">
        <v>15</v>
      </c>
      <c r="B26" s="5" t="s">
        <v>79</v>
      </c>
      <c r="C26" s="26" t="n">
        <f aca="false">C24+7</f>
        <v>42043</v>
      </c>
      <c r="D26" s="5" t="s">
        <v>80</v>
      </c>
      <c r="E26" s="5" t="s">
        <v>81</v>
      </c>
      <c r="F26" s="5" t="s">
        <v>13</v>
      </c>
      <c r="G26" s="7" t="s">
        <v>82</v>
      </c>
      <c r="H26" s="7"/>
      <c r="I26" s="16"/>
    </row>
    <row r="27" customFormat="false" ht="15" hidden="false" customHeight="false" outlineLevel="0" collapsed="false">
      <c r="A27" s="5" t="s">
        <v>9</v>
      </c>
      <c r="B27" s="27" t="s">
        <v>83</v>
      </c>
      <c r="C27" s="26" t="n">
        <f aca="false">C25+7</f>
        <v>42049</v>
      </c>
      <c r="D27" s="5" t="s">
        <v>80</v>
      </c>
      <c r="E27" s="5" t="s">
        <v>81</v>
      </c>
      <c r="F27" s="5" t="s">
        <v>13</v>
      </c>
      <c r="G27" s="7" t="s">
        <v>84</v>
      </c>
      <c r="H27" s="7"/>
      <c r="I27" s="14"/>
    </row>
    <row r="28" customFormat="false" ht="15" hidden="false" customHeight="false" outlineLevel="0" collapsed="false">
      <c r="A28" s="22" t="s">
        <v>15</v>
      </c>
      <c r="B28" s="22" t="s">
        <v>85</v>
      </c>
      <c r="C28" s="23" t="n">
        <f aca="false">C26+7</f>
        <v>42050</v>
      </c>
      <c r="D28" s="24" t="s">
        <v>63</v>
      </c>
      <c r="E28" s="24" t="s">
        <v>86</v>
      </c>
      <c r="F28" s="22"/>
      <c r="G28" s="7"/>
      <c r="H28" s="7" t="s">
        <v>87</v>
      </c>
      <c r="I28" s="16"/>
    </row>
    <row r="29" customFormat="false" ht="15" hidden="false" customHeight="false" outlineLevel="0" collapsed="false">
      <c r="A29" s="27" t="s">
        <v>9</v>
      </c>
      <c r="B29" s="5" t="s">
        <v>88</v>
      </c>
      <c r="C29" s="28" t="n">
        <f aca="false">C27+7</f>
        <v>42056</v>
      </c>
      <c r="D29" s="5" t="s">
        <v>80</v>
      </c>
      <c r="E29" s="27" t="s">
        <v>81</v>
      </c>
      <c r="F29" s="5" t="s">
        <v>13</v>
      </c>
      <c r="G29" s="7"/>
      <c r="H29" s="20" t="s">
        <v>89</v>
      </c>
      <c r="I29" s="21" t="s">
        <v>90</v>
      </c>
    </row>
    <row r="30" customFormat="false" ht="15" hidden="false" customHeight="false" outlineLevel="0" collapsed="false">
      <c r="A30" s="17" t="s">
        <v>15</v>
      </c>
      <c r="B30" s="17" t="s">
        <v>91</v>
      </c>
      <c r="C30" s="18" t="n">
        <f aca="false">C28+7</f>
        <v>42057</v>
      </c>
      <c r="D30" s="17" t="s">
        <v>51</v>
      </c>
      <c r="E30" s="17" t="s">
        <v>52</v>
      </c>
      <c r="F30" s="17" t="s">
        <v>14</v>
      </c>
      <c r="G30" s="7" t="s">
        <v>92</v>
      </c>
      <c r="H30" s="7"/>
      <c r="I30" s="21" t="s">
        <v>93</v>
      </c>
    </row>
    <row r="31" customFormat="false" ht="15" hidden="false" customHeight="false" outlineLevel="0" collapsed="false">
      <c r="A31" s="5" t="s">
        <v>9</v>
      </c>
      <c r="B31" s="5" t="s">
        <v>94</v>
      </c>
      <c r="C31" s="26" t="n">
        <f aca="false">C29+7</f>
        <v>42063</v>
      </c>
      <c r="D31" s="5" t="s">
        <v>51</v>
      </c>
      <c r="E31" s="5" t="s">
        <v>52</v>
      </c>
      <c r="F31" s="5" t="s">
        <v>13</v>
      </c>
      <c r="G31" s="7" t="s">
        <v>95</v>
      </c>
      <c r="H31" s="7"/>
      <c r="I31" s="21" t="s">
        <v>96</v>
      </c>
    </row>
    <row r="32" customFormat="false" ht="15" hidden="false" customHeight="false" outlineLevel="0" collapsed="false">
      <c r="A32" s="22" t="s">
        <v>15</v>
      </c>
      <c r="B32" s="22" t="s">
        <v>97</v>
      </c>
      <c r="C32" s="23" t="n">
        <f aca="false">C30+7</f>
        <v>42064</v>
      </c>
      <c r="D32" s="24" t="s">
        <v>63</v>
      </c>
      <c r="E32" s="24" t="s">
        <v>98</v>
      </c>
      <c r="F32" s="22"/>
      <c r="G32" s="7"/>
      <c r="H32" s="7" t="s">
        <v>99</v>
      </c>
      <c r="I32" s="16"/>
    </row>
    <row r="33" customFormat="false" ht="15" hidden="false" customHeight="false" outlineLevel="0" collapsed="false">
      <c r="A33" s="5" t="s">
        <v>9</v>
      </c>
      <c r="B33" s="5" t="s">
        <v>100</v>
      </c>
      <c r="C33" s="26" t="n">
        <f aca="false">C31+7</f>
        <v>42070</v>
      </c>
      <c r="D33" s="5" t="s">
        <v>101</v>
      </c>
      <c r="E33" s="5" t="s">
        <v>102</v>
      </c>
      <c r="F33" s="5" t="s">
        <v>13</v>
      </c>
      <c r="G33" s="7" t="s">
        <v>103</v>
      </c>
      <c r="H33" s="7"/>
      <c r="I33" s="21" t="s">
        <v>104</v>
      </c>
    </row>
    <row r="34" customFormat="false" ht="15" hidden="false" customHeight="false" outlineLevel="0" collapsed="false">
      <c r="A34" s="17" t="s">
        <v>15</v>
      </c>
      <c r="B34" s="17" t="s">
        <v>105</v>
      </c>
      <c r="C34" s="29" t="n">
        <f aca="false">C32+7</f>
        <v>42071</v>
      </c>
      <c r="D34" s="17" t="s">
        <v>51</v>
      </c>
      <c r="E34" s="17" t="s">
        <v>106</v>
      </c>
      <c r="F34" s="17" t="s">
        <v>14</v>
      </c>
      <c r="G34" s="7" t="s">
        <v>107</v>
      </c>
      <c r="H34" s="7"/>
      <c r="I34" s="21" t="s">
        <v>108</v>
      </c>
    </row>
    <row r="35" customFormat="false" ht="15" hidden="false" customHeight="false" outlineLevel="0" collapsed="false">
      <c r="A35" s="5" t="s">
        <v>9</v>
      </c>
      <c r="B35" s="5" t="s">
        <v>109</v>
      </c>
      <c r="C35" s="26" t="n">
        <f aca="false">C33+7</f>
        <v>42077</v>
      </c>
      <c r="D35" s="5" t="s">
        <v>101</v>
      </c>
      <c r="E35" s="5" t="s">
        <v>102</v>
      </c>
      <c r="F35" s="5" t="s">
        <v>13</v>
      </c>
      <c r="G35" s="7" t="s">
        <v>110</v>
      </c>
      <c r="H35" s="7"/>
      <c r="I35" s="21" t="s">
        <v>111</v>
      </c>
    </row>
    <row r="36" customFormat="false" ht="15" hidden="false" customHeight="false" outlineLevel="0" collapsed="false">
      <c r="A36" s="17" t="s">
        <v>15</v>
      </c>
      <c r="B36" s="17" t="s">
        <v>112</v>
      </c>
      <c r="C36" s="29" t="n">
        <f aca="false">C34+7</f>
        <v>42078</v>
      </c>
      <c r="D36" s="17" t="s">
        <v>101</v>
      </c>
      <c r="E36" s="17" t="s">
        <v>102</v>
      </c>
      <c r="F36" s="17" t="s">
        <v>14</v>
      </c>
      <c r="G36" s="7" t="s">
        <v>113</v>
      </c>
      <c r="H36" s="7"/>
      <c r="I36" s="21" t="s">
        <v>114</v>
      </c>
    </row>
    <row r="37" customFormat="false" ht="15" hidden="false" customHeight="false" outlineLevel="0" collapsed="false">
      <c r="A37" s="15" t="s">
        <v>115</v>
      </c>
      <c r="B37" s="15"/>
      <c r="C37" s="15"/>
      <c r="D37" s="15"/>
      <c r="E37" s="15"/>
      <c r="F37" s="15"/>
      <c r="G37" s="15"/>
      <c r="H37" s="15"/>
      <c r="I37" s="14"/>
    </row>
    <row r="38" customFormat="false" ht="15" hidden="false" customHeight="false" outlineLevel="0" collapsed="false">
      <c r="A38" s="30" t="s">
        <v>9</v>
      </c>
      <c r="B38" s="30" t="s">
        <v>116</v>
      </c>
      <c r="C38" s="31" t="n">
        <f aca="false">C35+14</f>
        <v>42091</v>
      </c>
      <c r="D38" s="30" t="s">
        <v>101</v>
      </c>
      <c r="E38" s="30" t="s">
        <v>102</v>
      </c>
      <c r="F38" s="30" t="s">
        <v>24</v>
      </c>
      <c r="G38" s="7" t="s">
        <v>117</v>
      </c>
      <c r="H38" s="16"/>
      <c r="I38" s="21" t="s">
        <v>118</v>
      </c>
    </row>
    <row r="39" customFormat="false" ht="15" hidden="false" customHeight="false" outlineLevel="0" collapsed="false">
      <c r="A39" s="22" t="s">
        <v>15</v>
      </c>
      <c r="B39" s="22" t="s">
        <v>119</v>
      </c>
      <c r="C39" s="23" t="n">
        <f aca="false">C36+14</f>
        <v>42092</v>
      </c>
      <c r="D39" s="24" t="s">
        <v>63</v>
      </c>
      <c r="E39" s="24" t="s">
        <v>120</v>
      </c>
      <c r="F39" s="22"/>
      <c r="H39" s="7" t="s">
        <v>121</v>
      </c>
      <c r="I39" s="16"/>
    </row>
    <row r="40" customFormat="false" ht="15" hidden="false" customHeight="false" outlineLevel="0" collapsed="false">
      <c r="A40" s="22" t="s">
        <v>9</v>
      </c>
      <c r="B40" s="22" t="s">
        <v>122</v>
      </c>
      <c r="C40" s="23" t="n">
        <f aca="false">C38+7</f>
        <v>42098</v>
      </c>
      <c r="D40" s="24" t="s">
        <v>63</v>
      </c>
      <c r="E40" s="24" t="s">
        <v>101</v>
      </c>
      <c r="F40" s="22"/>
      <c r="G40" s="7" t="s">
        <v>123</v>
      </c>
      <c r="H40" s="7"/>
      <c r="I40" s="21"/>
    </row>
    <row r="41" customFormat="false" ht="15" hidden="false" customHeight="false" outlineLevel="0" collapsed="false">
      <c r="A41" s="30" t="s">
        <v>15</v>
      </c>
      <c r="B41" s="30" t="s">
        <v>124</v>
      </c>
      <c r="C41" s="31" t="n">
        <f aca="false">C39+7</f>
        <v>42099</v>
      </c>
      <c r="D41" s="30" t="s">
        <v>125</v>
      </c>
      <c r="E41" s="30" t="s">
        <v>126</v>
      </c>
      <c r="F41" s="30" t="s">
        <v>24</v>
      </c>
      <c r="G41" s="7"/>
      <c r="H41" s="7"/>
      <c r="I41" s="16"/>
    </row>
    <row r="42" customFormat="false" ht="15" hidden="false" customHeight="false" outlineLevel="0" collapsed="false">
      <c r="A42" s="32" t="s">
        <v>9</v>
      </c>
      <c r="B42" s="32" t="s">
        <v>127</v>
      </c>
      <c r="C42" s="33" t="n">
        <f aca="false">C40+7</f>
        <v>42105</v>
      </c>
      <c r="D42" s="32" t="s">
        <v>101</v>
      </c>
      <c r="E42" s="32" t="s">
        <v>102</v>
      </c>
      <c r="F42" s="32" t="s">
        <v>14</v>
      </c>
      <c r="G42" s="7" t="s">
        <v>128</v>
      </c>
      <c r="H42" s="34"/>
      <c r="I42" s="21" t="s">
        <v>129</v>
      </c>
    </row>
    <row r="43" customFormat="false" ht="15" hidden="false" customHeight="false" outlineLevel="0" collapsed="false">
      <c r="A43" s="32" t="s">
        <v>15</v>
      </c>
      <c r="B43" s="32" t="s">
        <v>130</v>
      </c>
      <c r="C43" s="33" t="n">
        <f aca="false">C41+7</f>
        <v>42106</v>
      </c>
      <c r="D43" s="32" t="s">
        <v>101</v>
      </c>
      <c r="E43" s="32" t="s">
        <v>102</v>
      </c>
      <c r="F43" s="32" t="s">
        <v>14</v>
      </c>
      <c r="H43" s="7"/>
      <c r="I43" s="21" t="s">
        <v>131</v>
      </c>
    </row>
    <row r="44" customFormat="false" ht="24" hidden="false" customHeight="false" outlineLevel="0" collapsed="false">
      <c r="A44" s="5" t="s">
        <v>9</v>
      </c>
      <c r="B44" s="5" t="s">
        <v>132</v>
      </c>
      <c r="C44" s="6" t="n">
        <f aca="false">C42+7</f>
        <v>42112</v>
      </c>
      <c r="D44" s="5" t="s">
        <v>80</v>
      </c>
      <c r="E44" s="27" t="s">
        <v>81</v>
      </c>
      <c r="F44" s="5" t="s">
        <v>13</v>
      </c>
      <c r="G44" s="7" t="s">
        <v>133</v>
      </c>
      <c r="H44" s="19" t="s">
        <v>134</v>
      </c>
      <c r="I44" s="14"/>
    </row>
    <row r="45" customFormat="false" ht="15" hidden="false" customHeight="false" outlineLevel="0" collapsed="false">
      <c r="A45" s="30" t="s">
        <v>15</v>
      </c>
      <c r="B45" s="30" t="s">
        <v>135</v>
      </c>
      <c r="C45" s="31" t="n">
        <f aca="false">C43+7</f>
        <v>42113</v>
      </c>
      <c r="D45" s="30" t="s">
        <v>125</v>
      </c>
      <c r="E45" s="30" t="s">
        <v>126</v>
      </c>
      <c r="F45" s="30" t="s">
        <v>24</v>
      </c>
      <c r="H45" s="7"/>
      <c r="I45" s="14"/>
    </row>
    <row r="46" customFormat="false" ht="15" hidden="false" customHeight="false" outlineLevel="0" collapsed="false">
      <c r="A46" s="22" t="s">
        <v>9</v>
      </c>
      <c r="B46" s="22" t="s">
        <v>136</v>
      </c>
      <c r="C46" s="23" t="n">
        <f aca="false">C44+7</f>
        <v>42119</v>
      </c>
      <c r="D46" s="24" t="s">
        <v>63</v>
      </c>
      <c r="E46" s="24" t="s">
        <v>137</v>
      </c>
      <c r="F46" s="35"/>
      <c r="G46" s="7" t="s">
        <v>138</v>
      </c>
      <c r="H46" s="19" t="s">
        <v>66</v>
      </c>
      <c r="I46" s="14"/>
    </row>
    <row r="47" customFormat="false" ht="15" hidden="false" customHeight="false" outlineLevel="0" collapsed="false">
      <c r="A47" s="36" t="s">
        <v>15</v>
      </c>
      <c r="B47" s="36" t="s">
        <v>139</v>
      </c>
      <c r="C47" s="37" t="n">
        <f aca="false">C45+7</f>
        <v>42120</v>
      </c>
      <c r="D47" s="36" t="s">
        <v>125</v>
      </c>
      <c r="E47" s="36" t="s">
        <v>126</v>
      </c>
      <c r="F47" s="30" t="s">
        <v>24</v>
      </c>
      <c r="G47" s="7"/>
      <c r="H47" s="7" t="s">
        <v>140</v>
      </c>
      <c r="I47" s="14"/>
    </row>
    <row r="48" customFormat="false" ht="15" hidden="false" customHeight="false" outlineLevel="0" collapsed="false">
      <c r="A48" s="9" t="s">
        <v>9</v>
      </c>
      <c r="B48" s="9" t="s">
        <v>141</v>
      </c>
      <c r="C48" s="10" t="n">
        <f aca="false">C46+7</f>
        <v>42126</v>
      </c>
      <c r="D48" s="9" t="s">
        <v>142</v>
      </c>
      <c r="E48" s="38" t="s">
        <v>143</v>
      </c>
      <c r="F48" s="9" t="s">
        <v>19</v>
      </c>
      <c r="G48" s="39"/>
      <c r="H48" s="7"/>
      <c r="I48" s="14"/>
    </row>
    <row r="49" customFormat="false" ht="15" hidden="false" customHeight="false" outlineLevel="0" collapsed="false">
      <c r="A49" s="9" t="s">
        <v>15</v>
      </c>
      <c r="B49" s="9" t="s">
        <v>144</v>
      </c>
      <c r="C49" s="10" t="n">
        <f aca="false">C47+7</f>
        <v>42127</v>
      </c>
      <c r="D49" s="9" t="s">
        <v>142</v>
      </c>
      <c r="E49" s="38" t="s">
        <v>143</v>
      </c>
      <c r="F49" s="9" t="s">
        <v>19</v>
      </c>
      <c r="G49" s="39"/>
      <c r="H49" s="19"/>
      <c r="I49" s="14"/>
    </row>
  </sheetData>
  <mergeCells count="2">
    <mergeCell ref="A8:H8"/>
    <mergeCell ref="A37:H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21.28"/>
    <col collapsed="false" customWidth="true" hidden="false" outlineLevel="0" max="7" min="7" style="0" width="18.14"/>
    <col collapsed="false" customWidth="true" hidden="false" outlineLevel="0" max="8" min="8" style="0" width="8.53"/>
    <col collapsed="false" customWidth="true" hidden="false" outlineLevel="0" max="9" min="9" style="0" width="30.42"/>
    <col collapsed="false" customWidth="true" hidden="false" outlineLevel="0" max="10" min="10" style="0" width="21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33" t="s">
        <v>0</v>
      </c>
      <c r="B1" s="134" t="s">
        <v>1</v>
      </c>
      <c r="C1" s="134" t="s">
        <v>2</v>
      </c>
      <c r="D1" s="3" t="s">
        <v>3</v>
      </c>
      <c r="E1" s="3" t="s">
        <v>4</v>
      </c>
      <c r="F1" s="134" t="s">
        <v>5</v>
      </c>
      <c r="G1" s="134" t="s">
        <v>6</v>
      </c>
      <c r="H1" s="134" t="s">
        <v>7</v>
      </c>
      <c r="I1" s="134" t="s">
        <v>145</v>
      </c>
      <c r="J1" s="135" t="s">
        <v>146</v>
      </c>
      <c r="K1" s="136" t="s">
        <v>286</v>
      </c>
    </row>
    <row r="2" customFormat="false" ht="15" hidden="false" customHeight="false" outlineLevel="0" collapsed="false">
      <c r="A2" s="123" t="s">
        <v>9</v>
      </c>
      <c r="B2" s="123" t="s">
        <v>10</v>
      </c>
      <c r="C2" s="124" t="n">
        <v>42525</v>
      </c>
      <c r="D2" s="12" t="s">
        <v>151</v>
      </c>
      <c r="E2" s="12" t="s">
        <v>152</v>
      </c>
      <c r="F2" s="12" t="s">
        <v>19</v>
      </c>
      <c r="G2" s="137"/>
      <c r="H2" s="137"/>
      <c r="I2" s="21" t="s">
        <v>154</v>
      </c>
      <c r="J2" s="118" t="s">
        <v>14</v>
      </c>
      <c r="K2" s="98" t="n">
        <f aca="false">COUNTIFS(F2:F49,"Dr. Dakshinamurthy V Kolluru")</f>
        <v>5</v>
      </c>
    </row>
    <row r="3" customFormat="false" ht="15" hidden="false" customHeight="false" outlineLevel="0" collapsed="false">
      <c r="A3" s="123" t="s">
        <v>15</v>
      </c>
      <c r="B3" s="123" t="s">
        <v>16</v>
      </c>
      <c r="C3" s="124" t="n">
        <f aca="false">C2+1</f>
        <v>42526</v>
      </c>
      <c r="D3" s="47" t="s">
        <v>44</v>
      </c>
      <c r="E3" s="47" t="s">
        <v>45</v>
      </c>
      <c r="F3" s="47" t="s">
        <v>287</v>
      </c>
      <c r="G3" s="137"/>
      <c r="H3" s="44"/>
      <c r="I3" s="21" t="s">
        <v>288</v>
      </c>
      <c r="J3" s="125" t="s">
        <v>19</v>
      </c>
      <c r="K3" s="98" t="n">
        <f aca="false">COUNTIFS(F2:F50,"Dr. Sridhar Pappu")</f>
        <v>7</v>
      </c>
    </row>
    <row r="4" customFormat="false" ht="15" hidden="false" customHeight="false" outlineLevel="0" collapsed="false">
      <c r="A4" s="123" t="s">
        <v>9</v>
      </c>
      <c r="B4" s="123" t="s">
        <v>20</v>
      </c>
      <c r="C4" s="124" t="n">
        <f aca="false">C2+7</f>
        <v>42532</v>
      </c>
      <c r="D4" s="12" t="s">
        <v>151</v>
      </c>
      <c r="E4" s="12" t="s">
        <v>152</v>
      </c>
      <c r="F4" s="12" t="s">
        <v>19</v>
      </c>
      <c r="G4" s="44" t="str">
        <f aca="false">CONCATENATE("(",B2," Topics",")"," ",D2)</f>
        <v>(Day 1 Topics) CSE 7315c</v>
      </c>
      <c r="H4" s="44"/>
      <c r="I4" s="21" t="s">
        <v>158</v>
      </c>
      <c r="J4" s="127" t="s">
        <v>155</v>
      </c>
      <c r="K4" s="98" t="n">
        <f aca="false">COUNTIFS(F2:F50,"Dr. Surya Kompalli")</f>
        <v>6</v>
      </c>
    </row>
    <row r="5" customFormat="false" ht="15" hidden="false" customHeight="false" outlineLevel="0" collapsed="false">
      <c r="A5" s="123" t="s">
        <v>15</v>
      </c>
      <c r="B5" s="123" t="s">
        <v>22</v>
      </c>
      <c r="C5" s="124" t="n">
        <f aca="false">C3+7</f>
        <v>42533</v>
      </c>
      <c r="D5" s="12" t="s">
        <v>151</v>
      </c>
      <c r="E5" s="12" t="s">
        <v>152</v>
      </c>
      <c r="F5" s="12" t="s">
        <v>19</v>
      </c>
      <c r="G5" s="44" t="str">
        <f aca="false">CONCATENATE("(",B3," Topics",")"," ",D3)</f>
        <v>(Day 2 Topics) CSE 7112c</v>
      </c>
      <c r="H5" s="137"/>
      <c r="I5" s="21" t="s">
        <v>161</v>
      </c>
      <c r="J5" s="116" t="s">
        <v>13</v>
      </c>
      <c r="K5" s="98" t="n">
        <f aca="false">COUNTIFS(F2:F49,"Dr. Sreerama K Murthy")</f>
        <v>8</v>
      </c>
    </row>
    <row r="6" customFormat="false" ht="15" hidden="false" customHeight="false" outlineLevel="0" collapsed="false">
      <c r="A6" s="123" t="s">
        <v>9</v>
      </c>
      <c r="B6" s="123" t="s">
        <v>25</v>
      </c>
      <c r="C6" s="124" t="n">
        <f aca="false">C4+7</f>
        <v>42539</v>
      </c>
      <c r="D6" s="12" t="s">
        <v>151</v>
      </c>
      <c r="E6" s="12" t="s">
        <v>152</v>
      </c>
      <c r="F6" s="12" t="s">
        <v>19</v>
      </c>
      <c r="G6" s="44" t="str">
        <f aca="false">CONCATENATE("(",B4," Topics",")"," ",D4)</f>
        <v>(Day 3 Topics) CSE 7315c</v>
      </c>
      <c r="H6" s="44"/>
      <c r="I6" s="86" t="s">
        <v>166</v>
      </c>
      <c r="J6" s="117" t="s">
        <v>289</v>
      </c>
      <c r="K6" s="98" t="n">
        <f aca="false">COUNTIFS(F2:F49,"Dr. Manish Gupta")</f>
        <v>6</v>
      </c>
    </row>
    <row r="7" customFormat="false" ht="15" hidden="false" customHeight="false" outlineLevel="0" collapsed="false">
      <c r="A7" s="123" t="s">
        <v>15</v>
      </c>
      <c r="B7" s="123" t="s">
        <v>27</v>
      </c>
      <c r="C7" s="124" t="n">
        <f aca="false">C5+7</f>
        <v>42540</v>
      </c>
      <c r="D7" s="12" t="s">
        <v>151</v>
      </c>
      <c r="E7" s="12" t="s">
        <v>152</v>
      </c>
      <c r="F7" s="12" t="s">
        <v>19</v>
      </c>
      <c r="G7" s="44" t="str">
        <f aca="false">CONCATENATE("(",B5," Topics",")"," ",D5)</f>
        <v>(Day 4 Topics) CSE 7315c</v>
      </c>
      <c r="H7" s="137"/>
      <c r="I7" s="21" t="s">
        <v>168</v>
      </c>
      <c r="J7" s="101" t="s">
        <v>290</v>
      </c>
      <c r="K7" s="98" t="n">
        <f aca="false">COUNTIFS(F3:F50,"Dr. Manoj Chinnakotla")</f>
        <v>3</v>
      </c>
    </row>
    <row r="8" customFormat="false" ht="15" hidden="false" customHeight="false" outlineLevel="0" collapsed="false">
      <c r="A8" s="123" t="s">
        <v>9</v>
      </c>
      <c r="B8" s="123" t="s">
        <v>31</v>
      </c>
      <c r="C8" s="124" t="n">
        <f aca="false">C6+7</f>
        <v>42546</v>
      </c>
      <c r="D8" s="47" t="s">
        <v>327</v>
      </c>
      <c r="E8" s="47" t="s">
        <v>328</v>
      </c>
      <c r="F8" s="138" t="s">
        <v>155</v>
      </c>
      <c r="G8" s="44" t="str">
        <f aca="false">CONCATENATE("(",B6," Topics",")"," ",D6)</f>
        <v>(Day 5 Topics) CSE 7315c</v>
      </c>
      <c r="H8" s="44"/>
      <c r="I8" s="74"/>
      <c r="J8" s="118" t="s">
        <v>347</v>
      </c>
      <c r="K8" s="98" t="n">
        <f aca="false">COUNTIFS(F4:F51,"Dr. Kranthi Adusmilli")</f>
        <v>2</v>
      </c>
    </row>
    <row r="9" customFormat="false" ht="15" hidden="false" customHeight="false" outlineLevel="0" collapsed="false">
      <c r="A9" s="123" t="s">
        <v>15</v>
      </c>
      <c r="B9" s="123" t="s">
        <v>33</v>
      </c>
      <c r="C9" s="124" t="n">
        <f aca="false">C7+7</f>
        <v>42547</v>
      </c>
      <c r="D9" s="47" t="s">
        <v>327</v>
      </c>
      <c r="E9" s="47" t="s">
        <v>328</v>
      </c>
      <c r="F9" s="138" t="s">
        <v>155</v>
      </c>
      <c r="G9" s="44" t="str">
        <f aca="false">CONCATENATE("(",B7," Topics",")"," ",D7)</f>
        <v>(Day 6 Topics) CSE 7315c</v>
      </c>
      <c r="H9" s="44"/>
      <c r="I9" s="86"/>
      <c r="J9" s="125" t="s">
        <v>348</v>
      </c>
      <c r="K9" s="98" t="n">
        <f aca="false">COUNTIFS(F5:F52,"Dr. Kishore Konda")</f>
        <v>2</v>
      </c>
    </row>
    <row r="10" customFormat="false" ht="15" hidden="false" customHeight="false" outlineLevel="0" collapsed="false">
      <c r="A10" s="123" t="s">
        <v>9</v>
      </c>
      <c r="B10" s="123" t="s">
        <v>35</v>
      </c>
      <c r="C10" s="124" t="n">
        <f aca="false">C8+7</f>
        <v>42553</v>
      </c>
      <c r="D10" s="42" t="s">
        <v>173</v>
      </c>
      <c r="E10" s="42" t="s">
        <v>52</v>
      </c>
      <c r="F10" s="42" t="s">
        <v>14</v>
      </c>
      <c r="G10" s="44" t="str">
        <f aca="false">CONCATENATE("(",B8," Topics",")"," ",D8)</f>
        <v>(Day 7 Topics) CSE 7118c</v>
      </c>
      <c r="H10" s="136"/>
      <c r="I10" s="21" t="s">
        <v>175</v>
      </c>
      <c r="J10" s="98"/>
      <c r="K10" s="98"/>
    </row>
    <row r="11" customFormat="false" ht="15" hidden="false" customHeight="false" outlineLevel="0" collapsed="false">
      <c r="A11" s="123" t="s">
        <v>15</v>
      </c>
      <c r="B11" s="123" t="s">
        <v>39</v>
      </c>
      <c r="C11" s="124" t="n">
        <f aca="false">C9+7</f>
        <v>42554</v>
      </c>
      <c r="D11" s="42" t="s">
        <v>173</v>
      </c>
      <c r="E11" s="42" t="s">
        <v>52</v>
      </c>
      <c r="F11" s="42" t="s">
        <v>14</v>
      </c>
      <c r="G11" s="44" t="str">
        <f aca="false">CONCATENATE("(",B9," Topics",")"," ",D9)</f>
        <v>(Day 8 Topics) CSE 7118c</v>
      </c>
      <c r="H11" s="137"/>
      <c r="I11" s="21" t="s">
        <v>180</v>
      </c>
      <c r="J11" s="98"/>
      <c r="K11" s="128" t="n">
        <f aca="false">SUM(K2:K9)</f>
        <v>39</v>
      </c>
    </row>
    <row r="12" customFormat="false" ht="15" hidden="false" customHeight="false" outlineLevel="0" collapsed="false">
      <c r="A12" s="139" t="s">
        <v>350</v>
      </c>
      <c r="B12" s="139"/>
      <c r="C12" s="139"/>
      <c r="D12" s="139"/>
      <c r="E12" s="139"/>
      <c r="F12" s="139"/>
      <c r="G12" s="139"/>
      <c r="H12" s="139"/>
      <c r="I12" s="139"/>
      <c r="J12" s="136"/>
      <c r="K12" s="136"/>
    </row>
    <row r="13" customFormat="false" ht="15" hidden="false" customHeight="false" outlineLevel="0" collapsed="false">
      <c r="A13" s="123" t="s">
        <v>9</v>
      </c>
      <c r="B13" s="123" t="s">
        <v>41</v>
      </c>
      <c r="C13" s="124" t="n">
        <f aca="false">C10+14</f>
        <v>42567</v>
      </c>
      <c r="D13" s="70" t="s">
        <v>63</v>
      </c>
      <c r="E13" s="49" t="s">
        <v>151</v>
      </c>
      <c r="F13" s="47" t="s">
        <v>287</v>
      </c>
      <c r="G13" s="136"/>
      <c r="H13" s="44" t="s">
        <v>179</v>
      </c>
      <c r="I13" s="136"/>
      <c r="J13" s="136"/>
      <c r="K13" s="136"/>
    </row>
    <row r="14" customFormat="false" ht="15" hidden="false" customHeight="false" outlineLevel="0" collapsed="false">
      <c r="A14" s="123" t="s">
        <v>15</v>
      </c>
      <c r="B14" s="123" t="s">
        <v>43</v>
      </c>
      <c r="C14" s="130" t="n">
        <f aca="false">C11+14</f>
        <v>42568</v>
      </c>
      <c r="D14" s="100" t="s">
        <v>194</v>
      </c>
      <c r="E14" s="100" t="s">
        <v>294</v>
      </c>
      <c r="F14" s="100" t="s">
        <v>289</v>
      </c>
      <c r="G14" s="44" t="str">
        <f aca="false">CONCATENATE("(",B10," Topics",")"," ",D10)</f>
        <v>(Day 9 Topics) CSE 7202c</v>
      </c>
      <c r="H14" s="137"/>
      <c r="I14" s="21" t="s">
        <v>295</v>
      </c>
      <c r="J14" s="136"/>
      <c r="K14" s="136"/>
    </row>
    <row r="15" customFormat="false" ht="15" hidden="false" customHeight="false" outlineLevel="0" collapsed="false">
      <c r="A15" s="123" t="s">
        <v>9</v>
      </c>
      <c r="B15" s="123" t="s">
        <v>48</v>
      </c>
      <c r="C15" s="124" t="n">
        <f aca="false">C13+7</f>
        <v>42574</v>
      </c>
      <c r="D15" s="60" t="s">
        <v>148</v>
      </c>
      <c r="E15" s="60" t="s">
        <v>12</v>
      </c>
      <c r="F15" s="60" t="s">
        <v>13</v>
      </c>
      <c r="G15" s="44" t="str">
        <f aca="false">CONCATENATE("(",B11," Topics",")"," ",D11)</f>
        <v>(Day 10 Topics) CSE 7202c</v>
      </c>
      <c r="H15" s="137"/>
      <c r="I15" s="136"/>
      <c r="J15" s="136"/>
      <c r="K15" s="136"/>
    </row>
    <row r="16" customFormat="false" ht="15" hidden="false" customHeight="false" outlineLevel="0" collapsed="false">
      <c r="A16" s="123" t="s">
        <v>15</v>
      </c>
      <c r="B16" s="123" t="s">
        <v>50</v>
      </c>
      <c r="C16" s="130" t="n">
        <f aca="false">C14+7</f>
        <v>42575</v>
      </c>
      <c r="D16" s="60" t="s">
        <v>148</v>
      </c>
      <c r="E16" s="60" t="s">
        <v>12</v>
      </c>
      <c r="F16" s="60" t="s">
        <v>13</v>
      </c>
      <c r="G16" s="44" t="str">
        <f aca="false">CONCATENATE("(",B14," Topics",")"," ",D14)</f>
        <v>(Day 12 Topics) CSE 7405c</v>
      </c>
      <c r="H16" s="136"/>
      <c r="I16" s="137"/>
      <c r="J16" s="136"/>
      <c r="K16" s="136"/>
    </row>
    <row r="17" customFormat="false" ht="15" hidden="false" customHeight="false" outlineLevel="0" collapsed="false">
      <c r="A17" s="123" t="s">
        <v>9</v>
      </c>
      <c r="B17" s="123" t="s">
        <v>55</v>
      </c>
      <c r="C17" s="124" t="n">
        <f aca="false">C15+7</f>
        <v>42581</v>
      </c>
      <c r="D17" s="60" t="s">
        <v>148</v>
      </c>
      <c r="E17" s="60" t="s">
        <v>12</v>
      </c>
      <c r="F17" s="60" t="s">
        <v>13</v>
      </c>
      <c r="G17" s="44" t="str">
        <f aca="false">CONCATENATE("(",B15," Topics",")"," ",D15)</f>
        <v>(Day 13 Topics) CSE 7404c</v>
      </c>
      <c r="H17" s="140" t="s">
        <v>66</v>
      </c>
      <c r="I17" s="74"/>
      <c r="J17" s="136"/>
      <c r="K17" s="136"/>
    </row>
    <row r="18" customFormat="false" ht="15" hidden="false" customHeight="false" outlineLevel="0" collapsed="false">
      <c r="A18" s="123" t="s">
        <v>15</v>
      </c>
      <c r="B18" s="123" t="s">
        <v>57</v>
      </c>
      <c r="C18" s="124" t="n">
        <f aca="false">C16+7</f>
        <v>42582</v>
      </c>
      <c r="D18" s="60" t="s">
        <v>148</v>
      </c>
      <c r="E18" s="60" t="s">
        <v>12</v>
      </c>
      <c r="F18" s="60" t="s">
        <v>13</v>
      </c>
      <c r="G18" s="44" t="str">
        <f aca="false">CONCATENATE("(",B16," Topics",")"," ",D16)</f>
        <v>(Day 14 Topics) CSE 7404c</v>
      </c>
      <c r="H18" s="141"/>
      <c r="I18" s="136"/>
      <c r="J18" s="136"/>
      <c r="K18" s="136"/>
    </row>
    <row r="19" customFormat="false" ht="15" hidden="false" customHeight="false" outlineLevel="0" collapsed="false">
      <c r="A19" s="123" t="s">
        <v>9</v>
      </c>
      <c r="B19" s="123" t="s">
        <v>60</v>
      </c>
      <c r="C19" s="124" t="n">
        <f aca="false">C17+7</f>
        <v>42588</v>
      </c>
      <c r="D19" s="87" t="s">
        <v>194</v>
      </c>
      <c r="E19" s="87" t="s">
        <v>294</v>
      </c>
      <c r="F19" s="101" t="s">
        <v>290</v>
      </c>
      <c r="G19" s="44" t="str">
        <f aca="false">CONCATENATE("(",B17," Topics",")"," ",D17)</f>
        <v>(Day 15 Topics) CSE 7404c</v>
      </c>
      <c r="H19" s="140"/>
      <c r="I19" s="65" t="s">
        <v>263</v>
      </c>
      <c r="J19" s="136"/>
      <c r="K19" s="136"/>
    </row>
    <row r="20" customFormat="false" ht="15" hidden="false" customHeight="false" outlineLevel="0" collapsed="false">
      <c r="A20" s="123" t="s">
        <v>15</v>
      </c>
      <c r="B20" s="123" t="s">
        <v>62</v>
      </c>
      <c r="C20" s="124" t="n">
        <f aca="false">C18+7</f>
        <v>42589</v>
      </c>
      <c r="D20" s="12" t="s">
        <v>173</v>
      </c>
      <c r="E20" s="12" t="s">
        <v>52</v>
      </c>
      <c r="F20" s="12" t="s">
        <v>19</v>
      </c>
      <c r="G20" s="44" t="str">
        <f aca="false">CONCATENATE("(",B18," Topics",")"," ",D18)</f>
        <v>(Day 16 Topics) CSE 7404c</v>
      </c>
      <c r="H20" s="140"/>
      <c r="I20" s="86" t="s">
        <v>183</v>
      </c>
      <c r="J20" s="136"/>
      <c r="K20" s="136"/>
    </row>
    <row r="21" customFormat="false" ht="15" hidden="false" customHeight="false" outlineLevel="0" collapsed="false">
      <c r="A21" s="123" t="s">
        <v>9</v>
      </c>
      <c r="B21" s="123" t="s">
        <v>65</v>
      </c>
      <c r="C21" s="124" t="n">
        <f aca="false">C19+7</f>
        <v>42595</v>
      </c>
      <c r="D21" s="142" t="s">
        <v>194</v>
      </c>
      <c r="E21" s="142" t="s">
        <v>294</v>
      </c>
      <c r="F21" s="101" t="s">
        <v>290</v>
      </c>
      <c r="G21" s="44" t="str">
        <f aca="false">CONCATENATE("(",B19," Topics",")"," ",D19)</f>
        <v>(Day 17 Topics) CSE 7405c</v>
      </c>
      <c r="H21" s="140"/>
      <c r="I21" s="21" t="s">
        <v>277</v>
      </c>
      <c r="J21" s="136"/>
      <c r="K21" s="136"/>
    </row>
    <row r="22" customFormat="false" ht="15" hidden="false" customHeight="false" outlineLevel="0" collapsed="false">
      <c r="A22" s="123" t="s">
        <v>15</v>
      </c>
      <c r="B22" s="123" t="s">
        <v>67</v>
      </c>
      <c r="C22" s="124" t="n">
        <f aca="false">C20+7</f>
        <v>42596</v>
      </c>
      <c r="D22" s="70" t="s">
        <v>63</v>
      </c>
      <c r="E22" s="49" t="s">
        <v>173</v>
      </c>
      <c r="F22" s="47" t="s">
        <v>287</v>
      </c>
      <c r="G22" s="136"/>
      <c r="H22" s="140" t="s">
        <v>262</v>
      </c>
      <c r="I22" s="137"/>
      <c r="J22" s="136"/>
      <c r="K22" s="136"/>
    </row>
    <row r="23" customFormat="false" ht="15" hidden="false" customHeight="false" outlineLevel="0" collapsed="false">
      <c r="A23" s="123" t="s">
        <v>9</v>
      </c>
      <c r="B23" s="123" t="s">
        <v>71</v>
      </c>
      <c r="C23" s="130" t="n">
        <f aca="false">C21+7</f>
        <v>42602</v>
      </c>
      <c r="D23" s="60" t="s">
        <v>148</v>
      </c>
      <c r="E23" s="60" t="s">
        <v>12</v>
      </c>
      <c r="F23" s="60" t="s">
        <v>13</v>
      </c>
      <c r="G23" s="44" t="str">
        <f aca="false">CONCATENATE("(",B21," Topics",")"," ",D21)</f>
        <v>(Day 19 Topics) CSE 7405c</v>
      </c>
      <c r="H23" s="136"/>
      <c r="I23" s="137"/>
      <c r="J23" s="136"/>
      <c r="K23" s="136"/>
    </row>
    <row r="24" customFormat="false" ht="15" hidden="false" customHeight="false" outlineLevel="0" collapsed="false">
      <c r="A24" s="123" t="s">
        <v>15</v>
      </c>
      <c r="B24" s="123" t="s">
        <v>73</v>
      </c>
      <c r="C24" s="130" t="n">
        <f aca="false">C22+7</f>
        <v>42603</v>
      </c>
      <c r="D24" s="60" t="s">
        <v>148</v>
      </c>
      <c r="E24" s="60" t="s">
        <v>12</v>
      </c>
      <c r="F24" s="60" t="s">
        <v>13</v>
      </c>
      <c r="G24" s="44" t="s">
        <v>66</v>
      </c>
      <c r="H24" s="140" t="s">
        <v>66</v>
      </c>
      <c r="I24" s="137"/>
      <c r="J24" s="136"/>
      <c r="K24" s="136"/>
    </row>
    <row r="25" customFormat="false" ht="15" hidden="false" customHeight="false" outlineLevel="0" collapsed="false">
      <c r="A25" s="123" t="s">
        <v>9</v>
      </c>
      <c r="B25" s="123" t="s">
        <v>76</v>
      </c>
      <c r="C25" s="124" t="n">
        <f aca="false">C23+7</f>
        <v>42609</v>
      </c>
      <c r="D25" s="60" t="s">
        <v>148</v>
      </c>
      <c r="E25" s="60" t="s">
        <v>12</v>
      </c>
      <c r="F25" s="60" t="s">
        <v>13</v>
      </c>
      <c r="G25" s="44" t="str">
        <f aca="false">CONCATENATE("(",B23," Topics",")"," ",D23)</f>
        <v>(Day 21 Topics) CSE 7404c</v>
      </c>
      <c r="H25" s="140" t="s">
        <v>66</v>
      </c>
      <c r="I25" s="137"/>
      <c r="J25" s="136"/>
      <c r="K25" s="136"/>
    </row>
    <row r="26" customFormat="false" ht="15" hidden="false" customHeight="false" outlineLevel="0" collapsed="false">
      <c r="A26" s="123" t="s">
        <v>15</v>
      </c>
      <c r="B26" s="123" t="s">
        <v>79</v>
      </c>
      <c r="C26" s="130" t="n">
        <f aca="false">C24+7</f>
        <v>42610</v>
      </c>
      <c r="D26" s="60" t="s">
        <v>148</v>
      </c>
      <c r="E26" s="60" t="s">
        <v>12</v>
      </c>
      <c r="F26" s="60" t="s">
        <v>13</v>
      </c>
      <c r="G26" s="44" t="str">
        <f aca="false">CONCATENATE("(",B24," Topics",")"," ",D24)</f>
        <v>(Day 22 Topics) CSE 7404c</v>
      </c>
      <c r="H26" s="140" t="s">
        <v>66</v>
      </c>
      <c r="I26" s="137"/>
      <c r="J26" s="136"/>
      <c r="K26" s="136"/>
    </row>
    <row r="27" customFormat="false" ht="15" hidden="false" customHeight="false" outlineLevel="0" collapsed="false">
      <c r="A27" s="139" t="s">
        <v>354</v>
      </c>
      <c r="B27" s="139"/>
      <c r="C27" s="139"/>
      <c r="D27" s="139"/>
      <c r="E27" s="139"/>
      <c r="F27" s="139"/>
      <c r="G27" s="139"/>
      <c r="H27" s="139"/>
      <c r="I27" s="139"/>
      <c r="J27" s="136"/>
      <c r="K27" s="136"/>
    </row>
    <row r="28" customFormat="false" ht="15" hidden="false" customHeight="false" outlineLevel="0" collapsed="false">
      <c r="A28" s="123" t="s">
        <v>9</v>
      </c>
      <c r="B28" s="123" t="s">
        <v>83</v>
      </c>
      <c r="C28" s="124" t="n">
        <f aca="false">C25+14</f>
        <v>42623</v>
      </c>
      <c r="D28" s="70" t="s">
        <v>63</v>
      </c>
      <c r="E28" s="49" t="s">
        <v>148</v>
      </c>
      <c r="F28" s="47" t="s">
        <v>287</v>
      </c>
      <c r="G28" s="81" t="s">
        <v>357</v>
      </c>
      <c r="H28" s="44" t="s">
        <v>270</v>
      </c>
      <c r="I28" s="136"/>
      <c r="J28" s="136"/>
      <c r="K28" s="136"/>
    </row>
    <row r="29" customFormat="false" ht="15" hidden="false" customHeight="false" outlineLevel="0" collapsed="false">
      <c r="A29" s="123" t="s">
        <v>15</v>
      </c>
      <c r="B29" s="123" t="s">
        <v>85</v>
      </c>
      <c r="C29" s="130" t="n">
        <f aca="false">C26+14</f>
        <v>42624</v>
      </c>
      <c r="D29" s="127" t="s">
        <v>194</v>
      </c>
      <c r="E29" s="127" t="s">
        <v>294</v>
      </c>
      <c r="F29" s="127" t="s">
        <v>155</v>
      </c>
      <c r="G29" s="136"/>
      <c r="H29" s="136"/>
      <c r="I29" s="19" t="s">
        <v>111</v>
      </c>
      <c r="J29" s="136"/>
      <c r="K29" s="136"/>
    </row>
    <row r="30" customFormat="false" ht="15" hidden="false" customHeight="false" outlineLevel="0" collapsed="false">
      <c r="A30" s="123" t="s">
        <v>9</v>
      </c>
      <c r="B30" s="123" t="s">
        <v>88</v>
      </c>
      <c r="C30" s="124" t="n">
        <f aca="false">C28+7</f>
        <v>42630</v>
      </c>
      <c r="D30" s="127" t="s">
        <v>194</v>
      </c>
      <c r="E30" s="127" t="s">
        <v>294</v>
      </c>
      <c r="F30" s="127" t="s">
        <v>155</v>
      </c>
      <c r="G30" s="44" t="str">
        <f aca="false">CONCATENATE("(",B29," Topics",")"," ",D29)</f>
        <v>(Day 26 Topics) CSE 7405c</v>
      </c>
      <c r="H30" s="137"/>
      <c r="I30" s="21" t="s">
        <v>299</v>
      </c>
      <c r="J30" s="136"/>
      <c r="K30" s="136"/>
    </row>
    <row r="31" customFormat="false" ht="15" hidden="false" customHeight="false" outlineLevel="0" collapsed="false">
      <c r="A31" s="123" t="s">
        <v>15</v>
      </c>
      <c r="B31" s="123" t="s">
        <v>91</v>
      </c>
      <c r="C31" s="124" t="n">
        <f aca="false">C29+7</f>
        <v>42631</v>
      </c>
      <c r="D31" s="142" t="s">
        <v>194</v>
      </c>
      <c r="E31" s="142" t="s">
        <v>294</v>
      </c>
      <c r="F31" s="87" t="s">
        <v>348</v>
      </c>
      <c r="G31" s="44" t="s">
        <v>66</v>
      </c>
      <c r="H31" s="137"/>
      <c r="I31" s="143" t="s">
        <v>333</v>
      </c>
      <c r="J31" s="136"/>
      <c r="K31" s="136"/>
    </row>
    <row r="32" customFormat="false" ht="15" hidden="false" customHeight="false" outlineLevel="0" collapsed="false">
      <c r="A32" s="123" t="s">
        <v>9</v>
      </c>
      <c r="B32" s="123" t="s">
        <v>94</v>
      </c>
      <c r="C32" s="124" t="n">
        <f aca="false">C30+7</f>
        <v>42637</v>
      </c>
      <c r="D32" s="100" t="s">
        <v>297</v>
      </c>
      <c r="E32" s="100" t="s">
        <v>81</v>
      </c>
      <c r="F32" s="100" t="s">
        <v>289</v>
      </c>
      <c r="G32" s="44" t="str">
        <f aca="false">CONCATENATE("(",B30," Topics",")"," ",D30)</f>
        <v>(Day 27 Topics) CSE 7405c</v>
      </c>
      <c r="H32" s="137"/>
      <c r="I32" s="105" t="s">
        <v>298</v>
      </c>
      <c r="J32" s="136"/>
      <c r="K32" s="136"/>
    </row>
    <row r="33" customFormat="false" ht="15" hidden="false" customHeight="false" outlineLevel="0" collapsed="false">
      <c r="A33" s="123" t="s">
        <v>15</v>
      </c>
      <c r="B33" s="123" t="s">
        <v>97</v>
      </c>
      <c r="C33" s="124" t="n">
        <f aca="false">C31+7</f>
        <v>42638</v>
      </c>
      <c r="D33" s="87" t="s">
        <v>303</v>
      </c>
      <c r="E33" s="87" t="s">
        <v>304</v>
      </c>
      <c r="F33" s="87" t="s">
        <v>348</v>
      </c>
      <c r="G33" s="44" t="str">
        <f aca="false">CONCATENATE("(",B31," Topics",")"," ",D31)</f>
        <v>(Day 28 Topics) CSE 7405c</v>
      </c>
      <c r="H33" s="106" t="s">
        <v>66</v>
      </c>
      <c r="I33" s="132" t="s">
        <v>353</v>
      </c>
      <c r="J33" s="136"/>
      <c r="K33" s="136"/>
    </row>
    <row r="34" customFormat="false" ht="15" hidden="false" customHeight="false" outlineLevel="0" collapsed="false">
      <c r="A34" s="123" t="s">
        <v>9</v>
      </c>
      <c r="B34" s="123" t="s">
        <v>100</v>
      </c>
      <c r="C34" s="124" t="n">
        <f aca="false">C32+7</f>
        <v>42644</v>
      </c>
      <c r="D34" s="100" t="s">
        <v>297</v>
      </c>
      <c r="E34" s="100" t="s">
        <v>81</v>
      </c>
      <c r="F34" s="100" t="s">
        <v>289</v>
      </c>
      <c r="G34" s="44" t="str">
        <f aca="false">CONCATENATE("(",B32," Topics",")"," ",D32)</f>
        <v>(Day 29 Topics) CSE 7306c</v>
      </c>
      <c r="H34" s="82"/>
      <c r="I34" s="105" t="s">
        <v>300</v>
      </c>
      <c r="J34" s="136"/>
      <c r="K34" s="136"/>
    </row>
    <row r="35" customFormat="false" ht="15" hidden="false" customHeight="false" outlineLevel="0" collapsed="false">
      <c r="A35" s="123" t="s">
        <v>15</v>
      </c>
      <c r="B35" s="123" t="s">
        <v>105</v>
      </c>
      <c r="C35" s="124" t="n">
        <f aca="false">C33+7</f>
        <v>42645</v>
      </c>
      <c r="D35" s="42" t="s">
        <v>303</v>
      </c>
      <c r="E35" s="42" t="s">
        <v>304</v>
      </c>
      <c r="F35" s="42" t="s">
        <v>14</v>
      </c>
      <c r="G35" s="44" t="str">
        <f aca="false">CONCATENATE("(",B33," Topics",")"," ",D33)</f>
        <v>(Day 30 Topics) CSE 7219c</v>
      </c>
      <c r="H35" s="105" t="s">
        <v>66</v>
      </c>
      <c r="I35" s="105" t="s">
        <v>358</v>
      </c>
      <c r="J35" s="136"/>
      <c r="K35" s="136"/>
    </row>
    <row r="36" customFormat="false" ht="15" hidden="false" customHeight="false" outlineLevel="0" collapsed="false">
      <c r="A36" s="123" t="s">
        <v>9</v>
      </c>
      <c r="B36" s="123" t="s">
        <v>109</v>
      </c>
      <c r="C36" s="124" t="n">
        <f aca="false">C34+7</f>
        <v>42651</v>
      </c>
      <c r="D36" s="87" t="s">
        <v>194</v>
      </c>
      <c r="E36" s="87" t="s">
        <v>294</v>
      </c>
      <c r="F36" s="87" t="s">
        <v>290</v>
      </c>
      <c r="G36" s="44" t="str">
        <f aca="false">CONCATENATE("(",B35," Topics",")"," ",D35)</f>
        <v>(Day 32 Topics) CSE 7219c</v>
      </c>
      <c r="H36" s="44"/>
      <c r="I36" s="21" t="s">
        <v>281</v>
      </c>
      <c r="J36" s="136"/>
      <c r="K36" s="136"/>
    </row>
    <row r="37" customFormat="false" ht="15" hidden="false" customHeight="false" outlineLevel="0" collapsed="false">
      <c r="A37" s="123" t="s">
        <v>15</v>
      </c>
      <c r="B37" s="123" t="s">
        <v>112</v>
      </c>
      <c r="C37" s="130" t="n">
        <f aca="false">C35+7</f>
        <v>42652</v>
      </c>
      <c r="D37" s="100" t="s">
        <v>297</v>
      </c>
      <c r="E37" s="100" t="s">
        <v>81</v>
      </c>
      <c r="F37" s="100" t="s">
        <v>289</v>
      </c>
      <c r="G37" s="44" t="str">
        <f aca="false">CONCATENATE("(",B34," Topics",")"," ",D34)</f>
        <v>(Day 31 Topics) CSE 7306c</v>
      </c>
      <c r="H37" s="137"/>
      <c r="I37" s="106" t="s">
        <v>359</v>
      </c>
      <c r="J37" s="136"/>
      <c r="K37" s="136"/>
    </row>
    <row r="38" customFormat="false" ht="15" hidden="false" customHeight="false" outlineLevel="0" collapsed="false">
      <c r="A38" s="123" t="s">
        <v>9</v>
      </c>
      <c r="B38" s="123" t="s">
        <v>116</v>
      </c>
      <c r="C38" s="124" t="n">
        <f aca="false">C36+7</f>
        <v>42658</v>
      </c>
      <c r="D38" s="70" t="s">
        <v>63</v>
      </c>
      <c r="E38" s="49" t="s">
        <v>194</v>
      </c>
      <c r="F38" s="47" t="s">
        <v>287</v>
      </c>
      <c r="G38" s="136"/>
      <c r="H38" s="44" t="s">
        <v>215</v>
      </c>
      <c r="I38" s="74"/>
      <c r="J38" s="136"/>
      <c r="K38" s="136"/>
    </row>
    <row r="39" customFormat="false" ht="15" hidden="false" customHeight="false" outlineLevel="0" collapsed="false">
      <c r="A39" s="123" t="s">
        <v>15</v>
      </c>
      <c r="B39" s="123" t="s">
        <v>119</v>
      </c>
      <c r="C39" s="124" t="n">
        <f aca="false">C37+7</f>
        <v>42659</v>
      </c>
      <c r="D39" s="42" t="s">
        <v>303</v>
      </c>
      <c r="E39" s="42" t="s">
        <v>304</v>
      </c>
      <c r="F39" s="42" t="s">
        <v>14</v>
      </c>
      <c r="G39" s="21" t="str">
        <f aca="false">CONCATENATE("(",B35," Topics",")"," ",D35)</f>
        <v>(Day 32 Topics) CSE 7219c</v>
      </c>
      <c r="H39" s="137"/>
      <c r="I39" s="106" t="s">
        <v>352</v>
      </c>
      <c r="J39" s="136"/>
      <c r="K39" s="136"/>
    </row>
    <row r="40" customFormat="false" ht="15" hidden="false" customHeight="false" outlineLevel="0" collapsed="false">
      <c r="A40" s="123" t="s">
        <v>9</v>
      </c>
      <c r="B40" s="123" t="s">
        <v>122</v>
      </c>
      <c r="C40" s="124" t="n">
        <f aca="false">C38+7</f>
        <v>42665</v>
      </c>
      <c r="D40" s="100" t="s">
        <v>297</v>
      </c>
      <c r="E40" s="100" t="s">
        <v>81</v>
      </c>
      <c r="F40" s="100" t="s">
        <v>289</v>
      </c>
      <c r="G40" s="21" t="str">
        <f aca="false">CONCATENATE("(",B37," Topics",")"," ",D37)</f>
        <v>(Day 34 Topics) CSE 7306c</v>
      </c>
      <c r="H40" s="136"/>
      <c r="I40" s="105" t="s">
        <v>307</v>
      </c>
      <c r="J40" s="136"/>
      <c r="K40" s="136"/>
    </row>
    <row r="41" customFormat="false" ht="15" hidden="false" customHeight="false" outlineLevel="0" collapsed="false">
      <c r="A41" s="123" t="s">
        <v>15</v>
      </c>
      <c r="B41" s="123" t="s">
        <v>124</v>
      </c>
      <c r="C41" s="124" t="n">
        <f aca="false">C39+7</f>
        <v>42666</v>
      </c>
      <c r="D41" s="100" t="s">
        <v>297</v>
      </c>
      <c r="E41" s="100" t="s">
        <v>81</v>
      </c>
      <c r="F41" s="100" t="s">
        <v>289</v>
      </c>
      <c r="G41" s="81" t="s">
        <v>360</v>
      </c>
      <c r="H41" s="136"/>
      <c r="I41" s="105" t="s">
        <v>310</v>
      </c>
      <c r="J41" s="136"/>
      <c r="K41" s="136"/>
    </row>
    <row r="42" customFormat="false" ht="15" hidden="false" customHeight="false" outlineLevel="0" collapsed="false">
      <c r="A42" s="139" t="s">
        <v>361</v>
      </c>
      <c r="B42" s="139"/>
      <c r="C42" s="139"/>
      <c r="D42" s="139"/>
      <c r="E42" s="139"/>
      <c r="F42" s="139"/>
      <c r="G42" s="139"/>
      <c r="H42" s="139"/>
      <c r="I42" s="139"/>
      <c r="J42" s="136"/>
      <c r="K42" s="136"/>
    </row>
    <row r="43" customFormat="false" ht="15" hidden="false" customHeight="false" outlineLevel="0" collapsed="false">
      <c r="A43" s="123" t="s">
        <v>9</v>
      </c>
      <c r="B43" s="123" t="s">
        <v>127</v>
      </c>
      <c r="C43" s="124" t="n">
        <f aca="false">C40+14</f>
        <v>42679</v>
      </c>
      <c r="D43" s="42" t="s">
        <v>303</v>
      </c>
      <c r="E43" s="42" t="s">
        <v>304</v>
      </c>
      <c r="F43" s="42" t="s">
        <v>14</v>
      </c>
      <c r="G43" s="21" t="str">
        <f aca="false">CONCATENATE("(",B40," Topics",")"," ",D40)</f>
        <v>(Day 37 Topics) CSE 7306c</v>
      </c>
      <c r="H43" s="136"/>
      <c r="I43" s="105" t="s">
        <v>362</v>
      </c>
      <c r="J43" s="136"/>
      <c r="K43" s="136"/>
    </row>
    <row r="44" customFormat="false" ht="15" hidden="false" customHeight="false" outlineLevel="0" collapsed="false">
      <c r="A44" s="123" t="s">
        <v>15</v>
      </c>
      <c r="B44" s="123" t="s">
        <v>130</v>
      </c>
      <c r="C44" s="124" t="n">
        <f aca="false">C41+14</f>
        <v>42680</v>
      </c>
      <c r="D44" s="70" t="s">
        <v>63</v>
      </c>
      <c r="E44" s="49" t="s">
        <v>363</v>
      </c>
      <c r="F44" s="47" t="s">
        <v>287</v>
      </c>
      <c r="G44" s="21" t="s">
        <v>66</v>
      </c>
      <c r="H44" s="44" t="s">
        <v>364</v>
      </c>
      <c r="I44" s="136"/>
      <c r="J44" s="136"/>
      <c r="K44" s="136"/>
    </row>
    <row r="45" customFormat="false" ht="15" hidden="false" customHeight="false" outlineLevel="0" collapsed="false">
      <c r="A45" s="123" t="s">
        <v>9</v>
      </c>
      <c r="B45" s="123" t="s">
        <v>132</v>
      </c>
      <c r="C45" s="124" t="n">
        <f aca="false">C43+7</f>
        <v>42686</v>
      </c>
      <c r="D45" s="70" t="s">
        <v>63</v>
      </c>
      <c r="E45" s="49" t="s">
        <v>346</v>
      </c>
      <c r="F45" s="47" t="s">
        <v>287</v>
      </c>
      <c r="G45" s="44" t="str">
        <f aca="false">CONCATENATE("(",B43," Topics",")"," ",D35)</f>
        <v>(Day 39 Topics) CSE 7219c</v>
      </c>
      <c r="H45" s="137"/>
      <c r="I45" s="86" t="s">
        <v>279</v>
      </c>
      <c r="J45" s="136"/>
      <c r="K45" s="136"/>
    </row>
    <row r="46" customFormat="false" ht="15" hidden="false" customHeight="false" outlineLevel="0" collapsed="false">
      <c r="A46" s="123" t="s">
        <v>15</v>
      </c>
      <c r="B46" s="123" t="s">
        <v>135</v>
      </c>
      <c r="C46" s="124" t="n">
        <f aca="false">C44+7</f>
        <v>42687</v>
      </c>
      <c r="D46" s="42" t="s">
        <v>312</v>
      </c>
      <c r="E46" s="42" t="s">
        <v>126</v>
      </c>
      <c r="F46" s="42" t="s">
        <v>347</v>
      </c>
      <c r="G46" s="44" t="s">
        <v>66</v>
      </c>
      <c r="H46" s="137"/>
      <c r="I46" s="86" t="s">
        <v>280</v>
      </c>
      <c r="J46" s="136"/>
      <c r="K46" s="136"/>
    </row>
    <row r="47" customFormat="false" ht="15" hidden="false" customHeight="false" outlineLevel="0" collapsed="false">
      <c r="A47" s="123" t="s">
        <v>9</v>
      </c>
      <c r="B47" s="123" t="s">
        <v>136</v>
      </c>
      <c r="C47" s="124" t="n">
        <f aca="false">C45+7</f>
        <v>42693</v>
      </c>
      <c r="D47" s="42" t="s">
        <v>312</v>
      </c>
      <c r="E47" s="42" t="s">
        <v>126</v>
      </c>
      <c r="F47" s="42" t="s">
        <v>347</v>
      </c>
      <c r="G47" s="44" t="s">
        <v>365</v>
      </c>
      <c r="H47" s="136"/>
      <c r="I47" s="21"/>
      <c r="J47" s="136"/>
      <c r="K47" s="136"/>
    </row>
    <row r="48" customFormat="false" ht="15" hidden="false" customHeight="false" outlineLevel="0" collapsed="false">
      <c r="A48" s="123" t="s">
        <v>15</v>
      </c>
      <c r="B48" s="123" t="s">
        <v>139</v>
      </c>
      <c r="C48" s="124" t="n">
        <f aca="false">C46+7</f>
        <v>42694</v>
      </c>
      <c r="D48" s="42" t="s">
        <v>366</v>
      </c>
      <c r="E48" s="42" t="s">
        <v>367</v>
      </c>
      <c r="F48" s="42" t="s">
        <v>19</v>
      </c>
      <c r="G48" s="136"/>
      <c r="H48" s="44" t="s">
        <v>368</v>
      </c>
      <c r="I48" s="44"/>
      <c r="J48" s="136"/>
      <c r="K48" s="136"/>
    </row>
    <row r="49" customFormat="false" ht="15" hidden="false" customHeight="false" outlineLevel="0" collapsed="false">
      <c r="A49" s="123" t="s">
        <v>9</v>
      </c>
      <c r="B49" s="123" t="s">
        <v>141</v>
      </c>
      <c r="C49" s="124" t="n">
        <f aca="false">C47+7</f>
        <v>42700</v>
      </c>
      <c r="D49" s="127" t="s">
        <v>142</v>
      </c>
      <c r="E49" s="144" t="s">
        <v>143</v>
      </c>
      <c r="F49" s="127" t="s">
        <v>155</v>
      </c>
      <c r="G49" s="137"/>
      <c r="H49" s="44"/>
      <c r="I49" s="44"/>
      <c r="J49" s="136"/>
      <c r="K49" s="136"/>
    </row>
    <row r="50" customFormat="false" ht="15" hidden="false" customHeight="false" outlineLevel="0" collapsed="false">
      <c r="A50" s="123" t="s">
        <v>15</v>
      </c>
      <c r="B50" s="123" t="s">
        <v>144</v>
      </c>
      <c r="C50" s="124" t="n">
        <f aca="false">C48+7</f>
        <v>42701</v>
      </c>
      <c r="D50" s="127" t="s">
        <v>142</v>
      </c>
      <c r="E50" s="144" t="s">
        <v>143</v>
      </c>
      <c r="F50" s="127" t="s">
        <v>155</v>
      </c>
      <c r="G50" s="137"/>
      <c r="H50" s="137"/>
      <c r="I50" s="137"/>
      <c r="J50" s="136"/>
      <c r="K50" s="136"/>
    </row>
  </sheetData>
  <mergeCells count="3">
    <mergeCell ref="A12:I12"/>
    <mergeCell ref="A27:I27"/>
    <mergeCell ref="A42:I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24.28"/>
    <col collapsed="false" customWidth="true" hidden="false" outlineLevel="0" max="7" min="7" style="0" width="21.57"/>
    <col collapsed="false" customWidth="true" hidden="false" outlineLevel="0" max="8" min="8" style="0" width="8.53"/>
    <col collapsed="false" customWidth="true" hidden="false" outlineLevel="0" max="9" min="9" style="0" width="61.86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08" t="s">
        <v>0</v>
      </c>
      <c r="B1" s="109" t="s">
        <v>1</v>
      </c>
      <c r="C1" s="109" t="s">
        <v>2</v>
      </c>
      <c r="D1" s="3" t="s">
        <v>3</v>
      </c>
      <c r="E1" s="3" t="s">
        <v>4</v>
      </c>
      <c r="F1" s="109" t="s">
        <v>5</v>
      </c>
      <c r="G1" s="109" t="s">
        <v>6</v>
      </c>
      <c r="H1" s="109" t="s">
        <v>7</v>
      </c>
      <c r="I1" s="109" t="s">
        <v>145</v>
      </c>
      <c r="J1" s="135" t="s">
        <v>146</v>
      </c>
      <c r="K1" s="136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42546</v>
      </c>
      <c r="D2" s="145" t="s">
        <v>151</v>
      </c>
      <c r="E2" s="145" t="s">
        <v>152</v>
      </c>
      <c r="F2" s="145" t="s">
        <v>19</v>
      </c>
      <c r="G2" s="146"/>
      <c r="H2" s="146"/>
      <c r="I2" s="60" t="s">
        <v>154</v>
      </c>
      <c r="J2" s="147" t="s">
        <v>14</v>
      </c>
      <c r="K2" s="136" t="n">
        <f aca="false">COUNTIFS(F2:F49,"Dr. Dakshinamurthy V Kolluru")</f>
        <v>10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42547</v>
      </c>
      <c r="D3" s="60" t="s">
        <v>44</v>
      </c>
      <c r="E3" s="60" t="s">
        <v>45</v>
      </c>
      <c r="F3" s="60" t="s">
        <v>287</v>
      </c>
      <c r="G3" s="146"/>
      <c r="H3" s="60"/>
      <c r="I3" s="60" t="s">
        <v>288</v>
      </c>
      <c r="J3" s="148" t="s">
        <v>369</v>
      </c>
      <c r="K3" s="136" t="n">
        <f aca="false">COUNTIFS(F2:F49,"Dr. Abhinanda Sarkar")</f>
        <v>0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42553</v>
      </c>
      <c r="D4" s="145" t="s">
        <v>151</v>
      </c>
      <c r="E4" s="145" t="s">
        <v>152</v>
      </c>
      <c r="F4" s="145" t="s">
        <v>19</v>
      </c>
      <c r="G4" s="60" t="str">
        <f aca="false">CONCATENATE("(",B2," Topics",")"," ",D2)</f>
        <v>(Day 1 Topics) CSE 7315c</v>
      </c>
      <c r="H4" s="60"/>
      <c r="I4" s="60" t="s">
        <v>158</v>
      </c>
      <c r="J4" s="99" t="s">
        <v>155</v>
      </c>
      <c r="K4" s="136" t="n">
        <f aca="false">COUNTIFS(F2:F49,"Dr. Surya Kompalli")</f>
        <v>15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42554</v>
      </c>
      <c r="D5" s="145" t="s">
        <v>151</v>
      </c>
      <c r="E5" s="145" t="s">
        <v>152</v>
      </c>
      <c r="F5" s="145" t="s">
        <v>19</v>
      </c>
      <c r="G5" s="60" t="str">
        <f aca="false">CONCATENATE("(",B3," Topics",")"," ",D3)</f>
        <v>(Day 2 Topics) CSE 7112c</v>
      </c>
      <c r="H5" s="146"/>
      <c r="I5" s="60" t="s">
        <v>161</v>
      </c>
      <c r="J5" s="145" t="s">
        <v>370</v>
      </c>
      <c r="K5" s="136" t="n">
        <f aca="false">COUNTIFS(F2:F49,"Mr. Praphul")</f>
        <v>2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42560</v>
      </c>
      <c r="D6" s="145" t="s">
        <v>151</v>
      </c>
      <c r="E6" s="145" t="s">
        <v>152</v>
      </c>
      <c r="F6" s="145" t="s">
        <v>19</v>
      </c>
      <c r="G6" s="60" t="str">
        <f aca="false">CONCATENATE("(",B4," Topics",")"," ",D4)</f>
        <v>(Day 3 Topics) CSE 7315c</v>
      </c>
      <c r="H6" s="60"/>
      <c r="I6" s="85" t="s">
        <v>166</v>
      </c>
      <c r="J6" s="145" t="s">
        <v>19</v>
      </c>
      <c r="K6" s="136" t="n">
        <f aca="false">COUNTIFS(F2:F49,"Dr. Sridhar Pappu")</f>
        <v>11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42561</v>
      </c>
      <c r="D7" s="145" t="s">
        <v>151</v>
      </c>
      <c r="E7" s="145" t="s">
        <v>152</v>
      </c>
      <c r="F7" s="145" t="s">
        <v>19</v>
      </c>
      <c r="G7" s="60" t="str">
        <f aca="false">CONCATENATE("(",B5," Topics",")"," ",D5)</f>
        <v>(Day 4 Topics) CSE 7315c</v>
      </c>
      <c r="H7" s="146"/>
      <c r="I7" s="60" t="s">
        <v>168</v>
      </c>
      <c r="J7" s="136"/>
      <c r="K7" s="136"/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42567</v>
      </c>
      <c r="D8" s="145" t="s">
        <v>173</v>
      </c>
      <c r="E8" s="145" t="s">
        <v>52</v>
      </c>
      <c r="F8" s="145" t="s">
        <v>19</v>
      </c>
      <c r="G8" s="60" t="str">
        <f aca="false">CONCATENATE("(",B6," Topics",")"," ",D6)</f>
        <v>(Day 5 Topics) CSE 7315c</v>
      </c>
      <c r="H8" s="60"/>
      <c r="I8" s="60" t="s">
        <v>175</v>
      </c>
      <c r="J8" s="136"/>
      <c r="K8" s="136"/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42568</v>
      </c>
      <c r="D9" s="149" t="s">
        <v>63</v>
      </c>
      <c r="E9" s="150" t="s">
        <v>151</v>
      </c>
      <c r="F9" s="149" t="s">
        <v>287</v>
      </c>
      <c r="G9" s="60" t="s">
        <v>66</v>
      </c>
      <c r="H9" s="60" t="s">
        <v>179</v>
      </c>
      <c r="I9" s="60" t="s">
        <v>66</v>
      </c>
      <c r="J9" s="136"/>
      <c r="K9" s="128" t="n">
        <f aca="false">SUM(K2:K6)</f>
        <v>38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42574</v>
      </c>
      <c r="D10" s="145" t="s">
        <v>173</v>
      </c>
      <c r="E10" s="145" t="s">
        <v>52</v>
      </c>
      <c r="F10" s="145" t="s">
        <v>19</v>
      </c>
      <c r="G10" s="60" t="s">
        <v>66</v>
      </c>
      <c r="H10" s="60" t="s">
        <v>66</v>
      </c>
      <c r="I10" s="60" t="s">
        <v>180</v>
      </c>
      <c r="J10" s="136"/>
      <c r="K10" s="136"/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42575</v>
      </c>
      <c r="D11" s="145" t="s">
        <v>173</v>
      </c>
      <c r="E11" s="145" t="s">
        <v>52</v>
      </c>
      <c r="F11" s="145" t="s">
        <v>19</v>
      </c>
      <c r="G11" s="60" t="str">
        <f aca="false">CONCATENATE("(",B8," Topics",")"," ",D8)</f>
        <v>(Day 7 Topics) CSE 7202c</v>
      </c>
      <c r="H11" s="60" t="s">
        <v>66</v>
      </c>
      <c r="I11" s="85" t="s">
        <v>183</v>
      </c>
      <c r="J11" s="136"/>
      <c r="K11" s="151" t="n">
        <f aca="false">SUM(K2:K6)</f>
        <v>38</v>
      </c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42581</v>
      </c>
      <c r="D12" s="145" t="s">
        <v>194</v>
      </c>
      <c r="E12" s="145" t="s">
        <v>294</v>
      </c>
      <c r="F12" s="145" t="s">
        <v>19</v>
      </c>
      <c r="G12" s="60" t="str">
        <f aca="false">CONCATENATE("(",B10," Topics",")"," ",D10)</f>
        <v>(Day 9 Topics) CSE 7202c</v>
      </c>
      <c r="H12" s="146"/>
      <c r="I12" s="60" t="s">
        <v>111</v>
      </c>
      <c r="J12" s="136"/>
      <c r="K12" s="136"/>
    </row>
    <row r="13" customFormat="false" ht="15" hidden="false" customHeight="false" outlineLevel="0" collapsed="false">
      <c r="A13" s="60" t="s">
        <v>15</v>
      </c>
      <c r="B13" s="60" t="s">
        <v>43</v>
      </c>
      <c r="C13" s="71" t="n">
        <f aca="false">C11+7</f>
        <v>42582</v>
      </c>
      <c r="D13" s="145" t="s">
        <v>194</v>
      </c>
      <c r="E13" s="145" t="s">
        <v>294</v>
      </c>
      <c r="F13" s="145" t="s">
        <v>19</v>
      </c>
      <c r="G13" s="60" t="str">
        <f aca="false">CONCATENATE("(",B11," Topics",")"," ",D11)</f>
        <v>(Day 10 Topics) CSE 7202c</v>
      </c>
      <c r="H13" s="146"/>
      <c r="I13" s="67" t="s">
        <v>263</v>
      </c>
      <c r="J13" s="136"/>
      <c r="K13" s="136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42588</v>
      </c>
      <c r="D14" s="149" t="s">
        <v>63</v>
      </c>
      <c r="E14" s="150" t="s">
        <v>173</v>
      </c>
      <c r="F14" s="149" t="s">
        <v>287</v>
      </c>
      <c r="G14" s="60" t="s">
        <v>66</v>
      </c>
      <c r="H14" s="60" t="s">
        <v>262</v>
      </c>
      <c r="I14" s="60" t="s">
        <v>66</v>
      </c>
      <c r="J14" s="136"/>
      <c r="K14" s="136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42589</v>
      </c>
      <c r="D15" s="42" t="s">
        <v>194</v>
      </c>
      <c r="E15" s="42" t="s">
        <v>294</v>
      </c>
      <c r="F15" s="152" t="s">
        <v>14</v>
      </c>
      <c r="G15" s="60" t="s">
        <v>371</v>
      </c>
      <c r="H15" s="146"/>
      <c r="I15" s="60" t="s">
        <v>295</v>
      </c>
      <c r="J15" s="136"/>
      <c r="K15" s="136"/>
    </row>
    <row r="16" customFormat="false" ht="15" hidden="false" customHeight="false" outlineLevel="0" collapsed="false">
      <c r="A16" s="153" t="s">
        <v>372</v>
      </c>
      <c r="B16" s="153"/>
      <c r="C16" s="153"/>
      <c r="D16" s="153"/>
      <c r="E16" s="153"/>
      <c r="F16" s="153"/>
      <c r="G16" s="153"/>
      <c r="H16" s="153"/>
      <c r="I16" s="153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42602</v>
      </c>
      <c r="D17" s="42" t="s">
        <v>194</v>
      </c>
      <c r="E17" s="42" t="s">
        <v>294</v>
      </c>
      <c r="F17" s="152" t="s">
        <v>14</v>
      </c>
      <c r="G17" s="60" t="str">
        <f aca="false">CONCATENATE("(",B15," Topics",")"," ",D15)</f>
        <v>(Day 14 Topics) CSE 7405c</v>
      </c>
      <c r="H17" s="60" t="s">
        <v>66</v>
      </c>
      <c r="I17" s="60" t="s">
        <v>373</v>
      </c>
      <c r="J17" s="0" t="s">
        <v>66</v>
      </c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C15+14</f>
        <v>42603</v>
      </c>
      <c r="D18" s="42" t="s">
        <v>194</v>
      </c>
      <c r="E18" s="42" t="s">
        <v>294</v>
      </c>
      <c r="F18" s="152" t="s">
        <v>14</v>
      </c>
      <c r="G18" s="60" t="s">
        <v>66</v>
      </c>
      <c r="H18" s="146"/>
      <c r="I18" s="60" t="s">
        <v>374</v>
      </c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42609</v>
      </c>
      <c r="D19" s="90" t="s">
        <v>194</v>
      </c>
      <c r="E19" s="90" t="s">
        <v>294</v>
      </c>
      <c r="F19" s="99" t="s">
        <v>155</v>
      </c>
      <c r="G19" s="60" t="str">
        <f aca="false">CONCATENATE("(",B17," Topics",")"," ",D17)</f>
        <v>(Day 15 Topics) CSE 7405c</v>
      </c>
      <c r="H19" s="60"/>
      <c r="I19" s="60" t="s">
        <v>333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42610</v>
      </c>
      <c r="D20" s="90" t="s">
        <v>194</v>
      </c>
      <c r="E20" s="90" t="s">
        <v>294</v>
      </c>
      <c r="F20" s="99" t="s">
        <v>155</v>
      </c>
      <c r="G20" s="60" t="str">
        <f aca="false">CONCATENATE("(",B18," Topics",")"," ",D18)</f>
        <v>(Day 16 Topics) CSE 7405c</v>
      </c>
      <c r="H20" s="60"/>
      <c r="I20" s="60" t="s">
        <v>281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42616</v>
      </c>
      <c r="D21" s="90" t="s">
        <v>303</v>
      </c>
      <c r="E21" s="90" t="s">
        <v>304</v>
      </c>
      <c r="F21" s="99" t="s">
        <v>155</v>
      </c>
      <c r="G21" s="60" t="str">
        <f aca="false">CONCATENATE("(",B19," Topics",")"," ",D19)</f>
        <v>(Day 17 Topics) CSE 7405c</v>
      </c>
      <c r="H21" s="85" t="s">
        <v>66</v>
      </c>
      <c r="I21" s="85" t="s">
        <v>375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71" t="n">
        <f aca="false">C20+7</f>
        <v>42617</v>
      </c>
      <c r="D22" s="90" t="s">
        <v>312</v>
      </c>
      <c r="E22" s="90" t="s">
        <v>126</v>
      </c>
      <c r="F22" s="99" t="s">
        <v>155</v>
      </c>
      <c r="G22" s="60" t="str">
        <f aca="false">CONCATENATE("(",B20," Topics",")"," ",D20)</f>
        <v>(Day 18 Topics) CSE 7405c</v>
      </c>
      <c r="H22" s="60"/>
      <c r="I22" s="85" t="s">
        <v>279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42623</v>
      </c>
      <c r="D23" s="90" t="s">
        <v>303</v>
      </c>
      <c r="E23" s="90" t="s">
        <v>304</v>
      </c>
      <c r="F23" s="99" t="s">
        <v>155</v>
      </c>
      <c r="G23" s="60" t="str">
        <f aca="false">CONCATENATE("(",B21," Topics",")"," ",D21)</f>
        <v>(Day 19 Topics) CSE 7219c</v>
      </c>
      <c r="H23" s="60" t="s">
        <v>66</v>
      </c>
      <c r="I23" s="154" t="s">
        <v>376</v>
      </c>
      <c r="J23" s="136" t="s">
        <v>66</v>
      </c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42624</v>
      </c>
      <c r="D24" s="149" t="s">
        <v>63</v>
      </c>
      <c r="E24" s="150" t="s">
        <v>194</v>
      </c>
      <c r="F24" s="155" t="s">
        <v>287</v>
      </c>
      <c r="G24" s="60" t="s">
        <v>66</v>
      </c>
      <c r="H24" s="60" t="s">
        <v>377</v>
      </c>
      <c r="I24" s="67"/>
      <c r="J24" s="136"/>
      <c r="K24" s="136"/>
    </row>
    <row r="25" customFormat="false" ht="15" hidden="false" customHeight="false" outlineLevel="0" collapsed="false">
      <c r="A25" s="60" t="s">
        <v>9</v>
      </c>
      <c r="B25" s="60" t="s">
        <v>76</v>
      </c>
      <c r="C25" s="66" t="n">
        <f aca="false">C23+7</f>
        <v>42630</v>
      </c>
      <c r="D25" s="42" t="s">
        <v>303</v>
      </c>
      <c r="E25" s="42" t="s">
        <v>304</v>
      </c>
      <c r="F25" s="42" t="s">
        <v>14</v>
      </c>
      <c r="G25" s="60" t="str">
        <f aca="false">CONCATENATE("(",B23," Topics",")"," ",D23)</f>
        <v>(Day 21 Topics) CSE 7219c</v>
      </c>
      <c r="H25" s="146"/>
      <c r="I25" s="154" t="s">
        <v>378</v>
      </c>
      <c r="J25" s="136"/>
      <c r="K25" s="136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42631</v>
      </c>
      <c r="D26" s="42" t="s">
        <v>303</v>
      </c>
      <c r="E26" s="42" t="s">
        <v>304</v>
      </c>
      <c r="F26" s="42" t="s">
        <v>14</v>
      </c>
      <c r="G26" s="60" t="s">
        <v>66</v>
      </c>
      <c r="H26" s="60" t="s">
        <v>66</v>
      </c>
      <c r="I26" s="85" t="s">
        <v>379</v>
      </c>
      <c r="J26" s="136"/>
      <c r="K26" s="136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42637</v>
      </c>
      <c r="D27" s="90" t="s">
        <v>312</v>
      </c>
      <c r="E27" s="90" t="s">
        <v>126</v>
      </c>
      <c r="F27" s="99" t="s">
        <v>155</v>
      </c>
      <c r="G27" s="60" t="str">
        <f aca="false">CONCATENATE("(",B25," Topics",")"," ",D25)</f>
        <v>(Day 23 Topics) CSE 7219c</v>
      </c>
      <c r="H27" s="156"/>
      <c r="I27" s="85" t="s">
        <v>280</v>
      </c>
      <c r="J27" s="136"/>
      <c r="K27" s="136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42638</v>
      </c>
      <c r="D28" s="90" t="s">
        <v>327</v>
      </c>
      <c r="E28" s="90" t="s">
        <v>328</v>
      </c>
      <c r="F28" s="99" t="s">
        <v>155</v>
      </c>
      <c r="G28" s="60" t="str">
        <f aca="false">CONCATENATE("(",B26," Topics",")"," ",D26)</f>
        <v>(Day 24 Topics) CSE 7219c</v>
      </c>
      <c r="H28" s="146"/>
      <c r="I28" s="85" t="s">
        <v>66</v>
      </c>
      <c r="J28" s="136"/>
      <c r="K28" s="136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42644</v>
      </c>
      <c r="D29" s="90" t="s">
        <v>327</v>
      </c>
      <c r="E29" s="90" t="s">
        <v>328</v>
      </c>
      <c r="F29" s="99" t="s">
        <v>155</v>
      </c>
      <c r="G29" s="60" t="str">
        <f aca="false">CONCATENATE("(",B27," Topics",")"," ",D27)</f>
        <v>(Day 25 Topics) CSE 7113c</v>
      </c>
      <c r="H29" s="146"/>
      <c r="I29" s="60" t="s">
        <v>66</v>
      </c>
      <c r="J29" s="136"/>
      <c r="K29" s="136"/>
    </row>
    <row r="30" customFormat="false" ht="15" hidden="false" customHeight="false" outlineLevel="0" collapsed="false">
      <c r="A30" s="60" t="s">
        <v>15</v>
      </c>
      <c r="B30" s="60" t="s">
        <v>91</v>
      </c>
      <c r="C30" s="66" t="n">
        <f aca="false">C28+7</f>
        <v>42645</v>
      </c>
      <c r="D30" s="90" t="s">
        <v>148</v>
      </c>
      <c r="E30" s="90" t="s">
        <v>12</v>
      </c>
      <c r="F30" s="99" t="s">
        <v>155</v>
      </c>
      <c r="G30" s="60" t="str">
        <f aca="false">CONCATENATE("(",B28," Topics",")"," ",D28)</f>
        <v>(Day 26 Topics) CSE 7118c</v>
      </c>
      <c r="H30" s="146"/>
      <c r="I30" s="60" t="s">
        <v>66</v>
      </c>
      <c r="J30" s="136"/>
      <c r="K30" s="136"/>
    </row>
    <row r="31" customFormat="false" ht="15" hidden="false" customHeight="false" outlineLevel="0" collapsed="false">
      <c r="A31" s="60" t="s">
        <v>9</v>
      </c>
      <c r="B31" s="60" t="s">
        <v>94</v>
      </c>
      <c r="C31" s="66" t="n">
        <f aca="false">C29+7</f>
        <v>42651</v>
      </c>
      <c r="D31" s="157" t="s">
        <v>63</v>
      </c>
      <c r="E31" s="150" t="s">
        <v>303</v>
      </c>
      <c r="F31" s="149" t="s">
        <v>287</v>
      </c>
      <c r="G31" s="60" t="s">
        <v>66</v>
      </c>
      <c r="H31" s="60" t="s">
        <v>380</v>
      </c>
      <c r="I31" s="146"/>
      <c r="J31" s="136"/>
      <c r="K31" s="136"/>
    </row>
    <row r="32" customFormat="false" ht="15" hidden="false" customHeight="false" outlineLevel="0" collapsed="false">
      <c r="A32" s="60" t="s">
        <v>15</v>
      </c>
      <c r="B32" s="60" t="s">
        <v>97</v>
      </c>
      <c r="C32" s="66" t="n">
        <f aca="false">C30+7</f>
        <v>42652</v>
      </c>
      <c r="D32" s="90" t="s">
        <v>148</v>
      </c>
      <c r="E32" s="90" t="s">
        <v>12</v>
      </c>
      <c r="F32" s="99" t="s">
        <v>155</v>
      </c>
      <c r="G32" s="60" t="str">
        <f aca="false">CONCATENATE("(",B29," Topics",")"," ",D29)</f>
        <v>(Day 27 Topics) CSE 7118c</v>
      </c>
      <c r="H32" s="60"/>
      <c r="I32" s="146"/>
      <c r="J32" s="136"/>
      <c r="K32" s="136"/>
    </row>
    <row r="33" customFormat="false" ht="15" hidden="false" customHeight="false" outlineLevel="0" collapsed="false">
      <c r="A33" s="60" t="s">
        <v>9</v>
      </c>
      <c r="B33" s="60" t="s">
        <v>100</v>
      </c>
      <c r="C33" s="66" t="n">
        <f aca="false">C31+7</f>
        <v>42658</v>
      </c>
      <c r="D33" s="90" t="s">
        <v>148</v>
      </c>
      <c r="E33" s="90" t="s">
        <v>12</v>
      </c>
      <c r="F33" s="99" t="s">
        <v>155</v>
      </c>
      <c r="G33" s="60" t="str">
        <f aca="false">CONCATENATE("(",B30," Topics",")"," ",D30)</f>
        <v>(Day 28 Topics) CSE 7404c</v>
      </c>
      <c r="H33" s="113"/>
      <c r="I33" s="146"/>
      <c r="J33" s="136"/>
      <c r="K33" s="136"/>
    </row>
    <row r="34" customFormat="false" ht="15" hidden="false" customHeight="false" outlineLevel="0" collapsed="false">
      <c r="A34" s="60" t="s">
        <v>15</v>
      </c>
      <c r="B34" s="60" t="s">
        <v>105</v>
      </c>
      <c r="C34" s="66" t="n">
        <f aca="false">C32+7</f>
        <v>42659</v>
      </c>
      <c r="D34" s="90" t="s">
        <v>148</v>
      </c>
      <c r="E34" s="90" t="s">
        <v>12</v>
      </c>
      <c r="F34" s="99" t="s">
        <v>155</v>
      </c>
      <c r="G34" s="60" t="str">
        <f aca="false">CONCATENATE("(",B32," Topics",")"," ",D32)</f>
        <v>(Day 30 Topics) CSE 7404c</v>
      </c>
      <c r="H34" s="60"/>
      <c r="I34" s="60" t="s">
        <v>66</v>
      </c>
      <c r="J34" s="136"/>
      <c r="K34" s="136"/>
    </row>
    <row r="35" customFormat="false" ht="15" hidden="false" customHeight="false" outlineLevel="0" collapsed="false">
      <c r="A35" s="60" t="s">
        <v>9</v>
      </c>
      <c r="B35" s="60" t="s">
        <v>109</v>
      </c>
      <c r="C35" s="66" t="n">
        <f aca="false">C33+7</f>
        <v>42665</v>
      </c>
      <c r="D35" s="157" t="s">
        <v>63</v>
      </c>
      <c r="E35" s="150" t="s">
        <v>148</v>
      </c>
      <c r="F35" s="149" t="s">
        <v>287</v>
      </c>
      <c r="G35" s="60" t="s">
        <v>381</v>
      </c>
      <c r="H35" s="60" t="s">
        <v>66</v>
      </c>
      <c r="I35" s="85" t="s">
        <v>382</v>
      </c>
      <c r="J35" s="136"/>
      <c r="K35" s="136"/>
    </row>
    <row r="36" customFormat="false" ht="15" hidden="false" customHeight="false" outlineLevel="0" collapsed="false">
      <c r="A36" s="60" t="s">
        <v>15</v>
      </c>
      <c r="B36" s="60" t="s">
        <v>112</v>
      </c>
      <c r="C36" s="71" t="n">
        <f aca="false">C34+7</f>
        <v>42666</v>
      </c>
      <c r="D36" s="90" t="s">
        <v>148</v>
      </c>
      <c r="E36" s="90" t="s">
        <v>12</v>
      </c>
      <c r="F36" s="99" t="s">
        <v>155</v>
      </c>
      <c r="G36" s="60" t="str">
        <f aca="false">CONCATENATE("(",B34," Topics",")"," ",D34)</f>
        <v>(Day 32 Topics) CSE 7404c</v>
      </c>
      <c r="H36" s="146"/>
      <c r="I36" s="60" t="s">
        <v>66</v>
      </c>
      <c r="J36" s="136"/>
      <c r="K36" s="136"/>
    </row>
    <row r="37" customFormat="false" ht="15" hidden="false" customHeight="false" outlineLevel="0" collapsed="false">
      <c r="A37" s="158" t="s">
        <v>361</v>
      </c>
      <c r="B37" s="158"/>
      <c r="C37" s="158"/>
      <c r="D37" s="158"/>
      <c r="E37" s="158"/>
      <c r="F37" s="158"/>
      <c r="G37" s="158"/>
      <c r="H37" s="158"/>
      <c r="I37" s="158"/>
      <c r="J37" s="136"/>
      <c r="K37" s="136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C35+14</f>
        <v>42679</v>
      </c>
      <c r="D38" s="90" t="s">
        <v>148</v>
      </c>
      <c r="E38" s="90" t="s">
        <v>12</v>
      </c>
      <c r="F38" s="99" t="s">
        <v>155</v>
      </c>
      <c r="G38" s="60" t="s">
        <v>66</v>
      </c>
      <c r="H38" s="146"/>
      <c r="I38" s="154" t="s">
        <v>66</v>
      </c>
      <c r="J38" s="136"/>
      <c r="K38" s="136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C36+14</f>
        <v>42680</v>
      </c>
      <c r="D39" s="90" t="s">
        <v>148</v>
      </c>
      <c r="E39" s="90" t="s">
        <v>12</v>
      </c>
      <c r="F39" s="99" t="s">
        <v>155</v>
      </c>
      <c r="G39" s="60" t="str">
        <f aca="false">CONCATENATE("(",B36," Topics",")"," ",D36)</f>
        <v>(Day 34 Topics) CSE 7404c</v>
      </c>
      <c r="H39" s="146"/>
      <c r="I39" s="159" t="s">
        <v>66</v>
      </c>
      <c r="J39" s="136"/>
      <c r="K39" s="136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42686</v>
      </c>
      <c r="D40" s="157" t="s">
        <v>63</v>
      </c>
      <c r="E40" s="150" t="s">
        <v>148</v>
      </c>
      <c r="F40" s="149" t="s">
        <v>287</v>
      </c>
      <c r="G40" s="60" t="s">
        <v>66</v>
      </c>
      <c r="H40" s="60" t="s">
        <v>383</v>
      </c>
      <c r="I40" s="159" t="s">
        <v>66</v>
      </c>
      <c r="J40" s="136"/>
      <c r="K40" s="136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42687</v>
      </c>
      <c r="D41" s="42" t="s">
        <v>297</v>
      </c>
      <c r="E41" s="42" t="s">
        <v>81</v>
      </c>
      <c r="F41" s="42" t="s">
        <v>14</v>
      </c>
      <c r="G41" s="60" t="s">
        <v>66</v>
      </c>
      <c r="H41" s="60" t="s">
        <v>66</v>
      </c>
      <c r="I41" s="85" t="s">
        <v>384</v>
      </c>
      <c r="J41" s="136"/>
      <c r="K41" s="136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42693</v>
      </c>
      <c r="D42" s="42" t="s">
        <v>297</v>
      </c>
      <c r="E42" s="42" t="s">
        <v>81</v>
      </c>
      <c r="F42" s="42" t="s">
        <v>14</v>
      </c>
      <c r="G42" s="60"/>
      <c r="H42" s="146"/>
      <c r="I42" s="85" t="s">
        <v>385</v>
      </c>
      <c r="J42" s="136"/>
      <c r="K42" s="136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42694</v>
      </c>
      <c r="D43" s="42" t="s">
        <v>297</v>
      </c>
      <c r="E43" s="42" t="s">
        <v>81</v>
      </c>
      <c r="F43" s="42" t="s">
        <v>14</v>
      </c>
      <c r="G43" s="60" t="str">
        <f aca="false">CONCATENATE("(",B41," Topics",")"," ",D41)</f>
        <v>(Day 38 Topics) CSE 7306c</v>
      </c>
      <c r="H43" s="146"/>
      <c r="I43" s="154" t="s">
        <v>386</v>
      </c>
      <c r="J43" s="154" t="s">
        <v>66</v>
      </c>
      <c r="K43" s="136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42700</v>
      </c>
      <c r="D44" s="42" t="s">
        <v>297</v>
      </c>
      <c r="E44" s="42" t="s">
        <v>81</v>
      </c>
      <c r="F44" s="42" t="s">
        <v>14</v>
      </c>
      <c r="G44" s="60" t="str">
        <f aca="false">CONCATENATE("(",B42," Topics",")"," ",D42)</f>
        <v>(Day 39 Topics) CSE 7306c</v>
      </c>
      <c r="H44" s="146"/>
      <c r="I44" s="154" t="s">
        <v>387</v>
      </c>
      <c r="J44" s="136"/>
      <c r="K44" s="136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42701</v>
      </c>
      <c r="D45" s="42" t="s">
        <v>297</v>
      </c>
      <c r="E45" s="42" t="s">
        <v>81</v>
      </c>
      <c r="F45" s="42" t="s">
        <v>14</v>
      </c>
      <c r="G45" s="60" t="str">
        <f aca="false">CONCATENATE("(",B43," Topics",")"," ",D43)</f>
        <v>(Day 40 Topics) CSE 7306c</v>
      </c>
      <c r="H45" s="146"/>
      <c r="I45" s="154" t="s">
        <v>388</v>
      </c>
      <c r="J45" s="136"/>
      <c r="K45" s="136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42707</v>
      </c>
      <c r="D46" s="157" t="s">
        <v>63</v>
      </c>
      <c r="E46" s="150" t="s">
        <v>297</v>
      </c>
      <c r="F46" s="149" t="s">
        <v>287</v>
      </c>
      <c r="G46" s="156"/>
      <c r="H46" s="60" t="s">
        <v>389</v>
      </c>
      <c r="I46" s="60"/>
      <c r="J46" s="136"/>
      <c r="K46" s="136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42708</v>
      </c>
      <c r="D47" s="42" t="s">
        <v>366</v>
      </c>
      <c r="E47" s="42" t="s">
        <v>390</v>
      </c>
      <c r="F47" s="42" t="s">
        <v>19</v>
      </c>
      <c r="G47" s="60" t="s">
        <v>66</v>
      </c>
      <c r="H47" s="156"/>
      <c r="I47" s="60"/>
      <c r="J47" s="136"/>
      <c r="K47" s="136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42714</v>
      </c>
      <c r="D48" s="145" t="s">
        <v>142</v>
      </c>
      <c r="E48" s="160" t="s">
        <v>143</v>
      </c>
      <c r="F48" s="145" t="s">
        <v>370</v>
      </c>
      <c r="G48" s="146"/>
      <c r="H48" s="60"/>
      <c r="I48" s="60"/>
      <c r="J48" s="136"/>
      <c r="K48" s="136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42715</v>
      </c>
      <c r="D49" s="145" t="s">
        <v>142</v>
      </c>
      <c r="E49" s="160" t="s">
        <v>143</v>
      </c>
      <c r="F49" s="145" t="s">
        <v>370</v>
      </c>
      <c r="G49" s="146"/>
      <c r="H49" s="146"/>
      <c r="I49" s="146"/>
      <c r="J49" s="136"/>
      <c r="K49" s="136"/>
    </row>
  </sheetData>
  <mergeCells count="2">
    <mergeCell ref="A16:I16"/>
    <mergeCell ref="A37:I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21.28"/>
    <col collapsed="false" customWidth="true" hidden="false" outlineLevel="0" max="7" min="7" style="0" width="18.14"/>
    <col collapsed="false" customWidth="true" hidden="false" outlineLevel="0" max="8" min="8" style="0" width="8.53"/>
    <col collapsed="false" customWidth="true" hidden="false" outlineLevel="0" max="9" min="9" style="0" width="81.71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61" t="s">
        <v>6</v>
      </c>
      <c r="H1" s="161" t="s">
        <v>7</v>
      </c>
      <c r="I1" s="161" t="s">
        <v>145</v>
      </c>
      <c r="J1" s="162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42567</v>
      </c>
      <c r="D2" s="63" t="s">
        <v>327</v>
      </c>
      <c r="E2" s="63" t="s">
        <v>328</v>
      </c>
      <c r="F2" s="45" t="s">
        <v>155</v>
      </c>
      <c r="G2" s="146"/>
      <c r="H2" s="146"/>
      <c r="I2" s="146"/>
      <c r="J2" s="118" t="s">
        <v>14</v>
      </c>
      <c r="K2" s="98" t="n">
        <f aca="false">COUNTIFS(F2:F48,"Dr. Dakshinamurthy V Kolluru")</f>
        <v>7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42568</v>
      </c>
      <c r="D3" s="63" t="s">
        <v>327</v>
      </c>
      <c r="E3" s="63" t="s">
        <v>328</v>
      </c>
      <c r="F3" s="45" t="s">
        <v>155</v>
      </c>
      <c r="G3" s="146"/>
      <c r="H3" s="60"/>
      <c r="I3" s="60"/>
      <c r="J3" s="145" t="s">
        <v>19</v>
      </c>
      <c r="K3" s="98" t="n">
        <f aca="false">COUNTIFS(F2:F49,"Dr. Sridhar Pappu")</f>
        <v>6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42574</v>
      </c>
      <c r="D4" s="63" t="s">
        <v>148</v>
      </c>
      <c r="E4" s="63" t="s">
        <v>12</v>
      </c>
      <c r="F4" s="45" t="s">
        <v>155</v>
      </c>
      <c r="G4" s="60" t="str">
        <f aca="false">CONCATENATE("(",B2," Topics",")"," ",D2)</f>
        <v>(Day 1 Topics) CSE 7118c</v>
      </c>
      <c r="H4" s="60"/>
      <c r="I4" s="60"/>
      <c r="J4" s="99" t="s">
        <v>155</v>
      </c>
      <c r="K4" s="98" t="n">
        <f aca="false">COUNTIFS(F2:F49,"Dr. Surya Kompalli")</f>
        <v>10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42575</v>
      </c>
      <c r="D5" s="63" t="s">
        <v>148</v>
      </c>
      <c r="E5" s="63" t="s">
        <v>12</v>
      </c>
      <c r="F5" s="45" t="s">
        <v>155</v>
      </c>
      <c r="G5" s="60" t="str">
        <f aca="false">CONCATENATE("(",B3," Topics",")"," ",D3)</f>
        <v>(Day 2 Topics) CSE 7118c</v>
      </c>
      <c r="H5" s="146"/>
      <c r="I5" s="146"/>
      <c r="J5" s="116" t="s">
        <v>13</v>
      </c>
      <c r="K5" s="98" t="n">
        <f aca="false">COUNTIFS(F2:F48,"Dr. Sreerama K Murthy")</f>
        <v>0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42581</v>
      </c>
      <c r="D6" s="63" t="s">
        <v>148</v>
      </c>
      <c r="E6" s="63" t="s">
        <v>12</v>
      </c>
      <c r="F6" s="45" t="s">
        <v>155</v>
      </c>
      <c r="G6" s="60" t="str">
        <f aca="false">CONCATENATE("(",B4," Topics",")"," ",D4)</f>
        <v>(Day 3 Topics) CSE 7404c</v>
      </c>
      <c r="H6" s="60"/>
      <c r="I6" s="60"/>
      <c r="J6" s="164" t="s">
        <v>289</v>
      </c>
      <c r="K6" s="98" t="n">
        <f aca="false">COUNTIFS(F2:F48,"Dr.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42582</v>
      </c>
      <c r="D7" s="63" t="s">
        <v>148</v>
      </c>
      <c r="E7" s="63" t="s">
        <v>12</v>
      </c>
      <c r="F7" s="45" t="s">
        <v>155</v>
      </c>
      <c r="G7" s="60" t="str">
        <f aca="false">CONCATENATE("(",B5," Topics",")"," ",D5)</f>
        <v>(Day 4 Topics) CSE 7404c</v>
      </c>
      <c r="H7" s="146"/>
      <c r="I7" s="146"/>
      <c r="J7" s="87" t="s">
        <v>290</v>
      </c>
      <c r="K7" s="98" t="n">
        <f aca="false">COUNTIFS(F3:F49,"Dr. Manoj Chinnakotla")</f>
        <v>3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42588</v>
      </c>
      <c r="D8" s="63" t="s">
        <v>148</v>
      </c>
      <c r="E8" s="63" t="s">
        <v>12</v>
      </c>
      <c r="F8" s="45" t="s">
        <v>155</v>
      </c>
      <c r="G8" s="60" t="str">
        <f aca="false">CONCATENATE("(",B6," Topics",")"," ",D6)</f>
        <v>(Day 5 Topics) CSE 7404c</v>
      </c>
      <c r="H8" s="60"/>
      <c r="I8" s="60"/>
      <c r="J8" s="165" t="s">
        <v>347</v>
      </c>
      <c r="K8" s="98" t="n">
        <f aca="false">COUNTIFS(F4:F50,"Dr. Kranthi Adusmilli")</f>
        <v>2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42589</v>
      </c>
      <c r="D9" s="63" t="s">
        <v>148</v>
      </c>
      <c r="E9" s="63" t="s">
        <v>12</v>
      </c>
      <c r="F9" s="45" t="s">
        <v>155</v>
      </c>
      <c r="G9" s="60" t="str">
        <f aca="false">CONCATENATE("(",B7," Topics",")"," ",D7)</f>
        <v>(Day 6 Topics) CSE 7404c</v>
      </c>
      <c r="H9" s="60"/>
      <c r="I9" s="85"/>
      <c r="J9" s="60" t="s">
        <v>348</v>
      </c>
      <c r="K9" s="98" t="n">
        <f aca="false">COUNTIFS(F5:F51,"Dr. Kishore Konda")</f>
        <v>2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42595</v>
      </c>
      <c r="D10" s="63" t="s">
        <v>148</v>
      </c>
      <c r="E10" s="63" t="s">
        <v>12</v>
      </c>
      <c r="F10" s="45" t="s">
        <v>155</v>
      </c>
      <c r="G10" s="60" t="str">
        <f aca="false">CONCATENATE("(",B8," Topics",")"," ",D8)</f>
        <v>(Day 7 Topics) CSE 7404c</v>
      </c>
      <c r="H10" s="60" t="s">
        <v>66</v>
      </c>
      <c r="I10" s="85"/>
      <c r="J10" s="98" t="s">
        <v>391</v>
      </c>
      <c r="K10" s="98" t="n">
        <f aca="false">COUNTIFS(F2:F48,"Mr. Ankit")</f>
        <v>2</v>
      </c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42596</v>
      </c>
      <c r="D11" s="63" t="s">
        <v>148</v>
      </c>
      <c r="E11" s="63" t="s">
        <v>12</v>
      </c>
      <c r="F11" s="45" t="s">
        <v>155</v>
      </c>
      <c r="G11" s="60" t="str">
        <f aca="false">CONCATENATE("(",B9," Topics",")"," ",D9)</f>
        <v>(Day 8 Topics) CSE 7404c</v>
      </c>
      <c r="H11" s="146"/>
      <c r="I11" s="85"/>
      <c r="J11" s="98"/>
      <c r="K11" s="128" t="n">
        <f aca="false">SUM(K2:K10)</f>
        <v>37</v>
      </c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42602</v>
      </c>
      <c r="D12" s="69" t="s">
        <v>63</v>
      </c>
      <c r="E12" s="166" t="s">
        <v>148</v>
      </c>
      <c r="F12" s="63" t="s">
        <v>287</v>
      </c>
      <c r="G12" s="60" t="s">
        <v>66</v>
      </c>
      <c r="H12" s="60" t="s">
        <v>392</v>
      </c>
      <c r="I12" s="85"/>
      <c r="J12" s="136"/>
      <c r="K12" s="136"/>
    </row>
    <row r="13" customFormat="false" ht="15" hidden="false" customHeight="false" outlineLevel="0" collapsed="false">
      <c r="A13" s="60" t="s">
        <v>15</v>
      </c>
      <c r="B13" s="60" t="s">
        <v>43</v>
      </c>
      <c r="C13" s="71" t="n">
        <f aca="false">C11+7</f>
        <v>42603</v>
      </c>
      <c r="D13" s="69" t="s">
        <v>44</v>
      </c>
      <c r="E13" s="69" t="s">
        <v>45</v>
      </c>
      <c r="F13" s="63" t="s">
        <v>287</v>
      </c>
      <c r="G13" s="60" t="s">
        <v>66</v>
      </c>
      <c r="H13" s="146"/>
      <c r="I13" s="60" t="s">
        <v>288</v>
      </c>
      <c r="J13" s="136"/>
      <c r="K13" s="136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42609</v>
      </c>
      <c r="D14" s="63" t="s">
        <v>151</v>
      </c>
      <c r="E14" s="63" t="s">
        <v>152</v>
      </c>
      <c r="F14" s="63" t="s">
        <v>14</v>
      </c>
      <c r="G14" s="60" t="str">
        <f aca="false">CONCATENATE("(",B13," Topics",")"," ",D13)</f>
        <v>(Day 12 Topics) CSE 7112c</v>
      </c>
      <c r="H14" s="146"/>
      <c r="I14" s="60" t="s">
        <v>154</v>
      </c>
      <c r="J14" s="136"/>
      <c r="K14" s="136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42610</v>
      </c>
      <c r="D15" s="63" t="s">
        <v>151</v>
      </c>
      <c r="E15" s="63" t="s">
        <v>152</v>
      </c>
      <c r="F15" s="63" t="s">
        <v>14</v>
      </c>
      <c r="G15" s="60" t="s">
        <v>66</v>
      </c>
      <c r="H15" s="156"/>
      <c r="I15" s="60" t="s">
        <v>158</v>
      </c>
      <c r="J15" s="136"/>
      <c r="K15" s="136"/>
    </row>
    <row r="16" customFormat="false" ht="15" hidden="false" customHeight="false" outlineLevel="0" collapsed="false">
      <c r="A16" s="139" t="s">
        <v>354</v>
      </c>
      <c r="B16" s="139"/>
      <c r="C16" s="139"/>
      <c r="D16" s="139"/>
      <c r="E16" s="139"/>
      <c r="F16" s="139"/>
      <c r="G16" s="139"/>
      <c r="H16" s="139"/>
      <c r="I16" s="139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42623</v>
      </c>
      <c r="D17" s="63" t="s">
        <v>151</v>
      </c>
      <c r="E17" s="63" t="s">
        <v>152</v>
      </c>
      <c r="F17" s="63" t="s">
        <v>19</v>
      </c>
      <c r="G17" s="60" t="str">
        <f aca="false">CONCATENATE("(",B14," Topics",")"," ",D14)</f>
        <v>(Day 13 Topics) CSE 7315c</v>
      </c>
      <c r="H17" s="60" t="s">
        <v>66</v>
      </c>
      <c r="I17" s="60" t="s">
        <v>161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C15+14</f>
        <v>42624</v>
      </c>
      <c r="D18" s="63" t="s">
        <v>151</v>
      </c>
      <c r="E18" s="63" t="s">
        <v>152</v>
      </c>
      <c r="F18" s="63" t="s">
        <v>19</v>
      </c>
      <c r="G18" s="60" t="str">
        <f aca="false">CONCATENATE("(",B15," Topics",")"," ",D15)</f>
        <v>(Day 14 Topics) CSE 7315c</v>
      </c>
      <c r="H18" s="146"/>
      <c r="I18" s="85" t="s">
        <v>166</v>
      </c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42630</v>
      </c>
      <c r="D19" s="63" t="s">
        <v>151</v>
      </c>
      <c r="E19" s="63" t="s">
        <v>152</v>
      </c>
      <c r="F19" s="63" t="s">
        <v>19</v>
      </c>
      <c r="G19" s="60" t="str">
        <f aca="false">CONCATENATE("(",B17," Topics",")"," ",D17)</f>
        <v>(Day 15 Topics) CSE 7315c</v>
      </c>
      <c r="H19" s="60"/>
      <c r="I19" s="60" t="s">
        <v>168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42631</v>
      </c>
      <c r="D20" s="63" t="s">
        <v>173</v>
      </c>
      <c r="E20" s="63" t="s">
        <v>52</v>
      </c>
      <c r="F20" s="63" t="s">
        <v>19</v>
      </c>
      <c r="G20" s="60" t="str">
        <f aca="false">CONCATENATE("(",B18," Topics",")"," ",D18)</f>
        <v>(Day 16 Topics) CSE 7315c</v>
      </c>
      <c r="H20" s="60"/>
      <c r="I20" s="60" t="s">
        <v>393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42637</v>
      </c>
      <c r="D21" s="63" t="s">
        <v>173</v>
      </c>
      <c r="E21" s="63" t="s">
        <v>52</v>
      </c>
      <c r="F21" s="63" t="s">
        <v>19</v>
      </c>
      <c r="G21" s="60" t="str">
        <f aca="false">CONCATENATE("(",B19," Topics",")"," ",D19)</f>
        <v>(Day 17 Topics) CSE 7315c</v>
      </c>
      <c r="H21" s="60"/>
      <c r="I21" s="60" t="s">
        <v>180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42638</v>
      </c>
      <c r="D22" s="63" t="s">
        <v>173</v>
      </c>
      <c r="E22" s="63" t="s">
        <v>52</v>
      </c>
      <c r="F22" s="63" t="s">
        <v>19</v>
      </c>
      <c r="G22" s="60" t="str">
        <f aca="false">CONCATENATE("(",B20," Topics",")"," ",D20)</f>
        <v>(Day 18 Topics) CSE 7202c</v>
      </c>
      <c r="H22" s="156"/>
      <c r="I22" s="60" t="s">
        <v>183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42644</v>
      </c>
      <c r="D23" s="69" t="s">
        <v>63</v>
      </c>
      <c r="E23" s="166" t="s">
        <v>151</v>
      </c>
      <c r="F23" s="63" t="s">
        <v>287</v>
      </c>
      <c r="G23" s="60"/>
      <c r="H23" s="60" t="s">
        <v>394</v>
      </c>
      <c r="I23" s="156"/>
      <c r="J23" s="136"/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42645</v>
      </c>
      <c r="D24" s="63" t="s">
        <v>194</v>
      </c>
      <c r="E24" s="63" t="s">
        <v>294</v>
      </c>
      <c r="F24" s="63" t="s">
        <v>348</v>
      </c>
      <c r="G24" s="60" t="str">
        <f aca="false">CONCATENATE("(",B21," Topics",")"," ",D21)</f>
        <v>(Day 19 Topics) CSE 7202c</v>
      </c>
      <c r="H24" s="60" t="s">
        <v>66</v>
      </c>
      <c r="I24" s="60" t="s">
        <v>295</v>
      </c>
      <c r="J24" s="136"/>
      <c r="K24" s="136"/>
    </row>
    <row r="25" customFormat="false" ht="15" hidden="false" customHeight="false" outlineLevel="0" collapsed="false">
      <c r="A25" s="60" t="s">
        <v>9</v>
      </c>
      <c r="B25" s="60" t="s">
        <v>76</v>
      </c>
      <c r="C25" s="66" t="n">
        <f aca="false">C23+7</f>
        <v>42651</v>
      </c>
      <c r="D25" s="63" t="s">
        <v>194</v>
      </c>
      <c r="E25" s="63" t="s">
        <v>294</v>
      </c>
      <c r="F25" s="63" t="s">
        <v>391</v>
      </c>
      <c r="G25" s="60" t="str">
        <f aca="false">CONCATENATE("(",B22," Topics",")"," ",D22)</f>
        <v>(Day 20 Topics) CSE 7202c</v>
      </c>
      <c r="H25" s="60" t="s">
        <v>66</v>
      </c>
      <c r="I25" s="67" t="s">
        <v>263</v>
      </c>
      <c r="J25" s="136"/>
      <c r="K25" s="136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42652</v>
      </c>
      <c r="D26" s="63" t="s">
        <v>194</v>
      </c>
      <c r="E26" s="63" t="s">
        <v>294</v>
      </c>
      <c r="F26" s="63" t="s">
        <v>391</v>
      </c>
      <c r="G26" s="60" t="str">
        <f aca="false">CONCATENATE("(",B24," Topics",")"," ",D24)</f>
        <v>(Day 22 Topics) CSE 7405c</v>
      </c>
      <c r="H26" s="60" t="s">
        <v>66</v>
      </c>
      <c r="I26" s="60" t="s">
        <v>111</v>
      </c>
      <c r="J26" s="136"/>
      <c r="K26" s="136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42658</v>
      </c>
      <c r="D27" s="69" t="s">
        <v>63</v>
      </c>
      <c r="E27" s="166" t="s">
        <v>173</v>
      </c>
      <c r="F27" s="63" t="s">
        <v>287</v>
      </c>
      <c r="G27" s="156"/>
      <c r="H27" s="60" t="s">
        <v>212</v>
      </c>
      <c r="I27" s="156"/>
      <c r="J27" s="136"/>
      <c r="K27" s="136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42659</v>
      </c>
      <c r="D28" s="63" t="s">
        <v>194</v>
      </c>
      <c r="E28" s="63" t="s">
        <v>294</v>
      </c>
      <c r="F28" s="63" t="s">
        <v>290</v>
      </c>
      <c r="G28" s="60" t="str">
        <f aca="false">CONCATENATE("(",B25," Topics",")"," ",D25)</f>
        <v>(Day 23 Topics) CSE 7405c</v>
      </c>
      <c r="H28" s="60" t="s">
        <v>66</v>
      </c>
      <c r="I28" s="60" t="s">
        <v>395</v>
      </c>
      <c r="J28" s="136"/>
      <c r="K28" s="136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42665</v>
      </c>
      <c r="D29" s="63" t="s">
        <v>194</v>
      </c>
      <c r="E29" s="63" t="s">
        <v>294</v>
      </c>
      <c r="F29" s="63" t="s">
        <v>290</v>
      </c>
      <c r="G29" s="60" t="str">
        <f aca="false">CONCATENATE("(",B26," Topics",")"," ",D26)</f>
        <v>(Day 24 Topics) CSE 7405c</v>
      </c>
      <c r="H29" s="146"/>
      <c r="I29" s="60" t="s">
        <v>396</v>
      </c>
      <c r="J29" s="136"/>
      <c r="K29" s="136"/>
    </row>
    <row r="30" customFormat="false" ht="15" hidden="false" customHeight="false" outlineLevel="0" collapsed="false">
      <c r="A30" s="60" t="s">
        <v>15</v>
      </c>
      <c r="B30" s="60" t="s">
        <v>91</v>
      </c>
      <c r="C30" s="66" t="n">
        <f aca="false">C28+7</f>
        <v>42666</v>
      </c>
      <c r="D30" s="63" t="s">
        <v>194</v>
      </c>
      <c r="E30" s="63" t="s">
        <v>294</v>
      </c>
      <c r="F30" s="63" t="s">
        <v>290</v>
      </c>
      <c r="G30" s="60" t="str">
        <f aca="false">CONCATENATE("(",B28," Topics",")"," ",D28)</f>
        <v>(Day 26 Topics) CSE 7405c</v>
      </c>
      <c r="H30" s="60" t="s">
        <v>66</v>
      </c>
      <c r="I30" s="60" t="s">
        <v>281</v>
      </c>
      <c r="J30" s="136"/>
      <c r="K30" s="136"/>
    </row>
    <row r="31" customFormat="false" ht="15" hidden="false" customHeight="false" outlineLevel="0" collapsed="false">
      <c r="A31" s="139" t="s">
        <v>361</v>
      </c>
      <c r="B31" s="139"/>
      <c r="C31" s="139"/>
      <c r="D31" s="139"/>
      <c r="E31" s="139"/>
      <c r="F31" s="139"/>
      <c r="G31" s="139"/>
      <c r="H31" s="139"/>
      <c r="I31" s="139"/>
      <c r="J31" s="136"/>
      <c r="K31" s="136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C29+14</f>
        <v>42679</v>
      </c>
      <c r="D32" s="63" t="s">
        <v>194</v>
      </c>
      <c r="E32" s="63" t="s">
        <v>294</v>
      </c>
      <c r="F32" s="63" t="s">
        <v>348</v>
      </c>
      <c r="G32" s="60" t="str">
        <f aca="false">CONCATENATE("(",B29," Topics",")"," ",D29)</f>
        <v>(Day 27 Topics) CSE 7405c</v>
      </c>
      <c r="H32" s="60" t="s">
        <v>66</v>
      </c>
      <c r="I32" s="60" t="s">
        <v>333</v>
      </c>
      <c r="J32" s="136"/>
      <c r="K32" s="136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C30+14</f>
        <v>42680</v>
      </c>
      <c r="D33" s="63" t="s">
        <v>297</v>
      </c>
      <c r="E33" s="63" t="s">
        <v>81</v>
      </c>
      <c r="F33" s="63" t="s">
        <v>289</v>
      </c>
      <c r="G33" s="60" t="str">
        <f aca="false">CONCATENATE("(",B30," Topics",")"," ",D30)</f>
        <v>(Day 28 Topics) CSE 7405c</v>
      </c>
      <c r="H33" s="156"/>
      <c r="I33" s="60" t="s">
        <v>298</v>
      </c>
      <c r="J33" s="136"/>
      <c r="K33" s="136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42686</v>
      </c>
      <c r="D34" s="69" t="s">
        <v>63</v>
      </c>
      <c r="E34" s="166" t="s">
        <v>194</v>
      </c>
      <c r="F34" s="63" t="s">
        <v>287</v>
      </c>
      <c r="G34" s="60" t="s">
        <v>66</v>
      </c>
      <c r="H34" s="60" t="s">
        <v>215</v>
      </c>
      <c r="I34" s="60"/>
      <c r="J34" s="136"/>
      <c r="K34" s="13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42687</v>
      </c>
      <c r="D35" s="63" t="s">
        <v>297</v>
      </c>
      <c r="E35" s="63" t="s">
        <v>81</v>
      </c>
      <c r="F35" s="63" t="s">
        <v>289</v>
      </c>
      <c r="G35" s="60" t="str">
        <f aca="false">CONCATENATE("(",B33," Topics",")"," ",D33)</f>
        <v>(Day 30 Topics) CSE 7306c</v>
      </c>
      <c r="H35" s="60"/>
      <c r="I35" s="60" t="s">
        <v>300</v>
      </c>
      <c r="J35" s="136"/>
      <c r="K35" s="136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42693</v>
      </c>
      <c r="D36" s="63" t="s">
        <v>297</v>
      </c>
      <c r="E36" s="63" t="s">
        <v>81</v>
      </c>
      <c r="F36" s="63" t="s">
        <v>289</v>
      </c>
      <c r="G36" s="60" t="str">
        <f aca="false">CONCATENATE("(",B35," Topics",")"," ",D35)</f>
        <v>(Day 32 Topics) CSE 7306c</v>
      </c>
      <c r="H36" s="60"/>
      <c r="I36" s="60" t="s">
        <v>397</v>
      </c>
      <c r="J36" s="136"/>
      <c r="K36" s="136"/>
    </row>
    <row r="37" customFormat="false" ht="15" hidden="false" customHeight="false" outlineLevel="0" collapsed="false">
      <c r="A37" s="60" t="s">
        <v>15</v>
      </c>
      <c r="B37" s="60" t="s">
        <v>112</v>
      </c>
      <c r="C37" s="71" t="n">
        <f aca="false">C35+7</f>
        <v>42694</v>
      </c>
      <c r="D37" s="63" t="s">
        <v>297</v>
      </c>
      <c r="E37" s="63" t="s">
        <v>81</v>
      </c>
      <c r="F37" s="63" t="s">
        <v>289</v>
      </c>
      <c r="G37" s="60" t="str">
        <f aca="false">CONCATENATE("(",B36," Topics",")"," ",D36)</f>
        <v>(Day 33 Topics) CSE 7306c</v>
      </c>
      <c r="H37" s="146"/>
      <c r="I37" s="60" t="s">
        <v>398</v>
      </c>
      <c r="J37" s="136"/>
      <c r="K37" s="136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42700</v>
      </c>
      <c r="D38" s="63" t="s">
        <v>297</v>
      </c>
      <c r="E38" s="63" t="s">
        <v>81</v>
      </c>
      <c r="F38" s="63" t="s">
        <v>289</v>
      </c>
      <c r="G38" s="60" t="str">
        <f aca="false">CONCATENATE("(",B37," Topics",")"," ",D37)</f>
        <v>(Day 34 Topics) CSE 7306c</v>
      </c>
      <c r="H38" s="146"/>
      <c r="I38" s="60" t="s">
        <v>399</v>
      </c>
      <c r="J38" s="136"/>
      <c r="K38" s="136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C37+7</f>
        <v>42701</v>
      </c>
      <c r="D39" s="69" t="s">
        <v>63</v>
      </c>
      <c r="E39" s="166" t="s">
        <v>297</v>
      </c>
      <c r="F39" s="63" t="s">
        <v>287</v>
      </c>
      <c r="G39" s="60" t="s">
        <v>66</v>
      </c>
      <c r="H39" s="60" t="s">
        <v>400</v>
      </c>
      <c r="I39" s="85" t="s">
        <v>66</v>
      </c>
      <c r="J39" s="136"/>
      <c r="K39" s="136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42707</v>
      </c>
      <c r="D40" s="63" t="s">
        <v>303</v>
      </c>
      <c r="E40" s="63" t="s">
        <v>304</v>
      </c>
      <c r="F40" s="63" t="s">
        <v>14</v>
      </c>
      <c r="G40" s="60" t="s">
        <v>66</v>
      </c>
      <c r="H40" s="60"/>
      <c r="I40" s="85" t="s">
        <v>401</v>
      </c>
      <c r="J40" s="136"/>
      <c r="K40" s="136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42708</v>
      </c>
      <c r="D41" s="63" t="s">
        <v>303</v>
      </c>
      <c r="E41" s="63" t="s">
        <v>304</v>
      </c>
      <c r="F41" s="63" t="s">
        <v>14</v>
      </c>
      <c r="G41" s="60" t="s">
        <v>66</v>
      </c>
      <c r="H41" s="156"/>
      <c r="I41" s="154" t="s">
        <v>402</v>
      </c>
      <c r="J41" s="136"/>
      <c r="K41" s="136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42714</v>
      </c>
      <c r="D42" s="63" t="s">
        <v>303</v>
      </c>
      <c r="E42" s="63" t="s">
        <v>304</v>
      </c>
      <c r="F42" s="63" t="s">
        <v>14</v>
      </c>
      <c r="G42" s="60" t="str">
        <f aca="false">CONCATENATE("(",B40," Topics",")"," ",D40)</f>
        <v>(Day 37 Topics) CSE 7219c</v>
      </c>
      <c r="H42" s="146"/>
      <c r="I42" s="154" t="s">
        <v>403</v>
      </c>
      <c r="J42" s="136"/>
      <c r="K42" s="136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42715</v>
      </c>
      <c r="D43" s="63" t="s">
        <v>303</v>
      </c>
      <c r="E43" s="63" t="s">
        <v>304</v>
      </c>
      <c r="F43" s="63" t="s">
        <v>14</v>
      </c>
      <c r="G43" s="60" t="str">
        <f aca="false">CONCATENATE("(",B41," Topics",")"," ",D41)</f>
        <v>(Day 38 Topics) CSE 7219c</v>
      </c>
      <c r="H43" s="146"/>
      <c r="I43" s="154" t="s">
        <v>404</v>
      </c>
      <c r="J43" s="136"/>
      <c r="K43" s="136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42721</v>
      </c>
      <c r="D44" s="63" t="s">
        <v>312</v>
      </c>
      <c r="E44" s="63" t="s">
        <v>126</v>
      </c>
      <c r="F44" s="63" t="s">
        <v>347</v>
      </c>
      <c r="G44" s="60" t="str">
        <f aca="false">CONCATENATE("(",B42," Topics",")"," ",D42)</f>
        <v>(Day 39 Topics) CSE 7219c</v>
      </c>
      <c r="H44" s="146"/>
      <c r="I44" s="85" t="s">
        <v>279</v>
      </c>
      <c r="J44" s="136"/>
      <c r="K44" s="136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42722</v>
      </c>
      <c r="D45" s="63" t="s">
        <v>312</v>
      </c>
      <c r="E45" s="63" t="s">
        <v>126</v>
      </c>
      <c r="F45" s="63" t="s">
        <v>347</v>
      </c>
      <c r="G45" s="60" t="str">
        <f aca="false">CONCATENATE("(",B43," Topics",")"," ",D43)</f>
        <v>(Day 40 Topics) CSE 7219c</v>
      </c>
      <c r="H45" s="146"/>
      <c r="I45" s="85" t="s">
        <v>280</v>
      </c>
      <c r="J45" s="136"/>
      <c r="K45" s="136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42728</v>
      </c>
      <c r="D46" s="63" t="s">
        <v>366</v>
      </c>
      <c r="E46" s="63" t="s">
        <v>390</v>
      </c>
      <c r="F46" s="63" t="s">
        <v>14</v>
      </c>
      <c r="G46" s="60" t="str">
        <f aca="false">CONCATENATE("(",B44," Topics",")"," ",D44)</f>
        <v>(Day 41 Topics) CSE 7113c</v>
      </c>
      <c r="H46" s="156"/>
      <c r="I46" s="60"/>
      <c r="J46" s="136"/>
      <c r="K46" s="136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42729</v>
      </c>
      <c r="D47" s="69" t="s">
        <v>63</v>
      </c>
      <c r="E47" s="166" t="s">
        <v>303</v>
      </c>
      <c r="F47" s="63" t="s">
        <v>287</v>
      </c>
      <c r="G47" s="60" t="s">
        <v>66</v>
      </c>
      <c r="H47" s="60" t="s">
        <v>405</v>
      </c>
      <c r="I47" s="60"/>
      <c r="J47" s="136"/>
      <c r="K47" s="136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C46+14</f>
        <v>42742</v>
      </c>
      <c r="D48" s="63" t="s">
        <v>142</v>
      </c>
      <c r="E48" s="166" t="s">
        <v>143</v>
      </c>
      <c r="F48" s="63" t="s">
        <v>287</v>
      </c>
      <c r="G48" s="146"/>
      <c r="H48" s="60"/>
      <c r="I48" s="60"/>
      <c r="J48" s="136"/>
      <c r="K48" s="136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C47+14</f>
        <v>42743</v>
      </c>
      <c r="D49" s="63" t="s">
        <v>142</v>
      </c>
      <c r="E49" s="166" t="s">
        <v>143</v>
      </c>
      <c r="F49" s="63" t="s">
        <v>287</v>
      </c>
      <c r="G49" s="146"/>
      <c r="H49" s="146"/>
      <c r="I49" s="146"/>
      <c r="J49" s="136"/>
      <c r="K49" s="136"/>
    </row>
  </sheetData>
  <mergeCells count="2">
    <mergeCell ref="A16:I16"/>
    <mergeCell ref="A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71"/>
    <col collapsed="false" customWidth="true" hidden="false" outlineLevel="0" max="5" min="5" style="0" width="49.71"/>
    <col collapsed="false" customWidth="true" hidden="false" outlineLevel="0" max="6" min="6" style="0" width="28.72"/>
    <col collapsed="false" customWidth="true" hidden="false" outlineLevel="0" max="7" min="7" style="0" width="18.14"/>
    <col collapsed="false" customWidth="true" hidden="false" outlineLevel="0" max="8" min="8" style="0" width="8.71"/>
    <col collapsed="false" customWidth="true" hidden="false" outlineLevel="0" max="9" min="9" style="0" width="16.71"/>
    <col collapsed="false" customWidth="true" hidden="false" outlineLevel="0" max="10" min="10" style="0" width="21.28"/>
    <col collapsed="false" customWidth="true" hidden="false" outlineLevel="0" max="1025" min="11" style="0" width="8.7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145</v>
      </c>
      <c r="J1" s="3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42623</v>
      </c>
      <c r="D2" s="63" t="s">
        <v>148</v>
      </c>
      <c r="E2" s="63" t="s">
        <v>406</v>
      </c>
      <c r="F2" s="63" t="s">
        <v>13</v>
      </c>
      <c r="G2" s="146"/>
      <c r="H2" s="146"/>
      <c r="I2" s="85"/>
      <c r="J2" s="118" t="s">
        <v>14</v>
      </c>
      <c r="K2" s="98" t="n">
        <f aca="false">COUNTIFS(F2:F48,"Dr.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42624</v>
      </c>
      <c r="D3" s="63" t="s">
        <v>148</v>
      </c>
      <c r="E3" s="63" t="s">
        <v>406</v>
      </c>
      <c r="F3" s="63" t="s">
        <v>13</v>
      </c>
      <c r="G3" s="146"/>
      <c r="H3" s="60"/>
      <c r="I3" s="85"/>
      <c r="J3" s="145" t="s">
        <v>19</v>
      </c>
      <c r="K3" s="98" t="n">
        <f aca="false">COUNTIFS(F2:F49,"Dr. Sridhar Pappu")</f>
        <v>4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42630</v>
      </c>
      <c r="D4" s="63" t="s">
        <v>148</v>
      </c>
      <c r="E4" s="63" t="s">
        <v>406</v>
      </c>
      <c r="F4" s="63" t="s">
        <v>13</v>
      </c>
      <c r="G4" s="60" t="str">
        <f aca="false">CONCATENATE("(",B2," Topics",")"," ",D2)</f>
        <v>(Day 1 Topics) CSE 7404c</v>
      </c>
      <c r="H4" s="60"/>
      <c r="I4" s="85"/>
      <c r="J4" s="99" t="s">
        <v>155</v>
      </c>
      <c r="K4" s="98" t="n">
        <f aca="false">COUNTIFS(F2:F49,"Dr. Surya Kompalli")</f>
        <v>0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42631</v>
      </c>
      <c r="D5" s="63" t="s">
        <v>148</v>
      </c>
      <c r="E5" s="63" t="s">
        <v>406</v>
      </c>
      <c r="F5" s="63" t="s">
        <v>13</v>
      </c>
      <c r="G5" s="60" t="str">
        <f aca="false">CONCATENATE("(",B3," Topics",")"," ",D3)</f>
        <v>(Day 2 Topics) CSE 7404c</v>
      </c>
      <c r="H5" s="146"/>
      <c r="I5" s="85"/>
      <c r="J5" s="116" t="s">
        <v>13</v>
      </c>
      <c r="K5" s="98" t="n">
        <f aca="false">COUNTIFS(F2:F48,"Dr. Sreerama K Murthy")</f>
        <v>11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42637</v>
      </c>
      <c r="D6" s="63" t="s">
        <v>148</v>
      </c>
      <c r="E6" s="63" t="s">
        <v>406</v>
      </c>
      <c r="F6" s="63" t="s">
        <v>13</v>
      </c>
      <c r="G6" s="60" t="str">
        <f aca="false">CONCATENATE("(",B4," Topics",")"," ",D4)</f>
        <v>(Day 3 Topics) CSE 7404c</v>
      </c>
      <c r="H6" s="60"/>
      <c r="I6" s="85"/>
      <c r="J6" s="164" t="s">
        <v>289</v>
      </c>
      <c r="K6" s="98" t="n">
        <f aca="false">COUNTIFS(F2:F48,"Dr.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42638</v>
      </c>
      <c r="D7" s="63" t="s">
        <v>148</v>
      </c>
      <c r="E7" s="63" t="s">
        <v>406</v>
      </c>
      <c r="F7" s="63" t="s">
        <v>13</v>
      </c>
      <c r="G7" s="60" t="str">
        <f aca="false">CONCATENATE("(",B5," Topics",")"," ",D5)</f>
        <v>(Day 4 Topics) CSE 7404c</v>
      </c>
      <c r="H7" s="146"/>
      <c r="I7" s="85"/>
      <c r="J7" s="87" t="s">
        <v>290</v>
      </c>
      <c r="K7" s="98" t="n">
        <f aca="false">COUNTIFS(F3:F49,"Dr. Manoj Chinnakotla")</f>
        <v>7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42644</v>
      </c>
      <c r="D8" s="69" t="s">
        <v>44</v>
      </c>
      <c r="E8" s="69" t="s">
        <v>45</v>
      </c>
      <c r="F8" s="63" t="s">
        <v>287</v>
      </c>
      <c r="G8" s="60" t="str">
        <f aca="false">CONCATENATE("(",B6," Topics",")"," ",D6)</f>
        <v>(Day 5 Topics) CSE 7404c</v>
      </c>
      <c r="H8" s="60"/>
      <c r="I8" s="146"/>
      <c r="J8" s="145" t="s">
        <v>407</v>
      </c>
      <c r="K8" s="98" t="n">
        <f aca="false">COUNTIFS(F4:F50,"Dr. Anand Jayaraman")</f>
        <v>7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42645</v>
      </c>
      <c r="D9" s="63" t="s">
        <v>148</v>
      </c>
      <c r="E9" s="63" t="s">
        <v>406</v>
      </c>
      <c r="F9" s="63" t="s">
        <v>13</v>
      </c>
      <c r="G9" s="60" t="str">
        <f aca="false">CONCATENATE("(",B7," Topics",")"," ",D7)</f>
        <v>(Day 6 Topics) CSE 7404c</v>
      </c>
      <c r="H9" s="60"/>
      <c r="I9" s="85"/>
      <c r="J9" s="60" t="s">
        <v>348</v>
      </c>
      <c r="K9" s="98" t="n">
        <f aca="false">COUNTIFS(F5:F51,"Dr. Kishore Konda")</f>
        <v>0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42651</v>
      </c>
      <c r="D10" s="63" t="s">
        <v>148</v>
      </c>
      <c r="E10" s="63" t="s">
        <v>406</v>
      </c>
      <c r="F10" s="63" t="s">
        <v>13</v>
      </c>
      <c r="G10" s="60" t="str">
        <f aca="false">CONCATENATE("(",B8," Topics",")"," ",D8)</f>
        <v>(Day 7 Topics) CSE 7112c</v>
      </c>
      <c r="H10" s="60" t="s">
        <v>66</v>
      </c>
      <c r="I10" s="85"/>
      <c r="J10" s="42" t="s">
        <v>347</v>
      </c>
      <c r="K10" s="98" t="n">
        <f aca="false">COUNTIFS(F6:F52,"Dr. Kranthi Adusmilli")</f>
        <v>0</v>
      </c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42652</v>
      </c>
      <c r="D11" s="63" t="s">
        <v>148</v>
      </c>
      <c r="E11" s="63" t="s">
        <v>406</v>
      </c>
      <c r="F11" s="63" t="s">
        <v>13</v>
      </c>
      <c r="G11" s="60" t="str">
        <f aca="false">CONCATENATE("(",B9," Topics",")"," ",D9)</f>
        <v>(Day 8 Topics) CSE 7404c</v>
      </c>
      <c r="H11" s="146"/>
      <c r="I11" s="85"/>
      <c r="J11" s="98"/>
      <c r="K11" s="128" t="n">
        <f aca="false">SUM(K2:K10)</f>
        <v>38</v>
      </c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42658</v>
      </c>
      <c r="D12" s="63" t="s">
        <v>148</v>
      </c>
      <c r="E12" s="63" t="s">
        <v>406</v>
      </c>
      <c r="F12" s="63" t="s">
        <v>13</v>
      </c>
      <c r="G12" s="60" t="str">
        <f aca="false">CONCATENATE("(",B10," Topics",")"," ",D10)</f>
        <v>(Day 9 Topics) CSE 7404c</v>
      </c>
      <c r="H12" s="146"/>
      <c r="I12" s="85"/>
      <c r="J12" s="136"/>
      <c r="K12" s="136"/>
    </row>
    <row r="13" customFormat="false" ht="15" hidden="false" customHeight="false" outlineLevel="0" collapsed="false">
      <c r="A13" s="60" t="s">
        <v>15</v>
      </c>
      <c r="B13" s="60" t="s">
        <v>43</v>
      </c>
      <c r="C13" s="71" t="n">
        <f aca="false">C11+7</f>
        <v>42659</v>
      </c>
      <c r="D13" s="63" t="s">
        <v>148</v>
      </c>
      <c r="E13" s="63" t="s">
        <v>406</v>
      </c>
      <c r="F13" s="63" t="s">
        <v>13</v>
      </c>
      <c r="G13" s="60" t="s">
        <v>66</v>
      </c>
      <c r="H13" s="60" t="s">
        <v>66</v>
      </c>
      <c r="I13" s="60" t="s">
        <v>66</v>
      </c>
      <c r="J13" s="136"/>
      <c r="K13" s="136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42665</v>
      </c>
      <c r="D14" s="63" t="s">
        <v>151</v>
      </c>
      <c r="E14" s="63" t="s">
        <v>152</v>
      </c>
      <c r="F14" s="63" t="s">
        <v>407</v>
      </c>
      <c r="G14" s="60" t="str">
        <f aca="false">CONCATENATE("(",B13," Topics",")"," ",D8)</f>
        <v>(Day 12 Topics) CSE 7112c</v>
      </c>
      <c r="H14" s="146"/>
      <c r="I14" s="60" t="s">
        <v>154</v>
      </c>
      <c r="J14" s="136"/>
      <c r="K14" s="136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42666</v>
      </c>
      <c r="D15" s="63" t="s">
        <v>151</v>
      </c>
      <c r="E15" s="63" t="s">
        <v>152</v>
      </c>
      <c r="F15" s="63" t="s">
        <v>407</v>
      </c>
      <c r="G15" s="60" t="s">
        <v>66</v>
      </c>
      <c r="H15" s="156"/>
      <c r="I15" s="60" t="s">
        <v>158</v>
      </c>
      <c r="J15" s="136"/>
      <c r="K15" s="136"/>
    </row>
    <row r="16" customFormat="false" ht="15" hidden="false" customHeight="false" outlineLevel="0" collapsed="false">
      <c r="A16" s="139" t="s">
        <v>408</v>
      </c>
      <c r="B16" s="139"/>
      <c r="C16" s="139"/>
      <c r="D16" s="139"/>
      <c r="E16" s="139"/>
      <c r="F16" s="139"/>
      <c r="G16" s="139"/>
      <c r="H16" s="139"/>
      <c r="I16" s="139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42679</v>
      </c>
      <c r="D17" s="63" t="s">
        <v>151</v>
      </c>
      <c r="E17" s="63" t="s">
        <v>152</v>
      </c>
      <c r="F17" s="63" t="s">
        <v>407</v>
      </c>
      <c r="G17" s="60" t="str">
        <f aca="false">CONCATENATE("(",B14," Topics",")"," ",D14)</f>
        <v>(Day 13 Topics) CSE 7315c</v>
      </c>
      <c r="H17" s="60" t="s">
        <v>66</v>
      </c>
      <c r="I17" s="60" t="s">
        <v>161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C15+14</f>
        <v>42680</v>
      </c>
      <c r="D18" s="63" t="s">
        <v>151</v>
      </c>
      <c r="E18" s="63" t="s">
        <v>152</v>
      </c>
      <c r="F18" s="63" t="s">
        <v>407</v>
      </c>
      <c r="G18" s="60" t="str">
        <f aca="false">CONCATENATE("(",B15," Topics",")"," ",D15)</f>
        <v>(Day 14 Topics) CSE 7315c</v>
      </c>
      <c r="H18" s="146"/>
      <c r="I18" s="85" t="s">
        <v>166</v>
      </c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42686</v>
      </c>
      <c r="D19" s="63" t="s">
        <v>151</v>
      </c>
      <c r="E19" s="63" t="s">
        <v>152</v>
      </c>
      <c r="F19" s="63" t="s">
        <v>407</v>
      </c>
      <c r="G19" s="60" t="str">
        <f aca="false">CONCATENATE("(",B17," Topics",")"," ",D17)</f>
        <v>(Day 15 Topics) CSE 7315c</v>
      </c>
      <c r="H19" s="60"/>
      <c r="I19" s="27" t="s">
        <v>409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42687</v>
      </c>
      <c r="D20" s="63" t="s">
        <v>173</v>
      </c>
      <c r="E20" s="63" t="s">
        <v>52</v>
      </c>
      <c r="F20" s="63" t="s">
        <v>407</v>
      </c>
      <c r="G20" s="60" t="str">
        <f aca="false">CONCATENATE("(",B18," Topics",")"," ",D18)</f>
        <v>(Day 16 Topics) CSE 7315c</v>
      </c>
      <c r="H20" s="60"/>
      <c r="I20" s="27" t="s">
        <v>410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42693</v>
      </c>
      <c r="D21" s="69" t="s">
        <v>63</v>
      </c>
      <c r="E21" s="166" t="s">
        <v>151</v>
      </c>
      <c r="F21" s="63" t="s">
        <v>287</v>
      </c>
      <c r="G21" s="60" t="s">
        <v>66</v>
      </c>
      <c r="H21" s="60" t="s">
        <v>394</v>
      </c>
      <c r="I21" s="60" t="s">
        <v>66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42694</v>
      </c>
      <c r="D22" s="63" t="s">
        <v>173</v>
      </c>
      <c r="E22" s="63" t="s">
        <v>52</v>
      </c>
      <c r="F22" s="63" t="s">
        <v>407</v>
      </c>
      <c r="G22" s="60" t="str">
        <f aca="false">CONCATENATE("(",B20," Topics",")"," ",D20)</f>
        <v>(Day 18 Topics) CSE 7202c</v>
      </c>
      <c r="H22" s="146"/>
      <c r="I22" s="60" t="s">
        <v>180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42700</v>
      </c>
      <c r="D23" s="63" t="s">
        <v>194</v>
      </c>
      <c r="E23" s="63" t="s">
        <v>294</v>
      </c>
      <c r="F23" s="63" t="s">
        <v>290</v>
      </c>
      <c r="G23" s="60" t="s">
        <v>66</v>
      </c>
      <c r="H23" s="146"/>
      <c r="I23" s="60" t="s">
        <v>111</v>
      </c>
      <c r="J23" s="136"/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42701</v>
      </c>
      <c r="D24" s="63" t="s">
        <v>173</v>
      </c>
      <c r="E24" s="63" t="s">
        <v>52</v>
      </c>
      <c r="F24" s="63" t="s">
        <v>19</v>
      </c>
      <c r="G24" s="60" t="str">
        <f aca="false">CONCATENATE("(",B22," Topics",")"," ",D22)</f>
        <v>(Day 20 Topics) CSE 7202c</v>
      </c>
      <c r="H24" s="167" t="s">
        <v>66</v>
      </c>
      <c r="I24" s="167" t="s">
        <v>183</v>
      </c>
      <c r="J24" s="136"/>
      <c r="K24" s="136"/>
    </row>
    <row r="25" customFormat="false" ht="15" hidden="false" customHeight="false" outlineLevel="0" collapsed="false">
      <c r="A25" s="60" t="s">
        <v>9</v>
      </c>
      <c r="B25" s="60" t="s">
        <v>76</v>
      </c>
      <c r="C25" s="66" t="n">
        <f aca="false">C23+7</f>
        <v>42707</v>
      </c>
      <c r="D25" s="63" t="s">
        <v>194</v>
      </c>
      <c r="E25" s="63" t="s">
        <v>294</v>
      </c>
      <c r="F25" s="63" t="s">
        <v>290</v>
      </c>
      <c r="G25" s="60" t="str">
        <f aca="false">CONCATENATE("(",B23," Topics",")"," ",D23)</f>
        <v>(Day 21 Topics) CSE 7405c</v>
      </c>
      <c r="H25" s="60" t="s">
        <v>66</v>
      </c>
      <c r="I25" s="67" t="s">
        <v>263</v>
      </c>
      <c r="J25" s="136"/>
      <c r="K25" s="136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42708</v>
      </c>
      <c r="D26" s="63" t="s">
        <v>194</v>
      </c>
      <c r="E26" s="63" t="s">
        <v>294</v>
      </c>
      <c r="F26" s="63" t="s">
        <v>290</v>
      </c>
      <c r="G26" s="60" t="str">
        <f aca="false">CONCATENATE("(",B24," Topics",")"," ",D24)</f>
        <v>(Day 22 Topics) CSE 7202c</v>
      </c>
      <c r="H26" s="60" t="s">
        <v>66</v>
      </c>
      <c r="I26" s="60" t="s">
        <v>333</v>
      </c>
      <c r="J26" s="136"/>
      <c r="K26" s="136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42714</v>
      </c>
      <c r="D27" s="63" t="s">
        <v>194</v>
      </c>
      <c r="E27" s="63" t="s">
        <v>294</v>
      </c>
      <c r="F27" s="63" t="s">
        <v>290</v>
      </c>
      <c r="G27" s="156"/>
      <c r="H27" s="60" t="s">
        <v>66</v>
      </c>
      <c r="I27" s="60" t="s">
        <v>129</v>
      </c>
      <c r="J27" s="136"/>
      <c r="K27" s="136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42715</v>
      </c>
      <c r="D28" s="69" t="s">
        <v>63</v>
      </c>
      <c r="E28" s="166" t="s">
        <v>173</v>
      </c>
      <c r="F28" s="63" t="s">
        <v>287</v>
      </c>
      <c r="G28" s="60" t="str">
        <f aca="false">CONCATENATE("(",B25," Topics",")"," ",D25)</f>
        <v>(Day 23 Topics) CSE 7405c</v>
      </c>
      <c r="H28" s="60" t="s">
        <v>212</v>
      </c>
      <c r="I28" s="60" t="s">
        <v>66</v>
      </c>
      <c r="J28" s="136"/>
      <c r="K28" s="136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42721</v>
      </c>
      <c r="D29" s="63" t="s">
        <v>194</v>
      </c>
      <c r="E29" s="63" t="s">
        <v>294</v>
      </c>
      <c r="F29" s="63" t="s">
        <v>290</v>
      </c>
      <c r="G29" s="60" t="str">
        <f aca="false">CONCATENATE("(",B26," Topics",")"," ",D26)</f>
        <v>(Day 24 Topics) CSE 7405c</v>
      </c>
      <c r="H29" s="146"/>
      <c r="I29" s="60" t="s">
        <v>411</v>
      </c>
      <c r="J29" s="136"/>
      <c r="K29" s="136"/>
    </row>
    <row r="30" customFormat="false" ht="15" hidden="false" customHeight="false" outlineLevel="0" collapsed="false">
      <c r="A30" s="60" t="s">
        <v>15</v>
      </c>
      <c r="B30" s="60" t="s">
        <v>91</v>
      </c>
      <c r="C30" s="66" t="n">
        <f aca="false">C28+7</f>
        <v>42722</v>
      </c>
      <c r="D30" s="63" t="s">
        <v>194</v>
      </c>
      <c r="E30" s="63" t="s">
        <v>294</v>
      </c>
      <c r="F30" s="63" t="s">
        <v>290</v>
      </c>
      <c r="G30" s="60" t="str">
        <f aca="false">CONCATENATE("(",B27," Topics",")"," ",D27)</f>
        <v>(Day 25 Topics) CSE 7405c</v>
      </c>
      <c r="H30" s="60" t="s">
        <v>66</v>
      </c>
      <c r="I30" s="60" t="s">
        <v>281</v>
      </c>
      <c r="J30" s="136"/>
      <c r="K30" s="136"/>
    </row>
    <row r="31" customFormat="false" ht="15" hidden="false" customHeight="false" outlineLevel="0" collapsed="false">
      <c r="A31" s="60" t="s">
        <v>9</v>
      </c>
      <c r="B31" s="60" t="s">
        <v>94</v>
      </c>
      <c r="C31" s="66" t="n">
        <f aca="false">C29+7</f>
        <v>42728</v>
      </c>
      <c r="D31" s="63" t="s">
        <v>194</v>
      </c>
      <c r="E31" s="63" t="s">
        <v>294</v>
      </c>
      <c r="F31" s="63" t="s">
        <v>290</v>
      </c>
      <c r="G31" s="60" t="str">
        <f aca="false">CONCATENATE("(",B29," Topics",")"," ",D29)</f>
        <v>(Day 27 Topics) CSE 7405c</v>
      </c>
      <c r="H31" s="60" t="s">
        <v>66</v>
      </c>
      <c r="I31" s="60" t="s">
        <v>295</v>
      </c>
      <c r="J31" s="136"/>
      <c r="K31" s="136"/>
    </row>
    <row r="32" customFormat="false" ht="15" hidden="false" customHeight="false" outlineLevel="0" collapsed="false">
      <c r="A32" s="60" t="s">
        <v>15</v>
      </c>
      <c r="B32" s="60" t="s">
        <v>97</v>
      </c>
      <c r="C32" s="66" t="n">
        <f aca="false">C30+7</f>
        <v>42729</v>
      </c>
      <c r="D32" s="69" t="s">
        <v>63</v>
      </c>
      <c r="E32" s="166" t="s">
        <v>194</v>
      </c>
      <c r="F32" s="63" t="s">
        <v>287</v>
      </c>
      <c r="G32" s="60" t="s">
        <v>66</v>
      </c>
      <c r="H32" s="60" t="s">
        <v>215</v>
      </c>
      <c r="I32" s="60" t="s">
        <v>66</v>
      </c>
      <c r="J32" s="136"/>
      <c r="K32" s="136"/>
    </row>
    <row r="33" customFormat="false" ht="15" hidden="false" customHeight="false" outlineLevel="0" collapsed="false">
      <c r="A33" s="139" t="s">
        <v>412</v>
      </c>
      <c r="B33" s="139"/>
      <c r="C33" s="139"/>
      <c r="D33" s="139"/>
      <c r="E33" s="139"/>
      <c r="F33" s="139"/>
      <c r="G33" s="139"/>
      <c r="H33" s="139"/>
      <c r="I33" s="139"/>
      <c r="J33" s="136"/>
      <c r="K33" s="136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C31+14</f>
        <v>42742</v>
      </c>
      <c r="D34" s="63" t="s">
        <v>303</v>
      </c>
      <c r="E34" s="63" t="s">
        <v>304</v>
      </c>
      <c r="F34" s="63" t="s">
        <v>413</v>
      </c>
      <c r="G34" s="60" t="s">
        <v>66</v>
      </c>
      <c r="H34" s="156"/>
      <c r="I34" s="60" t="s">
        <v>414</v>
      </c>
      <c r="J34" s="136"/>
      <c r="K34" s="13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C32+14</f>
        <v>42743</v>
      </c>
      <c r="D35" s="63" t="s">
        <v>303</v>
      </c>
      <c r="E35" s="63" t="s">
        <v>304</v>
      </c>
      <c r="F35" s="63" t="s">
        <v>413</v>
      </c>
      <c r="G35" s="60" t="s">
        <v>66</v>
      </c>
      <c r="H35" s="60"/>
      <c r="I35" s="60" t="s">
        <v>414</v>
      </c>
      <c r="J35" s="136"/>
      <c r="K35" s="136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42749</v>
      </c>
      <c r="D36" s="63" t="s">
        <v>297</v>
      </c>
      <c r="E36" s="63" t="s">
        <v>81</v>
      </c>
      <c r="F36" s="63" t="s">
        <v>289</v>
      </c>
      <c r="G36" s="60" t="str">
        <f aca="false">CONCATENATE("(",B35," Topics",")"," ",D35)</f>
        <v>(Day 32 Topics) CSE 7219c</v>
      </c>
      <c r="H36" s="60"/>
      <c r="I36" s="60" t="s">
        <v>298</v>
      </c>
      <c r="J36" s="136"/>
      <c r="K36" s="136"/>
    </row>
    <row r="37" customFormat="false" ht="15" hidden="false" customHeight="false" outlineLevel="0" collapsed="false">
      <c r="A37" s="60" t="s">
        <v>15</v>
      </c>
      <c r="B37" s="60" t="s">
        <v>112</v>
      </c>
      <c r="C37" s="71" t="n">
        <f aca="false">C35+7</f>
        <v>42750</v>
      </c>
      <c r="D37" s="63" t="s">
        <v>297</v>
      </c>
      <c r="E37" s="63" t="s">
        <v>81</v>
      </c>
      <c r="F37" s="63" t="s">
        <v>289</v>
      </c>
      <c r="G37" s="60" t="str">
        <f aca="false">CONCATENATE("(",B36," Topics",")"," ",D36)</f>
        <v>(Day 33 Topics) CSE 7306c</v>
      </c>
      <c r="H37" s="60"/>
      <c r="I37" s="60" t="s">
        <v>300</v>
      </c>
      <c r="J37" s="136"/>
      <c r="K37" s="136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42756</v>
      </c>
      <c r="D38" s="63" t="s">
        <v>312</v>
      </c>
      <c r="E38" s="63" t="s">
        <v>126</v>
      </c>
      <c r="F38" s="63" t="s">
        <v>14</v>
      </c>
      <c r="G38" s="60" t="str">
        <f aca="false">CONCATENATE("(",B37," Topics",")"," ",D37)</f>
        <v>(Day 34 Topics) CSE 7306c</v>
      </c>
      <c r="H38" s="60"/>
      <c r="I38" s="60" t="s">
        <v>415</v>
      </c>
      <c r="J38" s="136"/>
      <c r="K38" s="136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C37+7</f>
        <v>42757</v>
      </c>
      <c r="D39" s="63" t="s">
        <v>303</v>
      </c>
      <c r="E39" s="63" t="s">
        <v>304</v>
      </c>
      <c r="F39" s="63" t="s">
        <v>14</v>
      </c>
      <c r="G39" s="60" t="str">
        <f aca="false">CONCATENATE("(",B38," Topics",")"," ",D38)</f>
        <v>(Day 35 Topics) CSE 7113c</v>
      </c>
      <c r="H39" s="60"/>
      <c r="I39" s="60" t="s">
        <v>416</v>
      </c>
      <c r="J39" s="136"/>
      <c r="K39" s="136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42763</v>
      </c>
      <c r="D40" s="63" t="s">
        <v>303</v>
      </c>
      <c r="E40" s="63" t="s">
        <v>304</v>
      </c>
      <c r="F40" s="63" t="s">
        <v>14</v>
      </c>
      <c r="G40" s="60" t="str">
        <f aca="false">CONCATENATE("(",B39," Topics",")"," ",D39)</f>
        <v>(Day 36 Topics) CSE 7219c</v>
      </c>
      <c r="H40" s="60"/>
      <c r="I40" s="60" t="s">
        <v>417</v>
      </c>
      <c r="J40" s="136"/>
      <c r="K40" s="136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42764</v>
      </c>
      <c r="D41" s="63" t="s">
        <v>312</v>
      </c>
      <c r="E41" s="63" t="s">
        <v>126</v>
      </c>
      <c r="F41" s="63" t="s">
        <v>14</v>
      </c>
      <c r="G41" s="60" t="str">
        <f aca="false">CONCATENATE("(",B40," Topics",")"," ",D40)</f>
        <v>(Day 37 Topics) CSE 7219c</v>
      </c>
      <c r="H41" s="60"/>
      <c r="I41" s="60" t="s">
        <v>418</v>
      </c>
      <c r="J41" s="136"/>
      <c r="K41" s="136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42770</v>
      </c>
      <c r="D42" s="63" t="s">
        <v>297</v>
      </c>
      <c r="E42" s="63" t="s">
        <v>81</v>
      </c>
      <c r="F42" s="63" t="s">
        <v>289</v>
      </c>
      <c r="G42" s="60" t="str">
        <f aca="false">CONCATENATE("(",B41," Topics",")"," ",D41)</f>
        <v>(Day 38 Topics) CSE 7113c</v>
      </c>
      <c r="H42" s="60"/>
      <c r="I42" s="60" t="s">
        <v>397</v>
      </c>
      <c r="J42" s="136"/>
      <c r="K42" s="136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42771</v>
      </c>
      <c r="D43" s="63" t="s">
        <v>297</v>
      </c>
      <c r="E43" s="63" t="s">
        <v>81</v>
      </c>
      <c r="F43" s="63" t="s">
        <v>289</v>
      </c>
      <c r="G43" s="60" t="str">
        <f aca="false">CONCATENATE("(",B42," Topics",")"," ",D42)</f>
        <v>(Day 39 Topics) CSE 7306c</v>
      </c>
      <c r="H43" s="85"/>
      <c r="I43" s="60" t="s">
        <v>398</v>
      </c>
      <c r="J43" s="136"/>
      <c r="K43" s="136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42777</v>
      </c>
      <c r="D44" s="63" t="s">
        <v>297</v>
      </c>
      <c r="E44" s="63" t="s">
        <v>81</v>
      </c>
      <c r="F44" s="63" t="s">
        <v>289</v>
      </c>
      <c r="G44" s="60" t="str">
        <f aca="false">CONCATENATE("(",B43," Topics",")"," ",D43)</f>
        <v>(Day 40 Topics) CSE 7306c</v>
      </c>
      <c r="H44" s="85"/>
      <c r="I44" s="60" t="s">
        <v>399</v>
      </c>
      <c r="J44" s="136"/>
      <c r="K44" s="136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42778</v>
      </c>
      <c r="D45" s="69" t="s">
        <v>63</v>
      </c>
      <c r="E45" s="166" t="s">
        <v>303</v>
      </c>
      <c r="F45" s="63" t="s">
        <v>287</v>
      </c>
      <c r="G45" s="60" t="s">
        <v>66</v>
      </c>
      <c r="H45" s="60" t="s">
        <v>326</v>
      </c>
      <c r="I45" s="60"/>
      <c r="J45" s="136"/>
      <c r="K45" s="136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42784</v>
      </c>
      <c r="D46" s="69" t="s">
        <v>63</v>
      </c>
      <c r="E46" s="166" t="s">
        <v>297</v>
      </c>
      <c r="F46" s="63" t="s">
        <v>287</v>
      </c>
      <c r="G46" s="60" t="s">
        <v>66</v>
      </c>
      <c r="H46" s="60" t="s">
        <v>389</v>
      </c>
      <c r="I46" s="60"/>
      <c r="J46" s="136"/>
      <c r="K46" s="136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42785</v>
      </c>
      <c r="D47" s="63" t="s">
        <v>366</v>
      </c>
      <c r="E47" s="63" t="s">
        <v>390</v>
      </c>
      <c r="F47" s="63" t="s">
        <v>19</v>
      </c>
      <c r="G47" s="60" t="s">
        <v>66</v>
      </c>
      <c r="H47" s="60" t="s">
        <v>66</v>
      </c>
      <c r="I47" s="60"/>
      <c r="J47" s="136"/>
      <c r="K47" s="136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42791</v>
      </c>
      <c r="D48" s="63" t="s">
        <v>142</v>
      </c>
      <c r="E48" s="166" t="s">
        <v>143</v>
      </c>
      <c r="F48" s="63" t="s">
        <v>19</v>
      </c>
      <c r="G48" s="146"/>
      <c r="H48" s="60"/>
      <c r="I48" s="60"/>
      <c r="J48" s="136"/>
      <c r="K48" s="136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42792</v>
      </c>
      <c r="D49" s="63" t="s">
        <v>142</v>
      </c>
      <c r="E49" s="166" t="s">
        <v>143</v>
      </c>
      <c r="F49" s="63" t="s">
        <v>19</v>
      </c>
      <c r="G49" s="146"/>
      <c r="H49" s="146"/>
      <c r="I49" s="146"/>
      <c r="J49" s="136"/>
      <c r="K49" s="136"/>
    </row>
  </sheetData>
  <mergeCells count="2">
    <mergeCell ref="A16:I16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"/>
    <col collapsed="false" customWidth="true" hidden="false" outlineLevel="0" max="3" min="3" style="0" width="8.43"/>
    <col collapsed="false" customWidth="true" hidden="false" outlineLevel="0" max="4" min="4" style="0" width="8.71"/>
    <col collapsed="false" customWidth="true" hidden="false" outlineLevel="0" max="5" min="5" style="0" width="49.71"/>
    <col collapsed="false" customWidth="true" hidden="false" outlineLevel="0" max="6" min="6" style="0" width="30.71"/>
    <col collapsed="false" customWidth="true" hidden="false" outlineLevel="0" max="7" min="7" style="0" width="22.71"/>
    <col collapsed="false" customWidth="true" hidden="false" outlineLevel="0" max="8" min="8" style="0" width="8.71"/>
    <col collapsed="false" customWidth="true" hidden="false" outlineLevel="0" max="9" min="9" style="0" width="21"/>
    <col collapsed="false" customWidth="true" hidden="false" outlineLevel="0" max="1025" min="10" style="0" width="8.71"/>
  </cols>
  <sheetData>
    <row r="1" customFormat="false" ht="13.8" hidden="false" customHeight="false" outlineLevel="0" collapsed="false">
      <c r="A1" s="3" t="s">
        <v>0</v>
      </c>
      <c r="B1" s="161" t="s">
        <v>1</v>
      </c>
      <c r="C1" s="161" t="s">
        <v>2</v>
      </c>
      <c r="D1" s="3" t="s">
        <v>3</v>
      </c>
      <c r="E1" s="3" t="s">
        <v>4</v>
      </c>
      <c r="F1" s="161" t="s">
        <v>5</v>
      </c>
      <c r="G1" s="161" t="s">
        <v>6</v>
      </c>
      <c r="H1" s="161" t="s">
        <v>7</v>
      </c>
      <c r="I1" s="161" t="s">
        <v>145</v>
      </c>
      <c r="J1" s="162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42637</v>
      </c>
      <c r="D2" s="42" t="s">
        <v>151</v>
      </c>
      <c r="E2" s="42" t="s">
        <v>152</v>
      </c>
      <c r="F2" s="42" t="s">
        <v>14</v>
      </c>
      <c r="G2" s="146"/>
      <c r="H2" s="146"/>
      <c r="I2" s="60" t="s">
        <v>154</v>
      </c>
      <c r="J2" s="118" t="s">
        <v>14</v>
      </c>
      <c r="K2" s="98" t="n">
        <f aca="false">COUNTIFS(F2:F48,"Dr. Dakshinamurthy V Kolluru")</f>
        <v>5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42638</v>
      </c>
      <c r="D3" s="75" t="s">
        <v>44</v>
      </c>
      <c r="E3" s="75" t="s">
        <v>45</v>
      </c>
      <c r="F3" s="42" t="s">
        <v>287</v>
      </c>
      <c r="G3" s="146"/>
      <c r="H3" s="60"/>
      <c r="I3" s="60" t="s">
        <v>288</v>
      </c>
      <c r="J3" s="145" t="s">
        <v>19</v>
      </c>
      <c r="K3" s="98" t="n">
        <f aca="false">COUNTIFS(F2:F49,"Dr. Sridhar Pappu")</f>
        <v>7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42644</v>
      </c>
      <c r="D4" s="42" t="s">
        <v>151</v>
      </c>
      <c r="E4" s="42" t="s">
        <v>152</v>
      </c>
      <c r="F4" s="42" t="s">
        <v>19</v>
      </c>
      <c r="G4" s="60" t="str">
        <f aca="false">CONCATENATE("(",B2," Topics",")"," ",D2)</f>
        <v>(Day 1 Topics) CSE 7315c</v>
      </c>
      <c r="H4" s="60"/>
      <c r="I4" s="60" t="s">
        <v>158</v>
      </c>
      <c r="J4" s="99" t="s">
        <v>155</v>
      </c>
      <c r="K4" s="98" t="n">
        <f aca="false">COUNTIFS(F2:F49,"Dr. Surya Kompalli")</f>
        <v>8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42645</v>
      </c>
      <c r="D5" s="42" t="s">
        <v>151</v>
      </c>
      <c r="E5" s="42" t="s">
        <v>152</v>
      </c>
      <c r="F5" s="42" t="s">
        <v>19</v>
      </c>
      <c r="G5" s="60" t="str">
        <f aca="false">CONCATENATE("(",B3," Topics",")"," ",D3)</f>
        <v>(Day 2 Topics) CSE 7112c</v>
      </c>
      <c r="H5" s="146"/>
      <c r="I5" s="60" t="s">
        <v>161</v>
      </c>
      <c r="J5" s="116" t="s">
        <v>419</v>
      </c>
      <c r="K5" s="98" t="n">
        <f aca="false">COUNTIFS(F2:F48,"Dr. Praphul")</f>
        <v>5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42651</v>
      </c>
      <c r="D6" s="42" t="s">
        <v>151</v>
      </c>
      <c r="E6" s="42" t="s">
        <v>152</v>
      </c>
      <c r="F6" s="42" t="s">
        <v>19</v>
      </c>
      <c r="G6" s="60" t="str">
        <f aca="false">CONCATENATE("(",B4," Topics",")"," ",D4)</f>
        <v>(Day 3 Topics) CSE 7315c</v>
      </c>
      <c r="H6" s="60"/>
      <c r="I6" s="85" t="s">
        <v>166</v>
      </c>
      <c r="J6" s="164" t="s">
        <v>289</v>
      </c>
      <c r="K6" s="98" t="n">
        <f aca="false">COUNTIFS(F2:F48,"Dr. Manish Gupta")</f>
        <v>0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42652</v>
      </c>
      <c r="D7" s="42" t="s">
        <v>151</v>
      </c>
      <c r="E7" s="42" t="s">
        <v>152</v>
      </c>
      <c r="F7" s="42" t="s">
        <v>19</v>
      </c>
      <c r="G7" s="60" t="str">
        <f aca="false">CONCATENATE("(",B5," Topics",")"," ",D5)</f>
        <v>(Day 4 Topics) CSE 7315c</v>
      </c>
      <c r="H7" s="146"/>
      <c r="I7" s="60" t="s">
        <v>168</v>
      </c>
      <c r="J7" s="87" t="s">
        <v>290</v>
      </c>
      <c r="K7" s="98" t="n">
        <f aca="false">COUNTIFS(F3:F49,"Dr. Manoj Chinnakotla")</f>
        <v>0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42658</v>
      </c>
      <c r="D8" s="42" t="s">
        <v>173</v>
      </c>
      <c r="E8" s="42" t="s">
        <v>52</v>
      </c>
      <c r="F8" s="42" t="s">
        <v>19</v>
      </c>
      <c r="G8" s="60" t="str">
        <f aca="false">CONCATENATE("(",B6," Topics",")"," ",D6)</f>
        <v>(Day 5 Topics) CSE 7315c</v>
      </c>
      <c r="H8" s="60"/>
      <c r="I8" s="60" t="s">
        <v>175</v>
      </c>
      <c r="J8" s="165" t="s">
        <v>320</v>
      </c>
      <c r="K8" s="98" t="n">
        <f aca="false">COUNTIFS(F4:F50,"Dr. Priya Ranjan")</f>
        <v>0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42659</v>
      </c>
      <c r="D9" s="42" t="s">
        <v>173</v>
      </c>
      <c r="E9" s="42" t="s">
        <v>52</v>
      </c>
      <c r="F9" s="42" t="s">
        <v>19</v>
      </c>
      <c r="G9" s="60" t="str">
        <f aca="false">CONCATENATE("(",B7," Topics",")"," ",D7)</f>
        <v>(Day 6 Topics) CSE 7315c</v>
      </c>
      <c r="H9" s="60"/>
      <c r="I9" s="60" t="s">
        <v>180</v>
      </c>
      <c r="J9" s="60" t="s">
        <v>348</v>
      </c>
      <c r="K9" s="98" t="n">
        <f aca="false">COUNTIFS(F5:F51,"Dr. Kishore Konda")</f>
        <v>0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42665</v>
      </c>
      <c r="D10" s="75" t="s">
        <v>63</v>
      </c>
      <c r="E10" s="168" t="s">
        <v>420</v>
      </c>
      <c r="F10" s="42" t="s">
        <v>287</v>
      </c>
      <c r="G10" s="85"/>
      <c r="H10" s="60" t="s">
        <v>421</v>
      </c>
      <c r="I10" s="85"/>
      <c r="J10" s="98"/>
      <c r="K10" s="98"/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42666</v>
      </c>
      <c r="D11" s="42" t="s">
        <v>173</v>
      </c>
      <c r="E11" s="42" t="s">
        <v>52</v>
      </c>
      <c r="F11" s="42" t="s">
        <v>14</v>
      </c>
      <c r="G11" s="60" t="str">
        <f aca="false">CONCATENATE("(",B8," Topics",")"," ",D8)</f>
        <v>(Day 7 Topics) CSE 7202c</v>
      </c>
      <c r="H11" s="146"/>
      <c r="I11" s="167" t="s">
        <v>183</v>
      </c>
      <c r="J11" s="98"/>
      <c r="K11" s="128" t="n">
        <f aca="false">SUM(K2:K9)</f>
        <v>25</v>
      </c>
    </row>
    <row r="12" customFormat="false" ht="15" hidden="false" customHeight="false" outlineLevel="0" collapsed="false">
      <c r="A12" s="139" t="s">
        <v>361</v>
      </c>
      <c r="B12" s="139"/>
      <c r="C12" s="139"/>
      <c r="D12" s="139"/>
      <c r="E12" s="139"/>
      <c r="F12" s="139"/>
      <c r="G12" s="139"/>
      <c r="H12" s="139"/>
      <c r="I12" s="139"/>
      <c r="J12" s="136"/>
      <c r="K12" s="136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C10+14</f>
        <v>42679</v>
      </c>
      <c r="D13" s="42" t="s">
        <v>194</v>
      </c>
      <c r="E13" s="42" t="s">
        <v>294</v>
      </c>
      <c r="F13" s="42" t="s">
        <v>419</v>
      </c>
      <c r="G13" s="60" t="str">
        <f aca="false">CONCATENATE("(",B9," Topics",")"," ",D9)</f>
        <v>(Day 8 Topics) CSE 7202c</v>
      </c>
      <c r="H13" s="146"/>
      <c r="I13" s="60" t="s">
        <v>295</v>
      </c>
      <c r="J13" s="136"/>
      <c r="K13" s="136"/>
    </row>
    <row r="14" customFormat="false" ht="15" hidden="false" customHeight="false" outlineLevel="0" collapsed="false">
      <c r="A14" s="60" t="s">
        <v>15</v>
      </c>
      <c r="B14" s="60" t="s">
        <v>43</v>
      </c>
      <c r="C14" s="71" t="n">
        <f aca="false">C11+14</f>
        <v>42680</v>
      </c>
      <c r="D14" s="75" t="s">
        <v>63</v>
      </c>
      <c r="E14" s="168" t="s">
        <v>173</v>
      </c>
      <c r="F14" s="42" t="s">
        <v>287</v>
      </c>
      <c r="G14" s="60" t="s">
        <v>66</v>
      </c>
      <c r="H14" s="60" t="s">
        <v>262</v>
      </c>
      <c r="I14" s="146"/>
      <c r="J14" s="136"/>
      <c r="K14" s="136"/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42686</v>
      </c>
      <c r="D15" s="42" t="s">
        <v>148</v>
      </c>
      <c r="E15" s="42" t="s">
        <v>406</v>
      </c>
      <c r="F15" s="42" t="s">
        <v>155</v>
      </c>
      <c r="G15" s="60" t="s">
        <v>422</v>
      </c>
      <c r="H15" s="146"/>
      <c r="I15" s="146"/>
      <c r="J15" s="136"/>
      <c r="K15" s="136"/>
    </row>
    <row r="16" customFormat="false" ht="15" hidden="false" customHeight="false" outlineLevel="0" collapsed="false">
      <c r="A16" s="60" t="s">
        <v>15</v>
      </c>
      <c r="B16" s="60" t="s">
        <v>50</v>
      </c>
      <c r="C16" s="71" t="n">
        <f aca="false">C14+7</f>
        <v>42687</v>
      </c>
      <c r="D16" s="42" t="s">
        <v>148</v>
      </c>
      <c r="E16" s="42" t="s">
        <v>406</v>
      </c>
      <c r="F16" s="42" t="s">
        <v>155</v>
      </c>
      <c r="G16" s="60" t="s">
        <v>66</v>
      </c>
      <c r="H16" s="156"/>
      <c r="I16" s="146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42693</v>
      </c>
      <c r="D17" s="42" t="s">
        <v>148</v>
      </c>
      <c r="E17" s="42" t="s">
        <v>406</v>
      </c>
      <c r="F17" s="42" t="s">
        <v>155</v>
      </c>
      <c r="G17" s="60" t="str">
        <f aca="false">CONCATENATE("(",B15," Topics",")"," ",D15)</f>
        <v>(Day 13 Topics) CSE 7404c</v>
      </c>
      <c r="H17" s="60" t="s">
        <v>66</v>
      </c>
      <c r="I17" s="60" t="s">
        <v>66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42694</v>
      </c>
      <c r="D18" s="42" t="s">
        <v>148</v>
      </c>
      <c r="E18" s="42" t="s">
        <v>406</v>
      </c>
      <c r="F18" s="42" t="s">
        <v>155</v>
      </c>
      <c r="G18" s="60" t="str">
        <f aca="false">CONCATENATE("(",B16," Topics",")"," ",D16)</f>
        <v>(Day 14 Topics) CSE 7404c</v>
      </c>
      <c r="H18" s="146"/>
      <c r="I18" s="60" t="s">
        <v>66</v>
      </c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42700</v>
      </c>
      <c r="D19" s="42" t="s">
        <v>148</v>
      </c>
      <c r="E19" s="42" t="s">
        <v>406</v>
      </c>
      <c r="F19" s="42" t="s">
        <v>155</v>
      </c>
      <c r="G19" s="60" t="str">
        <f aca="false">CONCATENATE("(",B17," Topics",")"," ",D17)</f>
        <v>(Day 15 Topics) CSE 7404c</v>
      </c>
      <c r="H19" s="146"/>
      <c r="I19" s="60" t="s">
        <v>66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42701</v>
      </c>
      <c r="D20" s="75" t="s">
        <v>63</v>
      </c>
      <c r="E20" s="168" t="s">
        <v>148</v>
      </c>
      <c r="F20" s="42" t="s">
        <v>287</v>
      </c>
      <c r="G20" s="60" t="str">
        <f aca="false">CONCATENATE("(",B18," Topics",")"," ",D18)</f>
        <v>(Day 16 Topics) CSE 7404c</v>
      </c>
      <c r="H20" s="146"/>
      <c r="I20" s="60" t="s">
        <v>66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42707</v>
      </c>
      <c r="D21" s="42" t="s">
        <v>148</v>
      </c>
      <c r="E21" s="42" t="s">
        <v>406</v>
      </c>
      <c r="F21" s="42" t="s">
        <v>155</v>
      </c>
      <c r="G21" s="60" t="str">
        <f aca="false">CONCATENATE("(",B19," Topics",")"," ",D19)</f>
        <v>(Day 17 Topics) CSE 7404c</v>
      </c>
      <c r="H21" s="146"/>
      <c r="I21" s="60" t="s">
        <v>66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42708</v>
      </c>
      <c r="D22" s="42" t="s">
        <v>148</v>
      </c>
      <c r="E22" s="42" t="s">
        <v>406</v>
      </c>
      <c r="F22" s="42" t="s">
        <v>155</v>
      </c>
      <c r="G22" s="60" t="str">
        <f aca="false">CONCATENATE("(",B20," Topics",")"," ",D20)</f>
        <v>(Day 18 Topics) LAB DAY</v>
      </c>
      <c r="H22" s="146"/>
      <c r="I22" s="60" t="s">
        <v>66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42714</v>
      </c>
      <c r="D23" s="42" t="s">
        <v>148</v>
      </c>
      <c r="E23" s="42" t="s">
        <v>406</v>
      </c>
      <c r="F23" s="42" t="s">
        <v>155</v>
      </c>
      <c r="G23" s="60" t="str">
        <f aca="false">CONCATENATE("(",B21," Topics",")"," ",D21)</f>
        <v>(Day 19 Topics) CSE 7404c</v>
      </c>
      <c r="H23" s="146"/>
      <c r="I23" s="167" t="s">
        <v>66</v>
      </c>
      <c r="J23" s="136"/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42715</v>
      </c>
      <c r="D24" s="42" t="s">
        <v>63</v>
      </c>
      <c r="E24" s="168" t="s">
        <v>148</v>
      </c>
      <c r="F24" s="42" t="s">
        <v>287</v>
      </c>
      <c r="G24" s="60" t="str">
        <f aca="false">CONCATENATE("(",B22," Topics",")"," ",D22)</f>
        <v>(Day 20 Topics) CSE 7404c</v>
      </c>
      <c r="H24" s="146"/>
      <c r="I24" s="60" t="s">
        <v>66</v>
      </c>
      <c r="J24" s="136"/>
      <c r="K24" s="136"/>
    </row>
    <row r="25" customFormat="false" ht="15" hidden="false" customHeight="false" outlineLevel="0" collapsed="false">
      <c r="A25" s="60" t="s">
        <v>9</v>
      </c>
      <c r="B25" s="60" t="s">
        <v>76</v>
      </c>
      <c r="C25" s="66" t="n">
        <f aca="false">C23+7</f>
        <v>42721</v>
      </c>
      <c r="D25" s="42" t="s">
        <v>194</v>
      </c>
      <c r="E25" s="42" t="s">
        <v>294</v>
      </c>
      <c r="F25" s="42" t="s">
        <v>419</v>
      </c>
      <c r="G25" s="60" t="str">
        <f aca="false">CONCATENATE("(",B23," Topics",")"," ",D23)</f>
        <v>(Day 21 Topics) CSE 7404c</v>
      </c>
      <c r="H25" s="60" t="s">
        <v>66</v>
      </c>
      <c r="I25" s="67" t="s">
        <v>263</v>
      </c>
      <c r="J25" s="136"/>
      <c r="K25" s="136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42722</v>
      </c>
      <c r="D26" s="42" t="s">
        <v>194</v>
      </c>
      <c r="E26" s="42" t="s">
        <v>294</v>
      </c>
      <c r="F26" s="42" t="s">
        <v>419</v>
      </c>
      <c r="G26" s="60" t="str">
        <f aca="false">CONCATENATE("(",B24," Topics",")"," ",D24)</f>
        <v>(Day 22 Topics) LAB DAY</v>
      </c>
      <c r="H26" s="60" t="s">
        <v>66</v>
      </c>
      <c r="I26" s="60" t="s">
        <v>111</v>
      </c>
      <c r="J26" s="136"/>
      <c r="K26" s="136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42728</v>
      </c>
      <c r="D27" s="42" t="s">
        <v>194</v>
      </c>
      <c r="E27" s="42" t="s">
        <v>294</v>
      </c>
      <c r="F27" s="42" t="s">
        <v>13</v>
      </c>
      <c r="G27" s="156"/>
      <c r="H27" s="146"/>
      <c r="I27" s="60" t="s">
        <v>299</v>
      </c>
      <c r="J27" s="136"/>
      <c r="K27" s="136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42729</v>
      </c>
      <c r="D28" s="42" t="s">
        <v>194</v>
      </c>
      <c r="E28" s="42" t="s">
        <v>294</v>
      </c>
      <c r="F28" s="42" t="s">
        <v>13</v>
      </c>
      <c r="G28" s="60" t="str">
        <f aca="false">CONCATENATE("(",B25, B26," Topics",")"," ",D25)</f>
        <v>(Day 23Day 24 Topics) CSE 7405c</v>
      </c>
      <c r="H28" s="146"/>
      <c r="I28" s="60" t="s">
        <v>333</v>
      </c>
      <c r="J28" s="136"/>
      <c r="K28" s="136"/>
    </row>
    <row r="29" customFormat="false" ht="15" hidden="false" customHeight="false" outlineLevel="0" collapsed="false">
      <c r="A29" s="139" t="s">
        <v>412</v>
      </c>
      <c r="B29" s="139"/>
      <c r="C29" s="139"/>
      <c r="D29" s="139"/>
      <c r="E29" s="139"/>
      <c r="F29" s="139"/>
      <c r="G29" s="139"/>
      <c r="H29" s="139"/>
      <c r="I29" s="139"/>
      <c r="J29" s="136"/>
      <c r="K29" s="136"/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C27+14</f>
        <v>42742</v>
      </c>
      <c r="D30" s="42" t="s">
        <v>194</v>
      </c>
      <c r="E30" s="42" t="s">
        <v>294</v>
      </c>
      <c r="F30" s="42" t="s">
        <v>419</v>
      </c>
      <c r="G30" s="60" t="str">
        <f aca="false">CONCATENATE("(",B27," Topics",")"," ",D26)</f>
        <v>(Day 25 Topics) CSE 7405c</v>
      </c>
      <c r="H30" s="146"/>
      <c r="I30" s="60" t="s">
        <v>129</v>
      </c>
      <c r="J30" s="136"/>
      <c r="K30" s="136"/>
    </row>
    <row r="31" customFormat="false" ht="15" hidden="false" customHeight="false" outlineLevel="0" collapsed="false">
      <c r="A31" s="60" t="s">
        <v>15</v>
      </c>
      <c r="B31" s="60" t="s">
        <v>91</v>
      </c>
      <c r="C31" s="66" t="n">
        <f aca="false">C28+14</f>
        <v>42743</v>
      </c>
      <c r="D31" s="42" t="s">
        <v>194</v>
      </c>
      <c r="E31" s="42" t="s">
        <v>294</v>
      </c>
      <c r="F31" s="42" t="s">
        <v>419</v>
      </c>
      <c r="G31" s="60" t="str">
        <f aca="false">CONCATENATE("(",B28," Topics",")"," ",D28)</f>
        <v>(Day 26 Topics) CSE 7405c</v>
      </c>
      <c r="H31" s="60" t="s">
        <v>66</v>
      </c>
      <c r="I31" s="60" t="s">
        <v>281</v>
      </c>
      <c r="J31" s="136"/>
      <c r="K31" s="136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42749</v>
      </c>
      <c r="D32" s="75" t="s">
        <v>63</v>
      </c>
      <c r="E32" s="168" t="s">
        <v>148</v>
      </c>
      <c r="F32" s="42" t="s">
        <v>287</v>
      </c>
      <c r="G32" s="60" t="s">
        <v>66</v>
      </c>
      <c r="H32" s="60" t="s">
        <v>270</v>
      </c>
      <c r="I32" s="60" t="s">
        <v>66</v>
      </c>
      <c r="J32" s="136"/>
      <c r="K32" s="136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C31+7</f>
        <v>42750</v>
      </c>
      <c r="D33" s="75" t="s">
        <v>63</v>
      </c>
      <c r="E33" s="168" t="s">
        <v>194</v>
      </c>
      <c r="F33" s="42" t="s">
        <v>287</v>
      </c>
      <c r="G33" s="60" t="s">
        <v>66</v>
      </c>
      <c r="H33" s="60" t="s">
        <v>66</v>
      </c>
      <c r="I33" s="60" t="s">
        <v>66</v>
      </c>
      <c r="J33" s="136"/>
      <c r="K33" s="136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42756</v>
      </c>
      <c r="D34" s="42" t="s">
        <v>312</v>
      </c>
      <c r="E34" s="42" t="s">
        <v>126</v>
      </c>
      <c r="F34" s="42" t="s">
        <v>293</v>
      </c>
      <c r="G34" s="60" t="s">
        <v>66</v>
      </c>
      <c r="H34" s="60" t="s">
        <v>215</v>
      </c>
      <c r="I34" s="60" t="s">
        <v>423</v>
      </c>
      <c r="J34" s="136"/>
      <c r="K34" s="13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42757</v>
      </c>
      <c r="D35" s="42" t="s">
        <v>312</v>
      </c>
      <c r="E35" s="42" t="s">
        <v>126</v>
      </c>
      <c r="F35" s="42" t="s">
        <v>293</v>
      </c>
      <c r="G35" s="60" t="s">
        <v>66</v>
      </c>
      <c r="H35" s="60" t="s">
        <v>66</v>
      </c>
      <c r="I35" s="60" t="s">
        <v>424</v>
      </c>
      <c r="J35" s="136"/>
      <c r="K35" s="136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42763</v>
      </c>
      <c r="D36" s="42" t="s">
        <v>297</v>
      </c>
      <c r="E36" s="42" t="s">
        <v>81</v>
      </c>
      <c r="F36" s="42" t="s">
        <v>13</v>
      </c>
      <c r="G36" s="60" t="str">
        <f aca="false">CONCATENATE("(",B34," Topics",")"," ",D34)</f>
        <v>(Day 31 Topics) CSE 7113c</v>
      </c>
      <c r="H36" s="60"/>
      <c r="I36" s="60"/>
      <c r="J36" s="136"/>
      <c r="K36" s="136"/>
    </row>
    <row r="37" customFormat="false" ht="15" hidden="false" customHeight="false" outlineLevel="0" collapsed="false">
      <c r="A37" s="60" t="s">
        <v>15</v>
      </c>
      <c r="B37" s="60" t="s">
        <v>112</v>
      </c>
      <c r="C37" s="71" t="n">
        <f aca="false">C35+7</f>
        <v>42764</v>
      </c>
      <c r="D37" s="42" t="s">
        <v>297</v>
      </c>
      <c r="E37" s="42" t="s">
        <v>81</v>
      </c>
      <c r="F37" s="42" t="s">
        <v>13</v>
      </c>
      <c r="G37" s="60" t="str">
        <f aca="false">CONCATENATE("(",B35," Topics",")"," ",D35)</f>
        <v>(Day 32 Topics) CSE 7113c</v>
      </c>
      <c r="H37" s="146"/>
      <c r="I37" s="60"/>
      <c r="J37" s="136"/>
      <c r="K37" s="136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42770</v>
      </c>
      <c r="D38" s="42" t="s">
        <v>297</v>
      </c>
      <c r="E38" s="42" t="s">
        <v>81</v>
      </c>
      <c r="F38" s="42" t="s">
        <v>13</v>
      </c>
      <c r="G38" s="60" t="str">
        <f aca="false">CONCATENATE("(",B36," Topics",")"," ",D36)</f>
        <v>(Day 33 Topics) CSE 7306c</v>
      </c>
      <c r="H38" s="146"/>
      <c r="I38" s="60"/>
      <c r="J38" s="136"/>
      <c r="K38" s="136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C37+7</f>
        <v>42771</v>
      </c>
      <c r="D39" s="42" t="s">
        <v>297</v>
      </c>
      <c r="E39" s="42" t="s">
        <v>81</v>
      </c>
      <c r="F39" s="42" t="s">
        <v>13</v>
      </c>
      <c r="G39" s="60" t="str">
        <f aca="false">CONCATENATE("(",B37," Topics",")"," ",D37)</f>
        <v>(Day 34 Topics) CSE 7306c</v>
      </c>
      <c r="H39" s="146"/>
      <c r="I39" s="60" t="s">
        <v>425</v>
      </c>
      <c r="J39" s="136"/>
      <c r="K39" s="136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42777</v>
      </c>
      <c r="D40" s="42" t="s">
        <v>297</v>
      </c>
      <c r="E40" s="42" t="s">
        <v>81</v>
      </c>
      <c r="F40" s="42" t="s">
        <v>13</v>
      </c>
      <c r="G40" s="60" t="str">
        <f aca="false">CONCATENATE("(",B38," Topics",")"," ",D38)</f>
        <v>(Day 35 Topics) CSE 7306c</v>
      </c>
      <c r="H40" s="146"/>
      <c r="I40" s="60"/>
      <c r="J40" s="136"/>
      <c r="K40" s="136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42778</v>
      </c>
      <c r="D41" s="42" t="s">
        <v>303</v>
      </c>
      <c r="E41" s="42" t="s">
        <v>304</v>
      </c>
      <c r="F41" s="42" t="s">
        <v>13</v>
      </c>
      <c r="G41" s="60" t="str">
        <f aca="false">CONCATENATE("(",B39," Topics",")"," ",D39)</f>
        <v>(Day 36 Topics) CSE 7306c</v>
      </c>
      <c r="H41" s="146"/>
      <c r="I41" s="60" t="s">
        <v>426</v>
      </c>
      <c r="J41" s="136"/>
      <c r="K41" s="136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42784</v>
      </c>
      <c r="D42" s="42" t="s">
        <v>303</v>
      </c>
      <c r="E42" s="42" t="s">
        <v>304</v>
      </c>
      <c r="F42" s="42" t="s">
        <v>14</v>
      </c>
      <c r="G42" s="60" t="str">
        <f aca="false">CONCATENATE("(",B40," Topics",")"," ",D40)</f>
        <v>(Day 37 Topics) CSE 7306c</v>
      </c>
      <c r="H42" s="154"/>
      <c r="I42" s="60" t="s">
        <v>427</v>
      </c>
      <c r="J42" s="136"/>
      <c r="K42" s="136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42785</v>
      </c>
      <c r="D43" s="42" t="s">
        <v>303</v>
      </c>
      <c r="E43" s="42" t="s">
        <v>304</v>
      </c>
      <c r="F43" s="42" t="s">
        <v>14</v>
      </c>
      <c r="G43" s="60" t="str">
        <f aca="false">CONCATENATE("(",B41," Topics",")"," ",D41)</f>
        <v>(Day 38 Topics) CSE 7219c</v>
      </c>
      <c r="H43" s="146"/>
      <c r="I43" s="60" t="s">
        <v>428</v>
      </c>
      <c r="J43" s="136"/>
      <c r="K43" s="136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42791</v>
      </c>
      <c r="D44" s="75" t="s">
        <v>63</v>
      </c>
      <c r="E44" s="168" t="s">
        <v>297</v>
      </c>
      <c r="F44" s="42" t="s">
        <v>287</v>
      </c>
      <c r="G44" s="146"/>
      <c r="H44" s="60" t="s">
        <v>400</v>
      </c>
      <c r="I44" s="60"/>
      <c r="J44" s="136"/>
      <c r="K44" s="136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42792</v>
      </c>
      <c r="D45" s="42" t="s">
        <v>303</v>
      </c>
      <c r="E45" s="42" t="s">
        <v>304</v>
      </c>
      <c r="F45" s="42" t="s">
        <v>14</v>
      </c>
      <c r="G45" s="60" t="str">
        <f aca="false">CONCATENATE("(",B42," Topics",")"," ",D42)</f>
        <v>(Day 39 Topics) CSE 7219c</v>
      </c>
      <c r="H45" s="146"/>
      <c r="I45" s="60" t="s">
        <v>429</v>
      </c>
      <c r="J45" s="136"/>
      <c r="K45" s="136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42798</v>
      </c>
      <c r="D46" s="75" t="s">
        <v>63</v>
      </c>
      <c r="E46" s="42" t="s">
        <v>390</v>
      </c>
      <c r="F46" s="42" t="s">
        <v>19</v>
      </c>
      <c r="G46" s="60" t="str">
        <f aca="false">CONCATENATE("(",B43," Topics",")"," ",D43)</f>
        <v>(Day 40 Topics) CSE 7219c</v>
      </c>
      <c r="H46" s="146"/>
      <c r="I46" s="60"/>
      <c r="J46" s="136"/>
      <c r="K46" s="136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42799</v>
      </c>
      <c r="D47" s="42" t="s">
        <v>366</v>
      </c>
      <c r="E47" s="168" t="s">
        <v>303</v>
      </c>
      <c r="F47" s="42" t="s">
        <v>287</v>
      </c>
      <c r="G47" s="146"/>
      <c r="H47" s="60" t="s">
        <v>405</v>
      </c>
      <c r="I47" s="60"/>
      <c r="J47" s="136"/>
      <c r="K47" s="136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42805</v>
      </c>
      <c r="D48" s="42" t="s">
        <v>142</v>
      </c>
      <c r="E48" s="168" t="s">
        <v>143</v>
      </c>
      <c r="F48" s="42" t="s">
        <v>287</v>
      </c>
      <c r="G48" s="146"/>
      <c r="H48" s="60"/>
      <c r="I48" s="60"/>
      <c r="J48" s="136"/>
      <c r="K48" s="136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42806</v>
      </c>
      <c r="D49" s="42" t="s">
        <v>142</v>
      </c>
      <c r="E49" s="168" t="s">
        <v>143</v>
      </c>
      <c r="F49" s="42" t="s">
        <v>287</v>
      </c>
      <c r="G49" s="146"/>
      <c r="H49" s="146"/>
      <c r="I49" s="146"/>
      <c r="J49" s="136"/>
      <c r="K49" s="136"/>
    </row>
  </sheetData>
  <mergeCells count="2">
    <mergeCell ref="A12:I12"/>
    <mergeCell ref="A29:I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30.86"/>
    <col collapsed="false" customWidth="true" hidden="false" outlineLevel="0" max="7" min="7" style="0" width="18.14"/>
    <col collapsed="false" customWidth="true" hidden="false" outlineLevel="0" max="8" min="8" style="0" width="7.71"/>
    <col collapsed="false" customWidth="true" hidden="false" outlineLevel="0" max="9" min="9" style="0" width="34.43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145</v>
      </c>
      <c r="J1" s="3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42665</v>
      </c>
      <c r="D2" s="42" t="s">
        <v>151</v>
      </c>
      <c r="E2" s="42" t="s">
        <v>430</v>
      </c>
      <c r="F2" s="42" t="s">
        <v>19</v>
      </c>
      <c r="G2" s="146"/>
      <c r="H2" s="146"/>
      <c r="I2" s="60" t="s">
        <v>154</v>
      </c>
      <c r="J2" s="118" t="s">
        <v>14</v>
      </c>
      <c r="K2" s="98" t="n">
        <f aca="false">COUNTIFS($F$2:$F$60, "Dr. Dakshinamurthy V Kolluru")</f>
        <v>5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42666</v>
      </c>
      <c r="D3" s="42" t="s">
        <v>151</v>
      </c>
      <c r="E3" s="42" t="s">
        <v>430</v>
      </c>
      <c r="F3" s="42" t="s">
        <v>19</v>
      </c>
      <c r="G3" s="146"/>
      <c r="H3" s="60"/>
      <c r="I3" s="85"/>
      <c r="J3" s="145" t="s">
        <v>19</v>
      </c>
      <c r="K3" s="98" t="n">
        <f aca="false">COUNTIFS($F$2:$F$60, "Dr. Sridhar Pappu")</f>
        <v>8</v>
      </c>
    </row>
    <row r="4" customFormat="false" ht="15" hidden="false" customHeight="false" outlineLevel="0" collapsed="false">
      <c r="A4" s="139" t="s">
        <v>431</v>
      </c>
      <c r="B4" s="139"/>
      <c r="C4" s="139"/>
      <c r="D4" s="139"/>
      <c r="E4" s="139"/>
      <c r="F4" s="139"/>
      <c r="G4" s="139"/>
      <c r="H4" s="139"/>
      <c r="I4" s="139"/>
      <c r="J4" s="99" t="s">
        <v>155</v>
      </c>
      <c r="K4" s="98" t="n">
        <f aca="false">COUNTIFS($F$2:$F$60, "Dr. Surya Kompalli")</f>
        <v>0</v>
      </c>
    </row>
    <row r="5" customFormat="false" ht="15" hidden="false" customHeight="false" outlineLevel="0" collapsed="false">
      <c r="A5" s="60" t="s">
        <v>9</v>
      </c>
      <c r="B5" s="60" t="s">
        <v>20</v>
      </c>
      <c r="C5" s="66" t="n">
        <f aca="false">C2+14</f>
        <v>42679</v>
      </c>
      <c r="D5" s="42" t="s">
        <v>151</v>
      </c>
      <c r="E5" s="42" t="s">
        <v>430</v>
      </c>
      <c r="F5" s="42" t="s">
        <v>19</v>
      </c>
      <c r="G5" s="60" t="str">
        <f aca="false">CONCATENATE("(",B2," Topics",")"," ",D2)</f>
        <v>(Day 1 Topics) CSE 7315c</v>
      </c>
      <c r="H5" s="60"/>
      <c r="I5" s="85"/>
      <c r="J5" s="116" t="s">
        <v>13</v>
      </c>
      <c r="K5" s="98" t="n">
        <f aca="false">COUNTIFS($F$2:$F$60, "Dr. Sreerama K Murthy")</f>
        <v>12</v>
      </c>
    </row>
    <row r="6" customFormat="false" ht="15" hidden="false" customHeight="false" outlineLevel="0" collapsed="false">
      <c r="A6" s="60" t="s">
        <v>15</v>
      </c>
      <c r="B6" s="60" t="s">
        <v>22</v>
      </c>
      <c r="C6" s="66" t="n">
        <f aca="false">C3+14</f>
        <v>42680</v>
      </c>
      <c r="D6" s="42" t="s">
        <v>151</v>
      </c>
      <c r="E6" s="42" t="s">
        <v>430</v>
      </c>
      <c r="F6" s="42" t="s">
        <v>19</v>
      </c>
      <c r="G6" s="60" t="str">
        <f aca="false">CONCATENATE("(",B3," Topics",")"," ",D3)</f>
        <v>(Day 2 Topics) CSE 7315c</v>
      </c>
      <c r="H6" s="60"/>
      <c r="I6" s="60" t="s">
        <v>288</v>
      </c>
      <c r="J6" s="164" t="s">
        <v>289</v>
      </c>
      <c r="K6" s="98" t="n">
        <f aca="false">COUNTIFS($F$2:$F$60, "Dr. Manish Gupta")</f>
        <v>6</v>
      </c>
    </row>
    <row r="7" customFormat="false" ht="15" hidden="false" customHeight="false" outlineLevel="0" collapsed="false">
      <c r="A7" s="60" t="s">
        <v>9</v>
      </c>
      <c r="B7" s="60" t="s">
        <v>25</v>
      </c>
      <c r="C7" s="66" t="n">
        <f aca="false">C5+7</f>
        <v>42686</v>
      </c>
      <c r="D7" s="42" t="s">
        <v>151</v>
      </c>
      <c r="E7" s="42" t="s">
        <v>430</v>
      </c>
      <c r="F7" s="42" t="s">
        <v>19</v>
      </c>
      <c r="G7" s="60" t="str">
        <f aca="false">CONCATENATE("(",B5," Topics",")"," ",D5)</f>
        <v>(Day 3 Topics) CSE 7315c</v>
      </c>
      <c r="H7" s="60"/>
      <c r="I7" s="60" t="s">
        <v>158</v>
      </c>
      <c r="J7" s="60" t="s">
        <v>348</v>
      </c>
      <c r="K7" s="98" t="n">
        <f aca="false">COUNTIFS($F$2:$F$60, "Dr. Kishore Konda")</f>
        <v>0</v>
      </c>
    </row>
    <row r="8" customFormat="false" ht="15" hidden="false" customHeight="false" outlineLevel="0" collapsed="false">
      <c r="A8" s="60" t="s">
        <v>15</v>
      </c>
      <c r="B8" s="60" t="s">
        <v>27</v>
      </c>
      <c r="C8" s="66" t="n">
        <f aca="false">C6+7</f>
        <v>42687</v>
      </c>
      <c r="D8" s="75" t="s">
        <v>44</v>
      </c>
      <c r="E8" s="75" t="s">
        <v>45</v>
      </c>
      <c r="F8" s="42" t="s">
        <v>287</v>
      </c>
      <c r="G8" s="60" t="str">
        <f aca="false">CONCATENATE("(",B6," Topics",")"," ",D6)</f>
        <v>(Day 4 Topics) CSE 7315c</v>
      </c>
      <c r="H8" s="60"/>
      <c r="I8" s="85"/>
      <c r="K8" s="128" t="n">
        <f aca="false">SUM(K2:K7)</f>
        <v>31</v>
      </c>
    </row>
    <row r="9" customFormat="false" ht="15" hidden="false" customHeight="false" outlineLevel="0" collapsed="false">
      <c r="A9" s="60" t="s">
        <v>9</v>
      </c>
      <c r="B9" s="60" t="s">
        <v>31</v>
      </c>
      <c r="C9" s="66" t="n">
        <f aca="false">C7+7</f>
        <v>42693</v>
      </c>
      <c r="D9" s="42" t="s">
        <v>194</v>
      </c>
      <c r="E9" s="42" t="s">
        <v>294</v>
      </c>
      <c r="F9" s="42" t="s">
        <v>13</v>
      </c>
      <c r="G9" s="60" t="str">
        <f aca="false">CONCATENATE("(",B7," Topics",")"," ",D7)</f>
        <v>(Day 5 Topics) CSE 7315c</v>
      </c>
      <c r="H9" s="60"/>
      <c r="I9" s="60" t="s">
        <v>432</v>
      </c>
    </row>
    <row r="10" customFormat="false" ht="15" hidden="false" customHeight="false" outlineLevel="0" collapsed="false">
      <c r="A10" s="60" t="s">
        <v>15</v>
      </c>
      <c r="B10" s="60" t="s">
        <v>33</v>
      </c>
      <c r="C10" s="66" t="n">
        <f aca="false">C8+7</f>
        <v>42694</v>
      </c>
      <c r="D10" s="75" t="s">
        <v>63</v>
      </c>
      <c r="E10" s="168" t="s">
        <v>151</v>
      </c>
      <c r="F10" s="42" t="s">
        <v>287</v>
      </c>
      <c r="G10" s="60" t="s">
        <v>66</v>
      </c>
      <c r="H10" s="60" t="s">
        <v>179</v>
      </c>
      <c r="I10" s="146"/>
    </row>
    <row r="11" customFormat="false" ht="15" hidden="false" customHeight="false" outlineLevel="0" collapsed="false">
      <c r="A11" s="60" t="s">
        <v>9</v>
      </c>
      <c r="B11" s="60" t="s">
        <v>35</v>
      </c>
      <c r="C11" s="66" t="n">
        <f aca="false">C9+7</f>
        <v>42700</v>
      </c>
      <c r="D11" s="42" t="s">
        <v>173</v>
      </c>
      <c r="E11" s="42" t="s">
        <v>52</v>
      </c>
      <c r="F11" s="42" t="s">
        <v>19</v>
      </c>
      <c r="G11" s="60" t="str">
        <f aca="false">CONCATENATE("(",B9," Topics",")"," ",D9)</f>
        <v>(Day 7 Topics) CSE 7405c</v>
      </c>
      <c r="H11" s="60" t="s">
        <v>66</v>
      </c>
      <c r="I11" s="60" t="s">
        <v>433</v>
      </c>
      <c r="J11" s="98"/>
      <c r="K11" s="98"/>
    </row>
    <row r="12" customFormat="false" ht="15" hidden="false" customHeight="false" outlineLevel="0" collapsed="false">
      <c r="A12" s="60" t="s">
        <v>15</v>
      </c>
      <c r="B12" s="60" t="s">
        <v>39</v>
      </c>
      <c r="C12" s="66" t="n">
        <f aca="false">C10+7</f>
        <v>42701</v>
      </c>
      <c r="D12" s="42" t="s">
        <v>194</v>
      </c>
      <c r="E12" s="42" t="s">
        <v>294</v>
      </c>
      <c r="F12" s="42" t="s">
        <v>13</v>
      </c>
      <c r="G12" s="60" t="s">
        <v>66</v>
      </c>
      <c r="H12" s="67" t="s">
        <v>66</v>
      </c>
      <c r="I12" s="60" t="s">
        <v>111</v>
      </c>
      <c r="J12" s="98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C11+7</f>
        <v>42707</v>
      </c>
      <c r="D13" s="42" t="s">
        <v>173</v>
      </c>
      <c r="E13" s="42" t="s">
        <v>52</v>
      </c>
      <c r="F13" s="42" t="s">
        <v>19</v>
      </c>
      <c r="G13" s="60" t="str">
        <f aca="false">CONCATENATE("(",B11," Topics",")"," ",D11)</f>
        <v>(Day 9 Topics) CSE 7202c</v>
      </c>
      <c r="H13" s="67" t="s">
        <v>66</v>
      </c>
      <c r="I13" s="60" t="s">
        <v>180</v>
      </c>
    </row>
    <row r="14" customFormat="false" ht="15" hidden="false" customHeight="false" outlineLevel="0" collapsed="false">
      <c r="A14" s="60" t="s">
        <v>15</v>
      </c>
      <c r="B14" s="60" t="s">
        <v>43</v>
      </c>
      <c r="C14" s="66" t="n">
        <f aca="false">C12+7</f>
        <v>42708</v>
      </c>
      <c r="D14" s="42" t="s">
        <v>194</v>
      </c>
      <c r="E14" s="42" t="s">
        <v>294</v>
      </c>
      <c r="F14" s="42" t="s">
        <v>13</v>
      </c>
      <c r="G14" s="60" t="str">
        <f aca="false">CONCATENATE("(",B12," Topics",")"," ",D12)</f>
        <v>(Day 10 Topics) CSE 7405c</v>
      </c>
      <c r="H14" s="146"/>
      <c r="I14" s="67" t="s">
        <v>263</v>
      </c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42714</v>
      </c>
      <c r="D15" s="42" t="s">
        <v>194</v>
      </c>
      <c r="E15" s="42" t="s">
        <v>294</v>
      </c>
      <c r="F15" s="42" t="s">
        <v>13</v>
      </c>
      <c r="G15" s="60" t="s">
        <v>434</v>
      </c>
      <c r="H15" s="146"/>
      <c r="I15" s="60" t="s">
        <v>435</v>
      </c>
    </row>
    <row r="16" customFormat="false" ht="15" hidden="false" customHeight="false" outlineLevel="0" collapsed="false">
      <c r="A16" s="60" t="s">
        <v>15</v>
      </c>
      <c r="B16" s="60" t="s">
        <v>50</v>
      </c>
      <c r="C16" s="66" t="n">
        <f aca="false">C14+7</f>
        <v>42715</v>
      </c>
      <c r="D16" s="42" t="s">
        <v>173</v>
      </c>
      <c r="E16" s="42" t="s">
        <v>52</v>
      </c>
      <c r="F16" s="42" t="s">
        <v>19</v>
      </c>
      <c r="G16" s="60" t="s">
        <v>436</v>
      </c>
      <c r="H16" s="156"/>
      <c r="I16" s="167" t="s">
        <v>183</v>
      </c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42721</v>
      </c>
      <c r="D17" s="42" t="s">
        <v>194</v>
      </c>
      <c r="E17" s="42" t="s">
        <v>294</v>
      </c>
      <c r="F17" s="42" t="s">
        <v>13</v>
      </c>
      <c r="G17" s="60" t="str">
        <f aca="false">CONCATENATE("(",B15," Topics",")"," ",D15)</f>
        <v>(Day 13 Topics) CSE 7405c</v>
      </c>
      <c r="H17" s="60" t="s">
        <v>66</v>
      </c>
      <c r="I17" s="60" t="s">
        <v>129</v>
      </c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42722</v>
      </c>
      <c r="D18" s="42" t="s">
        <v>194</v>
      </c>
      <c r="E18" s="42" t="s">
        <v>294</v>
      </c>
      <c r="F18" s="42" t="s">
        <v>13</v>
      </c>
      <c r="G18" s="60" t="str">
        <f aca="false">CONCATENATE("(",B16," Topics",")"," ",D16)</f>
        <v>(Day 14 Topics) CSE 7202c</v>
      </c>
      <c r="H18" s="146"/>
      <c r="I18" s="60" t="s">
        <v>333</v>
      </c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42728</v>
      </c>
      <c r="D19" s="42" t="s">
        <v>194</v>
      </c>
      <c r="E19" s="42" t="s">
        <v>294</v>
      </c>
      <c r="F19" s="42" t="s">
        <v>289</v>
      </c>
      <c r="G19" s="60" t="str">
        <f aca="false">CONCATENATE("(",B17," Topics",")"," ",D17)</f>
        <v>(Day 15 Topics) CSE 7405c</v>
      </c>
      <c r="H19" s="60" t="s">
        <v>66</v>
      </c>
      <c r="I19" s="60" t="s">
        <v>281</v>
      </c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42729</v>
      </c>
      <c r="D20" s="42" t="s">
        <v>303</v>
      </c>
      <c r="E20" s="42" t="s">
        <v>304</v>
      </c>
      <c r="F20" s="42" t="s">
        <v>14</v>
      </c>
      <c r="G20" s="60" t="str">
        <f aca="false">CONCATENATE("(",B18," Topics",")"," ",D18)</f>
        <v>(Day 16 Topics) CSE 7405c</v>
      </c>
      <c r="H20" s="60" t="s">
        <v>66</v>
      </c>
      <c r="I20" s="60" t="s">
        <v>437</v>
      </c>
    </row>
    <row r="21" customFormat="false" ht="15" hidden="false" customHeight="false" outlineLevel="0" collapsed="false">
      <c r="A21" s="139" t="s">
        <v>412</v>
      </c>
      <c r="B21" s="139"/>
      <c r="C21" s="139"/>
      <c r="D21" s="139"/>
      <c r="E21" s="139"/>
      <c r="F21" s="139"/>
      <c r="G21" s="139"/>
      <c r="H21" s="139"/>
      <c r="I21" s="139"/>
    </row>
    <row r="22" customFormat="false" ht="15" hidden="false" customHeight="false" outlineLevel="0" collapsed="false">
      <c r="A22" s="60" t="s">
        <v>9</v>
      </c>
      <c r="B22" s="60" t="s">
        <v>65</v>
      </c>
      <c r="C22" s="66" t="n">
        <f aca="false">C19+14</f>
        <v>42742</v>
      </c>
      <c r="D22" s="75" t="s">
        <v>63</v>
      </c>
      <c r="E22" s="168" t="s">
        <v>173</v>
      </c>
      <c r="F22" s="42" t="s">
        <v>287</v>
      </c>
      <c r="G22" s="60" t="str">
        <f aca="false">CONCATENATE("(",B19," Topics",")"," ",D19)</f>
        <v>(Day 17 Topics) CSE 7405c</v>
      </c>
      <c r="H22" s="60" t="s">
        <v>262</v>
      </c>
      <c r="I22" s="146" t="s">
        <v>66</v>
      </c>
    </row>
    <row r="23" customFormat="false" ht="15" hidden="false" customHeight="false" outlineLevel="0" collapsed="false">
      <c r="A23" s="60" t="s">
        <v>15</v>
      </c>
      <c r="B23" s="60" t="s">
        <v>67</v>
      </c>
      <c r="C23" s="66" t="n">
        <f aca="false">C20+14</f>
        <v>42743</v>
      </c>
      <c r="D23" s="42" t="s">
        <v>297</v>
      </c>
      <c r="E23" s="42" t="s">
        <v>81</v>
      </c>
      <c r="F23" s="42" t="s">
        <v>289</v>
      </c>
      <c r="G23" s="60" t="str">
        <f aca="false">CONCATENATE("(",B20," Topics",")"," ",D20)</f>
        <v>(Day 18 Topics) CSE 7219c</v>
      </c>
      <c r="H23" s="146"/>
      <c r="I23" s="146"/>
    </row>
    <row r="24" customFormat="false" ht="15" hidden="false" customHeight="false" outlineLevel="0" collapsed="false">
      <c r="A24" s="60" t="s">
        <v>9</v>
      </c>
      <c r="B24" s="60" t="s">
        <v>71</v>
      </c>
      <c r="C24" s="66" t="n">
        <f aca="false">C22+7</f>
        <v>42749</v>
      </c>
      <c r="D24" s="42" t="s">
        <v>312</v>
      </c>
      <c r="E24" s="42" t="s">
        <v>126</v>
      </c>
      <c r="F24" s="42" t="s">
        <v>438</v>
      </c>
      <c r="G24" s="60" t="s">
        <v>66</v>
      </c>
      <c r="H24" s="146"/>
      <c r="I24" s="60" t="s">
        <v>417</v>
      </c>
    </row>
    <row r="25" customFormat="false" ht="15" hidden="false" customHeight="false" outlineLevel="0" collapsed="false">
      <c r="A25" s="60" t="s">
        <v>15</v>
      </c>
      <c r="B25" s="60" t="s">
        <v>73</v>
      </c>
      <c r="C25" s="66" t="n">
        <f aca="false">C23+7</f>
        <v>42750</v>
      </c>
      <c r="D25" s="75" t="s">
        <v>63</v>
      </c>
      <c r="E25" s="168" t="s">
        <v>194</v>
      </c>
      <c r="F25" s="42" t="s">
        <v>287</v>
      </c>
      <c r="G25" s="60" t="s">
        <v>66</v>
      </c>
      <c r="H25" s="60" t="s">
        <v>377</v>
      </c>
      <c r="I25" s="146"/>
    </row>
    <row r="26" customFormat="false" ht="15" hidden="false" customHeight="false" outlineLevel="0" collapsed="false">
      <c r="A26" s="60" t="s">
        <v>9</v>
      </c>
      <c r="B26" s="60" t="s">
        <v>76</v>
      </c>
      <c r="C26" s="66" t="n">
        <f aca="false">C24+7</f>
        <v>42756</v>
      </c>
      <c r="D26" s="42" t="s">
        <v>297</v>
      </c>
      <c r="E26" s="42" t="s">
        <v>81</v>
      </c>
      <c r="F26" s="42" t="s">
        <v>289</v>
      </c>
      <c r="G26" s="60" t="str">
        <f aca="false">CONCATENATE("(",B23," Topics",")"," ",D23)</f>
        <v>(Day 20 Topics) CSE 7306c</v>
      </c>
      <c r="H26" s="60" t="s">
        <v>66</v>
      </c>
      <c r="I26" s="146"/>
    </row>
    <row r="27" customFormat="false" ht="15" hidden="false" customHeight="false" outlineLevel="0" collapsed="false">
      <c r="A27" s="60" t="s">
        <v>15</v>
      </c>
      <c r="B27" s="60" t="s">
        <v>79</v>
      </c>
      <c r="C27" s="66" t="n">
        <f aca="false">C25+7</f>
        <v>42757</v>
      </c>
      <c r="D27" s="42" t="s">
        <v>297</v>
      </c>
      <c r="E27" s="42" t="s">
        <v>81</v>
      </c>
      <c r="F27" s="42" t="s">
        <v>289</v>
      </c>
      <c r="G27" s="60" t="str">
        <f aca="false">CONCATENATE("(",B24," Topics",")"," ",D24)</f>
        <v>(Day 21 Topics) CSE 7113c</v>
      </c>
      <c r="H27" s="60" t="s">
        <v>66</v>
      </c>
      <c r="I27" s="146"/>
    </row>
    <row r="28" customFormat="false" ht="15" hidden="false" customHeight="false" outlineLevel="0" collapsed="false">
      <c r="A28" s="60" t="s">
        <v>9</v>
      </c>
      <c r="B28" s="60" t="s">
        <v>83</v>
      </c>
      <c r="C28" s="66" t="n">
        <f aca="false">C26+7</f>
        <v>42763</v>
      </c>
      <c r="D28" s="42" t="s">
        <v>297</v>
      </c>
      <c r="E28" s="42" t="s">
        <v>81</v>
      </c>
      <c r="F28" s="42" t="s">
        <v>289</v>
      </c>
      <c r="G28" s="60" t="str">
        <f aca="false">CONCATENATE("(",B26," Topics",")"," ",D26)</f>
        <v>(Day 23 Topics) CSE 7306c</v>
      </c>
      <c r="H28" s="60" t="s">
        <v>66</v>
      </c>
      <c r="I28" s="60" t="s">
        <v>66</v>
      </c>
    </row>
    <row r="29" customFormat="false" ht="15" hidden="false" customHeight="false" outlineLevel="0" collapsed="false">
      <c r="A29" s="60" t="s">
        <v>15</v>
      </c>
      <c r="B29" s="60" t="s">
        <v>85</v>
      </c>
      <c r="C29" s="66" t="n">
        <f aca="false">C27+7</f>
        <v>42764</v>
      </c>
      <c r="D29" s="42" t="s">
        <v>297</v>
      </c>
      <c r="E29" s="42" t="s">
        <v>81</v>
      </c>
      <c r="F29" s="42" t="s">
        <v>289</v>
      </c>
      <c r="G29" s="60" t="str">
        <f aca="false">CONCATENATE("(",B27," Topics",")"," ",D27)</f>
        <v>(Day 24 Topics) CSE 7306c</v>
      </c>
      <c r="H29" s="60" t="s">
        <v>66</v>
      </c>
      <c r="I29" s="146" t="s">
        <v>66</v>
      </c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C28+7</f>
        <v>42770</v>
      </c>
      <c r="D30" s="42" t="s">
        <v>312</v>
      </c>
      <c r="E30" s="42" t="s">
        <v>126</v>
      </c>
      <c r="F30" s="42" t="s">
        <v>14</v>
      </c>
      <c r="G30" s="60" t="str">
        <f aca="false">CONCATENATE("(",B28," Topics",")"," ",D28)</f>
        <v>(Day 25 Topics) CSE 7306c</v>
      </c>
      <c r="H30" s="146"/>
      <c r="I30" s="60" t="s">
        <v>439</v>
      </c>
    </row>
    <row r="31" customFormat="false" ht="15" hidden="false" customHeight="false" outlineLevel="0" collapsed="false">
      <c r="A31" s="60" t="s">
        <v>15</v>
      </c>
      <c r="B31" s="60" t="s">
        <v>91</v>
      </c>
      <c r="C31" s="66" t="n">
        <f aca="false">C29+7</f>
        <v>42771</v>
      </c>
      <c r="D31" s="42" t="s">
        <v>303</v>
      </c>
      <c r="E31" s="42" t="s">
        <v>304</v>
      </c>
      <c r="F31" s="42" t="s">
        <v>440</v>
      </c>
      <c r="G31" s="60" t="str">
        <f aca="false">CONCATENATE("(",B29," Topics",")"," ",D29)</f>
        <v>(Day 26 Topics) CSE 7306c</v>
      </c>
      <c r="H31" s="60" t="s">
        <v>66</v>
      </c>
      <c r="I31" s="60" t="s">
        <v>441</v>
      </c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42777</v>
      </c>
      <c r="D32" s="42" t="s">
        <v>303</v>
      </c>
      <c r="E32" s="42" t="s">
        <v>304</v>
      </c>
      <c r="F32" s="42" t="s">
        <v>14</v>
      </c>
      <c r="G32" s="60" t="str">
        <f aca="false">CONCATENATE("(",B30," Topics",")"," ",D30)</f>
        <v>(Day 27 Topics) CSE 7113c</v>
      </c>
      <c r="H32" s="146"/>
      <c r="I32" s="60" t="s">
        <v>441</v>
      </c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C31+7</f>
        <v>42778</v>
      </c>
      <c r="D33" s="42" t="s">
        <v>303</v>
      </c>
      <c r="E33" s="42" t="s">
        <v>304</v>
      </c>
      <c r="F33" s="42" t="s">
        <v>14</v>
      </c>
      <c r="G33" s="60" t="str">
        <f aca="false">CONCATENATE("(",B31," Topics",")"," ",D31)</f>
        <v>(Day 28 Topics) CSE 7219c</v>
      </c>
      <c r="H33" s="146"/>
      <c r="I33" s="60" t="s">
        <v>429</v>
      </c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42784</v>
      </c>
      <c r="D34" s="75" t="s">
        <v>63</v>
      </c>
      <c r="E34" s="168" t="s">
        <v>297</v>
      </c>
      <c r="F34" s="42" t="s">
        <v>287</v>
      </c>
      <c r="G34" s="146"/>
      <c r="H34" s="60" t="s">
        <v>313</v>
      </c>
      <c r="I34" s="14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42785</v>
      </c>
      <c r="D35" s="42" t="s">
        <v>442</v>
      </c>
      <c r="E35" s="42" t="s">
        <v>443</v>
      </c>
      <c r="F35" s="42" t="s">
        <v>13</v>
      </c>
      <c r="G35" s="60" t="str">
        <f aca="false">CONCATENATE("(",B32," Topics",")"," ",D32)</f>
        <v>(Day 29 Topics) CSE 7219c</v>
      </c>
      <c r="H35" s="146"/>
      <c r="I35" s="85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42791</v>
      </c>
      <c r="D36" s="42" t="s">
        <v>442</v>
      </c>
      <c r="E36" s="42" t="s">
        <v>443</v>
      </c>
      <c r="F36" s="42" t="s">
        <v>13</v>
      </c>
      <c r="G36" s="60" t="str">
        <f aca="false">CONCATENATE("(",B33," Topics",")"," ",D33)</f>
        <v>(Day 30 Topics) CSE 7219c</v>
      </c>
      <c r="H36" s="60"/>
      <c r="I36" s="85"/>
    </row>
    <row r="37" customFormat="false" ht="15" hidden="false" customHeight="false" outlineLevel="0" collapsed="false">
      <c r="A37" s="60" t="s">
        <v>15</v>
      </c>
      <c r="B37" s="60" t="s">
        <v>112</v>
      </c>
      <c r="C37" s="66" t="n">
        <f aca="false">C35+7</f>
        <v>42792</v>
      </c>
      <c r="D37" s="42" t="s">
        <v>442</v>
      </c>
      <c r="E37" s="42" t="s">
        <v>443</v>
      </c>
      <c r="F37" s="42" t="s">
        <v>13</v>
      </c>
      <c r="G37" s="60" t="str">
        <f aca="false">CONCATENATE("(",B35," Topics",")"," ",D35)</f>
        <v>(Day 32 Topics) CSE 7322c</v>
      </c>
      <c r="H37" s="146"/>
      <c r="I37" s="85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42798</v>
      </c>
      <c r="D38" s="42" t="s">
        <v>442</v>
      </c>
      <c r="E38" s="42" t="s">
        <v>443</v>
      </c>
      <c r="F38" s="42" t="s">
        <v>13</v>
      </c>
      <c r="G38" s="60" t="str">
        <f aca="false">CONCATENATE("(",B36," Topics",")"," ",D36)</f>
        <v>(Day 33 Topics) CSE 7322c</v>
      </c>
      <c r="H38" s="146"/>
      <c r="I38" s="146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C37+7</f>
        <v>42799</v>
      </c>
      <c r="D39" s="42" t="s">
        <v>442</v>
      </c>
      <c r="E39" s="42" t="s">
        <v>443</v>
      </c>
      <c r="F39" s="42" t="s">
        <v>13</v>
      </c>
      <c r="G39" s="60" t="str">
        <f aca="false">CONCATENATE("(",B37," Topics",")"," ",D37)</f>
        <v>(Day 34 Topics) CSE 7322c</v>
      </c>
      <c r="H39" s="60" t="s">
        <v>66</v>
      </c>
      <c r="I39" s="85" t="s">
        <v>66</v>
      </c>
    </row>
    <row r="40" customFormat="false" ht="15" hidden="false" customHeight="false" outlineLevel="0" collapsed="false">
      <c r="A40" s="139" t="s">
        <v>444</v>
      </c>
      <c r="B40" s="139"/>
      <c r="C40" s="139"/>
      <c r="D40" s="139"/>
      <c r="E40" s="139"/>
      <c r="F40" s="139"/>
      <c r="G40" s="139"/>
      <c r="H40" s="139"/>
      <c r="I40" s="139"/>
    </row>
    <row r="41" customFormat="false" ht="15" hidden="false" customHeight="false" outlineLevel="0" collapsed="false">
      <c r="A41" s="60" t="s">
        <v>9</v>
      </c>
      <c r="B41" s="60" t="s">
        <v>122</v>
      </c>
      <c r="C41" s="66" t="n">
        <f aca="false">C38+14</f>
        <v>42812</v>
      </c>
      <c r="D41" s="75" t="s">
        <v>63</v>
      </c>
      <c r="E41" s="168" t="s">
        <v>303</v>
      </c>
      <c r="F41" s="42" t="s">
        <v>287</v>
      </c>
      <c r="G41" s="60" t="s">
        <v>66</v>
      </c>
      <c r="H41" s="60" t="s">
        <v>326</v>
      </c>
      <c r="I41" s="85"/>
    </row>
    <row r="42" customFormat="false" ht="15" hidden="false" customHeight="false" outlineLevel="0" collapsed="false">
      <c r="A42" s="60" t="s">
        <v>15</v>
      </c>
      <c r="B42" s="60" t="s">
        <v>124</v>
      </c>
      <c r="C42" s="66" t="n">
        <f aca="false">C39+14</f>
        <v>42813</v>
      </c>
      <c r="D42" s="42" t="s">
        <v>442</v>
      </c>
      <c r="E42" s="42" t="s">
        <v>443</v>
      </c>
      <c r="F42" s="42" t="s">
        <v>13</v>
      </c>
      <c r="G42" s="60" t="str">
        <f aca="false">CONCATENATE("(",B38," Topics",")"," ",D38)</f>
        <v>(Day 35 Topics) CSE 7322c</v>
      </c>
      <c r="H42" s="154"/>
      <c r="I42" s="85"/>
    </row>
    <row r="43" customFormat="false" ht="15" hidden="false" customHeight="false" outlineLevel="0" collapsed="false">
      <c r="A43" s="60" t="s">
        <v>9</v>
      </c>
      <c r="B43" s="60" t="s">
        <v>127</v>
      </c>
      <c r="C43" s="66" t="n">
        <f aca="false">C41+7</f>
        <v>42819</v>
      </c>
      <c r="D43" s="42" t="s">
        <v>445</v>
      </c>
      <c r="E43" s="42" t="s">
        <v>446</v>
      </c>
      <c r="F43" s="42" t="s">
        <v>287</v>
      </c>
      <c r="G43" s="154"/>
      <c r="H43" s="154"/>
      <c r="I43" s="154"/>
    </row>
    <row r="44" customFormat="false" ht="15" hidden="false" customHeight="false" outlineLevel="0" collapsed="false">
      <c r="A44" s="60" t="s">
        <v>15</v>
      </c>
      <c r="B44" s="60" t="s">
        <v>130</v>
      </c>
      <c r="C44" s="66" t="n">
        <f aca="false">C42+7</f>
        <v>42820</v>
      </c>
      <c r="D44" s="42" t="s">
        <v>366</v>
      </c>
      <c r="E44" s="42" t="s">
        <v>390</v>
      </c>
      <c r="F44" s="42" t="s">
        <v>14</v>
      </c>
      <c r="G44" s="60" t="str">
        <f aca="false">CONCATENATE("(",B39," Topics",")"," ",D39)</f>
        <v>(Day 36 Topics) CSE 7322c</v>
      </c>
      <c r="H44" s="85"/>
      <c r="I44" s="85"/>
    </row>
    <row r="45" customFormat="false" ht="15" hidden="false" customHeight="false" outlineLevel="0" collapsed="false">
      <c r="A45" s="60" t="s">
        <v>9</v>
      </c>
      <c r="B45" s="60" t="s">
        <v>132</v>
      </c>
      <c r="C45" s="66" t="n">
        <f aca="false">C43+7</f>
        <v>42826</v>
      </c>
      <c r="D45" s="42" t="s">
        <v>445</v>
      </c>
      <c r="E45" s="42" t="s">
        <v>446</v>
      </c>
      <c r="F45" s="42" t="s">
        <v>287</v>
      </c>
      <c r="G45" s="60" t="str">
        <f aca="false">CONCATENATE("(",B42," Topics",")"," ",D42)</f>
        <v>(Day 38 Topics) CSE 7322c</v>
      </c>
      <c r="H45" s="146"/>
      <c r="I45" s="60"/>
    </row>
    <row r="46" customFormat="false" ht="15" hidden="false" customHeight="false" outlineLevel="0" collapsed="false">
      <c r="A46" s="60" t="s">
        <v>15</v>
      </c>
      <c r="B46" s="60" t="s">
        <v>135</v>
      </c>
      <c r="C46" s="66" t="n">
        <f aca="false">C44+7</f>
        <v>42827</v>
      </c>
      <c r="D46" s="42" t="s">
        <v>445</v>
      </c>
      <c r="E46" s="42" t="s">
        <v>446</v>
      </c>
      <c r="F46" s="42" t="s">
        <v>287</v>
      </c>
      <c r="G46" s="60" t="s">
        <v>66</v>
      </c>
      <c r="H46" s="146"/>
      <c r="I46" s="60"/>
    </row>
    <row r="47" customFormat="false" ht="15" hidden="false" customHeight="false" outlineLevel="0" collapsed="false">
      <c r="A47" s="60" t="s">
        <v>9</v>
      </c>
      <c r="B47" s="60" t="s">
        <v>136</v>
      </c>
      <c r="C47" s="66" t="n">
        <f aca="false">C45+7</f>
        <v>42833</v>
      </c>
      <c r="D47" s="42" t="s">
        <v>445</v>
      </c>
      <c r="E47" s="42" t="s">
        <v>446</v>
      </c>
      <c r="F47" s="42" t="s">
        <v>287</v>
      </c>
      <c r="G47" s="60" t="s">
        <v>66</v>
      </c>
      <c r="H47" s="156"/>
      <c r="I47" s="60"/>
    </row>
    <row r="48" customFormat="false" ht="15" hidden="false" customHeight="false" outlineLevel="0" collapsed="false">
      <c r="A48" s="60" t="s">
        <v>15</v>
      </c>
      <c r="B48" s="60" t="s">
        <v>139</v>
      </c>
      <c r="C48" s="66" t="n">
        <f aca="false">C46+7</f>
        <v>42834</v>
      </c>
      <c r="D48" s="42" t="s">
        <v>445</v>
      </c>
      <c r="E48" s="42" t="s">
        <v>446</v>
      </c>
      <c r="F48" s="42" t="s">
        <v>287</v>
      </c>
      <c r="G48" s="60" t="s">
        <v>66</v>
      </c>
      <c r="H48" s="60" t="s">
        <v>447</v>
      </c>
      <c r="I48" s="60"/>
    </row>
    <row r="49" customFormat="false" ht="15" hidden="false" customHeight="false" outlineLevel="0" collapsed="false">
      <c r="A49" s="60" t="s">
        <v>9</v>
      </c>
      <c r="B49" s="60" t="s">
        <v>141</v>
      </c>
      <c r="C49" s="66" t="n">
        <f aca="false">C47+7</f>
        <v>42840</v>
      </c>
      <c r="D49" s="42" t="s">
        <v>142</v>
      </c>
      <c r="E49" s="168" t="s">
        <v>143</v>
      </c>
      <c r="F49" s="42" t="s">
        <v>287</v>
      </c>
      <c r="G49" s="146"/>
      <c r="H49" s="146"/>
      <c r="I49" s="60"/>
    </row>
    <row r="50" customFormat="false" ht="15" hidden="false" customHeight="false" outlineLevel="0" collapsed="false">
      <c r="A50" s="60" t="s">
        <v>15</v>
      </c>
      <c r="B50" s="60" t="s">
        <v>144</v>
      </c>
      <c r="C50" s="66" t="n">
        <f aca="false">C48+7</f>
        <v>42841</v>
      </c>
      <c r="D50" s="42" t="s">
        <v>142</v>
      </c>
      <c r="E50" s="168" t="s">
        <v>143</v>
      </c>
      <c r="F50" s="42" t="s">
        <v>287</v>
      </c>
      <c r="G50" s="146"/>
      <c r="H50" s="146"/>
      <c r="I50" s="146"/>
    </row>
    <row r="51" customFormat="false" ht="15" hidden="false" customHeight="false" outlineLevel="0" collapsed="false">
      <c r="A51" s="60" t="s">
        <v>9</v>
      </c>
      <c r="B51" s="60" t="s">
        <v>448</v>
      </c>
      <c r="C51" s="66" t="n">
        <f aca="false">C49+7</f>
        <v>42847</v>
      </c>
      <c r="D51" s="42" t="s">
        <v>142</v>
      </c>
      <c r="E51" s="168" t="s">
        <v>143</v>
      </c>
      <c r="F51" s="42" t="s">
        <v>287</v>
      </c>
      <c r="G51" s="146"/>
      <c r="H51" s="146"/>
      <c r="I51" s="146"/>
    </row>
  </sheetData>
  <mergeCells count="3">
    <mergeCell ref="A4:I4"/>
    <mergeCell ref="A21:I21"/>
    <mergeCell ref="A40:I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35.71"/>
    <col collapsed="false" customWidth="true" hidden="false" outlineLevel="0" max="7" min="7" style="0" width="18.14"/>
    <col collapsed="false" customWidth="true" hidden="false" outlineLevel="0" max="8" min="8" style="0" width="7.71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69" t="s">
        <v>5</v>
      </c>
      <c r="G1" s="169" t="s">
        <v>6</v>
      </c>
      <c r="H1" s="169" t="s">
        <v>7</v>
      </c>
      <c r="I1" s="169" t="s">
        <v>145</v>
      </c>
      <c r="J1" s="3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42721</v>
      </c>
      <c r="D2" s="42" t="s">
        <v>151</v>
      </c>
      <c r="E2" s="42" t="s">
        <v>430</v>
      </c>
      <c r="F2" s="170" t="s">
        <v>407</v>
      </c>
      <c r="G2" s="146"/>
      <c r="H2" s="146"/>
      <c r="I2" s="60" t="s">
        <v>66</v>
      </c>
      <c r="J2" s="63" t="s">
        <v>14</v>
      </c>
      <c r="K2" s="98" t="n">
        <f aca="false">COUNTIFS($F$2:$F$60, "Dr. Dakshinamurthy V Kolluru")</f>
        <v>2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42722</v>
      </c>
      <c r="D3" s="42" t="s">
        <v>151</v>
      </c>
      <c r="E3" s="42" t="s">
        <v>430</v>
      </c>
      <c r="F3" s="170" t="s">
        <v>407</v>
      </c>
      <c r="G3" s="146"/>
      <c r="H3" s="60"/>
      <c r="I3" s="85"/>
      <c r="J3" s="63" t="s">
        <v>19</v>
      </c>
      <c r="K3" s="98" t="n">
        <f aca="false">COUNTIFS($F$2:$F$60, "Dr. Sridhar Pappu")</f>
        <v>3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42728</v>
      </c>
      <c r="D4" s="42" t="s">
        <v>151</v>
      </c>
      <c r="E4" s="42" t="s">
        <v>430</v>
      </c>
      <c r="F4" s="170" t="s">
        <v>407</v>
      </c>
      <c r="G4" s="60" t="str">
        <f aca="false">CONCATENATE("(",B2," Topics",")"," ",D2)</f>
        <v>(Day 1 Topics) CSE 7315c</v>
      </c>
      <c r="H4" s="60"/>
      <c r="I4" s="85"/>
      <c r="J4" s="63" t="s">
        <v>155</v>
      </c>
      <c r="K4" s="98" t="n">
        <f aca="false">COUNTIFS($F$2:$F$60, "Dr. Surya Kompalli")</f>
        <v>5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42729</v>
      </c>
      <c r="D5" s="42" t="s">
        <v>151</v>
      </c>
      <c r="E5" s="42" t="s">
        <v>430</v>
      </c>
      <c r="F5" s="170" t="s">
        <v>407</v>
      </c>
      <c r="G5" s="60" t="str">
        <f aca="false">CONCATENATE("(",B3," Topics",")"," ",D3)</f>
        <v>(Day 2 Topics) CSE 7315c</v>
      </c>
      <c r="H5" s="60"/>
      <c r="I5" s="60" t="s">
        <v>66</v>
      </c>
      <c r="J5" s="63" t="s">
        <v>13</v>
      </c>
      <c r="K5" s="98" t="n">
        <f aca="false">COUNTIFS($F$2:$F$60, "Dr. Sreerama K Murthy")</f>
        <v>0</v>
      </c>
    </row>
    <row r="6" customFormat="false" ht="15" hidden="false" customHeight="false" outlineLevel="0" collapsed="false">
      <c r="A6" s="139" t="s">
        <v>412</v>
      </c>
      <c r="B6" s="139"/>
      <c r="C6" s="139"/>
      <c r="D6" s="139"/>
      <c r="E6" s="139"/>
      <c r="F6" s="139"/>
      <c r="G6" s="139"/>
      <c r="H6" s="139"/>
      <c r="I6" s="139"/>
      <c r="J6" s="63" t="s">
        <v>293</v>
      </c>
      <c r="K6" s="98" t="n">
        <f aca="false">COUNTIFS($F$2:$F$60, "Dr. Kishore Konda")</f>
        <v>2</v>
      </c>
    </row>
    <row r="7" customFormat="false" ht="15" hidden="false" customHeight="false" outlineLevel="0" collapsed="false">
      <c r="A7" s="60" t="s">
        <v>9</v>
      </c>
      <c r="B7" s="60" t="s">
        <v>25</v>
      </c>
      <c r="C7" s="66" t="n">
        <f aca="false">C4+14</f>
        <v>42742</v>
      </c>
      <c r="D7" s="75" t="s">
        <v>44</v>
      </c>
      <c r="E7" s="75" t="s">
        <v>45</v>
      </c>
      <c r="F7" s="42" t="s">
        <v>287</v>
      </c>
      <c r="G7" s="60" t="str">
        <f aca="false">CONCATENATE("(",B4," Topics",")"," ",D4)</f>
        <v>(Day 3 Topics) CSE 7315c</v>
      </c>
      <c r="H7" s="60"/>
      <c r="I7" s="60" t="s">
        <v>66</v>
      </c>
      <c r="J7" s="63" t="s">
        <v>289</v>
      </c>
      <c r="K7" s="98" t="n">
        <f aca="false">COUNTIFS($F$2:$F$60, "Dr. Manish Gupta")</f>
        <v>5</v>
      </c>
    </row>
    <row r="8" customFormat="false" ht="15" hidden="false" customHeight="false" outlineLevel="0" collapsed="false">
      <c r="A8" s="60" t="s">
        <v>15</v>
      </c>
      <c r="B8" s="60" t="s">
        <v>27</v>
      </c>
      <c r="C8" s="66" t="n">
        <f aca="false">C5+14</f>
        <v>42743</v>
      </c>
      <c r="D8" s="42" t="s">
        <v>151</v>
      </c>
      <c r="E8" s="42" t="s">
        <v>430</v>
      </c>
      <c r="F8" s="170" t="s">
        <v>407</v>
      </c>
      <c r="G8" s="60" t="str">
        <f aca="false">CONCATENATE("(",B5," Topics",")"," ",D5)</f>
        <v>(Day 4 Topics) CSE 7315c</v>
      </c>
      <c r="H8" s="60"/>
      <c r="I8" s="60" t="s">
        <v>66</v>
      </c>
      <c r="J8" s="63" t="s">
        <v>290</v>
      </c>
      <c r="K8" s="98" t="n">
        <f aca="false">COUNTIFS($F$2:$F$60, "Dr. Manoj Chinnakotla")</f>
        <v>3</v>
      </c>
    </row>
    <row r="9" customFormat="false" ht="15" hidden="false" customHeight="false" outlineLevel="0" collapsed="false">
      <c r="A9" s="60" t="s">
        <v>9</v>
      </c>
      <c r="B9" s="60" t="s">
        <v>31</v>
      </c>
      <c r="C9" s="66" t="n">
        <f aca="false">C7+7</f>
        <v>42749</v>
      </c>
      <c r="D9" s="42" t="s">
        <v>173</v>
      </c>
      <c r="E9" s="42" t="s">
        <v>52</v>
      </c>
      <c r="F9" s="170" t="s">
        <v>407</v>
      </c>
      <c r="G9" s="60" t="str">
        <f aca="false">CONCATENATE("(",B7," Topics",")"," ",D7)</f>
        <v>(Day 5 Topics) CSE 7112c</v>
      </c>
      <c r="H9" s="60"/>
      <c r="I9" s="60" t="s">
        <v>449</v>
      </c>
      <c r="J9" s="63" t="s">
        <v>407</v>
      </c>
      <c r="K9" s="98" t="n">
        <f aca="false">COUNTIFS($F$2:$F$60, "Dr. Anand Jayaraman")</f>
        <v>9</v>
      </c>
    </row>
    <row r="10" customFormat="false" ht="15" hidden="false" customHeight="false" outlineLevel="0" collapsed="false">
      <c r="A10" s="60" t="s">
        <v>15</v>
      </c>
      <c r="B10" s="60" t="s">
        <v>33</v>
      </c>
      <c r="C10" s="66" t="n">
        <f aca="false">C8+7</f>
        <v>42750</v>
      </c>
      <c r="D10" s="75" t="s">
        <v>63</v>
      </c>
      <c r="E10" s="168" t="s">
        <v>151</v>
      </c>
      <c r="F10" s="170" t="s">
        <v>287</v>
      </c>
      <c r="G10" s="60" t="s">
        <v>66</v>
      </c>
      <c r="H10" s="60" t="s">
        <v>179</v>
      </c>
      <c r="I10" s="146"/>
    </row>
    <row r="11" customFormat="false" ht="15" hidden="false" customHeight="false" outlineLevel="0" collapsed="false">
      <c r="A11" s="60" t="s">
        <v>9</v>
      </c>
      <c r="B11" s="60" t="s">
        <v>35</v>
      </c>
      <c r="C11" s="66" t="n">
        <f aca="false">C9+7</f>
        <v>42756</v>
      </c>
      <c r="D11" s="42" t="s">
        <v>173</v>
      </c>
      <c r="E11" s="42" t="s">
        <v>52</v>
      </c>
      <c r="F11" s="170" t="s">
        <v>407</v>
      </c>
      <c r="G11" s="60" t="str">
        <f aca="false">CONCATENATE("(",B9," Topics",")"," ",D9)</f>
        <v>(Day 7 Topics) CSE 7202c</v>
      </c>
      <c r="H11" s="60" t="s">
        <v>66</v>
      </c>
      <c r="I11" s="60" t="s">
        <v>449</v>
      </c>
    </row>
    <row r="12" customFormat="false" ht="15" hidden="false" customHeight="false" outlineLevel="0" collapsed="false">
      <c r="A12" s="60" t="s">
        <v>15</v>
      </c>
      <c r="B12" s="60" t="s">
        <v>39</v>
      </c>
      <c r="C12" s="66" t="n">
        <f aca="false">C10+7</f>
        <v>42757</v>
      </c>
      <c r="D12" s="42" t="s">
        <v>173</v>
      </c>
      <c r="E12" s="42" t="s">
        <v>52</v>
      </c>
      <c r="F12" s="170" t="s">
        <v>407</v>
      </c>
      <c r="G12" s="60" t="s">
        <v>66</v>
      </c>
      <c r="H12" s="146"/>
      <c r="I12" s="60" t="s">
        <v>449</v>
      </c>
      <c r="J12" s="98"/>
      <c r="K12" s="98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C11+7</f>
        <v>42763</v>
      </c>
      <c r="D13" s="42" t="s">
        <v>194</v>
      </c>
      <c r="E13" s="42" t="s">
        <v>294</v>
      </c>
      <c r="F13" s="170" t="s">
        <v>19</v>
      </c>
      <c r="G13" s="60" t="str">
        <f aca="false">CONCATENATE("(",B11," Topics",")"," ",D11)</f>
        <v>(Day 9 Topics) CSE 7202c</v>
      </c>
      <c r="H13" s="146"/>
      <c r="I13" s="60" t="s">
        <v>450</v>
      </c>
      <c r="J13" s="98"/>
      <c r="K13" s="128" t="n">
        <f aca="false">SUM(K2:K12)</f>
        <v>29</v>
      </c>
    </row>
    <row r="14" customFormat="false" ht="15" hidden="false" customHeight="false" outlineLevel="0" collapsed="false">
      <c r="A14" s="60" t="s">
        <v>15</v>
      </c>
      <c r="B14" s="60" t="s">
        <v>43</v>
      </c>
      <c r="C14" s="66" t="n">
        <f aca="false">C12+7</f>
        <v>42764</v>
      </c>
      <c r="D14" s="42" t="s">
        <v>173</v>
      </c>
      <c r="E14" s="42" t="s">
        <v>52</v>
      </c>
      <c r="F14" s="170" t="s">
        <v>407</v>
      </c>
      <c r="G14" s="60" t="str">
        <f aca="false">CONCATENATE("(",B12," Topics",")"," ",D12)</f>
        <v>(Day 10 Topics) CSE 7202c</v>
      </c>
      <c r="H14" s="146"/>
      <c r="I14" s="60" t="s">
        <v>449</v>
      </c>
      <c r="J14" s="136"/>
      <c r="K14" s="136"/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42770</v>
      </c>
      <c r="D15" s="42" t="s">
        <v>194</v>
      </c>
      <c r="E15" s="42" t="s">
        <v>294</v>
      </c>
      <c r="F15" s="170" t="s">
        <v>19</v>
      </c>
      <c r="G15" s="60" t="str">
        <f aca="false">CONCATENATE("(",B13," Topics",")"," ",D13)</f>
        <v>(Day 11 Topics) CSE 7405c</v>
      </c>
      <c r="H15" s="146"/>
      <c r="I15" s="60" t="s">
        <v>263</v>
      </c>
      <c r="J15" s="136"/>
      <c r="K15" s="136"/>
    </row>
    <row r="16" customFormat="false" ht="15" hidden="false" customHeight="false" outlineLevel="0" collapsed="false">
      <c r="A16" s="60" t="s">
        <v>15</v>
      </c>
      <c r="B16" s="60" t="s">
        <v>50</v>
      </c>
      <c r="C16" s="66" t="n">
        <f aca="false">C14+7</f>
        <v>42771</v>
      </c>
      <c r="D16" s="75" t="s">
        <v>63</v>
      </c>
      <c r="E16" s="168" t="s">
        <v>173</v>
      </c>
      <c r="F16" s="170" t="s">
        <v>287</v>
      </c>
      <c r="G16" s="60" t="s">
        <v>66</v>
      </c>
      <c r="H16" s="60" t="s">
        <v>262</v>
      </c>
      <c r="I16" s="146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42777</v>
      </c>
      <c r="D17" s="42" t="s">
        <v>194</v>
      </c>
      <c r="E17" s="42" t="s">
        <v>294</v>
      </c>
      <c r="F17" s="170" t="s">
        <v>348</v>
      </c>
      <c r="G17" s="60" t="str">
        <f aca="false">CONCATENATE("(",B15," Topics",")"," ",D15)</f>
        <v>(Day 13 Topics) CSE 7405c</v>
      </c>
      <c r="H17" s="146"/>
      <c r="I17" s="67" t="s">
        <v>295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42778</v>
      </c>
      <c r="D18" s="42" t="s">
        <v>194</v>
      </c>
      <c r="E18" s="42" t="s">
        <v>294</v>
      </c>
      <c r="F18" s="170" t="s">
        <v>348</v>
      </c>
      <c r="G18" s="146"/>
      <c r="H18" s="146"/>
      <c r="I18" s="60" t="s">
        <v>333</v>
      </c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42784</v>
      </c>
      <c r="D19" s="42" t="s">
        <v>297</v>
      </c>
      <c r="E19" s="42" t="s">
        <v>81</v>
      </c>
      <c r="F19" s="170" t="s">
        <v>289</v>
      </c>
      <c r="G19" s="60" t="str">
        <f aca="false">CONCATENATE("(",B17," Topics",")"," ",D17)</f>
        <v>(Day 15 Topics) CSE 7405c</v>
      </c>
      <c r="H19" s="146"/>
      <c r="I19" s="146"/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42785</v>
      </c>
      <c r="D20" s="42" t="s">
        <v>297</v>
      </c>
      <c r="E20" s="42" t="s">
        <v>81</v>
      </c>
      <c r="F20" s="170" t="s">
        <v>289</v>
      </c>
      <c r="G20" s="60" t="str">
        <f aca="false">CONCATENATE("(",B18," Topics",")"," ",D18)</f>
        <v>(Day 16 Topics) CSE 7405c</v>
      </c>
      <c r="H20" s="146"/>
      <c r="I20" s="146"/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42791</v>
      </c>
      <c r="D21" s="42" t="s">
        <v>297</v>
      </c>
      <c r="E21" s="42" t="s">
        <v>81</v>
      </c>
      <c r="F21" s="170" t="s">
        <v>289</v>
      </c>
      <c r="G21" s="60" t="str">
        <f aca="false">CONCATENATE("(",B19," Topics",")"," ",D19)</f>
        <v>(Day 17 Topics) CSE 7306c</v>
      </c>
      <c r="H21" s="146"/>
      <c r="I21" s="146"/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42792</v>
      </c>
      <c r="D22" s="42" t="s">
        <v>194</v>
      </c>
      <c r="E22" s="42" t="s">
        <v>294</v>
      </c>
      <c r="F22" s="170" t="s">
        <v>290</v>
      </c>
      <c r="G22" s="60" t="str">
        <f aca="false">CONCATENATE("(",B20," Topics",")"," ",D20)</f>
        <v>(Day 18 Topics) CSE 7306c</v>
      </c>
      <c r="H22" s="146"/>
      <c r="I22" s="60" t="s">
        <v>277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66" t="n">
        <f aca="false">C21+7</f>
        <v>42798</v>
      </c>
      <c r="D23" s="42" t="s">
        <v>194</v>
      </c>
      <c r="E23" s="42" t="s">
        <v>294</v>
      </c>
      <c r="F23" s="170" t="s">
        <v>290</v>
      </c>
      <c r="G23" s="60" t="str">
        <f aca="false">CONCATENATE("(",B21," Topics",")"," ",D21)</f>
        <v>(Day 19 Topics) CSE 7306c</v>
      </c>
      <c r="H23" s="146"/>
      <c r="I23" s="60" t="s">
        <v>299</v>
      </c>
      <c r="J23" s="136"/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66" t="n">
        <f aca="false">C22+7</f>
        <v>42799</v>
      </c>
      <c r="D24" s="42" t="s">
        <v>297</v>
      </c>
      <c r="E24" s="42" t="s">
        <v>81</v>
      </c>
      <c r="F24" s="170" t="s">
        <v>289</v>
      </c>
      <c r="G24" s="60" t="str">
        <f aca="false">CONCATENATE("(",B22," Topics",")"," ",D22)</f>
        <v>(Day 20 Topics) CSE 7405c</v>
      </c>
      <c r="H24" s="146"/>
      <c r="I24" s="146"/>
      <c r="J24" s="136"/>
      <c r="K24" s="136"/>
    </row>
    <row r="25" customFormat="false" ht="15" hidden="false" customHeight="false" outlineLevel="0" collapsed="false">
      <c r="A25" s="139" t="s">
        <v>451</v>
      </c>
      <c r="B25" s="139"/>
      <c r="C25" s="139"/>
      <c r="D25" s="139"/>
      <c r="E25" s="139"/>
      <c r="F25" s="139"/>
      <c r="G25" s="139"/>
      <c r="H25" s="139"/>
      <c r="I25" s="139"/>
      <c r="J25" s="136"/>
      <c r="K25" s="98" t="n">
        <v>0</v>
      </c>
    </row>
    <row r="26" customFormat="false" ht="15" hidden="false" customHeight="false" outlineLevel="0" collapsed="false">
      <c r="A26" s="60" t="s">
        <v>9</v>
      </c>
      <c r="B26" s="60" t="s">
        <v>76</v>
      </c>
      <c r="C26" s="66" t="n">
        <f aca="false">C23+14</f>
        <v>42812</v>
      </c>
      <c r="D26" s="42" t="s">
        <v>194</v>
      </c>
      <c r="E26" s="42" t="s">
        <v>294</v>
      </c>
      <c r="F26" s="170" t="s">
        <v>290</v>
      </c>
      <c r="G26" s="60" t="str">
        <f aca="false">CONCATENATE("(",B23," Topics",")"," ",D23)</f>
        <v>(Day 21 Topics) CSE 7405c</v>
      </c>
      <c r="H26" s="146"/>
      <c r="I26" s="60" t="s">
        <v>281</v>
      </c>
      <c r="J26" s="136"/>
      <c r="K26" s="136"/>
    </row>
    <row r="27" customFormat="false" ht="15" hidden="false" customHeight="false" outlineLevel="0" collapsed="false">
      <c r="A27" s="60" t="s">
        <v>15</v>
      </c>
      <c r="B27" s="60" t="s">
        <v>79</v>
      </c>
      <c r="C27" s="66" t="n">
        <f aca="false">C24+14</f>
        <v>42813</v>
      </c>
      <c r="D27" s="42" t="s">
        <v>297</v>
      </c>
      <c r="E27" s="42" t="s">
        <v>81</v>
      </c>
      <c r="F27" s="170" t="s">
        <v>289</v>
      </c>
      <c r="G27" s="60" t="str">
        <f aca="false">CONCATENATE("(",B24," Topics",")"," ",D24)</f>
        <v>(Day 22 Topics) CSE 7306c</v>
      </c>
      <c r="H27" s="146"/>
      <c r="I27" s="146"/>
      <c r="J27" s="136"/>
      <c r="K27" s="136"/>
    </row>
    <row r="28" customFormat="false" ht="15" hidden="false" customHeight="false" outlineLevel="0" collapsed="false">
      <c r="A28" s="60" t="s">
        <v>9</v>
      </c>
      <c r="B28" s="60" t="s">
        <v>83</v>
      </c>
      <c r="C28" s="66" t="n">
        <f aca="false">C26+7</f>
        <v>42819</v>
      </c>
      <c r="D28" s="75" t="s">
        <v>63</v>
      </c>
      <c r="E28" s="168" t="s">
        <v>297</v>
      </c>
      <c r="F28" s="170" t="s">
        <v>287</v>
      </c>
      <c r="G28" s="60" t="s">
        <v>66</v>
      </c>
      <c r="H28" s="60" t="s">
        <v>452</v>
      </c>
      <c r="I28" s="146"/>
      <c r="J28" s="136"/>
      <c r="K28" s="136"/>
    </row>
    <row r="29" customFormat="false" ht="15" hidden="false" customHeight="false" outlineLevel="0" collapsed="false">
      <c r="A29" s="60" t="s">
        <v>15</v>
      </c>
      <c r="B29" s="60" t="s">
        <v>85</v>
      </c>
      <c r="C29" s="66" t="n">
        <f aca="false">C27+7</f>
        <v>42820</v>
      </c>
      <c r="D29" s="75" t="s">
        <v>63</v>
      </c>
      <c r="E29" s="168" t="s">
        <v>194</v>
      </c>
      <c r="F29" s="170" t="s">
        <v>287</v>
      </c>
      <c r="G29" s="60" t="s">
        <v>66</v>
      </c>
      <c r="H29" s="60" t="s">
        <v>215</v>
      </c>
      <c r="I29" s="146"/>
      <c r="J29" s="136"/>
      <c r="K29" s="136"/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C28+7</f>
        <v>42826</v>
      </c>
      <c r="D30" s="42" t="s">
        <v>453</v>
      </c>
      <c r="E30" s="42" t="s">
        <v>454</v>
      </c>
      <c r="F30" s="170" t="s">
        <v>14</v>
      </c>
      <c r="G30" s="60" t="s">
        <v>66</v>
      </c>
      <c r="H30" s="146"/>
      <c r="I30" s="171" t="s">
        <v>418</v>
      </c>
      <c r="J30" s="136"/>
      <c r="K30" s="136"/>
    </row>
    <row r="31" customFormat="false" ht="15" hidden="false" customHeight="false" outlineLevel="0" collapsed="false">
      <c r="A31" s="60" t="s">
        <v>15</v>
      </c>
      <c r="B31" s="60" t="s">
        <v>91</v>
      </c>
      <c r="C31" s="66" t="n">
        <f aca="false">C29+7</f>
        <v>42827</v>
      </c>
      <c r="D31" s="42" t="s">
        <v>453</v>
      </c>
      <c r="E31" s="42" t="s">
        <v>454</v>
      </c>
      <c r="F31" s="170" t="s">
        <v>14</v>
      </c>
      <c r="G31" s="60" t="s">
        <v>66</v>
      </c>
      <c r="H31" s="60" t="s">
        <v>66</v>
      </c>
      <c r="I31" s="171" t="s">
        <v>455</v>
      </c>
      <c r="J31" s="136"/>
      <c r="K31" s="136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42833</v>
      </c>
      <c r="D32" s="42" t="s">
        <v>453</v>
      </c>
      <c r="E32" s="42" t="s">
        <v>454</v>
      </c>
      <c r="F32" s="170" t="s">
        <v>456</v>
      </c>
      <c r="G32" s="60" t="str">
        <f aca="false">CONCATENATE("(",B30," Topics",")"," ",D30)</f>
        <v>(Day 27 Topics) CSE 7321c</v>
      </c>
      <c r="H32" s="146"/>
      <c r="I32" s="171" t="s">
        <v>427</v>
      </c>
      <c r="J32" s="136"/>
      <c r="K32" s="136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C31+7</f>
        <v>42834</v>
      </c>
      <c r="D33" s="42" t="s">
        <v>453</v>
      </c>
      <c r="E33" s="42" t="s">
        <v>454</v>
      </c>
      <c r="F33" s="170" t="s">
        <v>456</v>
      </c>
      <c r="G33" s="60" t="str">
        <f aca="false">CONCATENATE("(",B31," Topics",")"," ",D31)</f>
        <v>(Day 28 Topics) CSE 7321c</v>
      </c>
      <c r="H33" s="146"/>
      <c r="I33" s="171" t="s">
        <v>428</v>
      </c>
      <c r="J33" s="136"/>
      <c r="K33" s="136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42840</v>
      </c>
      <c r="D34" s="42" t="s">
        <v>366</v>
      </c>
      <c r="E34" s="42" t="s">
        <v>390</v>
      </c>
      <c r="F34" s="42" t="s">
        <v>19</v>
      </c>
      <c r="G34" s="60" t="str">
        <f aca="false">CONCATENATE("(",B32," Topics",")"," ",D32)</f>
        <v>(Day 29 Topics) CSE 7321c</v>
      </c>
      <c r="H34" s="146"/>
      <c r="I34" s="146"/>
      <c r="J34" s="136"/>
      <c r="K34" s="13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42841</v>
      </c>
      <c r="D35" s="42" t="s">
        <v>453</v>
      </c>
      <c r="E35" s="42" t="s">
        <v>454</v>
      </c>
      <c r="F35" s="170" t="s">
        <v>456</v>
      </c>
      <c r="G35" s="60" t="str">
        <f aca="false">CONCATENATE("(",B33," Topics",")"," ",D33)</f>
        <v>(Day 30 Topics) CSE 7321c</v>
      </c>
      <c r="H35" s="60"/>
      <c r="I35" s="171" t="s">
        <v>457</v>
      </c>
      <c r="J35" s="136"/>
      <c r="K35" s="136"/>
    </row>
    <row r="36" customFormat="false" ht="15" hidden="false" customHeight="false" outlineLevel="0" collapsed="false">
      <c r="A36" s="139" t="s">
        <v>458</v>
      </c>
      <c r="B36" s="139"/>
      <c r="C36" s="139"/>
      <c r="D36" s="139"/>
      <c r="E36" s="139"/>
      <c r="F36" s="139"/>
      <c r="G36" s="139"/>
      <c r="H36" s="139"/>
      <c r="I36" s="139"/>
      <c r="J36" s="136"/>
      <c r="K36" s="136"/>
    </row>
    <row r="37" customFormat="false" ht="15" hidden="false" customHeight="false" outlineLevel="0" collapsed="false">
      <c r="A37" s="60" t="s">
        <v>9</v>
      </c>
      <c r="B37" s="60" t="s">
        <v>109</v>
      </c>
      <c r="C37" s="66" t="n">
        <f aca="false">C34+14</f>
        <v>42854</v>
      </c>
      <c r="D37" s="42" t="s">
        <v>442</v>
      </c>
      <c r="E37" s="42" t="s">
        <v>443</v>
      </c>
      <c r="F37" s="170" t="s">
        <v>155</v>
      </c>
      <c r="G37" s="60" t="s">
        <v>66</v>
      </c>
      <c r="H37" s="60"/>
      <c r="I37" s="85"/>
      <c r="J37" s="136"/>
      <c r="K37" s="136"/>
    </row>
    <row r="38" customFormat="false" ht="15" hidden="false" customHeight="false" outlineLevel="0" collapsed="false">
      <c r="A38" s="60" t="s">
        <v>15</v>
      </c>
      <c r="B38" s="60" t="s">
        <v>112</v>
      </c>
      <c r="C38" s="66" t="n">
        <f aca="false">C35+14</f>
        <v>42855</v>
      </c>
      <c r="D38" s="42" t="s">
        <v>442</v>
      </c>
      <c r="E38" s="42" t="s">
        <v>443</v>
      </c>
      <c r="F38" s="170" t="s">
        <v>155</v>
      </c>
      <c r="G38" s="60" t="s">
        <v>66</v>
      </c>
      <c r="H38" s="146"/>
      <c r="I38" s="60" t="s">
        <v>66</v>
      </c>
      <c r="J38" s="136"/>
      <c r="K38" s="136"/>
    </row>
    <row r="39" customFormat="false" ht="15" hidden="false" customHeight="false" outlineLevel="0" collapsed="false">
      <c r="A39" s="60" t="s">
        <v>9</v>
      </c>
      <c r="B39" s="60" t="s">
        <v>116</v>
      </c>
      <c r="C39" s="66" t="n">
        <f aca="false">C37+7</f>
        <v>42861</v>
      </c>
      <c r="D39" s="42" t="s">
        <v>442</v>
      </c>
      <c r="E39" s="42" t="s">
        <v>443</v>
      </c>
      <c r="F39" s="170" t="s">
        <v>155</v>
      </c>
      <c r="G39" s="60" t="str">
        <f aca="false">CONCATENATE("(",B37," Topics",")"," ",D37)</f>
        <v>(Day 33 Topics) CSE 7322c</v>
      </c>
      <c r="H39" s="146"/>
      <c r="I39" s="60" t="s">
        <v>66</v>
      </c>
      <c r="J39" s="136"/>
      <c r="K39" s="136"/>
    </row>
    <row r="40" customFormat="false" ht="15" hidden="false" customHeight="false" outlineLevel="0" collapsed="false">
      <c r="A40" s="60" t="s">
        <v>15</v>
      </c>
      <c r="B40" s="60" t="s">
        <v>119</v>
      </c>
      <c r="C40" s="66" t="n">
        <f aca="false">C38+7</f>
        <v>42862</v>
      </c>
      <c r="D40" s="42" t="s">
        <v>442</v>
      </c>
      <c r="E40" s="42" t="s">
        <v>443</v>
      </c>
      <c r="F40" s="170" t="s">
        <v>155</v>
      </c>
      <c r="G40" s="60" t="str">
        <f aca="false">CONCATENATE("(",B38," Topics",")"," ",D38)</f>
        <v>(Day 34 Topics) CSE 7322c</v>
      </c>
      <c r="H40" s="146"/>
      <c r="I40" s="85" t="s">
        <v>66</v>
      </c>
      <c r="J40" s="136"/>
      <c r="K40" s="136"/>
    </row>
    <row r="41" customFormat="false" ht="15" hidden="false" customHeight="false" outlineLevel="0" collapsed="false">
      <c r="A41" s="60" t="s">
        <v>9</v>
      </c>
      <c r="B41" s="60" t="s">
        <v>122</v>
      </c>
      <c r="C41" s="66" t="n">
        <f aca="false">C39+7</f>
        <v>42868</v>
      </c>
      <c r="D41" s="75" t="s">
        <v>63</v>
      </c>
      <c r="E41" s="168" t="s">
        <v>453</v>
      </c>
      <c r="F41" s="170" t="s">
        <v>287</v>
      </c>
      <c r="G41" s="60" t="s">
        <v>66</v>
      </c>
      <c r="H41" s="60" t="s">
        <v>459</v>
      </c>
      <c r="I41" s="60" t="s">
        <v>66</v>
      </c>
      <c r="J41" s="136"/>
      <c r="K41" s="136"/>
    </row>
    <row r="42" customFormat="false" ht="15" hidden="false" customHeight="false" outlineLevel="0" collapsed="false">
      <c r="A42" s="60" t="s">
        <v>15</v>
      </c>
      <c r="B42" s="60" t="s">
        <v>124</v>
      </c>
      <c r="C42" s="66" t="n">
        <f aca="false">C40+7</f>
        <v>42869</v>
      </c>
      <c r="D42" s="42" t="s">
        <v>442</v>
      </c>
      <c r="E42" s="42" t="s">
        <v>443</v>
      </c>
      <c r="F42" s="170" t="s">
        <v>155</v>
      </c>
      <c r="G42" s="60" t="str">
        <f aca="false">CONCATENATE("(",B39," Topics",")"," ",D39)</f>
        <v>(Day 35 Topics) CSE 7322c</v>
      </c>
      <c r="H42" s="146"/>
      <c r="I42" s="85" t="s">
        <v>66</v>
      </c>
      <c r="J42" s="136"/>
      <c r="K42" s="136"/>
    </row>
    <row r="43" customFormat="false" ht="15" hidden="false" customHeight="false" outlineLevel="0" collapsed="false">
      <c r="A43" s="60" t="s">
        <v>9</v>
      </c>
      <c r="B43" s="60" t="s">
        <v>127</v>
      </c>
      <c r="C43" s="66" t="n">
        <f aca="false">C41+7</f>
        <v>42875</v>
      </c>
      <c r="D43" s="42" t="s">
        <v>445</v>
      </c>
      <c r="E43" s="42" t="s">
        <v>446</v>
      </c>
      <c r="F43" s="170" t="s">
        <v>287</v>
      </c>
      <c r="G43" s="60" t="str">
        <f aca="false">CONCATENATE("(",B40," Topics",")"," ",D40)</f>
        <v>(Day 36 Topics) CSE 7322c</v>
      </c>
      <c r="H43" s="154"/>
      <c r="I43" s="60" t="s">
        <v>66</v>
      </c>
      <c r="J43" s="136"/>
      <c r="K43" s="136"/>
    </row>
    <row r="44" customFormat="false" ht="15" hidden="false" customHeight="false" outlineLevel="0" collapsed="false">
      <c r="A44" s="60" t="s">
        <v>15</v>
      </c>
      <c r="B44" s="60" t="s">
        <v>130</v>
      </c>
      <c r="C44" s="66" t="n">
        <f aca="false">C42+7</f>
        <v>42876</v>
      </c>
      <c r="D44" s="42" t="s">
        <v>445</v>
      </c>
      <c r="E44" s="42" t="s">
        <v>446</v>
      </c>
      <c r="F44" s="170" t="s">
        <v>287</v>
      </c>
      <c r="G44" s="60" t="s">
        <v>66</v>
      </c>
      <c r="H44" s="85"/>
      <c r="I44" s="85" t="s">
        <v>66</v>
      </c>
      <c r="J44" s="136"/>
      <c r="K44" s="136"/>
    </row>
    <row r="45" customFormat="false" ht="15" hidden="false" customHeight="false" outlineLevel="0" collapsed="false">
      <c r="A45" s="60" t="s">
        <v>9</v>
      </c>
      <c r="B45" s="60" t="s">
        <v>132</v>
      </c>
      <c r="C45" s="66" t="n">
        <f aca="false">C43+7</f>
        <v>42882</v>
      </c>
      <c r="D45" s="42" t="s">
        <v>445</v>
      </c>
      <c r="E45" s="42" t="s">
        <v>446</v>
      </c>
      <c r="F45" s="170" t="s">
        <v>287</v>
      </c>
      <c r="G45" s="60" t="str">
        <f aca="false">CONCATENATE("(",B42," Topics",")"," ",D42)</f>
        <v>(Day 38 Topics) CSE 7322c</v>
      </c>
      <c r="H45" s="146"/>
      <c r="I45" s="60" t="s">
        <v>66</v>
      </c>
      <c r="J45" s="136"/>
      <c r="K45" s="136"/>
    </row>
    <row r="46" customFormat="false" ht="15" hidden="false" customHeight="false" outlineLevel="0" collapsed="false">
      <c r="A46" s="60" t="s">
        <v>15</v>
      </c>
      <c r="B46" s="60" t="s">
        <v>135</v>
      </c>
      <c r="C46" s="66" t="n">
        <f aca="false">C44+7</f>
        <v>42883</v>
      </c>
      <c r="D46" s="42" t="s">
        <v>445</v>
      </c>
      <c r="E46" s="42" t="s">
        <v>446</v>
      </c>
      <c r="F46" s="170" t="s">
        <v>287</v>
      </c>
      <c r="G46" s="60" t="s">
        <v>66</v>
      </c>
      <c r="H46" s="146"/>
      <c r="I46" s="60" t="s">
        <v>460</v>
      </c>
      <c r="J46" s="136"/>
      <c r="K46" s="136"/>
    </row>
    <row r="47" customFormat="false" ht="15" hidden="false" customHeight="false" outlineLevel="0" collapsed="false">
      <c r="A47" s="60" t="s">
        <v>9</v>
      </c>
      <c r="B47" s="60" t="s">
        <v>136</v>
      </c>
      <c r="C47" s="66" t="n">
        <f aca="false">C45+7</f>
        <v>42889</v>
      </c>
      <c r="D47" s="42" t="s">
        <v>445</v>
      </c>
      <c r="E47" s="42" t="s">
        <v>446</v>
      </c>
      <c r="F47" s="170" t="s">
        <v>287</v>
      </c>
      <c r="G47" s="60" t="s">
        <v>66</v>
      </c>
      <c r="H47" s="146"/>
      <c r="I47" s="60" t="s">
        <v>66</v>
      </c>
      <c r="J47" s="136"/>
      <c r="K47" s="136"/>
    </row>
    <row r="48" customFormat="false" ht="15" hidden="false" customHeight="false" outlineLevel="0" collapsed="false">
      <c r="A48" s="60" t="s">
        <v>15</v>
      </c>
      <c r="B48" s="60" t="s">
        <v>139</v>
      </c>
      <c r="C48" s="66" t="n">
        <f aca="false">C46+7</f>
        <v>42890</v>
      </c>
      <c r="D48" s="42" t="s">
        <v>445</v>
      </c>
      <c r="E48" s="42" t="s">
        <v>446</v>
      </c>
      <c r="F48" s="170" t="s">
        <v>287</v>
      </c>
      <c r="G48" s="60" t="s">
        <v>66</v>
      </c>
      <c r="H48" s="60" t="s">
        <v>447</v>
      </c>
      <c r="I48" s="60"/>
      <c r="J48" s="136"/>
      <c r="K48" s="136"/>
    </row>
    <row r="49" customFormat="false" ht="15" hidden="false" customHeight="false" outlineLevel="0" collapsed="false">
      <c r="A49" s="60" t="s">
        <v>9</v>
      </c>
      <c r="B49" s="60" t="s">
        <v>141</v>
      </c>
      <c r="C49" s="66" t="n">
        <f aca="false">C47+7</f>
        <v>42896</v>
      </c>
      <c r="D49" s="42" t="s">
        <v>142</v>
      </c>
      <c r="E49" s="168" t="s">
        <v>143</v>
      </c>
      <c r="F49" s="170" t="s">
        <v>287</v>
      </c>
      <c r="G49" s="146"/>
      <c r="H49" s="60"/>
      <c r="I49" s="60"/>
      <c r="J49" s="136"/>
      <c r="K49" s="136"/>
    </row>
    <row r="50" customFormat="false" ht="15" hidden="false" customHeight="false" outlineLevel="0" collapsed="false">
      <c r="A50" s="60" t="s">
        <v>15</v>
      </c>
      <c r="B50" s="60" t="s">
        <v>144</v>
      </c>
      <c r="C50" s="66" t="n">
        <f aca="false">C48+7</f>
        <v>42897</v>
      </c>
      <c r="D50" s="42" t="s">
        <v>142</v>
      </c>
      <c r="E50" s="168" t="s">
        <v>143</v>
      </c>
      <c r="F50" s="170" t="s">
        <v>287</v>
      </c>
      <c r="G50" s="146"/>
      <c r="H50" s="146"/>
      <c r="I50" s="146"/>
      <c r="J50" s="136"/>
      <c r="K50" s="136"/>
    </row>
    <row r="51" customFormat="false" ht="15" hidden="false" customHeight="false" outlineLevel="0" collapsed="false">
      <c r="A51" s="60" t="s">
        <v>9</v>
      </c>
      <c r="B51" s="60" t="s">
        <v>448</v>
      </c>
      <c r="C51" s="66" t="n">
        <f aca="false">C49+7</f>
        <v>42903</v>
      </c>
      <c r="D51" s="42" t="s">
        <v>142</v>
      </c>
      <c r="E51" s="168" t="s">
        <v>143</v>
      </c>
      <c r="F51" s="170" t="s">
        <v>287</v>
      </c>
      <c r="G51" s="146"/>
      <c r="H51" s="60"/>
      <c r="I51" s="60"/>
    </row>
  </sheetData>
  <mergeCells count="3">
    <mergeCell ref="A6:I6"/>
    <mergeCell ref="A25:I25"/>
    <mergeCell ref="A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5.28"/>
    <col collapsed="false" customWidth="true" hidden="false" outlineLevel="0" max="3" min="3" style="0" width="8.28"/>
    <col collapsed="false" customWidth="true" hidden="false" outlineLevel="0" max="4" min="4" style="0" width="7.28"/>
    <col collapsed="false" customWidth="true" hidden="false" outlineLevel="0" max="5" min="5" style="0" width="49.71"/>
    <col collapsed="false" customWidth="true" hidden="false" outlineLevel="0" max="6" min="6" style="0" width="30.71"/>
    <col collapsed="false" customWidth="true" hidden="false" outlineLevel="0" max="7" min="7" style="0" width="18.14"/>
    <col collapsed="false" customWidth="true" hidden="false" outlineLevel="0" max="8" min="8" style="0" width="8.71"/>
    <col collapsed="false" customWidth="true" hidden="false" outlineLevel="0" max="9" min="9" style="0" width="25.42"/>
    <col collapsed="false" customWidth="true" hidden="false" outlineLevel="0" max="10" min="10" style="0" width="21.28"/>
    <col collapsed="false" customWidth="true" hidden="false" outlineLevel="0" max="1025" min="11" style="0" width="8.7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69" t="s">
        <v>5</v>
      </c>
      <c r="G1" s="169" t="s">
        <v>6</v>
      </c>
      <c r="H1" s="169" t="s">
        <v>7</v>
      </c>
      <c r="I1" s="169" t="s">
        <v>145</v>
      </c>
      <c r="J1" s="172" t="s">
        <v>146</v>
      </c>
      <c r="K1" s="17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42714</v>
      </c>
      <c r="D2" s="42" t="s">
        <v>151</v>
      </c>
      <c r="E2" s="42" t="s">
        <v>430</v>
      </c>
      <c r="F2" s="170" t="s">
        <v>19</v>
      </c>
      <c r="G2" s="146"/>
      <c r="H2" s="146"/>
      <c r="I2" s="60" t="s">
        <v>66</v>
      </c>
      <c r="J2" s="3" t="s">
        <v>146</v>
      </c>
      <c r="K2" s="163" t="s">
        <v>286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42715</v>
      </c>
      <c r="D3" s="75" t="s">
        <v>44</v>
      </c>
      <c r="E3" s="75" t="s">
        <v>45</v>
      </c>
      <c r="F3" s="42" t="s">
        <v>287</v>
      </c>
      <c r="G3" s="146"/>
      <c r="H3" s="60"/>
      <c r="I3" s="85"/>
      <c r="J3" s="170" t="s">
        <v>14</v>
      </c>
      <c r="K3" s="98" t="n">
        <f aca="false">COUNTIFS($F$2:$F$61, "Dr. Dakshinamurthy V Kolluru")</f>
        <v>4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42721</v>
      </c>
      <c r="D4" s="42" t="s">
        <v>151</v>
      </c>
      <c r="E4" s="42" t="s">
        <v>430</v>
      </c>
      <c r="F4" s="170" t="s">
        <v>19</v>
      </c>
      <c r="G4" s="60" t="str">
        <f aca="false">CONCATENATE("(",B2," Topics",")"," ",D2)</f>
        <v>(Day 1 Topics) CSE 7315c</v>
      </c>
      <c r="H4" s="60"/>
      <c r="I4" s="85"/>
      <c r="J4" s="170" t="s">
        <v>19</v>
      </c>
      <c r="K4" s="98" t="n">
        <f aca="false">COUNTIFS($F$2:$F$61, "Dr. Sridhar Pappu")</f>
        <v>10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42722</v>
      </c>
      <c r="D5" s="42" t="s">
        <v>151</v>
      </c>
      <c r="E5" s="42" t="s">
        <v>430</v>
      </c>
      <c r="F5" s="170" t="s">
        <v>19</v>
      </c>
      <c r="G5" s="60" t="str">
        <f aca="false">CONCATENATE("(",B3," Topics",")"," ",D3)</f>
        <v>(Day 2 Topics) CSE 7112c</v>
      </c>
      <c r="H5" s="60"/>
      <c r="I5" s="60" t="s">
        <v>66</v>
      </c>
      <c r="J5" s="170" t="s">
        <v>155</v>
      </c>
      <c r="K5" s="98" t="n">
        <f aca="false">COUNTIFS($F$2:$F$61, "Dr. Surya Kompalli")</f>
        <v>5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42728</v>
      </c>
      <c r="D6" s="42" t="s">
        <v>151</v>
      </c>
      <c r="E6" s="42" t="s">
        <v>430</v>
      </c>
      <c r="F6" s="170" t="s">
        <v>19</v>
      </c>
      <c r="G6" s="60" t="str">
        <f aca="false">CONCATENATE("(",B4," Topics",")"," ",D4)</f>
        <v>(Day 3 Topics) CSE 7315c</v>
      </c>
      <c r="H6" s="60"/>
      <c r="I6" s="60" t="s">
        <v>66</v>
      </c>
      <c r="J6" s="170" t="s">
        <v>13</v>
      </c>
      <c r="K6" s="98" t="n">
        <f aca="false">COUNTIFS($F$2:$F$61, "Dr. Sreerama K Murthy")</f>
        <v>1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42729</v>
      </c>
      <c r="D7" s="42" t="s">
        <v>151</v>
      </c>
      <c r="E7" s="42" t="s">
        <v>430</v>
      </c>
      <c r="F7" s="170" t="s">
        <v>19</v>
      </c>
      <c r="G7" s="60" t="str">
        <f aca="false">CONCATENATE("(",B5," Topics",")"," ",D5)</f>
        <v>(Day 4 Topics) CSE 7315c</v>
      </c>
      <c r="H7" s="60"/>
      <c r="I7" s="60" t="s">
        <v>66</v>
      </c>
      <c r="J7" s="170" t="s">
        <v>369</v>
      </c>
      <c r="K7" s="98" t="n">
        <f aca="false">COUNTIFS($F$2:$F$61, "Dr. Abhinanda Sarkar")</f>
        <v>0</v>
      </c>
    </row>
    <row r="8" customFormat="false" ht="15" hidden="false" customHeight="false" outlineLevel="0" collapsed="false">
      <c r="A8" s="139" t="s">
        <v>412</v>
      </c>
      <c r="B8" s="139"/>
      <c r="C8" s="139"/>
      <c r="D8" s="139"/>
      <c r="E8" s="139"/>
      <c r="F8" s="139"/>
      <c r="G8" s="139"/>
      <c r="H8" s="139"/>
      <c r="I8" s="139"/>
      <c r="J8" s="170" t="s">
        <v>391</v>
      </c>
      <c r="K8" s="98" t="n">
        <f aca="false">COUNTIFS($F$2:$F$61, "Mr. Ankit")</f>
        <v>0</v>
      </c>
    </row>
    <row r="9" customFormat="false" ht="15" hidden="false" customHeight="false" outlineLevel="0" collapsed="false">
      <c r="A9" s="60" t="s">
        <v>9</v>
      </c>
      <c r="B9" s="60" t="s">
        <v>31</v>
      </c>
      <c r="C9" s="66" t="n">
        <f aca="false">C6+14</f>
        <v>42742</v>
      </c>
      <c r="D9" s="42" t="s">
        <v>173</v>
      </c>
      <c r="E9" s="42" t="s">
        <v>52</v>
      </c>
      <c r="F9" s="170" t="s">
        <v>19</v>
      </c>
      <c r="G9" s="60" t="str">
        <f aca="false">CONCATENATE("(",B6," Topics",")"," ",D6)</f>
        <v>(Day 5 Topics) CSE 7315c</v>
      </c>
      <c r="H9" s="146"/>
      <c r="I9" s="146"/>
      <c r="J9" s="170" t="s">
        <v>293</v>
      </c>
      <c r="K9" s="98" t="n">
        <f aca="false">COUNTIFS($F$2:$F$61, "Dr. Kranthi Adusumilli")</f>
        <v>0</v>
      </c>
    </row>
    <row r="10" customFormat="false" ht="15" hidden="false" customHeight="false" outlineLevel="0" collapsed="false">
      <c r="A10" s="60" t="s">
        <v>15</v>
      </c>
      <c r="B10" s="60" t="s">
        <v>33</v>
      </c>
      <c r="C10" s="66" t="n">
        <f aca="false">C7+14</f>
        <v>42743</v>
      </c>
      <c r="D10" s="42" t="s">
        <v>173</v>
      </c>
      <c r="E10" s="42" t="s">
        <v>52</v>
      </c>
      <c r="F10" s="170" t="s">
        <v>19</v>
      </c>
      <c r="G10" s="60" t="str">
        <f aca="false">CONCATENATE("(",B7," Topics",")"," ",D7)</f>
        <v>(Day 6 Topics) CSE 7315c</v>
      </c>
      <c r="H10" s="146"/>
      <c r="I10" s="60" t="s">
        <v>449</v>
      </c>
      <c r="J10" s="170" t="s">
        <v>370</v>
      </c>
      <c r="K10" s="98" t="n">
        <f aca="false">COUNTIFS($F$2:$F$61, "Mr. Praphul")</f>
        <v>6</v>
      </c>
    </row>
    <row r="11" customFormat="false" ht="15" hidden="false" customHeight="false" outlineLevel="0" collapsed="false">
      <c r="A11" s="60" t="s">
        <v>9</v>
      </c>
      <c r="B11" s="60" t="s">
        <v>35</v>
      </c>
      <c r="C11" s="66" t="n">
        <f aca="false">C9+7</f>
        <v>42749</v>
      </c>
      <c r="D11" s="42" t="s">
        <v>173</v>
      </c>
      <c r="E11" s="42" t="s">
        <v>52</v>
      </c>
      <c r="F11" s="170" t="s">
        <v>19</v>
      </c>
      <c r="G11" s="60" t="str">
        <f aca="false">CONCATENATE("(",B10," Topics",")"," ",D10)</f>
        <v>(Day 8 Topics) CSE 7202c</v>
      </c>
      <c r="H11" s="60" t="s">
        <v>66</v>
      </c>
      <c r="I11" s="60" t="s">
        <v>449</v>
      </c>
      <c r="J11" s="170" t="s">
        <v>461</v>
      </c>
      <c r="K11" s="98" t="n">
        <f aca="false">COUNTIFS($F$2:$F$61, "Dr. Kishore Konda")</f>
        <v>2</v>
      </c>
    </row>
    <row r="12" customFormat="false" ht="15" hidden="false" customHeight="false" outlineLevel="0" collapsed="false">
      <c r="A12" s="60" t="s">
        <v>15</v>
      </c>
      <c r="B12" s="60" t="s">
        <v>39</v>
      </c>
      <c r="C12" s="66" t="n">
        <f aca="false">C10+7</f>
        <v>42750</v>
      </c>
      <c r="D12" s="42" t="s">
        <v>173</v>
      </c>
      <c r="E12" s="42" t="s">
        <v>52</v>
      </c>
      <c r="F12" s="170" t="s">
        <v>19</v>
      </c>
      <c r="G12" s="60" t="str">
        <f aca="false">CONCATENATE("(",B11," Topics",")"," ",D11)</f>
        <v>(Day 9 Topics) CSE 7202c</v>
      </c>
      <c r="H12" s="146"/>
      <c r="I12" s="60" t="s">
        <v>449</v>
      </c>
      <c r="J12" s="98"/>
      <c r="K12" s="98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C11+7</f>
        <v>42756</v>
      </c>
      <c r="D13" s="75" t="s">
        <v>63</v>
      </c>
      <c r="E13" s="168" t="s">
        <v>151</v>
      </c>
      <c r="F13" s="170" t="s">
        <v>287</v>
      </c>
      <c r="G13" s="60" t="s">
        <v>66</v>
      </c>
      <c r="H13" s="60" t="s">
        <v>179</v>
      </c>
      <c r="I13" s="60" t="s">
        <v>449</v>
      </c>
      <c r="J13" s="98"/>
      <c r="K13" s="128" t="n">
        <f aca="false">SUM(K3:K12)</f>
        <v>28</v>
      </c>
    </row>
    <row r="14" customFormat="false" ht="15" hidden="false" customHeight="false" outlineLevel="0" collapsed="false">
      <c r="A14" s="60" t="s">
        <v>15</v>
      </c>
      <c r="B14" s="60" t="s">
        <v>43</v>
      </c>
      <c r="C14" s="71" t="n">
        <f aca="false">C12+7</f>
        <v>42757</v>
      </c>
      <c r="D14" s="42" t="s">
        <v>194</v>
      </c>
      <c r="E14" s="42" t="s">
        <v>294</v>
      </c>
      <c r="F14" s="170" t="s">
        <v>370</v>
      </c>
      <c r="G14" s="60" t="str">
        <f aca="false">CONCATENATE("(",B12," Topics",")"," ",D12)</f>
        <v>(Day 10 Topics) CSE 7202c</v>
      </c>
      <c r="H14" s="146"/>
      <c r="I14" s="60" t="s">
        <v>295</v>
      </c>
      <c r="J14" s="136"/>
      <c r="K14" s="136"/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42763</v>
      </c>
      <c r="D15" s="42" t="s">
        <v>194</v>
      </c>
      <c r="E15" s="42" t="s">
        <v>294</v>
      </c>
      <c r="F15" s="170" t="s">
        <v>370</v>
      </c>
      <c r="G15" s="60" t="s">
        <v>66</v>
      </c>
      <c r="H15" s="146"/>
      <c r="I15" s="60" t="s">
        <v>111</v>
      </c>
      <c r="J15" s="136"/>
      <c r="K15" s="136"/>
    </row>
    <row r="16" customFormat="false" ht="15" hidden="false" customHeight="false" outlineLevel="0" collapsed="false">
      <c r="A16" s="60" t="s">
        <v>15</v>
      </c>
      <c r="B16" s="60" t="s">
        <v>50</v>
      </c>
      <c r="C16" s="71" t="n">
        <f aca="false">C14+7</f>
        <v>42764</v>
      </c>
      <c r="D16" s="75" t="s">
        <v>63</v>
      </c>
      <c r="E16" s="168" t="s">
        <v>173</v>
      </c>
      <c r="F16" s="170" t="s">
        <v>287</v>
      </c>
      <c r="G16" s="146"/>
      <c r="H16" s="60" t="s">
        <v>262</v>
      </c>
      <c r="I16" s="60" t="s">
        <v>66</v>
      </c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42770</v>
      </c>
      <c r="D17" s="42" t="s">
        <v>194</v>
      </c>
      <c r="E17" s="42" t="s">
        <v>294</v>
      </c>
      <c r="F17" s="170" t="s">
        <v>370</v>
      </c>
      <c r="G17" s="60" t="str">
        <f aca="false">CONCATENATE("(",B14," Topics",")"," ",D14)</f>
        <v>(Day 12 Topics) CSE 7405c</v>
      </c>
      <c r="H17" s="60" t="s">
        <v>66</v>
      </c>
      <c r="I17" s="67" t="s">
        <v>462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42771</v>
      </c>
      <c r="D18" s="42" t="s">
        <v>194</v>
      </c>
      <c r="E18" s="42" t="s">
        <v>294</v>
      </c>
      <c r="F18" s="170" t="s">
        <v>370</v>
      </c>
      <c r="G18" s="60" t="str">
        <f aca="false">CONCATENATE("(",B15," Topics",")"," ",D15)</f>
        <v>(Day 13 Topics) CSE 7405c</v>
      </c>
      <c r="H18" s="60" t="s">
        <v>66</v>
      </c>
      <c r="I18" s="60" t="s">
        <v>263</v>
      </c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42777</v>
      </c>
      <c r="D19" s="42" t="s">
        <v>194</v>
      </c>
      <c r="E19" s="42" t="s">
        <v>294</v>
      </c>
      <c r="F19" s="170" t="s">
        <v>370</v>
      </c>
      <c r="G19" s="60" t="str">
        <f aca="false">CONCATENATE("(",B17," Topics",")"," ",D17)</f>
        <v>(Day 15 Topics) CSE 7405c</v>
      </c>
      <c r="H19" s="146"/>
      <c r="I19" s="60" t="s">
        <v>129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42778</v>
      </c>
      <c r="D20" s="42" t="s">
        <v>194</v>
      </c>
      <c r="E20" s="42" t="s">
        <v>294</v>
      </c>
      <c r="F20" s="170" t="s">
        <v>370</v>
      </c>
      <c r="G20" s="60" t="str">
        <f aca="false">CONCATENATE("(",B18," Topics",")"," ",D18)</f>
        <v>(Day 16 Topics) CSE 7405c</v>
      </c>
      <c r="H20" s="146"/>
      <c r="I20" s="60" t="s">
        <v>281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42784</v>
      </c>
      <c r="D21" s="42" t="s">
        <v>194</v>
      </c>
      <c r="E21" s="42" t="s">
        <v>294</v>
      </c>
      <c r="F21" s="170" t="s">
        <v>348</v>
      </c>
      <c r="G21" s="60" t="str">
        <f aca="false">CONCATENATE("(",B19," Topics",")"," ",D19)</f>
        <v>(Day 17 Topics) CSE 7405c</v>
      </c>
      <c r="H21" s="146"/>
      <c r="I21" s="60" t="s">
        <v>333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42785</v>
      </c>
      <c r="D22" s="42" t="s">
        <v>463</v>
      </c>
      <c r="E22" s="42" t="s">
        <v>454</v>
      </c>
      <c r="F22" s="170" t="s">
        <v>348</v>
      </c>
      <c r="G22" s="60" t="str">
        <f aca="false">CONCATENATE("(",B20," Topics",")"," ",D20)</f>
        <v>(Day 18 Topics) CSE 7405c</v>
      </c>
      <c r="H22" s="146"/>
      <c r="I22" s="171" t="s">
        <v>464</v>
      </c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42791</v>
      </c>
      <c r="D23" s="42" t="s">
        <v>463</v>
      </c>
      <c r="E23" s="42" t="s">
        <v>454</v>
      </c>
      <c r="F23" s="42" t="s">
        <v>14</v>
      </c>
      <c r="G23" s="60" t="str">
        <f aca="false">CONCATENATE("(",B21," Topics",")"," ",D21)</f>
        <v>(Day 19 Topics) CSE 7405c</v>
      </c>
      <c r="H23" s="146"/>
      <c r="I23" s="171" t="s">
        <v>428</v>
      </c>
      <c r="J23" s="136" t="s">
        <v>66</v>
      </c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42792</v>
      </c>
      <c r="D24" s="75" t="s">
        <v>63</v>
      </c>
      <c r="E24" s="168" t="s">
        <v>194</v>
      </c>
      <c r="F24" s="170" t="s">
        <v>287</v>
      </c>
      <c r="G24" s="60" t="s">
        <v>66</v>
      </c>
      <c r="H24" s="60" t="s">
        <v>377</v>
      </c>
      <c r="I24" s="146"/>
      <c r="J24" s="136"/>
      <c r="K24" s="136"/>
    </row>
    <row r="25" customFormat="false" ht="15" hidden="false" customHeight="false" outlineLevel="0" collapsed="false">
      <c r="A25" s="60" t="s">
        <v>9</v>
      </c>
      <c r="B25" s="60" t="s">
        <v>76</v>
      </c>
      <c r="C25" s="71" t="n">
        <f aca="false">C23+7</f>
        <v>42798</v>
      </c>
      <c r="D25" s="42" t="s">
        <v>463</v>
      </c>
      <c r="E25" s="42" t="s">
        <v>454</v>
      </c>
      <c r="F25" s="170" t="s">
        <v>14</v>
      </c>
      <c r="G25" s="60" t="str">
        <f aca="false">CONCATENATE("(",B22," Topics",")"," ",D22)</f>
        <v>(Day 20 Topics) CSE 7318c</v>
      </c>
      <c r="H25" s="60" t="s">
        <v>66</v>
      </c>
      <c r="I25" s="60" t="s">
        <v>465</v>
      </c>
      <c r="J25" s="136"/>
      <c r="K25" s="136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42799</v>
      </c>
      <c r="D26" s="42" t="s">
        <v>463</v>
      </c>
      <c r="E26" s="42" t="s">
        <v>454</v>
      </c>
      <c r="F26" s="170" t="s">
        <v>14</v>
      </c>
      <c r="G26" s="60" t="str">
        <f aca="false">CONCATENATE("(",B23," Topics",")"," ",D23)</f>
        <v>(Day 21 Topics) CSE 7318c</v>
      </c>
      <c r="H26" s="171" t="s">
        <v>66</v>
      </c>
      <c r="I26" s="171" t="s">
        <v>466</v>
      </c>
      <c r="J26" s="136"/>
      <c r="K26" s="136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42805</v>
      </c>
      <c r="D27" s="42" t="s">
        <v>463</v>
      </c>
      <c r="E27" s="42" t="s">
        <v>454</v>
      </c>
      <c r="F27" s="170" t="s">
        <v>14</v>
      </c>
      <c r="G27" s="60" t="str">
        <f aca="false">CONCATENATE("(",B25," Topics",")"," ",D25)</f>
        <v>(Day 23 Topics) CSE 7318c</v>
      </c>
      <c r="H27" s="171" t="s">
        <v>66</v>
      </c>
      <c r="I27" s="171" t="s">
        <v>467</v>
      </c>
      <c r="J27" s="136"/>
      <c r="K27" s="136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42806</v>
      </c>
      <c r="D28" s="75" t="s">
        <v>63</v>
      </c>
      <c r="E28" s="168" t="s">
        <v>463</v>
      </c>
      <c r="F28" s="170" t="s">
        <v>287</v>
      </c>
      <c r="G28" s="60" t="s">
        <v>66</v>
      </c>
      <c r="H28" s="60" t="s">
        <v>468</v>
      </c>
      <c r="I28" s="146" t="s">
        <v>66</v>
      </c>
      <c r="J28" s="136"/>
      <c r="K28" s="136"/>
    </row>
    <row r="29" customFormat="false" ht="15" hidden="false" customHeight="false" outlineLevel="0" collapsed="false">
      <c r="A29" s="139" t="s">
        <v>469</v>
      </c>
      <c r="B29" s="139"/>
      <c r="C29" s="139"/>
      <c r="D29" s="139"/>
      <c r="E29" s="139"/>
      <c r="F29" s="139"/>
      <c r="G29" s="139"/>
      <c r="H29" s="139"/>
      <c r="I29" s="139"/>
      <c r="J29" s="136"/>
      <c r="K29" s="136"/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C27+14</f>
        <v>42819</v>
      </c>
      <c r="D30" s="42" t="s">
        <v>297</v>
      </c>
      <c r="E30" s="42" t="s">
        <v>81</v>
      </c>
      <c r="F30" s="170" t="s">
        <v>13</v>
      </c>
      <c r="G30" s="60" t="s">
        <v>66</v>
      </c>
      <c r="H30" s="146"/>
      <c r="I30" s="146"/>
      <c r="J30" s="136"/>
      <c r="K30" s="136"/>
    </row>
    <row r="31" customFormat="false" ht="15" hidden="false" customHeight="false" outlineLevel="0" collapsed="false">
      <c r="A31" s="60" t="s">
        <v>15</v>
      </c>
      <c r="B31" s="60" t="s">
        <v>91</v>
      </c>
      <c r="C31" s="66" t="n">
        <f aca="false">C28+14</f>
        <v>42820</v>
      </c>
      <c r="D31" s="42" t="s">
        <v>297</v>
      </c>
      <c r="E31" s="42" t="s">
        <v>81</v>
      </c>
      <c r="F31" s="170" t="s">
        <v>287</v>
      </c>
      <c r="G31" s="60" t="s">
        <v>66</v>
      </c>
      <c r="H31" s="171" t="s">
        <v>66</v>
      </c>
      <c r="I31" s="146"/>
      <c r="J31" s="136"/>
      <c r="K31" s="136"/>
    </row>
    <row r="32" customFormat="false" ht="15" hidden="false" customHeight="false" outlineLevel="0" collapsed="false">
      <c r="A32" s="139" t="s">
        <v>470</v>
      </c>
      <c r="B32" s="139"/>
      <c r="C32" s="139"/>
      <c r="D32" s="139"/>
      <c r="E32" s="139"/>
      <c r="F32" s="139"/>
      <c r="G32" s="139"/>
      <c r="H32" s="139"/>
      <c r="I32" s="139"/>
      <c r="J32" s="136"/>
      <c r="K32" s="136"/>
    </row>
    <row r="33" customFormat="false" ht="15" hidden="false" customHeight="false" outlineLevel="0" collapsed="false">
      <c r="A33" s="60" t="s">
        <v>9</v>
      </c>
      <c r="B33" s="60" t="s">
        <v>94</v>
      </c>
      <c r="C33" s="66" t="n">
        <f aca="false">C30+14</f>
        <v>42833</v>
      </c>
      <c r="D33" s="42" t="s">
        <v>442</v>
      </c>
      <c r="E33" s="42" t="s">
        <v>443</v>
      </c>
      <c r="F33" s="170" t="s">
        <v>155</v>
      </c>
      <c r="G33" s="60" t="str">
        <f aca="false">CONCATENATE("(",B30," Topics",")"," ",D30)</f>
        <v>(Day 27 Topics) CSE 7306c</v>
      </c>
      <c r="H33" s="171" t="s">
        <v>66</v>
      </c>
      <c r="I33" s="146"/>
      <c r="J33" s="136"/>
      <c r="K33" s="136"/>
    </row>
    <row r="34" customFormat="false" ht="15" hidden="false" customHeight="false" outlineLevel="0" collapsed="false">
      <c r="A34" s="60" t="s">
        <v>15</v>
      </c>
      <c r="B34" s="60" t="s">
        <v>97</v>
      </c>
      <c r="C34" s="66" t="n">
        <f aca="false">C31+14</f>
        <v>42834</v>
      </c>
      <c r="D34" s="42" t="s">
        <v>442</v>
      </c>
      <c r="E34" s="42" t="s">
        <v>443</v>
      </c>
      <c r="F34" s="170" t="s">
        <v>155</v>
      </c>
      <c r="G34" s="60" t="s">
        <v>66</v>
      </c>
      <c r="H34" s="171" t="s">
        <v>66</v>
      </c>
      <c r="I34" s="60" t="s">
        <v>66</v>
      </c>
      <c r="J34" s="136"/>
      <c r="K34" s="136"/>
    </row>
    <row r="35" customFormat="false" ht="15" hidden="false" customHeight="false" outlineLevel="0" collapsed="false">
      <c r="A35" s="60" t="s">
        <v>9</v>
      </c>
      <c r="B35" s="60" t="s">
        <v>100</v>
      </c>
      <c r="C35" s="66" t="n">
        <f aca="false">C33+7</f>
        <v>42840</v>
      </c>
      <c r="D35" s="42" t="s">
        <v>442</v>
      </c>
      <c r="E35" s="42" t="s">
        <v>443</v>
      </c>
      <c r="F35" s="170" t="s">
        <v>155</v>
      </c>
      <c r="G35" s="60" t="str">
        <f aca="false">CONCATENATE("(",B33," Topics",")"," ",D33)</f>
        <v>(Day 29 Topics) CSE 7322c</v>
      </c>
      <c r="H35" s="146"/>
      <c r="I35" s="85"/>
      <c r="J35" s="136"/>
      <c r="K35" s="136"/>
    </row>
    <row r="36" customFormat="false" ht="15" hidden="false" customHeight="false" outlineLevel="0" collapsed="false">
      <c r="A36" s="60" t="s">
        <v>15</v>
      </c>
      <c r="B36" s="60" t="s">
        <v>105</v>
      </c>
      <c r="C36" s="66" t="n">
        <f aca="false">C34+7</f>
        <v>42841</v>
      </c>
      <c r="D36" s="42" t="s">
        <v>442</v>
      </c>
      <c r="E36" s="42" t="s">
        <v>443</v>
      </c>
      <c r="F36" s="170" t="s">
        <v>155</v>
      </c>
      <c r="G36" s="60" t="str">
        <f aca="false">CONCATENATE("(",B34," Topics",")"," ",D34)</f>
        <v>(Day 30 Topics) CSE 7322c</v>
      </c>
      <c r="H36" s="171" t="s">
        <v>66</v>
      </c>
      <c r="I36" s="85"/>
      <c r="J36" s="136"/>
      <c r="K36" s="136"/>
    </row>
    <row r="37" customFormat="false" ht="15" hidden="false" customHeight="false" outlineLevel="0" collapsed="false">
      <c r="A37" s="60" t="s">
        <v>9</v>
      </c>
      <c r="B37" s="60" t="s">
        <v>109</v>
      </c>
      <c r="C37" s="66" t="n">
        <f aca="false">C35+7</f>
        <v>42847</v>
      </c>
      <c r="D37" s="42" t="s">
        <v>297</v>
      </c>
      <c r="E37" s="42" t="s">
        <v>81</v>
      </c>
      <c r="F37" s="170" t="s">
        <v>289</v>
      </c>
      <c r="G37" s="60" t="str">
        <f aca="false">CONCATENATE("(",B35," Topics",")"," ",D35)</f>
        <v>(Day 31 Topics) CSE 7322c</v>
      </c>
      <c r="H37" s="171" t="s">
        <v>66</v>
      </c>
      <c r="I37" s="85"/>
      <c r="J37" s="136"/>
      <c r="K37" s="136"/>
    </row>
    <row r="38" customFormat="false" ht="15" hidden="false" customHeight="false" outlineLevel="0" collapsed="false">
      <c r="A38" s="60" t="s">
        <v>15</v>
      </c>
      <c r="B38" s="60" t="s">
        <v>112</v>
      </c>
      <c r="C38" s="71" t="n">
        <f aca="false">C36+7</f>
        <v>42848</v>
      </c>
      <c r="D38" s="42" t="s">
        <v>442</v>
      </c>
      <c r="E38" s="42" t="s">
        <v>443</v>
      </c>
      <c r="F38" s="170" t="s">
        <v>155</v>
      </c>
      <c r="G38" s="60" t="str">
        <f aca="false">CONCATENATE("(",B36," Topics",")"," ",D36)</f>
        <v>(Day 32 Topics) CSE 7322c</v>
      </c>
      <c r="H38" s="85"/>
      <c r="I38" s="85"/>
      <c r="J38" s="136"/>
      <c r="K38" s="136"/>
    </row>
    <row r="39" customFormat="false" ht="15" hidden="false" customHeight="false" outlineLevel="0" collapsed="false">
      <c r="A39" s="139" t="s">
        <v>471</v>
      </c>
      <c r="B39" s="139"/>
      <c r="C39" s="139"/>
      <c r="D39" s="139"/>
      <c r="E39" s="139"/>
      <c r="F39" s="139"/>
      <c r="G39" s="139"/>
      <c r="H39" s="139"/>
      <c r="I39" s="139"/>
      <c r="J39" s="136"/>
      <c r="K39" s="136"/>
    </row>
    <row r="40" customFormat="false" ht="15" hidden="false" customHeight="false" outlineLevel="0" collapsed="false">
      <c r="A40" s="60" t="s">
        <v>9</v>
      </c>
      <c r="B40" s="60" t="s">
        <v>116</v>
      </c>
      <c r="C40" s="66" t="n">
        <f aca="false">C37+14</f>
        <v>42861</v>
      </c>
      <c r="D40" s="42" t="s">
        <v>297</v>
      </c>
      <c r="E40" s="42" t="s">
        <v>81</v>
      </c>
      <c r="F40" s="170" t="s">
        <v>289</v>
      </c>
      <c r="G40" s="60" t="str">
        <f aca="false">CONCATENATE("(",B37," Topics",")"," ",D37)</f>
        <v>(Day 33 Topics) CSE 7306c</v>
      </c>
      <c r="H40" s="60" t="s">
        <v>66</v>
      </c>
      <c r="I40" s="146"/>
      <c r="J40" s="136"/>
      <c r="K40" s="136"/>
    </row>
    <row r="41" customFormat="false" ht="15" hidden="false" customHeight="false" outlineLevel="0" collapsed="false">
      <c r="A41" s="60" t="s">
        <v>15</v>
      </c>
      <c r="B41" s="60" t="s">
        <v>119</v>
      </c>
      <c r="C41" s="66" t="n">
        <f aca="false">C38+14</f>
        <v>42862</v>
      </c>
      <c r="D41" s="42" t="s">
        <v>297</v>
      </c>
      <c r="E41" s="42" t="s">
        <v>81</v>
      </c>
      <c r="F41" s="170" t="s">
        <v>289</v>
      </c>
      <c r="G41" s="60" t="str">
        <f aca="false">CONCATENATE("(",B38," Topics",")"," ",D38)</f>
        <v>(Day 34 Topics) CSE 7322c</v>
      </c>
      <c r="H41" s="146"/>
      <c r="I41" s="85" t="s">
        <v>66</v>
      </c>
      <c r="J41" s="136"/>
      <c r="K41" s="136"/>
    </row>
    <row r="42" customFormat="false" ht="15" hidden="false" customHeight="false" outlineLevel="0" collapsed="false">
      <c r="A42" s="60" t="s">
        <v>9</v>
      </c>
      <c r="B42" s="60" t="s">
        <v>122</v>
      </c>
      <c r="C42" s="66" t="n">
        <f aca="false">C40+7</f>
        <v>42868</v>
      </c>
      <c r="D42" s="75" t="s">
        <v>63</v>
      </c>
      <c r="E42" s="168" t="s">
        <v>297</v>
      </c>
      <c r="F42" s="170" t="s">
        <v>287</v>
      </c>
      <c r="G42" s="60" t="s">
        <v>66</v>
      </c>
      <c r="H42" s="60" t="s">
        <v>400</v>
      </c>
      <c r="I42" s="85" t="s">
        <v>66</v>
      </c>
      <c r="J42" s="136"/>
      <c r="K42" s="136"/>
    </row>
    <row r="43" customFormat="false" ht="15" hidden="false" customHeight="false" outlineLevel="0" collapsed="false">
      <c r="A43" s="60" t="s">
        <v>15</v>
      </c>
      <c r="B43" s="60" t="s">
        <v>124</v>
      </c>
      <c r="C43" s="66" t="n">
        <f aca="false">C41+7</f>
        <v>42869</v>
      </c>
      <c r="D43" s="42" t="s">
        <v>442</v>
      </c>
      <c r="E43" s="42" t="s">
        <v>446</v>
      </c>
      <c r="F43" s="170" t="s">
        <v>287</v>
      </c>
      <c r="G43" s="60" t="s">
        <v>66</v>
      </c>
      <c r="H43" s="146"/>
      <c r="I43" s="85" t="s">
        <v>66</v>
      </c>
      <c r="J43" s="136"/>
      <c r="K43" s="136"/>
    </row>
    <row r="44" customFormat="false" ht="15" hidden="false" customHeight="false" outlineLevel="0" collapsed="false">
      <c r="A44" s="60" t="s">
        <v>9</v>
      </c>
      <c r="B44" s="60" t="s">
        <v>127</v>
      </c>
      <c r="C44" s="66" t="n">
        <f aca="false">C42+7</f>
        <v>42875</v>
      </c>
      <c r="D44" s="42" t="s">
        <v>445</v>
      </c>
      <c r="E44" s="42" t="s">
        <v>446</v>
      </c>
      <c r="F44" s="170" t="s">
        <v>287</v>
      </c>
      <c r="G44" s="60" t="s">
        <v>66</v>
      </c>
      <c r="H44" s="154"/>
      <c r="I44" s="154" t="s">
        <v>66</v>
      </c>
      <c r="J44" s="136"/>
      <c r="K44" s="136"/>
    </row>
    <row r="45" customFormat="false" ht="15" hidden="false" customHeight="false" outlineLevel="0" collapsed="false">
      <c r="A45" s="60" t="s">
        <v>15</v>
      </c>
      <c r="B45" s="60" t="s">
        <v>130</v>
      </c>
      <c r="C45" s="66" t="n">
        <f aca="false">C43+7</f>
        <v>42876</v>
      </c>
      <c r="D45" s="42" t="s">
        <v>445</v>
      </c>
      <c r="E45" s="42" t="s">
        <v>446</v>
      </c>
      <c r="F45" s="170" t="s">
        <v>287</v>
      </c>
      <c r="G45" s="60" t="s">
        <v>66</v>
      </c>
      <c r="H45" s="60" t="s">
        <v>66</v>
      </c>
      <c r="I45" s="85" t="s">
        <v>66</v>
      </c>
      <c r="J45" s="136"/>
      <c r="K45" s="136"/>
    </row>
    <row r="46" customFormat="false" ht="15" hidden="false" customHeight="false" outlineLevel="0" collapsed="false">
      <c r="A46" s="60" t="s">
        <v>9</v>
      </c>
      <c r="B46" s="60" t="s">
        <v>132</v>
      </c>
      <c r="C46" s="66" t="n">
        <f aca="false">C44+7</f>
        <v>42882</v>
      </c>
      <c r="D46" s="42" t="s">
        <v>445</v>
      </c>
      <c r="E46" s="42" t="s">
        <v>446</v>
      </c>
      <c r="F46" s="170" t="s">
        <v>287</v>
      </c>
      <c r="G46" s="60" t="s">
        <v>66</v>
      </c>
      <c r="H46" s="146"/>
      <c r="I46" s="60" t="s">
        <v>66</v>
      </c>
      <c r="J46" s="136"/>
      <c r="K46" s="136"/>
    </row>
    <row r="47" customFormat="false" ht="15" hidden="false" customHeight="false" outlineLevel="0" collapsed="false">
      <c r="A47" s="60" t="s">
        <v>15</v>
      </c>
      <c r="B47" s="60" t="s">
        <v>135</v>
      </c>
      <c r="C47" s="66" t="n">
        <f aca="false">C45+7</f>
        <v>42883</v>
      </c>
      <c r="D47" s="42" t="s">
        <v>445</v>
      </c>
      <c r="E47" s="42" t="s">
        <v>446</v>
      </c>
      <c r="F47" s="170" t="s">
        <v>287</v>
      </c>
      <c r="G47" s="60" t="s">
        <v>66</v>
      </c>
      <c r="H47" s="146"/>
      <c r="I47" s="60" t="s">
        <v>66</v>
      </c>
      <c r="J47" s="136"/>
      <c r="K47" s="136"/>
    </row>
    <row r="48" customFormat="false" ht="15" hidden="false" customHeight="false" outlineLevel="0" collapsed="false">
      <c r="A48" s="60" t="s">
        <v>9</v>
      </c>
      <c r="B48" s="60" t="s">
        <v>136</v>
      </c>
      <c r="C48" s="66" t="n">
        <f aca="false">C46+7</f>
        <v>42889</v>
      </c>
      <c r="D48" s="42" t="s">
        <v>366</v>
      </c>
      <c r="E48" s="42" t="s">
        <v>390</v>
      </c>
      <c r="F48" s="42" t="s">
        <v>19</v>
      </c>
      <c r="G48" s="60" t="s">
        <v>66</v>
      </c>
      <c r="H48" s="146"/>
      <c r="I48" s="60" t="s">
        <v>66</v>
      </c>
      <c r="J48" s="136"/>
      <c r="K48" s="136"/>
    </row>
    <row r="49" customFormat="false" ht="15" hidden="false" customHeight="false" outlineLevel="0" collapsed="false">
      <c r="A49" s="60" t="s">
        <v>15</v>
      </c>
      <c r="B49" s="60" t="s">
        <v>139</v>
      </c>
      <c r="C49" s="66" t="n">
        <f aca="false">C47+7</f>
        <v>42890</v>
      </c>
      <c r="D49" s="42" t="s">
        <v>445</v>
      </c>
      <c r="E49" s="42" t="s">
        <v>446</v>
      </c>
      <c r="F49" s="170" t="s">
        <v>287</v>
      </c>
      <c r="G49" s="60" t="s">
        <v>66</v>
      </c>
      <c r="H49" s="60" t="s">
        <v>447</v>
      </c>
      <c r="I49" s="60"/>
      <c r="J49" s="136"/>
      <c r="K49" s="136"/>
    </row>
    <row r="50" customFormat="false" ht="15" hidden="false" customHeight="false" outlineLevel="0" collapsed="false">
      <c r="A50" s="60" t="s">
        <v>9</v>
      </c>
      <c r="B50" s="60" t="s">
        <v>141</v>
      </c>
      <c r="C50" s="66" t="n">
        <f aca="false">C48+7</f>
        <v>42896</v>
      </c>
      <c r="D50" s="42" t="s">
        <v>142</v>
      </c>
      <c r="E50" s="168" t="s">
        <v>143</v>
      </c>
      <c r="F50" s="170" t="s">
        <v>287</v>
      </c>
      <c r="G50" s="146"/>
      <c r="H50" s="60"/>
      <c r="I50" s="60"/>
      <c r="J50" s="136"/>
      <c r="K50" s="136"/>
    </row>
    <row r="51" customFormat="false" ht="15" hidden="false" customHeight="false" outlineLevel="0" collapsed="false">
      <c r="A51" s="60" t="s">
        <v>15</v>
      </c>
      <c r="B51" s="60" t="s">
        <v>144</v>
      </c>
      <c r="C51" s="66" t="n">
        <f aca="false">C49+7</f>
        <v>42897</v>
      </c>
      <c r="D51" s="42" t="s">
        <v>142</v>
      </c>
      <c r="E51" s="168" t="s">
        <v>143</v>
      </c>
      <c r="F51" s="170" t="s">
        <v>287</v>
      </c>
      <c r="G51" s="146"/>
      <c r="H51" s="146"/>
      <c r="I51" s="146"/>
    </row>
    <row r="52" customFormat="false" ht="15" hidden="false" customHeight="false" outlineLevel="0" collapsed="false">
      <c r="A52" s="60" t="s">
        <v>9</v>
      </c>
      <c r="B52" s="60" t="s">
        <v>448</v>
      </c>
      <c r="C52" s="66" t="n">
        <f aca="false">C50+7</f>
        <v>42903</v>
      </c>
      <c r="D52" s="42" t="s">
        <v>142</v>
      </c>
      <c r="E52" s="168" t="s">
        <v>143</v>
      </c>
      <c r="F52" s="170" t="s">
        <v>287</v>
      </c>
      <c r="G52" s="146"/>
      <c r="H52" s="60"/>
      <c r="I52" s="60"/>
    </row>
  </sheetData>
  <mergeCells count="4">
    <mergeCell ref="A8:I8"/>
    <mergeCell ref="A29:I29"/>
    <mergeCell ref="A32:I32"/>
    <mergeCell ref="A39:I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5.28"/>
    <col collapsed="false" customWidth="true" hidden="false" outlineLevel="0" max="3" min="3" style="0" width="7.71"/>
    <col collapsed="false" customWidth="true" hidden="false" outlineLevel="0" max="4" min="4" style="0" width="8.71"/>
    <col collapsed="false" customWidth="true" hidden="false" outlineLevel="0" max="5" min="5" style="0" width="49.71"/>
    <col collapsed="false" customWidth="true" hidden="false" outlineLevel="0" max="6" min="6" style="0" width="21.28"/>
    <col collapsed="false" customWidth="true" hidden="false" outlineLevel="0" max="7" min="7" style="0" width="18.14"/>
    <col collapsed="false" customWidth="true" hidden="false" outlineLevel="0" max="8" min="8" style="0" width="8.71"/>
    <col collapsed="false" customWidth="true" hidden="false" outlineLevel="0" max="9" min="9" style="0" width="31.71"/>
    <col collapsed="false" customWidth="true" hidden="false" outlineLevel="0" max="1025" min="10" style="0" width="8.7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69" t="s">
        <v>5</v>
      </c>
      <c r="G1" s="169" t="s">
        <v>6</v>
      </c>
      <c r="H1" s="169" t="s">
        <v>7</v>
      </c>
      <c r="I1" s="169" t="s">
        <v>145</v>
      </c>
      <c r="J1" s="3" t="s">
        <v>146</v>
      </c>
      <c r="K1" s="163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42770</v>
      </c>
      <c r="D2" s="42" t="s">
        <v>151</v>
      </c>
      <c r="E2" s="42" t="s">
        <v>430</v>
      </c>
      <c r="F2" s="170" t="s">
        <v>407</v>
      </c>
      <c r="G2" s="146"/>
      <c r="H2" s="146"/>
      <c r="I2" s="60" t="s">
        <v>66</v>
      </c>
      <c r="J2" s="63" t="s">
        <v>14</v>
      </c>
      <c r="K2" s="98" t="n">
        <f aca="false">COUNTIFS($F$2:$F$60, 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42771</v>
      </c>
      <c r="D3" s="42" t="s">
        <v>151</v>
      </c>
      <c r="E3" s="42" t="s">
        <v>430</v>
      </c>
      <c r="F3" s="170" t="s">
        <v>407</v>
      </c>
      <c r="G3" s="146"/>
      <c r="H3" s="60"/>
      <c r="I3" s="85"/>
      <c r="J3" s="63" t="s">
        <v>19</v>
      </c>
      <c r="K3" s="98" t="n">
        <f aca="false">COUNTIFS($F$2:$F$60, "Dr. Sridhar Pappu")</f>
        <v>2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42777</v>
      </c>
      <c r="D4" s="42" t="s">
        <v>151</v>
      </c>
      <c r="E4" s="42" t="s">
        <v>430</v>
      </c>
      <c r="F4" s="170" t="s">
        <v>407</v>
      </c>
      <c r="G4" s="60" t="str">
        <f aca="false">CONCATENATE("(",B2," Topics",")"," ",D2)</f>
        <v>(Day 1 Topics) CSE 7315c</v>
      </c>
      <c r="H4" s="60"/>
      <c r="I4" s="85"/>
      <c r="J4" s="63" t="s">
        <v>155</v>
      </c>
      <c r="K4" s="98" t="n">
        <f aca="false">COUNTIFS($F$2:$F$60, "Dr. Surya Kompalli")</f>
        <v>5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42778</v>
      </c>
      <c r="D5" s="42" t="s">
        <v>151</v>
      </c>
      <c r="E5" s="42" t="s">
        <v>430</v>
      </c>
      <c r="F5" s="170" t="s">
        <v>407</v>
      </c>
      <c r="G5" s="60" t="str">
        <f aca="false">CONCATENATE("(",B3," Topics",")"," ",D3)</f>
        <v>(Day 2 Topics) CSE 7315c</v>
      </c>
      <c r="H5" s="60"/>
      <c r="I5" s="60" t="s">
        <v>66</v>
      </c>
      <c r="J5" s="63" t="s">
        <v>13</v>
      </c>
      <c r="K5" s="98" t="n">
        <f aca="false">COUNTIFS($F$2:$F$60, "Dr. Sreerama K Murthy")</f>
        <v>1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42784</v>
      </c>
      <c r="D6" s="75" t="s">
        <v>44</v>
      </c>
      <c r="E6" s="75" t="s">
        <v>45</v>
      </c>
      <c r="F6" s="42" t="s">
        <v>287</v>
      </c>
      <c r="G6" s="60" t="str">
        <f aca="false">CONCATENATE("(",B4," Topics",")"," ",D4)</f>
        <v>(Day 3 Topics) CSE 7315c</v>
      </c>
      <c r="H6" s="60"/>
      <c r="I6" s="60" t="s">
        <v>66</v>
      </c>
      <c r="J6" s="63" t="s">
        <v>289</v>
      </c>
      <c r="K6" s="98" t="n">
        <f aca="false">COUNTIFS($F$2:$F$60, 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42785</v>
      </c>
      <c r="D7" s="42" t="s">
        <v>151</v>
      </c>
      <c r="E7" s="42" t="s">
        <v>430</v>
      </c>
      <c r="F7" s="170" t="s">
        <v>407</v>
      </c>
      <c r="G7" s="60" t="str">
        <f aca="false">CONCATENATE("(",B5," Topics",")"," ",D5)</f>
        <v>(Day 4 Topics) CSE 7315c</v>
      </c>
      <c r="H7" s="146"/>
      <c r="I7" s="60" t="s">
        <v>66</v>
      </c>
      <c r="J7" s="63" t="s">
        <v>290</v>
      </c>
      <c r="K7" s="98" t="n">
        <f aca="false">COUNTIFS($F$2:$F$60, "Dr. Manoj Chinnakotla")</f>
        <v>4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42791</v>
      </c>
      <c r="D8" s="42" t="s">
        <v>173</v>
      </c>
      <c r="E8" s="42" t="s">
        <v>52</v>
      </c>
      <c r="F8" s="170" t="s">
        <v>407</v>
      </c>
      <c r="G8" s="60" t="str">
        <f aca="false">CONCATENATE("(",B6," Topics",")"," ",D6)</f>
        <v>(Day 5 Topics) CSE 7112c</v>
      </c>
      <c r="H8" s="146"/>
      <c r="I8" s="60" t="s">
        <v>472</v>
      </c>
      <c r="J8" s="63" t="s">
        <v>293</v>
      </c>
      <c r="K8" s="98" t="n">
        <f aca="false">COUNTIFS($F$2:$F$60, "Dr. Kranthi Adusumilli")</f>
        <v>0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42792</v>
      </c>
      <c r="D9" s="42" t="s">
        <v>173</v>
      </c>
      <c r="E9" s="42" t="s">
        <v>52</v>
      </c>
      <c r="F9" s="170" t="s">
        <v>407</v>
      </c>
      <c r="G9" s="60" t="str">
        <f aca="false">CONCATENATE("(",B7," Topics",")"," ",D7)</f>
        <v>(Day 6 Topics) CSE 7315c</v>
      </c>
      <c r="H9" s="146"/>
      <c r="I9" s="60" t="s">
        <v>472</v>
      </c>
      <c r="J9" s="63" t="s">
        <v>407</v>
      </c>
      <c r="K9" s="98" t="n">
        <f aca="false">COUNTIFS($F$2:$F$60, "Dr. Anand Jayaraman")</f>
        <v>9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42798</v>
      </c>
      <c r="D10" s="42" t="s">
        <v>173</v>
      </c>
      <c r="E10" s="42" t="s">
        <v>52</v>
      </c>
      <c r="F10" s="170" t="s">
        <v>407</v>
      </c>
      <c r="G10" s="60" t="str">
        <f aca="false">CONCATENATE("(",B8," Topics",")"," ",D8)</f>
        <v>(Day 7 Topics) CSE 7202c</v>
      </c>
      <c r="H10" s="60" t="s">
        <v>66</v>
      </c>
      <c r="I10" s="60" t="s">
        <v>66</v>
      </c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42799</v>
      </c>
      <c r="D11" s="42" t="s">
        <v>173</v>
      </c>
      <c r="E11" s="42" t="s">
        <v>52</v>
      </c>
      <c r="F11" s="170" t="s">
        <v>407</v>
      </c>
      <c r="G11" s="60" t="str">
        <f aca="false">CONCATENATE("(",B9," Topics",")"," ",D9)</f>
        <v>(Day 8 Topics) CSE 7202c</v>
      </c>
      <c r="H11" s="146"/>
      <c r="I11" s="60" t="s">
        <v>472</v>
      </c>
    </row>
    <row r="12" customFormat="false" ht="15" hidden="false" customHeight="false" outlineLevel="0" collapsed="false">
      <c r="A12" s="139" t="s">
        <v>473</v>
      </c>
      <c r="B12" s="139"/>
      <c r="C12" s="139"/>
      <c r="D12" s="139"/>
      <c r="E12" s="139"/>
      <c r="F12" s="139"/>
      <c r="G12" s="139"/>
      <c r="H12" s="139"/>
      <c r="I12" s="139"/>
      <c r="J12" s="98"/>
      <c r="K12" s="98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C10+14</f>
        <v>42812</v>
      </c>
      <c r="D13" s="75" t="s">
        <v>63</v>
      </c>
      <c r="E13" s="168" t="s">
        <v>151</v>
      </c>
      <c r="F13" s="170" t="s">
        <v>287</v>
      </c>
      <c r="G13" s="60" t="s">
        <v>66</v>
      </c>
      <c r="H13" s="60" t="s">
        <v>179</v>
      </c>
      <c r="I13" s="60" t="s">
        <v>472</v>
      </c>
      <c r="J13" s="98"/>
      <c r="K13" s="128" t="n">
        <f aca="false">SUM(K2:K12)</f>
        <v>30</v>
      </c>
    </row>
    <row r="14" customFormat="false" ht="15" hidden="false" customHeight="false" outlineLevel="0" collapsed="false">
      <c r="A14" s="60" t="s">
        <v>15</v>
      </c>
      <c r="B14" s="60" t="s">
        <v>43</v>
      </c>
      <c r="C14" s="66" t="n">
        <f aca="false">C11+14</f>
        <v>42813</v>
      </c>
      <c r="D14" s="42" t="s">
        <v>194</v>
      </c>
      <c r="E14" s="42" t="s">
        <v>294</v>
      </c>
      <c r="F14" s="170" t="s">
        <v>19</v>
      </c>
      <c r="G14" s="60" t="str">
        <f aca="false">CONCATENATE("(",B11," Topics",")"," ",D11)</f>
        <v>(Day 10 Topics) CSE 7202c</v>
      </c>
      <c r="H14" s="146"/>
      <c r="I14" s="60" t="s">
        <v>111</v>
      </c>
      <c r="J14" s="136"/>
      <c r="K14" s="136"/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42819</v>
      </c>
      <c r="D15" s="75" t="s">
        <v>63</v>
      </c>
      <c r="E15" s="168" t="s">
        <v>173</v>
      </c>
      <c r="F15" s="170" t="s">
        <v>287</v>
      </c>
      <c r="G15" s="146"/>
      <c r="H15" s="60" t="s">
        <v>262</v>
      </c>
      <c r="I15" s="146"/>
      <c r="J15" s="136"/>
      <c r="K15" s="136"/>
    </row>
    <row r="16" customFormat="false" ht="15" hidden="false" customHeight="false" outlineLevel="0" collapsed="false">
      <c r="A16" s="60" t="s">
        <v>15</v>
      </c>
      <c r="B16" s="60" t="s">
        <v>50</v>
      </c>
      <c r="C16" s="66" t="n">
        <f aca="false">C14+7</f>
        <v>42820</v>
      </c>
      <c r="D16" s="42" t="s">
        <v>297</v>
      </c>
      <c r="E16" s="42" t="s">
        <v>81</v>
      </c>
      <c r="F16" s="170" t="s">
        <v>289</v>
      </c>
      <c r="G16" s="60" t="s">
        <v>66</v>
      </c>
      <c r="H16" s="146"/>
      <c r="I16" s="146"/>
      <c r="J16" s="136"/>
      <c r="K16" s="136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42826</v>
      </c>
      <c r="D17" s="42" t="s">
        <v>297</v>
      </c>
      <c r="E17" s="42" t="s">
        <v>81</v>
      </c>
      <c r="F17" s="170" t="s">
        <v>289</v>
      </c>
      <c r="G17" s="60" t="str">
        <f aca="false">CONCATENATE("(",B14," Topics",")"," ",D14)</f>
        <v>(Day 12 Topics) CSE 7405c</v>
      </c>
      <c r="H17" s="146"/>
      <c r="I17" s="67" t="s">
        <v>66</v>
      </c>
      <c r="J17" s="136"/>
      <c r="K17" s="136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42827</v>
      </c>
      <c r="D18" s="42" t="s">
        <v>297</v>
      </c>
      <c r="E18" s="42" t="s">
        <v>81</v>
      </c>
      <c r="F18" s="170" t="s">
        <v>289</v>
      </c>
      <c r="G18" s="60" t="str">
        <f aca="false">CONCATENATE("(",B16," Topics",")"," ",D16)</f>
        <v>(Day 14 Topics) CSE 7306c</v>
      </c>
      <c r="H18" s="146"/>
      <c r="I18" s="146"/>
      <c r="J18" s="136"/>
      <c r="K18" s="136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42833</v>
      </c>
      <c r="D19" s="42" t="s">
        <v>194</v>
      </c>
      <c r="E19" s="42" t="s">
        <v>294</v>
      </c>
      <c r="F19" s="170" t="s">
        <v>348</v>
      </c>
      <c r="G19" s="60" t="str">
        <f aca="false">CONCATENATE("(",B17," Topics",")"," ",D17)</f>
        <v>(Day 15 Topics) CSE 7306c</v>
      </c>
      <c r="H19" s="146"/>
      <c r="I19" s="67" t="s">
        <v>263</v>
      </c>
      <c r="J19" s="136"/>
      <c r="K19" s="136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42834</v>
      </c>
      <c r="D20" s="42" t="s">
        <v>194</v>
      </c>
      <c r="E20" s="42" t="s">
        <v>294</v>
      </c>
      <c r="F20" s="170" t="s">
        <v>348</v>
      </c>
      <c r="G20" s="60" t="str">
        <f aca="false">CONCATENATE("(",B18," Topics",")"," ",D18)</f>
        <v>(Day 16 Topics) CSE 7306c</v>
      </c>
      <c r="H20" s="146"/>
      <c r="I20" s="60" t="s">
        <v>333</v>
      </c>
      <c r="J20" s="136"/>
      <c r="K20" s="136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42840</v>
      </c>
      <c r="D21" s="42" t="s">
        <v>194</v>
      </c>
      <c r="E21" s="42" t="s">
        <v>294</v>
      </c>
      <c r="F21" s="170" t="s">
        <v>290</v>
      </c>
      <c r="G21" s="60" t="str">
        <f aca="false">CONCATENATE("(",B19," Topics",")"," ",D19)</f>
        <v>(Day 17 Topics) CSE 7405c</v>
      </c>
      <c r="H21" s="146"/>
      <c r="I21" s="174" t="s">
        <v>129</v>
      </c>
      <c r="J21" s="136"/>
      <c r="K21" s="136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42841</v>
      </c>
      <c r="D22" s="42" t="s">
        <v>297</v>
      </c>
      <c r="E22" s="42" t="s">
        <v>81</v>
      </c>
      <c r="F22" s="170" t="s">
        <v>289</v>
      </c>
      <c r="G22" s="60" t="str">
        <f aca="false">CONCATENATE("(",B20," Topics",")"," ",D20)</f>
        <v>(Day 18 Topics) CSE 7405c</v>
      </c>
      <c r="H22" s="146"/>
      <c r="I22" s="146"/>
      <c r="J22" s="136"/>
      <c r="K22" s="136"/>
    </row>
    <row r="23" customFormat="false" ht="15" hidden="false" customHeight="false" outlineLevel="0" collapsed="false">
      <c r="A23" s="60" t="s">
        <v>9</v>
      </c>
      <c r="B23" s="60" t="s">
        <v>71</v>
      </c>
      <c r="C23" s="66" t="n">
        <f aca="false">C21+7</f>
        <v>42847</v>
      </c>
      <c r="D23" s="42" t="s">
        <v>194</v>
      </c>
      <c r="E23" s="42" t="s">
        <v>294</v>
      </c>
      <c r="F23" s="170" t="s">
        <v>290</v>
      </c>
      <c r="G23" s="60" t="str">
        <f aca="false">CONCATENATE("(",B21," Topics",")"," ",D21)</f>
        <v>(Day 19 Topics) CSE 7405c</v>
      </c>
      <c r="H23" s="146"/>
      <c r="I23" s="60" t="s">
        <v>299</v>
      </c>
      <c r="J23" s="136"/>
      <c r="K23" s="136"/>
    </row>
    <row r="24" customFormat="false" ht="15" hidden="false" customHeight="false" outlineLevel="0" collapsed="false">
      <c r="A24" s="60" t="s">
        <v>15</v>
      </c>
      <c r="B24" s="60" t="s">
        <v>73</v>
      </c>
      <c r="C24" s="66" t="n">
        <f aca="false">C22+7</f>
        <v>42848</v>
      </c>
      <c r="D24" s="42" t="s">
        <v>297</v>
      </c>
      <c r="E24" s="42" t="s">
        <v>81</v>
      </c>
      <c r="F24" s="170" t="s">
        <v>289</v>
      </c>
      <c r="G24" s="60" t="str">
        <f aca="false">CONCATENATE("(",B22," Topics",")"," ",D22)</f>
        <v>(Day 20 Topics) CSE 7306c</v>
      </c>
      <c r="H24" s="146"/>
      <c r="I24" s="146"/>
      <c r="J24" s="136"/>
      <c r="K24" s="136"/>
    </row>
    <row r="25" customFormat="false" ht="15" hidden="false" customHeight="false" outlineLevel="0" collapsed="false">
      <c r="A25" s="139" t="s">
        <v>474</v>
      </c>
      <c r="B25" s="139"/>
      <c r="C25" s="139"/>
      <c r="D25" s="139"/>
      <c r="E25" s="139"/>
      <c r="F25" s="139"/>
      <c r="G25" s="139"/>
      <c r="H25" s="139"/>
      <c r="I25" s="139"/>
      <c r="J25" s="136"/>
      <c r="K25" s="136"/>
    </row>
    <row r="26" customFormat="false" ht="15" hidden="false" customHeight="false" outlineLevel="0" collapsed="false">
      <c r="A26" s="60" t="s">
        <v>9</v>
      </c>
      <c r="B26" s="60" t="s">
        <v>76</v>
      </c>
      <c r="C26" s="66" t="n">
        <f aca="false">C23+14</f>
        <v>42861</v>
      </c>
      <c r="D26" s="42" t="s">
        <v>194</v>
      </c>
      <c r="E26" s="42" t="s">
        <v>294</v>
      </c>
      <c r="F26" s="170" t="s">
        <v>290</v>
      </c>
      <c r="G26" s="60" t="str">
        <f aca="false">CONCATENATE("(",B23," Topics",")"," ",D23)</f>
        <v>(Day 21 Topics) CSE 7405c</v>
      </c>
      <c r="H26" s="146"/>
      <c r="I26" s="60" t="s">
        <v>281</v>
      </c>
      <c r="J26" s="136"/>
      <c r="K26" s="136"/>
    </row>
    <row r="27" customFormat="false" ht="15" hidden="false" customHeight="false" outlineLevel="0" collapsed="false">
      <c r="A27" s="60" t="s">
        <v>15</v>
      </c>
      <c r="B27" s="60" t="s">
        <v>79</v>
      </c>
      <c r="C27" s="66" t="n">
        <f aca="false">C24+14</f>
        <v>42862</v>
      </c>
      <c r="D27" s="42" t="s">
        <v>194</v>
      </c>
      <c r="E27" s="42" t="s">
        <v>294</v>
      </c>
      <c r="F27" s="170" t="s">
        <v>290</v>
      </c>
      <c r="G27" s="60" t="str">
        <f aca="false">CONCATENATE("(",B24," Topics",")"," ",D24)</f>
        <v>(Day 22 Topics) CSE 7306c</v>
      </c>
      <c r="H27" s="146"/>
      <c r="I27" s="60" t="s">
        <v>295</v>
      </c>
      <c r="J27" s="136"/>
      <c r="K27" s="136"/>
    </row>
    <row r="28" customFormat="false" ht="15" hidden="false" customHeight="false" outlineLevel="0" collapsed="false">
      <c r="A28" s="60" t="s">
        <v>9</v>
      </c>
      <c r="B28" s="60" t="s">
        <v>83</v>
      </c>
      <c r="C28" s="66" t="n">
        <f aca="false">C26+7</f>
        <v>42868</v>
      </c>
      <c r="D28" s="75" t="s">
        <v>63</v>
      </c>
      <c r="E28" s="168" t="s">
        <v>297</v>
      </c>
      <c r="F28" s="170" t="s">
        <v>287</v>
      </c>
      <c r="G28" s="60" t="s">
        <v>66</v>
      </c>
      <c r="H28" s="60" t="s">
        <v>452</v>
      </c>
      <c r="I28" s="60" t="s">
        <v>66</v>
      </c>
      <c r="J28" s="136"/>
      <c r="K28" s="136"/>
    </row>
    <row r="29" customFormat="false" ht="15" hidden="false" customHeight="false" outlineLevel="0" collapsed="false">
      <c r="A29" s="60" t="s">
        <v>15</v>
      </c>
      <c r="B29" s="60" t="s">
        <v>85</v>
      </c>
      <c r="C29" s="66" t="n">
        <f aca="false">C27+7</f>
        <v>42869</v>
      </c>
      <c r="D29" s="42" t="s">
        <v>453</v>
      </c>
      <c r="E29" s="42" t="s">
        <v>454</v>
      </c>
      <c r="F29" s="170" t="s">
        <v>14</v>
      </c>
      <c r="G29" s="60" t="s">
        <v>66</v>
      </c>
      <c r="H29" s="60" t="s">
        <v>66</v>
      </c>
      <c r="I29" s="171" t="s">
        <v>475</v>
      </c>
      <c r="J29" s="136"/>
      <c r="K29" s="136"/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C28+7</f>
        <v>42875</v>
      </c>
      <c r="D30" s="42" t="s">
        <v>453</v>
      </c>
      <c r="E30" s="42" t="s">
        <v>454</v>
      </c>
      <c r="F30" s="170" t="s">
        <v>14</v>
      </c>
      <c r="G30" s="60" t="s">
        <v>66</v>
      </c>
      <c r="H30" s="146"/>
      <c r="I30" s="171" t="s">
        <v>428</v>
      </c>
      <c r="J30" s="136"/>
      <c r="K30" s="136"/>
    </row>
    <row r="31" customFormat="false" ht="15" hidden="false" customHeight="false" outlineLevel="0" collapsed="false">
      <c r="A31" s="60" t="s">
        <v>15</v>
      </c>
      <c r="B31" s="60" t="s">
        <v>91</v>
      </c>
      <c r="C31" s="66" t="n">
        <f aca="false">C29+7</f>
        <v>42876</v>
      </c>
      <c r="D31" s="75" t="s">
        <v>63</v>
      </c>
      <c r="E31" s="168" t="s">
        <v>194</v>
      </c>
      <c r="F31" s="170" t="s">
        <v>287</v>
      </c>
      <c r="G31" s="60" t="s">
        <v>66</v>
      </c>
      <c r="H31" s="60" t="s">
        <v>215</v>
      </c>
      <c r="I31" s="146"/>
      <c r="J31" s="136"/>
      <c r="K31" s="136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42882</v>
      </c>
      <c r="D32" s="42" t="s">
        <v>453</v>
      </c>
      <c r="E32" s="42" t="s">
        <v>454</v>
      </c>
      <c r="F32" s="170" t="s">
        <v>14</v>
      </c>
      <c r="G32" s="60" t="str">
        <f aca="false">CONCATENATE("(",B30," Topics",")"," ",D30)</f>
        <v>(Day 27 Topics) CSE 7321c</v>
      </c>
      <c r="H32" s="146"/>
      <c r="I32" s="171" t="s">
        <v>476</v>
      </c>
      <c r="J32" s="136"/>
      <c r="K32" s="136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C31+7</f>
        <v>42883</v>
      </c>
      <c r="D33" s="42" t="s">
        <v>453</v>
      </c>
      <c r="E33" s="42" t="s">
        <v>454</v>
      </c>
      <c r="F33" s="170" t="s">
        <v>14</v>
      </c>
      <c r="G33" s="60" t="s">
        <v>66</v>
      </c>
      <c r="H33" s="146"/>
      <c r="I33" s="171" t="s">
        <v>418</v>
      </c>
      <c r="J33" s="136"/>
      <c r="K33" s="136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42889</v>
      </c>
      <c r="D34" s="42" t="s">
        <v>453</v>
      </c>
      <c r="E34" s="42" t="s">
        <v>454</v>
      </c>
      <c r="F34" s="170" t="s">
        <v>13</v>
      </c>
      <c r="G34" s="60" t="str">
        <f aca="false">CONCATENATE("(",B32," Topics",")"," ",D32)</f>
        <v>(Day 29 Topics) CSE 7321c</v>
      </c>
      <c r="H34" s="146"/>
      <c r="I34" s="171" t="s">
        <v>477</v>
      </c>
      <c r="J34" s="136"/>
      <c r="K34" s="136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42890</v>
      </c>
      <c r="D35" s="42" t="s">
        <v>442</v>
      </c>
      <c r="E35" s="42" t="s">
        <v>443</v>
      </c>
      <c r="F35" s="170" t="s">
        <v>155</v>
      </c>
      <c r="G35" s="60" t="str">
        <f aca="false">CONCATENATE("(",B33," Topics",")"," ",D33)</f>
        <v>(Day 30 Topics) CSE 7321c</v>
      </c>
      <c r="H35" s="60" t="s">
        <v>66</v>
      </c>
      <c r="I35" s="60" t="s">
        <v>66</v>
      </c>
      <c r="J35" s="136"/>
      <c r="K35" s="136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42896</v>
      </c>
      <c r="D36" s="42" t="s">
        <v>442</v>
      </c>
      <c r="E36" s="42" t="s">
        <v>443</v>
      </c>
      <c r="F36" s="170" t="s">
        <v>155</v>
      </c>
      <c r="G36" s="60" t="str">
        <f aca="false">CONCATENATE("(",B34," Topics",")"," ",D34)</f>
        <v>(Day 31 Topics) CSE 7321c</v>
      </c>
      <c r="H36" s="60" t="s">
        <v>66</v>
      </c>
      <c r="I36" s="85"/>
      <c r="J36" s="136"/>
      <c r="K36" s="136"/>
    </row>
    <row r="37" customFormat="false" ht="15" hidden="false" customHeight="false" outlineLevel="0" collapsed="false">
      <c r="A37" s="60" t="s">
        <v>15</v>
      </c>
      <c r="B37" s="60" t="s">
        <v>112</v>
      </c>
      <c r="C37" s="66" t="n">
        <f aca="false">C35+7</f>
        <v>42897</v>
      </c>
      <c r="D37" s="75" t="s">
        <v>63</v>
      </c>
      <c r="E37" s="168" t="s">
        <v>453</v>
      </c>
      <c r="F37" s="170" t="s">
        <v>287</v>
      </c>
      <c r="G37" s="60" t="s">
        <v>66</v>
      </c>
      <c r="H37" s="60" t="s">
        <v>459</v>
      </c>
      <c r="I37" s="60" t="s">
        <v>66</v>
      </c>
      <c r="J37" s="136"/>
      <c r="K37" s="136"/>
    </row>
    <row r="38" customFormat="false" ht="15" hidden="false" customHeight="false" outlineLevel="0" collapsed="false">
      <c r="A38" s="139" t="s">
        <v>478</v>
      </c>
      <c r="B38" s="139"/>
      <c r="C38" s="139"/>
      <c r="D38" s="139"/>
      <c r="E38" s="139"/>
      <c r="F38" s="139"/>
      <c r="G38" s="139"/>
      <c r="H38" s="139"/>
      <c r="I38" s="139"/>
      <c r="J38" s="136"/>
      <c r="K38" s="136"/>
    </row>
    <row r="39" customFormat="false" ht="15" hidden="false" customHeight="false" outlineLevel="0" collapsed="false">
      <c r="A39" s="60" t="s">
        <v>9</v>
      </c>
      <c r="B39" s="60" t="s">
        <v>116</v>
      </c>
      <c r="C39" s="66" t="n">
        <f aca="false">C36+14</f>
        <v>42910</v>
      </c>
      <c r="D39" s="42" t="s">
        <v>366</v>
      </c>
      <c r="E39" s="42" t="s">
        <v>390</v>
      </c>
      <c r="F39" s="42" t="s">
        <v>19</v>
      </c>
      <c r="G39" s="60" t="str">
        <f aca="false">CONCATENATE("(",B35," Topics",")"," ",D36)</f>
        <v>(Day 32 Topics) CSE 7322c</v>
      </c>
      <c r="H39" s="146"/>
      <c r="I39" s="146"/>
      <c r="J39" s="136"/>
      <c r="K39" s="136"/>
    </row>
    <row r="40" customFormat="false" ht="15" hidden="false" customHeight="false" outlineLevel="0" collapsed="false">
      <c r="A40" s="60" t="s">
        <v>15</v>
      </c>
      <c r="B40" s="60" t="s">
        <v>119</v>
      </c>
      <c r="C40" s="66" t="n">
        <f aca="false">C37+14</f>
        <v>42911</v>
      </c>
      <c r="D40" s="42" t="s">
        <v>442</v>
      </c>
      <c r="E40" s="42" t="s">
        <v>443</v>
      </c>
      <c r="F40" s="170" t="s">
        <v>155</v>
      </c>
      <c r="G40" s="60" t="str">
        <f aca="false">CONCATENATE("(",B36," Topics",")"," ",D36)</f>
        <v>(Day 33 Topics) CSE 7322c</v>
      </c>
      <c r="H40" s="146"/>
      <c r="I40" s="85" t="s">
        <v>66</v>
      </c>
      <c r="J40" s="136"/>
      <c r="K40" s="136"/>
    </row>
    <row r="41" customFormat="false" ht="15" hidden="false" customHeight="false" outlineLevel="0" collapsed="false">
      <c r="A41" s="60" t="s">
        <v>9</v>
      </c>
      <c r="B41" s="60" t="s">
        <v>122</v>
      </c>
      <c r="C41" s="66" t="n">
        <f aca="false">C39+7</f>
        <v>42917</v>
      </c>
      <c r="D41" s="42" t="s">
        <v>442</v>
      </c>
      <c r="E41" s="42" t="s">
        <v>443</v>
      </c>
      <c r="F41" s="170" t="s">
        <v>155</v>
      </c>
      <c r="G41" s="60" t="str">
        <f aca="false">CONCATENATE("(",B39," Topics",")"," ",D39)</f>
        <v>(Day 35 Topics) CSE 7120c</v>
      </c>
      <c r="H41" s="60"/>
      <c r="I41" s="85" t="s">
        <v>66</v>
      </c>
      <c r="J41" s="136"/>
      <c r="K41" s="136"/>
    </row>
    <row r="42" customFormat="false" ht="15" hidden="false" customHeight="false" outlineLevel="0" collapsed="false">
      <c r="A42" s="60" t="s">
        <v>15</v>
      </c>
      <c r="B42" s="60" t="s">
        <v>124</v>
      </c>
      <c r="C42" s="66" t="n">
        <f aca="false">C40+7</f>
        <v>42918</v>
      </c>
      <c r="D42" s="42" t="s">
        <v>442</v>
      </c>
      <c r="E42" s="42" t="s">
        <v>443</v>
      </c>
      <c r="F42" s="170" t="s">
        <v>155</v>
      </c>
      <c r="G42" s="60" t="str">
        <f aca="false">CONCATENATE("(",B40," Topics",")"," ",D40)</f>
        <v>(Day 36 Topics) CSE 7322c</v>
      </c>
      <c r="H42" s="146"/>
      <c r="I42" s="85" t="s">
        <v>66</v>
      </c>
      <c r="J42" s="136"/>
      <c r="K42" s="136"/>
    </row>
    <row r="43" customFormat="false" ht="15" hidden="false" customHeight="false" outlineLevel="0" collapsed="false">
      <c r="A43" s="60" t="s">
        <v>9</v>
      </c>
      <c r="B43" s="60" t="s">
        <v>127</v>
      </c>
      <c r="C43" s="66" t="n">
        <f aca="false">C41+7</f>
        <v>42924</v>
      </c>
      <c r="D43" s="42" t="s">
        <v>442</v>
      </c>
      <c r="E43" s="42" t="s">
        <v>446</v>
      </c>
      <c r="F43" s="170" t="s">
        <v>287</v>
      </c>
      <c r="G43" s="60" t="str">
        <f aca="false">CONCATENATE("(",B41," Topics",")"," ",D41)</f>
        <v>(Day 37 Topics) CSE 7322c</v>
      </c>
      <c r="H43" s="154"/>
      <c r="I43" s="154" t="s">
        <v>66</v>
      </c>
      <c r="J43" s="136"/>
      <c r="K43" s="136"/>
    </row>
    <row r="44" customFormat="false" ht="15" hidden="false" customHeight="false" outlineLevel="0" collapsed="false">
      <c r="A44" s="60" t="s">
        <v>15</v>
      </c>
      <c r="B44" s="60" t="s">
        <v>130</v>
      </c>
      <c r="C44" s="66" t="n">
        <f aca="false">C42+7</f>
        <v>42925</v>
      </c>
      <c r="D44" s="42" t="s">
        <v>445</v>
      </c>
      <c r="E44" s="42" t="s">
        <v>446</v>
      </c>
      <c r="F44" s="170" t="s">
        <v>287</v>
      </c>
      <c r="G44" s="60" t="str">
        <f aca="false">CONCATENATE("(",B42," Topics",")"," ",D42)</f>
        <v>(Day 38 Topics) CSE 7322c</v>
      </c>
      <c r="H44" s="85"/>
      <c r="I44" s="85" t="s">
        <v>66</v>
      </c>
      <c r="J44" s="136"/>
      <c r="K44" s="136"/>
    </row>
    <row r="45" customFormat="false" ht="15" hidden="false" customHeight="false" outlineLevel="0" collapsed="false">
      <c r="A45" s="60" t="s">
        <v>9</v>
      </c>
      <c r="B45" s="60" t="s">
        <v>132</v>
      </c>
      <c r="C45" s="66" t="n">
        <f aca="false">C43+7</f>
        <v>42931</v>
      </c>
      <c r="D45" s="42" t="s">
        <v>445</v>
      </c>
      <c r="E45" s="42" t="s">
        <v>446</v>
      </c>
      <c r="F45" s="170" t="s">
        <v>287</v>
      </c>
      <c r="G45" s="60"/>
      <c r="H45" s="146"/>
      <c r="I45" s="60" t="s">
        <v>479</v>
      </c>
      <c r="J45" s="136"/>
      <c r="K45" s="136"/>
    </row>
    <row r="46" customFormat="false" ht="15" hidden="false" customHeight="false" outlineLevel="0" collapsed="false">
      <c r="A46" s="60" t="s">
        <v>15</v>
      </c>
      <c r="B46" s="60" t="s">
        <v>135</v>
      </c>
      <c r="C46" s="66" t="n">
        <f aca="false">C44+7</f>
        <v>42932</v>
      </c>
      <c r="D46" s="42" t="s">
        <v>445</v>
      </c>
      <c r="E46" s="42" t="s">
        <v>446</v>
      </c>
      <c r="F46" s="170" t="s">
        <v>287</v>
      </c>
      <c r="G46" s="60" t="s">
        <v>66</v>
      </c>
      <c r="H46" s="146"/>
      <c r="I46" s="60" t="s">
        <v>66</v>
      </c>
      <c r="J46" s="136"/>
      <c r="K46" s="136"/>
    </row>
    <row r="47" customFormat="false" ht="15" hidden="false" customHeight="false" outlineLevel="0" collapsed="false">
      <c r="A47" s="60" t="s">
        <v>9</v>
      </c>
      <c r="B47" s="60" t="s">
        <v>136</v>
      </c>
      <c r="C47" s="66" t="n">
        <f aca="false">C45+7</f>
        <v>42938</v>
      </c>
      <c r="D47" s="42" t="s">
        <v>445</v>
      </c>
      <c r="E47" s="42" t="s">
        <v>446</v>
      </c>
      <c r="F47" s="170" t="s">
        <v>287</v>
      </c>
      <c r="G47" s="60" t="s">
        <v>66</v>
      </c>
      <c r="H47" s="146"/>
      <c r="I47" s="60" t="s">
        <v>66</v>
      </c>
      <c r="J47" s="136"/>
      <c r="K47" s="136"/>
    </row>
    <row r="48" customFormat="false" ht="15" hidden="false" customHeight="false" outlineLevel="0" collapsed="false">
      <c r="A48" s="60" t="s">
        <v>15</v>
      </c>
      <c r="B48" s="60" t="s">
        <v>139</v>
      </c>
      <c r="C48" s="66" t="n">
        <f aca="false">C46+7</f>
        <v>42939</v>
      </c>
      <c r="D48" s="42" t="s">
        <v>445</v>
      </c>
      <c r="E48" s="42" t="s">
        <v>446</v>
      </c>
      <c r="F48" s="170" t="s">
        <v>287</v>
      </c>
      <c r="G48" s="60" t="s">
        <v>66</v>
      </c>
      <c r="H48" s="60" t="s">
        <v>447</v>
      </c>
      <c r="I48" s="60"/>
      <c r="J48" s="136"/>
      <c r="K48" s="136"/>
    </row>
    <row r="49" customFormat="false" ht="15" hidden="false" customHeight="false" outlineLevel="0" collapsed="false">
      <c r="A49" s="60" t="s">
        <v>9</v>
      </c>
      <c r="B49" s="60" t="s">
        <v>141</v>
      </c>
      <c r="C49" s="66" t="n">
        <f aca="false">C47+7</f>
        <v>42945</v>
      </c>
      <c r="D49" s="42" t="s">
        <v>142</v>
      </c>
      <c r="E49" s="168" t="s">
        <v>143</v>
      </c>
      <c r="F49" s="170" t="s">
        <v>287</v>
      </c>
      <c r="G49" s="146"/>
      <c r="H49" s="60"/>
      <c r="I49" s="60"/>
      <c r="J49" s="136"/>
      <c r="K49" s="136"/>
    </row>
    <row r="50" customFormat="false" ht="15" hidden="false" customHeight="false" outlineLevel="0" collapsed="false">
      <c r="A50" s="60" t="s">
        <v>15</v>
      </c>
      <c r="B50" s="60" t="s">
        <v>144</v>
      </c>
      <c r="C50" s="66" t="n">
        <f aca="false">C48+7</f>
        <v>42946</v>
      </c>
      <c r="D50" s="42" t="s">
        <v>142</v>
      </c>
      <c r="E50" s="168" t="s">
        <v>143</v>
      </c>
      <c r="F50" s="170" t="s">
        <v>287</v>
      </c>
      <c r="G50" s="146"/>
      <c r="H50" s="146"/>
      <c r="I50" s="146"/>
    </row>
    <row r="51" customFormat="false" ht="15" hidden="false" customHeight="false" outlineLevel="0" collapsed="false">
      <c r="A51" s="60" t="s">
        <v>9</v>
      </c>
      <c r="B51" s="60" t="s">
        <v>448</v>
      </c>
      <c r="C51" s="66" t="n">
        <f aca="false">C49+7</f>
        <v>42952</v>
      </c>
      <c r="D51" s="42" t="s">
        <v>142</v>
      </c>
      <c r="E51" s="168" t="s">
        <v>143</v>
      </c>
      <c r="F51" s="170" t="s">
        <v>287</v>
      </c>
      <c r="G51" s="146"/>
      <c r="H51" s="60"/>
      <c r="I51" s="60"/>
    </row>
  </sheetData>
  <mergeCells count="3">
    <mergeCell ref="A12:I12"/>
    <mergeCell ref="A25:I25"/>
    <mergeCell ref="A38: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9.14"/>
    <col collapsed="false" customWidth="true" hidden="false" outlineLevel="0" max="2" min="2" style="175" width="6"/>
    <col collapsed="false" customWidth="true" hidden="false" outlineLevel="0" max="3" min="3" style="175" width="8.43"/>
    <col collapsed="false" customWidth="true" hidden="false" outlineLevel="0" max="4" min="4" style="175" width="8.14"/>
    <col collapsed="false" customWidth="true" hidden="false" outlineLevel="0" max="5" min="5" style="175" width="47.14"/>
    <col collapsed="false" customWidth="true" hidden="false" outlineLevel="0" max="6" min="6" style="175" width="20"/>
    <col collapsed="false" customWidth="true" hidden="false" outlineLevel="0" max="7" min="7" style="175" width="19.43"/>
    <col collapsed="false" customWidth="true" hidden="false" outlineLevel="0" max="8" min="8" style="175" width="8.57"/>
    <col collapsed="false" customWidth="true" hidden="false" outlineLevel="0" max="9" min="9" style="175" width="58.15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6</v>
      </c>
      <c r="H1" s="177" t="s">
        <v>7</v>
      </c>
      <c r="I1" s="177" t="s">
        <v>145</v>
      </c>
      <c r="J1" s="176" t="s">
        <v>146</v>
      </c>
      <c r="K1" s="178" t="s">
        <v>286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42819</v>
      </c>
      <c r="D2" s="181" t="s">
        <v>151</v>
      </c>
      <c r="E2" s="181" t="s">
        <v>430</v>
      </c>
      <c r="F2" s="182" t="s">
        <v>19</v>
      </c>
      <c r="G2" s="183"/>
      <c r="H2" s="183"/>
      <c r="I2" s="179" t="s">
        <v>66</v>
      </c>
      <c r="J2" s="184" t="s">
        <v>14</v>
      </c>
      <c r="K2" s="185" t="n">
        <f aca="false">COUNTIFS($F$2:$F$60, "Dr. Dakshinamurthy V Kolluru")</f>
        <v>6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42820</v>
      </c>
      <c r="D3" s="186" t="s">
        <v>44</v>
      </c>
      <c r="E3" s="186" t="s">
        <v>45</v>
      </c>
      <c r="F3" s="181" t="s">
        <v>287</v>
      </c>
      <c r="G3" s="183"/>
      <c r="H3" s="179"/>
      <c r="I3" s="187"/>
      <c r="J3" s="184" t="s">
        <v>19</v>
      </c>
      <c r="K3" s="185" t="n">
        <f aca="false">COUNTIFS($F$2:$F$60, "Dr. Sridhar Pappu")</f>
        <v>10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42826</v>
      </c>
      <c r="D4" s="181" t="s">
        <v>151</v>
      </c>
      <c r="E4" s="181" t="s">
        <v>430</v>
      </c>
      <c r="F4" s="182" t="s">
        <v>19</v>
      </c>
      <c r="G4" s="179" t="str">
        <f aca="false">CONCATENATE("(",B2," Topics",")"," ",D2)</f>
        <v>(Day 1 Topics) CSE 7315c</v>
      </c>
      <c r="H4" s="179"/>
      <c r="I4" s="187"/>
      <c r="J4" s="184" t="s">
        <v>480</v>
      </c>
      <c r="K4" s="185" t="n">
        <f aca="false">COUNTIFS($F$2:$F$60, "Dr. Prasad Vittala")</f>
        <v>0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42827</v>
      </c>
      <c r="D5" s="181" t="s">
        <v>151</v>
      </c>
      <c r="E5" s="181" t="s">
        <v>430</v>
      </c>
      <c r="F5" s="182" t="s">
        <v>19</v>
      </c>
      <c r="G5" s="179" t="str">
        <f aca="false">CONCATENATE("(",B3," Topics",")"," ",D3)</f>
        <v>(Day 2 Topics) CSE 7112c</v>
      </c>
      <c r="H5" s="179"/>
      <c r="I5" s="179" t="s">
        <v>66</v>
      </c>
      <c r="J5" s="184" t="s">
        <v>13</v>
      </c>
      <c r="K5" s="185" t="n">
        <f aca="false">COUNTIFS($F$2:$F$60, "Dr. Sreerama K Murthy")</f>
        <v>10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42833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7315c</v>
      </c>
      <c r="H6" s="179"/>
      <c r="I6" s="179" t="s">
        <v>66</v>
      </c>
      <c r="J6" s="184" t="s">
        <v>481</v>
      </c>
      <c r="K6" s="185" t="n">
        <f aca="false">COUNTIFS($F$2:$F$60, "Dr. Praphul Chandra")</f>
        <v>3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42834</v>
      </c>
      <c r="D7" s="181" t="s">
        <v>151</v>
      </c>
      <c r="E7" s="181" t="s">
        <v>430</v>
      </c>
      <c r="F7" s="182" t="s">
        <v>19</v>
      </c>
      <c r="G7" s="179" t="str">
        <f aca="false">CONCATENATE("(",B5," Topics",")"," ",D5)</f>
        <v>(Day 4 Topics) CSE 7315c</v>
      </c>
      <c r="H7" s="179"/>
      <c r="I7" s="179" t="s">
        <v>66</v>
      </c>
      <c r="J7" s="184" t="s">
        <v>369</v>
      </c>
      <c r="K7" s="185" t="n">
        <f aca="false">COUNTIFS($F$2:$F$60, "Dr. Abhinanda Sarkar")</f>
        <v>0</v>
      </c>
    </row>
    <row r="8" customFormat="false" ht="15" hidden="false" customHeight="false" outlineLevel="0" collapsed="false">
      <c r="A8" s="188" t="s">
        <v>482</v>
      </c>
      <c r="B8" s="188"/>
      <c r="C8" s="188"/>
      <c r="D8" s="188"/>
      <c r="E8" s="188"/>
      <c r="F8" s="188"/>
      <c r="G8" s="188"/>
      <c r="H8" s="188"/>
      <c r="I8" s="188"/>
      <c r="K8" s="175" t="n">
        <f aca="false">SUM(K2:K7)</f>
        <v>29</v>
      </c>
    </row>
    <row r="9" customFormat="false" ht="15" hidden="false" customHeight="false" outlineLevel="0" collapsed="false">
      <c r="A9" s="179" t="s">
        <v>9</v>
      </c>
      <c r="B9" s="179" t="s">
        <v>31</v>
      </c>
      <c r="C9" s="180" t="n">
        <f aca="false">C6+14</f>
        <v>42847</v>
      </c>
      <c r="D9" s="181" t="s">
        <v>194</v>
      </c>
      <c r="E9" s="181" t="s">
        <v>294</v>
      </c>
      <c r="F9" s="182" t="s">
        <v>481</v>
      </c>
      <c r="G9" s="179" t="str">
        <f aca="false">CONCATENATE("(",B7," Topics",")"," ",D7)</f>
        <v>(Day 6 Topics) CSE 7315c</v>
      </c>
      <c r="H9" s="179" t="s">
        <v>66</v>
      </c>
      <c r="I9" s="179" t="s">
        <v>483</v>
      </c>
    </row>
    <row r="10" customFormat="false" ht="15" hidden="false" customHeight="false" outlineLevel="0" collapsed="false">
      <c r="A10" s="179" t="s">
        <v>15</v>
      </c>
      <c r="B10" s="179" t="s">
        <v>33</v>
      </c>
      <c r="C10" s="180" t="n">
        <f aca="false">C7+14</f>
        <v>42848</v>
      </c>
      <c r="D10" s="181" t="s">
        <v>194</v>
      </c>
      <c r="E10" s="181" t="s">
        <v>294</v>
      </c>
      <c r="F10" s="182" t="s">
        <v>481</v>
      </c>
      <c r="G10" s="179" t="s">
        <v>66</v>
      </c>
      <c r="H10" s="183"/>
      <c r="I10" s="179" t="s">
        <v>111</v>
      </c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C9+7</f>
        <v>42854</v>
      </c>
      <c r="D11" s="181" t="s">
        <v>173</v>
      </c>
      <c r="E11" s="181" t="s">
        <v>52</v>
      </c>
      <c r="F11" s="182" t="s">
        <v>19</v>
      </c>
      <c r="G11" s="179" t="str">
        <f aca="false">CONCATENATE("(",B9," Topics",")"," ",D9)</f>
        <v>(Day 7 Topics) CSE 7405c</v>
      </c>
      <c r="H11" s="183"/>
      <c r="I11" s="179" t="s">
        <v>472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C10+7</f>
        <v>42855</v>
      </c>
      <c r="D12" s="181" t="s">
        <v>173</v>
      </c>
      <c r="E12" s="181" t="s">
        <v>52</v>
      </c>
      <c r="F12" s="182" t="s">
        <v>19</v>
      </c>
      <c r="G12" s="179" t="str">
        <f aca="false">CONCATENATE("(",B10," Topics",")"," ",D10)</f>
        <v>(Day 8 Topics) CSE 7405c</v>
      </c>
      <c r="H12" s="183"/>
      <c r="I12" s="179" t="s">
        <v>472</v>
      </c>
      <c r="J12" s="185"/>
      <c r="K12" s="185"/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42861</v>
      </c>
      <c r="D13" s="186" t="s">
        <v>63</v>
      </c>
      <c r="E13" s="189" t="s">
        <v>151</v>
      </c>
      <c r="F13" s="182" t="s">
        <v>287</v>
      </c>
      <c r="G13" s="179" t="s">
        <v>66</v>
      </c>
      <c r="H13" s="179" t="s">
        <v>179</v>
      </c>
      <c r="I13" s="179" t="s">
        <v>66</v>
      </c>
      <c r="J13" s="190"/>
      <c r="K13" s="190"/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42862</v>
      </c>
      <c r="D14" s="181" t="s">
        <v>194</v>
      </c>
      <c r="E14" s="181" t="s">
        <v>294</v>
      </c>
      <c r="F14" s="182" t="s">
        <v>481</v>
      </c>
      <c r="G14" s="179" t="str">
        <f aca="false">CONCATENATE("(",B12," Topics",")"," ",D12)</f>
        <v>(Day 10 Topics) CSE 7202c</v>
      </c>
      <c r="H14" s="183"/>
      <c r="I14" s="191" t="s">
        <v>263</v>
      </c>
      <c r="K14" s="190"/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42868</v>
      </c>
      <c r="D15" s="181" t="s">
        <v>173</v>
      </c>
      <c r="E15" s="181" t="s">
        <v>52</v>
      </c>
      <c r="F15" s="182" t="s">
        <v>19</v>
      </c>
      <c r="G15" s="179" t="s">
        <v>66</v>
      </c>
      <c r="H15" s="179" t="s">
        <v>66</v>
      </c>
      <c r="I15" s="179" t="s">
        <v>472</v>
      </c>
      <c r="K15" s="190"/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42869</v>
      </c>
      <c r="D16" s="181" t="s">
        <v>173</v>
      </c>
      <c r="E16" s="181" t="s">
        <v>52</v>
      </c>
      <c r="F16" s="182" t="s">
        <v>19</v>
      </c>
      <c r="G16" s="179" t="str">
        <f aca="false">CONCATENATE("(",B14," Topics",")"," ",D14)</f>
        <v>(Day 12 Topics) CSE 7405c</v>
      </c>
      <c r="H16" s="183"/>
      <c r="I16" s="179" t="s">
        <v>472</v>
      </c>
      <c r="K16" s="190"/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42875</v>
      </c>
      <c r="D17" s="181" t="s">
        <v>194</v>
      </c>
      <c r="E17" s="181" t="s">
        <v>294</v>
      </c>
      <c r="F17" s="182" t="s">
        <v>484</v>
      </c>
      <c r="G17" s="179" t="str">
        <f aca="false">CONCATENATE("(",B15," Topics",")"," ",D15)</f>
        <v>(Day 13 Topics) CSE 7202c</v>
      </c>
      <c r="H17" s="183"/>
      <c r="I17" s="179" t="s">
        <v>485</v>
      </c>
      <c r="K17" s="190"/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42876</v>
      </c>
      <c r="D18" s="186" t="s">
        <v>63</v>
      </c>
      <c r="E18" s="189" t="s">
        <v>173</v>
      </c>
      <c r="F18" s="182" t="s">
        <v>287</v>
      </c>
      <c r="G18" s="179" t="s">
        <v>66</v>
      </c>
      <c r="H18" s="179" t="s">
        <v>262</v>
      </c>
      <c r="I18" s="179" t="s">
        <v>66</v>
      </c>
      <c r="K18" s="190"/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42882</v>
      </c>
      <c r="D19" s="181" t="s">
        <v>366</v>
      </c>
      <c r="E19" s="181" t="s">
        <v>390</v>
      </c>
      <c r="F19" s="181" t="s">
        <v>19</v>
      </c>
      <c r="G19" s="179" t="str">
        <f aca="false">CONCATENATE("(",B17," Topics",")"," ",D17)</f>
        <v>(Day 15 Topics) CSE 7405c</v>
      </c>
      <c r="H19" s="179" t="s">
        <v>66</v>
      </c>
      <c r="I19" s="183"/>
      <c r="K19" s="190"/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42883</v>
      </c>
      <c r="D20" s="181" t="s">
        <v>194</v>
      </c>
      <c r="E20" s="181" t="s">
        <v>294</v>
      </c>
      <c r="F20" s="182" t="s">
        <v>484</v>
      </c>
      <c r="G20" s="179" t="s">
        <v>66</v>
      </c>
      <c r="H20" s="183"/>
      <c r="I20" s="179" t="s">
        <v>281</v>
      </c>
      <c r="K20" s="190"/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42889</v>
      </c>
      <c r="D21" s="181" t="s">
        <v>453</v>
      </c>
      <c r="E21" s="181" t="s">
        <v>454</v>
      </c>
      <c r="F21" s="182" t="s">
        <v>14</v>
      </c>
      <c r="G21" s="179" t="str">
        <f aca="false">CONCATENATE("(",B19," Topics",")"," ",D19)</f>
        <v>(Day 17 Topics) CSE 7120c</v>
      </c>
      <c r="H21" s="183"/>
      <c r="I21" s="192" t="s">
        <v>418</v>
      </c>
      <c r="K21" s="190"/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42890</v>
      </c>
      <c r="D22" s="181" t="s">
        <v>453</v>
      </c>
      <c r="E22" s="181" t="s">
        <v>454</v>
      </c>
      <c r="F22" s="182" t="s">
        <v>14</v>
      </c>
      <c r="G22" s="179" t="str">
        <f aca="false">CONCATENATE("(",B20," Topics",")"," ",D20)</f>
        <v>(Day 18 Topics) CSE 7405c</v>
      </c>
      <c r="H22" s="183"/>
      <c r="I22" s="192" t="s">
        <v>486</v>
      </c>
      <c r="K22" s="190"/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42896</v>
      </c>
      <c r="D23" s="181" t="s">
        <v>194</v>
      </c>
      <c r="E23" s="181" t="s">
        <v>294</v>
      </c>
      <c r="F23" s="182" t="s">
        <v>14</v>
      </c>
      <c r="G23" s="179" t="str">
        <f aca="false">CONCATENATE("(",B21," Topics",")"," ",D21)</f>
        <v>(Day 19 Topics) CSE 7321c</v>
      </c>
      <c r="H23" s="183"/>
      <c r="I23" s="179" t="s">
        <v>299</v>
      </c>
      <c r="K23" s="190"/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42897</v>
      </c>
      <c r="D24" s="181" t="s">
        <v>194</v>
      </c>
      <c r="E24" s="181" t="s">
        <v>294</v>
      </c>
      <c r="F24" s="182" t="s">
        <v>14</v>
      </c>
      <c r="G24" s="179" t="s">
        <v>66</v>
      </c>
      <c r="H24" s="183"/>
      <c r="I24" s="192" t="s">
        <v>487</v>
      </c>
      <c r="K24" s="190"/>
    </row>
    <row r="25" customFormat="false" ht="15" hidden="false" customHeight="false" outlineLevel="0" collapsed="false">
      <c r="A25" s="188" t="s">
        <v>488</v>
      </c>
      <c r="B25" s="188"/>
      <c r="C25" s="188"/>
      <c r="D25" s="188"/>
      <c r="E25" s="188"/>
      <c r="F25" s="188"/>
      <c r="G25" s="188"/>
      <c r="H25" s="188"/>
      <c r="I25" s="188"/>
      <c r="J25" s="190"/>
      <c r="K25" s="190"/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C23+14</f>
        <v>42910</v>
      </c>
      <c r="D26" s="181" t="s">
        <v>453</v>
      </c>
      <c r="E26" s="181" t="s">
        <v>454</v>
      </c>
      <c r="F26" s="182" t="s">
        <v>14</v>
      </c>
      <c r="G26" s="179" t="str">
        <f aca="false">CONCATENATE("(",B22," Topics",")"," ",D22)</f>
        <v>(Day 20 Topics) CSE 7321c</v>
      </c>
      <c r="H26" s="183"/>
      <c r="I26" s="179" t="s">
        <v>333</v>
      </c>
      <c r="K26" s="190"/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C24+14</f>
        <v>42911</v>
      </c>
      <c r="D27" s="181" t="s">
        <v>453</v>
      </c>
      <c r="E27" s="181" t="s">
        <v>454</v>
      </c>
      <c r="F27" s="182" t="s">
        <v>14</v>
      </c>
      <c r="G27" s="179" t="str">
        <f aca="false">CONCATENATE("(",B23," Topics",")"," ",D23)</f>
        <v>(Day 21 Topics) CSE 7405c</v>
      </c>
      <c r="H27" s="179" t="s">
        <v>66</v>
      </c>
      <c r="I27" s="179" t="s">
        <v>475</v>
      </c>
      <c r="J27" s="190"/>
      <c r="K27" s="190"/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C26+7</f>
        <v>42917</v>
      </c>
      <c r="D28" s="181" t="s">
        <v>297</v>
      </c>
      <c r="E28" s="181" t="s">
        <v>81</v>
      </c>
      <c r="F28" s="182" t="s">
        <v>13</v>
      </c>
      <c r="G28" s="179" t="str">
        <f aca="false">CONCATENATE("(",B26," Topics",")"," ",D26)</f>
        <v>(Day 23 Topics) CSE 7321c</v>
      </c>
      <c r="H28" s="179" t="s">
        <v>66</v>
      </c>
      <c r="I28" s="179" t="s">
        <v>66</v>
      </c>
      <c r="J28" s="190"/>
      <c r="K28" s="190"/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C27+7</f>
        <v>42918</v>
      </c>
      <c r="D29" s="181" t="s">
        <v>453</v>
      </c>
      <c r="E29" s="181" t="s">
        <v>454</v>
      </c>
      <c r="F29" s="182" t="s">
        <v>348</v>
      </c>
      <c r="G29" s="179" t="str">
        <f aca="false">CONCATENATE("(",B27," Topics",")"," ",D27)</f>
        <v>(Day 24 Topics) CSE 7321c</v>
      </c>
      <c r="H29" s="179" t="s">
        <v>66</v>
      </c>
      <c r="I29" s="179" t="s">
        <v>428</v>
      </c>
      <c r="J29" s="190"/>
      <c r="K29" s="190"/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42924</v>
      </c>
      <c r="D30" s="181" t="s">
        <v>297</v>
      </c>
      <c r="E30" s="181" t="s">
        <v>81</v>
      </c>
      <c r="F30" s="182" t="s">
        <v>13</v>
      </c>
      <c r="G30" s="179" t="str">
        <f aca="false">CONCATENATE("(",B28," Topics",")"," ",D28)</f>
        <v>(Day 25 Topics) CSE 7306c</v>
      </c>
      <c r="H30" s="183"/>
      <c r="I30" s="192" t="s">
        <v>66</v>
      </c>
      <c r="J30" s="190"/>
      <c r="K30" s="190"/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42925</v>
      </c>
      <c r="D31" s="181" t="s">
        <v>297</v>
      </c>
      <c r="E31" s="181" t="s">
        <v>81</v>
      </c>
      <c r="F31" s="182" t="s">
        <v>13</v>
      </c>
      <c r="G31" s="179" t="str">
        <f aca="false">CONCATENATE("(",B29," Topics",")"," ",D29)</f>
        <v>(Day 26 Topics) CSE 7321c</v>
      </c>
      <c r="H31" s="179" t="s">
        <v>66</v>
      </c>
      <c r="I31" s="192" t="s">
        <v>66</v>
      </c>
      <c r="J31" s="190"/>
      <c r="K31" s="190"/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42931</v>
      </c>
      <c r="D32" s="186" t="s">
        <v>63</v>
      </c>
      <c r="E32" s="189" t="s">
        <v>194</v>
      </c>
      <c r="F32" s="182" t="s">
        <v>287</v>
      </c>
      <c r="G32" s="192" t="s">
        <v>66</v>
      </c>
      <c r="H32" s="179" t="s">
        <v>377</v>
      </c>
      <c r="I32" s="192" t="s">
        <v>66</v>
      </c>
      <c r="J32" s="190"/>
      <c r="K32" s="190"/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42932</v>
      </c>
      <c r="D33" s="181" t="s">
        <v>297</v>
      </c>
      <c r="E33" s="181" t="s">
        <v>81</v>
      </c>
      <c r="F33" s="182" t="s">
        <v>13</v>
      </c>
      <c r="G33" s="179" t="str">
        <f aca="false">CONCATENATE("(",B30," Topics",")"," ",D30)</f>
        <v>(Day 27 Topics) CSE 7306c</v>
      </c>
      <c r="H33" s="183"/>
      <c r="I33" s="192" t="s">
        <v>66</v>
      </c>
      <c r="J33" s="190"/>
      <c r="K33" s="190"/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42938</v>
      </c>
      <c r="D34" s="186" t="s">
        <v>63</v>
      </c>
      <c r="E34" s="189" t="s">
        <v>453</v>
      </c>
      <c r="F34" s="182" t="s">
        <v>287</v>
      </c>
      <c r="G34" s="179" t="s">
        <v>66</v>
      </c>
      <c r="H34" s="179" t="s">
        <v>489</v>
      </c>
      <c r="I34" s="192" t="s">
        <v>66</v>
      </c>
      <c r="J34" s="190"/>
      <c r="K34" s="190"/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42939</v>
      </c>
      <c r="D35" s="181" t="s">
        <v>297</v>
      </c>
      <c r="E35" s="181" t="s">
        <v>81</v>
      </c>
      <c r="F35" s="182" t="s">
        <v>13</v>
      </c>
      <c r="G35" s="179" t="str">
        <f aca="false">CONCATENATE("(",B31," Topics",")"," ",D31)</f>
        <v>(Day 28 Topics) CSE 7306c</v>
      </c>
      <c r="H35" s="179" t="s">
        <v>66</v>
      </c>
      <c r="I35" s="187"/>
      <c r="J35" s="190"/>
      <c r="K35" s="190"/>
    </row>
    <row r="36" customFormat="false" ht="15" hidden="false" customHeight="false" outlineLevel="0" collapsed="false">
      <c r="A36" s="188" t="s">
        <v>490</v>
      </c>
      <c r="B36" s="188"/>
      <c r="C36" s="188"/>
      <c r="D36" s="188"/>
      <c r="E36" s="188"/>
      <c r="F36" s="188"/>
      <c r="G36" s="188"/>
      <c r="H36" s="188"/>
      <c r="I36" s="188"/>
      <c r="J36" s="190"/>
      <c r="K36" s="190"/>
    </row>
    <row r="37" customFormat="false" ht="15" hidden="false" customHeight="false" outlineLevel="0" collapsed="false">
      <c r="A37" s="179" t="s">
        <v>9</v>
      </c>
      <c r="B37" s="179" t="s">
        <v>109</v>
      </c>
      <c r="C37" s="180" t="n">
        <f aca="false">C34+14</f>
        <v>42952</v>
      </c>
      <c r="D37" s="181" t="s">
        <v>442</v>
      </c>
      <c r="E37" s="181" t="s">
        <v>443</v>
      </c>
      <c r="F37" s="181" t="s">
        <v>13</v>
      </c>
      <c r="G37" s="179" t="s">
        <v>66</v>
      </c>
      <c r="H37" s="179" t="s">
        <v>66</v>
      </c>
      <c r="I37" s="187"/>
      <c r="J37" s="190"/>
      <c r="K37" s="190"/>
    </row>
    <row r="38" customFormat="false" ht="15" hidden="false" customHeight="false" outlineLevel="0" collapsed="false">
      <c r="A38" s="179" t="s">
        <v>15</v>
      </c>
      <c r="B38" s="179" t="s">
        <v>112</v>
      </c>
      <c r="C38" s="180" t="n">
        <f aca="false">C35+14</f>
        <v>42953</v>
      </c>
      <c r="D38" s="181" t="s">
        <v>442</v>
      </c>
      <c r="E38" s="181" t="s">
        <v>443</v>
      </c>
      <c r="F38" s="181" t="s">
        <v>13</v>
      </c>
      <c r="G38" s="179" t="s">
        <v>66</v>
      </c>
      <c r="H38" s="179" t="s">
        <v>66</v>
      </c>
      <c r="I38" s="187"/>
      <c r="J38" s="190"/>
      <c r="K38" s="190"/>
    </row>
    <row r="39" customFormat="false" ht="15" hidden="false" customHeight="false" outlineLevel="0" collapsed="false">
      <c r="A39" s="179" t="s">
        <v>9</v>
      </c>
      <c r="B39" s="179" t="s">
        <v>116</v>
      </c>
      <c r="C39" s="180" t="n">
        <f aca="false">C37+7</f>
        <v>42959</v>
      </c>
      <c r="D39" s="186" t="s">
        <v>63</v>
      </c>
      <c r="E39" s="189" t="s">
        <v>297</v>
      </c>
      <c r="F39" s="181" t="s">
        <v>287</v>
      </c>
      <c r="G39" s="179" t="s">
        <v>66</v>
      </c>
      <c r="H39" s="179" t="s">
        <v>400</v>
      </c>
      <c r="I39" s="183"/>
      <c r="J39" s="190"/>
      <c r="K39" s="190"/>
    </row>
    <row r="40" customFormat="false" ht="15" hidden="false" customHeight="false" outlineLevel="0" collapsed="false">
      <c r="A40" s="179" t="s">
        <v>15</v>
      </c>
      <c r="B40" s="179" t="s">
        <v>119</v>
      </c>
      <c r="C40" s="180" t="n">
        <f aca="false">C38+7</f>
        <v>42960</v>
      </c>
      <c r="D40" s="181" t="s">
        <v>442</v>
      </c>
      <c r="E40" s="181" t="s">
        <v>443</v>
      </c>
      <c r="F40" s="181" t="s">
        <v>13</v>
      </c>
      <c r="G40" s="179" t="str">
        <f aca="false">CONCATENATE("(",B37," Topics",")"," ",D37)</f>
        <v>(Day 33 Topics) CSE 7322c</v>
      </c>
      <c r="H40" s="183"/>
      <c r="I40" s="187" t="s">
        <v>66</v>
      </c>
      <c r="J40" s="190"/>
      <c r="K40" s="190"/>
    </row>
    <row r="41" customFormat="false" ht="15" hidden="false" customHeight="false" outlineLevel="0" collapsed="false">
      <c r="A41" s="179" t="s">
        <v>9</v>
      </c>
      <c r="B41" s="179" t="s">
        <v>122</v>
      </c>
      <c r="C41" s="180" t="n">
        <f aca="false">C39+7</f>
        <v>42966</v>
      </c>
      <c r="D41" s="181" t="s">
        <v>442</v>
      </c>
      <c r="E41" s="181" t="s">
        <v>443</v>
      </c>
      <c r="F41" s="181" t="s">
        <v>13</v>
      </c>
      <c r="G41" s="179" t="str">
        <f aca="false">CONCATENATE("(",B38," Topics",")"," ",D38)</f>
        <v>(Day 34 Topics) CSE 7322c</v>
      </c>
      <c r="H41" s="179"/>
      <c r="I41" s="187" t="s">
        <v>66</v>
      </c>
      <c r="J41" s="190"/>
      <c r="K41" s="190"/>
    </row>
    <row r="42" customFormat="false" ht="15" hidden="false" customHeight="false" outlineLevel="0" collapsed="false">
      <c r="A42" s="179" t="s">
        <v>15</v>
      </c>
      <c r="B42" s="179" t="s">
        <v>124</v>
      </c>
      <c r="C42" s="180" t="n">
        <f aca="false">C40+7</f>
        <v>42967</v>
      </c>
      <c r="D42" s="181" t="s">
        <v>442</v>
      </c>
      <c r="E42" s="181" t="s">
        <v>443</v>
      </c>
      <c r="F42" s="181" t="s">
        <v>13</v>
      </c>
      <c r="G42" s="179" t="str">
        <f aca="false">CONCATENATE("(",B40," Topics",")"," ",D40)</f>
        <v>(Day 36 Topics) CSE 7322c</v>
      </c>
      <c r="H42" s="183"/>
      <c r="I42" s="187" t="s">
        <v>66</v>
      </c>
      <c r="J42" s="190"/>
      <c r="K42" s="190"/>
    </row>
    <row r="43" customFormat="false" ht="15" hidden="false" customHeight="false" outlineLevel="0" collapsed="false">
      <c r="A43" s="179" t="s">
        <v>9</v>
      </c>
      <c r="B43" s="179" t="s">
        <v>127</v>
      </c>
      <c r="C43" s="180" t="n">
        <f aca="false">C41+7</f>
        <v>42973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37 Topics) CSE 7322c</v>
      </c>
      <c r="H43" s="179" t="s">
        <v>66</v>
      </c>
      <c r="I43" s="193" t="s">
        <v>66</v>
      </c>
      <c r="J43" s="190"/>
      <c r="K43" s="190"/>
    </row>
    <row r="44" customFormat="false" ht="15" hidden="false" customHeight="false" outlineLevel="0" collapsed="false">
      <c r="A44" s="179" t="s">
        <v>15</v>
      </c>
      <c r="B44" s="179" t="s">
        <v>130</v>
      </c>
      <c r="C44" s="180" t="n">
        <f aca="false">C42+7</f>
        <v>42974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38 Topics) CSE 7322c</v>
      </c>
      <c r="H44" s="187"/>
      <c r="I44" s="187" t="s">
        <v>66</v>
      </c>
      <c r="J44" s="190"/>
      <c r="K44" s="190"/>
    </row>
    <row r="45" customFormat="false" ht="15" hidden="false" customHeight="false" outlineLevel="0" collapsed="false">
      <c r="A45" s="179" t="s">
        <v>9</v>
      </c>
      <c r="B45" s="179" t="s">
        <v>132</v>
      </c>
      <c r="C45" s="180" t="n">
        <f aca="false">C43+7</f>
        <v>42980</v>
      </c>
      <c r="D45" s="181" t="s">
        <v>442</v>
      </c>
      <c r="E45" s="181" t="s">
        <v>443</v>
      </c>
      <c r="F45" s="181" t="s">
        <v>155</v>
      </c>
      <c r="G45" s="179" t="s">
        <v>66</v>
      </c>
      <c r="H45" s="183"/>
      <c r="I45" s="179" t="s">
        <v>66</v>
      </c>
      <c r="J45" s="190"/>
      <c r="K45" s="190"/>
    </row>
    <row r="46" customFormat="false" ht="15" hidden="false" customHeight="false" outlineLevel="0" collapsed="false">
      <c r="A46" s="179" t="s">
        <v>15</v>
      </c>
      <c r="B46" s="179" t="s">
        <v>135</v>
      </c>
      <c r="C46" s="180" t="n">
        <f aca="false">C44+7</f>
        <v>42981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83"/>
      <c r="I46" s="179" t="s">
        <v>66</v>
      </c>
      <c r="J46" s="190"/>
      <c r="K46" s="190"/>
    </row>
    <row r="47" customFormat="false" ht="15" hidden="false" customHeight="false" outlineLevel="0" collapsed="false">
      <c r="A47" s="179" t="s">
        <v>9</v>
      </c>
      <c r="B47" s="179" t="s">
        <v>136</v>
      </c>
      <c r="C47" s="180" t="n">
        <f aca="false">C45+7</f>
        <v>42987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83"/>
      <c r="I47" s="191" t="s">
        <v>491</v>
      </c>
      <c r="J47" s="190"/>
      <c r="K47" s="190"/>
    </row>
    <row r="48" customFormat="false" ht="15" hidden="false" customHeight="false" outlineLevel="0" collapsed="false">
      <c r="A48" s="179" t="s">
        <v>15</v>
      </c>
      <c r="B48" s="179" t="s">
        <v>139</v>
      </c>
      <c r="C48" s="180" t="n">
        <f aca="false">C46+7</f>
        <v>42988</v>
      </c>
      <c r="D48" s="181" t="s">
        <v>445</v>
      </c>
      <c r="E48" s="181" t="s">
        <v>446</v>
      </c>
      <c r="F48" s="182" t="s">
        <v>287</v>
      </c>
      <c r="G48" s="179" t="s">
        <v>66</v>
      </c>
      <c r="H48" s="179" t="s">
        <v>447</v>
      </c>
      <c r="I48" s="179"/>
      <c r="J48" s="190"/>
      <c r="K48" s="190"/>
    </row>
    <row r="49" customFormat="false" ht="15" hidden="false" customHeight="false" outlineLevel="0" collapsed="false">
      <c r="A49" s="179" t="s">
        <v>9</v>
      </c>
      <c r="B49" s="179" t="s">
        <v>141</v>
      </c>
      <c r="C49" s="180" t="n">
        <f aca="false">C47+7</f>
        <v>42994</v>
      </c>
      <c r="D49" s="181" t="s">
        <v>142</v>
      </c>
      <c r="E49" s="189" t="s">
        <v>143</v>
      </c>
      <c r="F49" s="182" t="s">
        <v>287</v>
      </c>
      <c r="G49" s="183"/>
      <c r="H49" s="179"/>
      <c r="I49" s="179"/>
    </row>
    <row r="50" customFormat="false" ht="15" hidden="false" customHeight="false" outlineLevel="0" collapsed="false">
      <c r="A50" s="179" t="s">
        <v>15</v>
      </c>
      <c r="B50" s="179" t="s">
        <v>144</v>
      </c>
      <c r="C50" s="180" t="n">
        <f aca="false">C48+7</f>
        <v>42995</v>
      </c>
      <c r="D50" s="181" t="s">
        <v>142</v>
      </c>
      <c r="E50" s="189" t="s">
        <v>143</v>
      </c>
      <c r="F50" s="182" t="s">
        <v>287</v>
      </c>
      <c r="G50" s="183"/>
      <c r="H50" s="183"/>
      <c r="I50" s="183"/>
    </row>
    <row r="51" customFormat="false" ht="15" hidden="false" customHeight="false" outlineLevel="0" collapsed="false">
      <c r="A51" s="179" t="s">
        <v>9</v>
      </c>
      <c r="B51" s="179" t="s">
        <v>448</v>
      </c>
      <c r="C51" s="180" t="n">
        <f aca="false">C49+7</f>
        <v>43001</v>
      </c>
      <c r="D51" s="181" t="s">
        <v>142</v>
      </c>
      <c r="E51" s="189" t="s">
        <v>143</v>
      </c>
      <c r="F51" s="182" t="s">
        <v>287</v>
      </c>
      <c r="G51" s="183"/>
      <c r="H51" s="179"/>
      <c r="I51" s="179"/>
    </row>
  </sheetData>
  <mergeCells count="3">
    <mergeCell ref="A8:I8"/>
    <mergeCell ref="A25:I25"/>
    <mergeCell ref="A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6"/>
    <col collapsed="false" customWidth="true" hidden="false" outlineLevel="0" max="3" min="3" style="1" width="8.71"/>
    <col collapsed="false" customWidth="true" hidden="false" outlineLevel="0" max="4" min="4" style="1" width="8.14"/>
    <col collapsed="false" customWidth="true" hidden="false" outlineLevel="0" max="5" min="5" style="1" width="57.28"/>
    <col collapsed="false" customWidth="true" hidden="false" outlineLevel="0" max="6" min="6" style="1" width="24.15"/>
    <col collapsed="false" customWidth="true" hidden="false" outlineLevel="0" max="7" min="7" style="1" width="19.57"/>
    <col collapsed="false" customWidth="true" hidden="false" outlineLevel="0" max="8" min="8" style="1" width="8.57"/>
    <col collapsed="false" customWidth="true" hidden="false" outlineLevel="0" max="9" min="9" style="1" width="95.57"/>
    <col collapsed="false" customWidth="true" hidden="false" outlineLevel="0" max="10" min="10" style="1" width="24.15"/>
    <col collapsed="false" customWidth="true" hidden="false" outlineLevel="0" max="1025" min="11" style="1" width="8.8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145</v>
      </c>
      <c r="J1" s="4" t="s">
        <v>146</v>
      </c>
    </row>
    <row r="2" customFormat="false" ht="15" hidden="false" customHeight="false" outlineLevel="0" collapsed="false">
      <c r="A2" s="8" t="s">
        <v>9</v>
      </c>
      <c r="B2" s="8" t="s">
        <v>10</v>
      </c>
      <c r="C2" s="40" t="n">
        <v>42049</v>
      </c>
      <c r="D2" s="8" t="s">
        <v>36</v>
      </c>
      <c r="E2" s="8" t="s">
        <v>37</v>
      </c>
      <c r="F2" s="8" t="s">
        <v>14</v>
      </c>
      <c r="G2" s="19"/>
      <c r="H2" s="19"/>
      <c r="I2" s="19" t="s">
        <v>147</v>
      </c>
      <c r="J2" s="8" t="s">
        <v>14</v>
      </c>
    </row>
    <row r="3" customFormat="false" ht="15" hidden="false" customHeight="false" outlineLevel="0" collapsed="false">
      <c r="A3" s="11" t="s">
        <v>15</v>
      </c>
      <c r="B3" s="11" t="s">
        <v>16</v>
      </c>
      <c r="C3" s="41" t="n">
        <f aca="false">C2+1</f>
        <v>42050</v>
      </c>
      <c r="D3" s="11" t="s">
        <v>148</v>
      </c>
      <c r="E3" s="11" t="s">
        <v>12</v>
      </c>
      <c r="F3" s="11" t="s">
        <v>13</v>
      </c>
      <c r="G3" s="19"/>
      <c r="H3" s="19"/>
      <c r="I3" s="19"/>
      <c r="J3" s="11" t="s">
        <v>13</v>
      </c>
    </row>
    <row r="4" customFormat="false" ht="15" hidden="false" customHeight="false" outlineLevel="0" collapsed="false">
      <c r="A4" s="42" t="s">
        <v>9</v>
      </c>
      <c r="B4" s="42" t="s">
        <v>20</v>
      </c>
      <c r="C4" s="40" t="n">
        <f aca="false">C2+7</f>
        <v>42056</v>
      </c>
      <c r="D4" s="8" t="s">
        <v>36</v>
      </c>
      <c r="E4" s="8" t="s">
        <v>37</v>
      </c>
      <c r="F4" s="8" t="s">
        <v>14</v>
      </c>
      <c r="G4" s="19" t="s">
        <v>149</v>
      </c>
      <c r="H4" s="19"/>
      <c r="I4" s="19" t="s">
        <v>147</v>
      </c>
      <c r="J4" s="12" t="s">
        <v>19</v>
      </c>
    </row>
    <row r="5" customFormat="false" ht="15" hidden="false" customHeight="false" outlineLevel="0" collapsed="false">
      <c r="A5" s="11" t="s">
        <v>15</v>
      </c>
      <c r="B5" s="11" t="s">
        <v>22</v>
      </c>
      <c r="C5" s="41" t="n">
        <f aca="false">C3+7</f>
        <v>42057</v>
      </c>
      <c r="D5" s="11" t="s">
        <v>148</v>
      </c>
      <c r="E5" s="11" t="s">
        <v>12</v>
      </c>
      <c r="F5" s="11" t="s">
        <v>13</v>
      </c>
      <c r="G5" s="19" t="s">
        <v>150</v>
      </c>
      <c r="H5" s="19"/>
      <c r="I5" s="19"/>
      <c r="J5" s="43" t="s">
        <v>24</v>
      </c>
    </row>
    <row r="6" customFormat="false" ht="15" hidden="false" customHeight="false" outlineLevel="0" collapsed="false">
      <c r="A6" s="42" t="s">
        <v>9</v>
      </c>
      <c r="B6" s="42" t="s">
        <v>25</v>
      </c>
      <c r="C6" s="40" t="n">
        <f aca="false">C4+7</f>
        <v>42063</v>
      </c>
      <c r="D6" s="42" t="s">
        <v>151</v>
      </c>
      <c r="E6" s="42" t="s">
        <v>152</v>
      </c>
      <c r="F6" s="8" t="s">
        <v>14</v>
      </c>
      <c r="G6" s="19" t="s">
        <v>153</v>
      </c>
      <c r="H6" s="19"/>
      <c r="I6" s="44" t="s">
        <v>154</v>
      </c>
      <c r="J6" s="45" t="s">
        <v>155</v>
      </c>
    </row>
    <row r="7" customFormat="false" ht="15" hidden="false" customHeight="false" outlineLevel="0" collapsed="false">
      <c r="A7" s="11" t="s">
        <v>15</v>
      </c>
      <c r="B7" s="11" t="s">
        <v>27</v>
      </c>
      <c r="C7" s="41" t="n">
        <f aca="false">C5+7</f>
        <v>42064</v>
      </c>
      <c r="D7" s="11" t="s">
        <v>148</v>
      </c>
      <c r="E7" s="11" t="s">
        <v>12</v>
      </c>
      <c r="F7" s="11" t="s">
        <v>13</v>
      </c>
      <c r="G7" s="19" t="s">
        <v>156</v>
      </c>
      <c r="H7" s="19"/>
      <c r="I7" s="19"/>
      <c r="J7" s="14"/>
    </row>
    <row r="8" customFormat="false" ht="15" hidden="false" customHeight="false" outlineLevel="0" collapsed="false">
      <c r="A8" s="12" t="s">
        <v>9</v>
      </c>
      <c r="B8" s="12" t="s">
        <v>31</v>
      </c>
      <c r="C8" s="46" t="n">
        <f aca="false">C6+7</f>
        <v>42070</v>
      </c>
      <c r="D8" s="12" t="s">
        <v>151</v>
      </c>
      <c r="E8" s="12" t="s">
        <v>152</v>
      </c>
      <c r="F8" s="12" t="s">
        <v>19</v>
      </c>
      <c r="G8" s="19" t="s">
        <v>157</v>
      </c>
      <c r="H8" s="19"/>
      <c r="I8" s="19" t="s">
        <v>158</v>
      </c>
      <c r="J8" s="16"/>
    </row>
    <row r="9" customFormat="false" ht="15" hidden="false" customHeight="false" outlineLevel="0" collapsed="false">
      <c r="A9" s="11" t="s">
        <v>15</v>
      </c>
      <c r="B9" s="11" t="s">
        <v>33</v>
      </c>
      <c r="C9" s="41" t="n">
        <f aca="false">C7+7</f>
        <v>42071</v>
      </c>
      <c r="D9" s="11" t="s">
        <v>148</v>
      </c>
      <c r="E9" s="11" t="s">
        <v>12</v>
      </c>
      <c r="F9" s="11" t="s">
        <v>13</v>
      </c>
      <c r="G9" s="19" t="s">
        <v>159</v>
      </c>
      <c r="H9" s="14"/>
      <c r="I9" s="16"/>
      <c r="J9" s="16"/>
    </row>
    <row r="10" customFormat="false" ht="15" hidden="false" customHeight="false" outlineLevel="0" collapsed="false">
      <c r="A10" s="12" t="s">
        <v>9</v>
      </c>
      <c r="B10" s="12" t="s">
        <v>35</v>
      </c>
      <c r="C10" s="46" t="n">
        <f aca="false">C8+7</f>
        <v>42077</v>
      </c>
      <c r="D10" s="12" t="s">
        <v>151</v>
      </c>
      <c r="E10" s="12" t="s">
        <v>152</v>
      </c>
      <c r="F10" s="12" t="s">
        <v>19</v>
      </c>
      <c r="G10" s="19" t="s">
        <v>160</v>
      </c>
      <c r="H10" s="16"/>
      <c r="I10" s="19" t="s">
        <v>161</v>
      </c>
      <c r="J10" s="16"/>
    </row>
    <row r="11" customFormat="false" ht="15" hidden="false" customHeight="false" outlineLevel="0" collapsed="false">
      <c r="A11" s="47" t="s">
        <v>15</v>
      </c>
      <c r="B11" s="47" t="s">
        <v>39</v>
      </c>
      <c r="C11" s="48" t="n">
        <f aca="false">C9+7</f>
        <v>42078</v>
      </c>
      <c r="D11" s="49" t="s">
        <v>63</v>
      </c>
      <c r="E11" s="49" t="s">
        <v>162</v>
      </c>
      <c r="F11" s="48"/>
      <c r="G11" s="19" t="s">
        <v>163</v>
      </c>
      <c r="H11" s="16"/>
      <c r="I11" s="16"/>
      <c r="J11" s="19"/>
    </row>
    <row r="12" customFormat="false" ht="15" hidden="false" customHeight="false" outlineLevel="0" collapsed="false">
      <c r="A12" s="50" t="s">
        <v>164</v>
      </c>
      <c r="B12" s="50"/>
      <c r="C12" s="50"/>
      <c r="D12" s="50"/>
      <c r="E12" s="50"/>
      <c r="F12" s="50"/>
      <c r="G12" s="50"/>
      <c r="H12" s="50"/>
      <c r="I12" s="50"/>
      <c r="J12" s="50"/>
    </row>
    <row r="13" customFormat="false" ht="15" hidden="false" customHeight="false" outlineLevel="0" collapsed="false">
      <c r="A13" s="12" t="s">
        <v>9</v>
      </c>
      <c r="B13" s="12" t="s">
        <v>41</v>
      </c>
      <c r="C13" s="46" t="n">
        <f aca="false">C10+14</f>
        <v>42091</v>
      </c>
      <c r="D13" s="12" t="s">
        <v>151</v>
      </c>
      <c r="E13" s="12" t="s">
        <v>152</v>
      </c>
      <c r="F13" s="12" t="s">
        <v>19</v>
      </c>
      <c r="G13" s="19" t="s">
        <v>165</v>
      </c>
      <c r="H13" s="19"/>
      <c r="I13" s="51" t="s">
        <v>166</v>
      </c>
      <c r="J13" s="16"/>
    </row>
    <row r="14" customFormat="false" ht="15" hidden="false" customHeight="false" outlineLevel="0" collapsed="false">
      <c r="A14" s="11" t="s">
        <v>15</v>
      </c>
      <c r="B14" s="11" t="s">
        <v>43</v>
      </c>
      <c r="C14" s="41" t="n">
        <f aca="false">C11+14</f>
        <v>42092</v>
      </c>
      <c r="D14" s="11" t="s">
        <v>148</v>
      </c>
      <c r="E14" s="11" t="s">
        <v>12</v>
      </c>
      <c r="F14" s="11" t="s">
        <v>13</v>
      </c>
      <c r="G14" s="16"/>
      <c r="H14" s="16"/>
      <c r="I14" s="16"/>
      <c r="J14" s="16"/>
    </row>
    <row r="15" customFormat="false" ht="15" hidden="false" customHeight="false" outlineLevel="0" collapsed="false">
      <c r="A15" s="12" t="s">
        <v>9</v>
      </c>
      <c r="B15" s="12" t="s">
        <v>48</v>
      </c>
      <c r="C15" s="46" t="n">
        <f aca="false">C13+7</f>
        <v>42098</v>
      </c>
      <c r="D15" s="12" t="s">
        <v>151</v>
      </c>
      <c r="E15" s="12" t="s">
        <v>152</v>
      </c>
      <c r="F15" s="12" t="s">
        <v>19</v>
      </c>
      <c r="G15" s="19" t="s">
        <v>167</v>
      </c>
      <c r="H15" s="16"/>
      <c r="I15" s="19" t="s">
        <v>168</v>
      </c>
      <c r="J15" s="16"/>
    </row>
    <row r="16" customFormat="false" ht="15" hidden="false" customHeight="false" outlineLevel="0" collapsed="false">
      <c r="A16" s="11" t="s">
        <v>15</v>
      </c>
      <c r="B16" s="11" t="s">
        <v>50</v>
      </c>
      <c r="C16" s="41" t="n">
        <f aca="false">C14+7</f>
        <v>42099</v>
      </c>
      <c r="D16" s="11" t="s">
        <v>148</v>
      </c>
      <c r="E16" s="11" t="s">
        <v>12</v>
      </c>
      <c r="F16" s="11" t="s">
        <v>13</v>
      </c>
      <c r="G16" s="19" t="s">
        <v>169</v>
      </c>
      <c r="H16" s="19"/>
      <c r="I16" s="19"/>
      <c r="J16" s="21"/>
    </row>
    <row r="17" customFormat="false" ht="15" hidden="false" customHeight="false" outlineLevel="0" collapsed="false">
      <c r="A17" s="11" t="s">
        <v>9</v>
      </c>
      <c r="B17" s="11" t="s">
        <v>55</v>
      </c>
      <c r="C17" s="41" t="n">
        <f aca="false">C15+7</f>
        <v>42105</v>
      </c>
      <c r="D17" s="11" t="s">
        <v>148</v>
      </c>
      <c r="E17" s="11" t="s">
        <v>12</v>
      </c>
      <c r="F17" s="11" t="s">
        <v>13</v>
      </c>
      <c r="G17" s="19" t="s">
        <v>170</v>
      </c>
      <c r="H17" s="21"/>
      <c r="I17" s="19"/>
      <c r="J17" s="16"/>
    </row>
    <row r="18" customFormat="false" ht="15" hidden="false" customHeight="false" outlineLevel="0" collapsed="false">
      <c r="A18" s="42" t="s">
        <v>15</v>
      </c>
      <c r="B18" s="42" t="s">
        <v>57</v>
      </c>
      <c r="C18" s="40" t="n">
        <f aca="false">C16+7</f>
        <v>42106</v>
      </c>
      <c r="D18" s="42" t="s">
        <v>44</v>
      </c>
      <c r="E18" s="8" t="s">
        <v>45</v>
      </c>
      <c r="F18" s="8" t="s">
        <v>14</v>
      </c>
      <c r="G18" s="19" t="s">
        <v>171</v>
      </c>
      <c r="H18" s="52"/>
      <c r="I18" s="19" t="s">
        <v>172</v>
      </c>
      <c r="J18" s="16"/>
    </row>
    <row r="19" customFormat="false" ht="15" hidden="false" customHeight="false" outlineLevel="0" collapsed="false">
      <c r="A19" s="12" t="s">
        <v>9</v>
      </c>
      <c r="B19" s="12" t="s">
        <v>60</v>
      </c>
      <c r="C19" s="46" t="n">
        <f aca="false">C17+7</f>
        <v>42112</v>
      </c>
      <c r="D19" s="12" t="s">
        <v>173</v>
      </c>
      <c r="E19" s="12" t="s">
        <v>52</v>
      </c>
      <c r="F19" s="12" t="s">
        <v>19</v>
      </c>
      <c r="G19" s="19" t="s">
        <v>174</v>
      </c>
      <c r="H19" s="19"/>
      <c r="I19" s="44" t="s">
        <v>175</v>
      </c>
      <c r="J19" s="16"/>
    </row>
    <row r="20" customFormat="false" ht="15" hidden="false" customHeight="false" outlineLevel="0" collapsed="false">
      <c r="A20" s="11" t="s">
        <v>15</v>
      </c>
      <c r="B20" s="11" t="s">
        <v>62</v>
      </c>
      <c r="C20" s="41" t="n">
        <f aca="false">C18+7</f>
        <v>42113</v>
      </c>
      <c r="D20" s="11" t="s">
        <v>148</v>
      </c>
      <c r="E20" s="11" t="s">
        <v>12</v>
      </c>
      <c r="F20" s="11" t="s">
        <v>13</v>
      </c>
      <c r="G20" s="19" t="s">
        <v>176</v>
      </c>
      <c r="H20" s="19"/>
      <c r="I20" s="14"/>
      <c r="J20" s="16"/>
    </row>
    <row r="21" customFormat="false" ht="15" hidden="false" customHeight="false" outlineLevel="0" collapsed="false">
      <c r="A21" s="47" t="s">
        <v>9</v>
      </c>
      <c r="B21" s="47" t="s">
        <v>65</v>
      </c>
      <c r="C21" s="53" t="n">
        <f aca="false">C19+7</f>
        <v>42119</v>
      </c>
      <c r="D21" s="54" t="s">
        <v>63</v>
      </c>
      <c r="E21" s="49" t="s">
        <v>177</v>
      </c>
      <c r="F21" s="35"/>
      <c r="G21" s="19" t="s">
        <v>178</v>
      </c>
      <c r="H21" s="19"/>
      <c r="J21" s="16"/>
    </row>
    <row r="22" customFormat="false" ht="15" hidden="false" customHeight="false" outlineLevel="0" collapsed="false">
      <c r="A22" s="12" t="s">
        <v>15</v>
      </c>
      <c r="B22" s="12" t="s">
        <v>67</v>
      </c>
      <c r="C22" s="46" t="n">
        <f aca="false">C20+7</f>
        <v>42120</v>
      </c>
      <c r="D22" s="12" t="s">
        <v>173</v>
      </c>
      <c r="E22" s="12" t="s">
        <v>52</v>
      </c>
      <c r="F22" s="12" t="s">
        <v>19</v>
      </c>
      <c r="G22" s="21"/>
      <c r="H22" s="19" t="s">
        <v>179</v>
      </c>
      <c r="I22" s="44" t="s">
        <v>180</v>
      </c>
      <c r="J22" s="55"/>
    </row>
    <row r="23" s="58" customFormat="true" ht="15" hidden="false" customHeight="false" outlineLevel="0" collapsed="false">
      <c r="A23" s="11" t="s">
        <v>9</v>
      </c>
      <c r="B23" s="11" t="s">
        <v>71</v>
      </c>
      <c r="C23" s="56" t="n">
        <f aca="false">C21+7</f>
        <v>42126</v>
      </c>
      <c r="D23" s="11" t="s">
        <v>148</v>
      </c>
      <c r="E23" s="11" t="s">
        <v>12</v>
      </c>
      <c r="F23" s="11" t="s">
        <v>13</v>
      </c>
      <c r="G23" s="19" t="s">
        <v>181</v>
      </c>
      <c r="H23" s="19"/>
      <c r="I23" s="14"/>
      <c r="J23" s="57"/>
    </row>
    <row r="24" s="58" customFormat="true" ht="15" hidden="false" customHeight="false" outlineLevel="0" collapsed="false">
      <c r="A24" s="42" t="s">
        <v>15</v>
      </c>
      <c r="B24" s="42" t="s">
        <v>73</v>
      </c>
      <c r="C24" s="59" t="n">
        <f aca="false">C22+7</f>
        <v>42127</v>
      </c>
      <c r="D24" s="8" t="s">
        <v>173</v>
      </c>
      <c r="E24" s="8" t="s">
        <v>52</v>
      </c>
      <c r="F24" s="8" t="s">
        <v>14</v>
      </c>
      <c r="G24" s="19" t="s">
        <v>182</v>
      </c>
      <c r="H24" s="19"/>
      <c r="I24" s="51" t="s">
        <v>183</v>
      </c>
      <c r="J24" s="57"/>
    </row>
    <row r="25" customFormat="false" ht="15" hidden="false" customHeight="false" outlineLevel="0" collapsed="false">
      <c r="A25" s="11" t="s">
        <v>9</v>
      </c>
      <c r="B25" s="11" t="s">
        <v>76</v>
      </c>
      <c r="C25" s="56" t="n">
        <f aca="false">C23+7</f>
        <v>42133</v>
      </c>
      <c r="D25" s="60" t="s">
        <v>80</v>
      </c>
      <c r="E25" s="60" t="s">
        <v>81</v>
      </c>
      <c r="F25" s="11" t="s">
        <v>13</v>
      </c>
      <c r="G25" s="19" t="s">
        <v>184</v>
      </c>
      <c r="H25" s="19"/>
      <c r="I25" s="61" t="s">
        <v>185</v>
      </c>
      <c r="J25" s="14"/>
    </row>
    <row r="26" customFormat="false" ht="15" hidden="false" customHeight="false" outlineLevel="0" collapsed="false">
      <c r="A26" s="42" t="s">
        <v>15</v>
      </c>
      <c r="B26" s="42" t="s">
        <v>79</v>
      </c>
      <c r="C26" s="40" t="n">
        <f aca="false">C24+7</f>
        <v>42134</v>
      </c>
      <c r="D26" s="42" t="s">
        <v>68</v>
      </c>
      <c r="E26" s="42" t="s">
        <v>69</v>
      </c>
      <c r="F26" s="8" t="s">
        <v>14</v>
      </c>
      <c r="G26" s="19" t="s">
        <v>186</v>
      </c>
      <c r="H26" s="19"/>
      <c r="I26" s="44" t="s">
        <v>187</v>
      </c>
      <c r="J26" s="16"/>
    </row>
    <row r="27" customFormat="false" ht="15" hidden="false" customHeight="false" outlineLevel="0" collapsed="false">
      <c r="A27" s="11" t="s">
        <v>9</v>
      </c>
      <c r="B27" s="11" t="s">
        <v>83</v>
      </c>
      <c r="C27" s="56" t="n">
        <f aca="false">C25+7</f>
        <v>42140</v>
      </c>
      <c r="D27" s="60" t="s">
        <v>80</v>
      </c>
      <c r="E27" s="60" t="s">
        <v>81</v>
      </c>
      <c r="F27" s="11" t="s">
        <v>13</v>
      </c>
      <c r="G27" s="19" t="s">
        <v>188</v>
      </c>
      <c r="I27" s="19" t="s">
        <v>189</v>
      </c>
      <c r="J27" s="16"/>
    </row>
    <row r="28" customFormat="false" ht="15" hidden="false" customHeight="false" outlineLevel="0" collapsed="false">
      <c r="A28" s="42" t="s">
        <v>15</v>
      </c>
      <c r="B28" s="42" t="s">
        <v>85</v>
      </c>
      <c r="C28" s="40" t="n">
        <f aca="false">C26+7</f>
        <v>42141</v>
      </c>
      <c r="D28" s="42" t="s">
        <v>68</v>
      </c>
      <c r="E28" s="42" t="s">
        <v>69</v>
      </c>
      <c r="F28" s="8" t="s">
        <v>14</v>
      </c>
      <c r="G28" s="19" t="s">
        <v>190</v>
      </c>
      <c r="H28" s="16"/>
      <c r="I28" s="62" t="s">
        <v>191</v>
      </c>
      <c r="J28" s="16"/>
    </row>
    <row r="29" customFormat="false" ht="15" hidden="false" customHeight="false" outlineLevel="0" collapsed="false">
      <c r="A29" s="50" t="s">
        <v>192</v>
      </c>
      <c r="B29" s="50"/>
      <c r="C29" s="50"/>
      <c r="D29" s="50"/>
      <c r="E29" s="50"/>
      <c r="F29" s="50"/>
      <c r="G29" s="50"/>
      <c r="H29" s="50"/>
      <c r="I29" s="50"/>
      <c r="J29" s="50"/>
    </row>
    <row r="30" customFormat="false" ht="15" hidden="false" customHeight="false" outlineLevel="0" collapsed="false">
      <c r="A30" s="47" t="s">
        <v>9</v>
      </c>
      <c r="B30" s="47" t="s">
        <v>88</v>
      </c>
      <c r="C30" s="48" t="n">
        <f aca="false">C27+14</f>
        <v>42154</v>
      </c>
      <c r="D30" s="49" t="s">
        <v>63</v>
      </c>
      <c r="E30" s="49" t="s">
        <v>68</v>
      </c>
      <c r="F30" s="47"/>
      <c r="H30" s="19" t="s">
        <v>193</v>
      </c>
      <c r="I30" s="55"/>
      <c r="J30" s="21"/>
    </row>
    <row r="31" customFormat="false" ht="15" hidden="false" customHeight="false" outlineLevel="0" collapsed="false">
      <c r="A31" s="63" t="s">
        <v>15</v>
      </c>
      <c r="B31" s="63" t="s">
        <v>91</v>
      </c>
      <c r="C31" s="64" t="n">
        <f aca="false">C28+14</f>
        <v>42155</v>
      </c>
      <c r="D31" s="63" t="s">
        <v>194</v>
      </c>
      <c r="E31" s="63" t="s">
        <v>102</v>
      </c>
      <c r="F31" s="63" t="s">
        <v>155</v>
      </c>
      <c r="G31" s="21" t="s">
        <v>195</v>
      </c>
      <c r="I31" s="65" t="s">
        <v>196</v>
      </c>
      <c r="J31" s="19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42161</v>
      </c>
      <c r="D32" s="67" t="s">
        <v>80</v>
      </c>
      <c r="E32" s="60" t="s">
        <v>81</v>
      </c>
      <c r="F32" s="11" t="s">
        <v>13</v>
      </c>
      <c r="G32" s="19" t="s">
        <v>197</v>
      </c>
      <c r="H32" s="21"/>
      <c r="I32" s="65" t="s">
        <v>198</v>
      </c>
      <c r="J32" s="19"/>
    </row>
    <row r="33" customFormat="false" ht="15" hidden="false" customHeight="false" outlineLevel="0" collapsed="false">
      <c r="A33" s="63" t="s">
        <v>15</v>
      </c>
      <c r="B33" s="63" t="s">
        <v>97</v>
      </c>
      <c r="C33" s="68" t="n">
        <f aca="false">C31+7</f>
        <v>42162</v>
      </c>
      <c r="D33" s="69" t="s">
        <v>194</v>
      </c>
      <c r="E33" s="63" t="s">
        <v>102</v>
      </c>
      <c r="F33" s="63" t="s">
        <v>155</v>
      </c>
      <c r="G33" s="19" t="s">
        <v>199</v>
      </c>
      <c r="H33" s="21"/>
      <c r="I33" s="65" t="s">
        <v>200</v>
      </c>
      <c r="J33" s="19"/>
    </row>
    <row r="34" customFormat="false" ht="15" hidden="false" customHeight="false" outlineLevel="0" collapsed="false">
      <c r="A34" s="63" t="s">
        <v>9</v>
      </c>
      <c r="B34" s="63" t="s">
        <v>100</v>
      </c>
      <c r="C34" s="68" t="n">
        <f aca="false">C32+7</f>
        <v>42168</v>
      </c>
      <c r="D34" s="69" t="s">
        <v>194</v>
      </c>
      <c r="E34" s="63" t="s">
        <v>102</v>
      </c>
      <c r="F34" s="63" t="s">
        <v>155</v>
      </c>
      <c r="H34" s="21"/>
      <c r="I34" s="19" t="s">
        <v>201</v>
      </c>
    </row>
    <row r="35" customFormat="false" ht="15" hidden="false" customHeight="false" outlineLevel="0" collapsed="false">
      <c r="A35" s="47" t="s">
        <v>15</v>
      </c>
      <c r="B35" s="47" t="s">
        <v>105</v>
      </c>
      <c r="C35" s="48" t="n">
        <f aca="false">C33+7</f>
        <v>42169</v>
      </c>
      <c r="D35" s="70" t="s">
        <v>63</v>
      </c>
      <c r="E35" s="49" t="s">
        <v>202</v>
      </c>
      <c r="F35" s="47"/>
      <c r="G35" s="19" t="s">
        <v>203</v>
      </c>
      <c r="H35" s="21"/>
      <c r="J35" s="19"/>
    </row>
    <row r="36" customFormat="false" ht="15" hidden="false" customHeight="false" outlineLevel="0" collapsed="false">
      <c r="A36" s="63" t="s">
        <v>9</v>
      </c>
      <c r="B36" s="63" t="s">
        <v>109</v>
      </c>
      <c r="C36" s="68" t="n">
        <f aca="false">C34+7</f>
        <v>42175</v>
      </c>
      <c r="D36" s="69" t="s">
        <v>194</v>
      </c>
      <c r="E36" s="63" t="s">
        <v>102</v>
      </c>
      <c r="F36" s="63" t="s">
        <v>155</v>
      </c>
      <c r="G36" s="19" t="s">
        <v>204</v>
      </c>
      <c r="I36" s="19" t="s">
        <v>129</v>
      </c>
      <c r="J36" s="19"/>
    </row>
    <row r="37" customFormat="false" ht="15" hidden="false" customHeight="false" outlineLevel="0" collapsed="false">
      <c r="A37" s="63" t="s">
        <v>15</v>
      </c>
      <c r="B37" s="63" t="s">
        <v>112</v>
      </c>
      <c r="C37" s="68" t="n">
        <f aca="false">C35+7</f>
        <v>42176</v>
      </c>
      <c r="D37" s="69" t="s">
        <v>194</v>
      </c>
      <c r="E37" s="63" t="s">
        <v>102</v>
      </c>
      <c r="F37" s="63" t="s">
        <v>155</v>
      </c>
      <c r="H37" s="21"/>
      <c r="I37" s="19" t="s">
        <v>205</v>
      </c>
      <c r="J37" s="21"/>
    </row>
    <row r="38" customFormat="false" ht="15" hidden="false" customHeight="false" outlineLevel="0" collapsed="false">
      <c r="A38" s="63" t="s">
        <v>9</v>
      </c>
      <c r="B38" s="63" t="s">
        <v>116</v>
      </c>
      <c r="C38" s="68" t="n">
        <f aca="false">C36+7</f>
        <v>42182</v>
      </c>
      <c r="D38" s="69" t="s">
        <v>194</v>
      </c>
      <c r="E38" s="63" t="s">
        <v>102</v>
      </c>
      <c r="F38" s="63" t="s">
        <v>155</v>
      </c>
      <c r="G38" s="44" t="s">
        <v>206</v>
      </c>
      <c r="H38" s="21"/>
      <c r="I38" s="61" t="s">
        <v>207</v>
      </c>
      <c r="J38" s="19"/>
    </row>
    <row r="39" customFormat="false" ht="15" hidden="false" customHeight="false" outlineLevel="0" collapsed="false">
      <c r="A39" s="60" t="s">
        <v>15</v>
      </c>
      <c r="B39" s="60" t="s">
        <v>119</v>
      </c>
      <c r="C39" s="71" t="n">
        <f aca="false">C37+7</f>
        <v>42183</v>
      </c>
      <c r="D39" s="60" t="s">
        <v>173</v>
      </c>
      <c r="E39" s="60" t="s">
        <v>52</v>
      </c>
      <c r="F39" s="11" t="s">
        <v>13</v>
      </c>
      <c r="G39" s="19" t="s">
        <v>208</v>
      </c>
      <c r="H39" s="19"/>
      <c r="I39" s="65" t="s">
        <v>90</v>
      </c>
      <c r="J39" s="19"/>
    </row>
    <row r="40" customFormat="false" ht="15" hidden="false" customHeight="false" outlineLevel="0" collapsed="false">
      <c r="A40" s="63" t="s">
        <v>9</v>
      </c>
      <c r="B40" s="63" t="s">
        <v>122</v>
      </c>
      <c r="C40" s="68" t="n">
        <f aca="false">C38+7</f>
        <v>42189</v>
      </c>
      <c r="D40" s="69" t="s">
        <v>125</v>
      </c>
      <c r="E40" s="63" t="s">
        <v>126</v>
      </c>
      <c r="F40" s="63" t="s">
        <v>155</v>
      </c>
      <c r="G40" s="19" t="s">
        <v>209</v>
      </c>
      <c r="J40" s="19"/>
    </row>
    <row r="41" customFormat="false" ht="15" hidden="false" customHeight="false" outlineLevel="0" collapsed="false">
      <c r="A41" s="47" t="s">
        <v>15</v>
      </c>
      <c r="B41" s="47" t="s">
        <v>124</v>
      </c>
      <c r="C41" s="48" t="n">
        <f aca="false">C39+7</f>
        <v>42190</v>
      </c>
      <c r="D41" s="70" t="s">
        <v>63</v>
      </c>
      <c r="E41" s="49" t="s">
        <v>210</v>
      </c>
      <c r="F41" s="47"/>
      <c r="G41" s="19" t="s">
        <v>211</v>
      </c>
      <c r="H41" s="19" t="s">
        <v>212</v>
      </c>
      <c r="I41" s="21"/>
      <c r="J41" s="21"/>
    </row>
    <row r="42" customFormat="false" ht="15" hidden="false" customHeight="false" outlineLevel="0" collapsed="false">
      <c r="A42" s="63" t="s">
        <v>9</v>
      </c>
      <c r="B42" s="63" t="s">
        <v>127</v>
      </c>
      <c r="C42" s="68" t="n">
        <f aca="false">C40+7</f>
        <v>42196</v>
      </c>
      <c r="D42" s="69" t="s">
        <v>125</v>
      </c>
      <c r="E42" s="63" t="s">
        <v>126</v>
      </c>
      <c r="F42" s="63" t="s">
        <v>155</v>
      </c>
      <c r="G42" s="21" t="s">
        <v>213</v>
      </c>
      <c r="H42" s="55"/>
      <c r="J42" s="19"/>
    </row>
    <row r="43" customFormat="false" ht="15" hidden="false" customHeight="false" outlineLevel="0" collapsed="false">
      <c r="A43" s="63" t="s">
        <v>15</v>
      </c>
      <c r="B43" s="63" t="s">
        <v>130</v>
      </c>
      <c r="C43" s="68" t="n">
        <f aca="false">C41+7</f>
        <v>42197</v>
      </c>
      <c r="D43" s="69" t="s">
        <v>194</v>
      </c>
      <c r="E43" s="63" t="s">
        <v>102</v>
      </c>
      <c r="F43" s="63" t="s">
        <v>155</v>
      </c>
      <c r="I43" s="21" t="s">
        <v>111</v>
      </c>
      <c r="J43" s="19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42203</v>
      </c>
      <c r="D44" s="67" t="s">
        <v>80</v>
      </c>
      <c r="E44" s="60" t="s">
        <v>81</v>
      </c>
      <c r="F44" s="60" t="s">
        <v>13</v>
      </c>
      <c r="G44" s="19" t="s">
        <v>214</v>
      </c>
      <c r="H44" s="21" t="s">
        <v>215</v>
      </c>
      <c r="I44" s="61" t="s">
        <v>216</v>
      </c>
      <c r="J44" s="19"/>
    </row>
    <row r="45" customFormat="false" ht="15" hidden="false" customHeight="false" outlineLevel="0" collapsed="false">
      <c r="A45" s="63" t="s">
        <v>15</v>
      </c>
      <c r="B45" s="63" t="s">
        <v>135</v>
      </c>
      <c r="C45" s="68" t="n">
        <f aca="false">C43+7</f>
        <v>42204</v>
      </c>
      <c r="D45" s="72" t="s">
        <v>28</v>
      </c>
      <c r="E45" s="12" t="s">
        <v>29</v>
      </c>
      <c r="F45" s="12" t="s">
        <v>19</v>
      </c>
      <c r="G45" s="73" t="s">
        <v>217</v>
      </c>
      <c r="I45" s="21"/>
      <c r="J45" s="74"/>
    </row>
    <row r="46" customFormat="false" ht="15" hidden="false" customHeight="false" outlineLevel="0" collapsed="false">
      <c r="A46" s="12" t="s">
        <v>9</v>
      </c>
      <c r="B46" s="12" t="s">
        <v>136</v>
      </c>
      <c r="C46" s="46" t="n">
        <f aca="false">C44+7</f>
        <v>42210</v>
      </c>
      <c r="D46" s="75" t="s">
        <v>125</v>
      </c>
      <c r="E46" s="42" t="s">
        <v>126</v>
      </c>
      <c r="F46" s="63" t="s">
        <v>155</v>
      </c>
      <c r="G46" s="73"/>
      <c r="H46" s="21" t="s">
        <v>218</v>
      </c>
      <c r="I46" s="16"/>
      <c r="J46" s="16"/>
    </row>
    <row r="47" customFormat="false" ht="15" hidden="false" customHeight="false" outlineLevel="0" collapsed="false">
      <c r="A47" s="47" t="s">
        <v>15</v>
      </c>
      <c r="B47" s="47" t="s">
        <v>139</v>
      </c>
      <c r="C47" s="48" t="n">
        <f aca="false">C45+7</f>
        <v>42211</v>
      </c>
      <c r="D47" s="70" t="s">
        <v>63</v>
      </c>
      <c r="E47" s="49" t="s">
        <v>219</v>
      </c>
      <c r="F47" s="47"/>
      <c r="G47" s="55"/>
      <c r="H47" s="21" t="s">
        <v>220</v>
      </c>
      <c r="I47" s="55"/>
      <c r="J47" s="55"/>
    </row>
    <row r="48" customFormat="false" ht="15" hidden="false" customHeight="false" outlineLevel="0" collapsed="false">
      <c r="A48" s="12" t="s">
        <v>9</v>
      </c>
      <c r="B48" s="12" t="s">
        <v>141</v>
      </c>
      <c r="C48" s="46" t="n">
        <f aca="false">C46+7</f>
        <v>42217</v>
      </c>
      <c r="D48" s="72" t="s">
        <v>142</v>
      </c>
      <c r="E48" s="76" t="s">
        <v>143</v>
      </c>
      <c r="F48" s="12" t="s">
        <v>19</v>
      </c>
      <c r="G48" s="16"/>
      <c r="H48" s="19"/>
      <c r="I48" s="19"/>
      <c r="J48" s="16"/>
    </row>
    <row r="49" customFormat="false" ht="15" hidden="false" customHeight="false" outlineLevel="0" collapsed="false">
      <c r="A49" s="12" t="s">
        <v>15</v>
      </c>
      <c r="B49" s="12" t="s">
        <v>144</v>
      </c>
      <c r="C49" s="46" t="n">
        <f aca="false">C47+7</f>
        <v>42218</v>
      </c>
      <c r="D49" s="72" t="s">
        <v>142</v>
      </c>
      <c r="E49" s="76" t="s">
        <v>143</v>
      </c>
      <c r="F49" s="12" t="s">
        <v>19</v>
      </c>
      <c r="G49" s="16"/>
      <c r="H49" s="16"/>
      <c r="I49" s="16"/>
      <c r="J49" s="16"/>
    </row>
    <row r="53" customFormat="false" ht="15" hidden="false" customHeight="false" outlineLevel="0" collapsed="false">
      <c r="F53" s="1" t="s">
        <v>66</v>
      </c>
    </row>
  </sheetData>
  <mergeCells count="2">
    <mergeCell ref="A12:J12"/>
    <mergeCell ref="A29:J2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3" min="3" style="175" width="8.43"/>
    <col collapsed="false" customWidth="true" hidden="false" outlineLevel="0" max="4" min="4" style="175" width="8.14"/>
    <col collapsed="false" customWidth="true" hidden="false" outlineLevel="0" max="5" min="5" style="175" width="45.57"/>
    <col collapsed="false" customWidth="true" hidden="false" outlineLevel="0" max="6" min="6" style="175" width="24.15"/>
    <col collapsed="false" customWidth="true" hidden="false" outlineLevel="0" max="7" min="7" style="175" width="20"/>
    <col collapsed="false" customWidth="true" hidden="false" outlineLevel="0" max="8" min="8" style="175" width="8.57"/>
    <col collapsed="false" customWidth="true" hidden="false" outlineLevel="0" max="9" min="9" style="175" width="58.15"/>
    <col collapsed="false" customWidth="true" hidden="false" outlineLevel="0" max="10" min="10" style="175" width="24.15"/>
    <col collapsed="false" customWidth="true" hidden="false" outlineLevel="0" max="11" min="11" style="175" width="10.85"/>
    <col collapsed="false" customWidth="true" hidden="false" outlineLevel="0" max="1025" min="12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6</v>
      </c>
      <c r="H1" s="177" t="s">
        <v>7</v>
      </c>
      <c r="I1" s="177" t="s">
        <v>145</v>
      </c>
      <c r="J1" s="176" t="s">
        <v>146</v>
      </c>
      <c r="K1" s="178" t="s">
        <v>286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42819</v>
      </c>
      <c r="D2" s="181" t="s">
        <v>151</v>
      </c>
      <c r="E2" s="181" t="s">
        <v>430</v>
      </c>
      <c r="F2" s="182" t="s">
        <v>407</v>
      </c>
      <c r="G2" s="183"/>
      <c r="H2" s="183"/>
      <c r="I2" s="179" t="s">
        <v>66</v>
      </c>
      <c r="J2" s="184" t="s">
        <v>14</v>
      </c>
      <c r="K2" s="185" t="n">
        <f aca="false">COUNTIFS($F$2:$F$60, "Dr. Dakshinamurthy V Kolluru")</f>
        <v>1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42820</v>
      </c>
      <c r="D3" s="186" t="s">
        <v>44</v>
      </c>
      <c r="E3" s="186" t="s">
        <v>45</v>
      </c>
      <c r="F3" s="181" t="s">
        <v>287</v>
      </c>
      <c r="G3" s="183"/>
      <c r="H3" s="179"/>
      <c r="I3" s="187"/>
      <c r="J3" s="184" t="s">
        <v>19</v>
      </c>
      <c r="K3" s="185" t="n">
        <f aca="false">COUNTIFS($F$2:$F$60, "Dr. Sridhar Pappu")</f>
        <v>1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42826</v>
      </c>
      <c r="D4" s="181" t="s">
        <v>151</v>
      </c>
      <c r="E4" s="181" t="s">
        <v>430</v>
      </c>
      <c r="F4" s="182" t="s">
        <v>407</v>
      </c>
      <c r="G4" s="179" t="str">
        <f aca="false">CONCATENATE("(",B2," Topics",")"," ",D2)</f>
        <v>(Day 1 Topics) CSE 7315c</v>
      </c>
      <c r="H4" s="179"/>
      <c r="I4" s="187"/>
      <c r="J4" s="184" t="s">
        <v>155</v>
      </c>
      <c r="K4" s="185" t="n">
        <f aca="false">COUNTIFS($F$2:$F$60, "Dr. Surya Kompalli")</f>
        <v>8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42827</v>
      </c>
      <c r="D5" s="181" t="s">
        <v>151</v>
      </c>
      <c r="E5" s="181" t="s">
        <v>430</v>
      </c>
      <c r="F5" s="182" t="s">
        <v>407</v>
      </c>
      <c r="G5" s="179" t="str">
        <f aca="false">CONCATENATE("(",B3," Topics",")"," ",D3)</f>
        <v>(Day 2 Topics) CSE 7112c</v>
      </c>
      <c r="H5" s="179"/>
      <c r="I5" s="179" t="s">
        <v>66</v>
      </c>
      <c r="J5" s="184" t="s">
        <v>13</v>
      </c>
      <c r="K5" s="185" t="n">
        <f aca="false">COUNTIFS($F$2:$F$60, "Dr. Sreerama K Murthy")</f>
        <v>0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42833</v>
      </c>
      <c r="D6" s="181" t="s">
        <v>151</v>
      </c>
      <c r="E6" s="181" t="s">
        <v>430</v>
      </c>
      <c r="F6" s="182" t="s">
        <v>407</v>
      </c>
      <c r="G6" s="179" t="str">
        <f aca="false">CONCATENATE("(",B4," Topics",")"," ",D4)</f>
        <v>(Day 3 Topics) CSE 7315c</v>
      </c>
      <c r="H6" s="179"/>
      <c r="I6" s="179" t="s">
        <v>66</v>
      </c>
      <c r="J6" s="184" t="s">
        <v>289</v>
      </c>
      <c r="K6" s="185" t="n">
        <f aca="false">COUNTIFS($F$2:$F$60, "Dr. Manish Gupta")</f>
        <v>5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42834</v>
      </c>
      <c r="D7" s="181" t="s">
        <v>151</v>
      </c>
      <c r="E7" s="181" t="s">
        <v>430</v>
      </c>
      <c r="F7" s="182" t="s">
        <v>407</v>
      </c>
      <c r="G7" s="179" t="str">
        <f aca="false">CONCATENATE("(",B5," Topics",")"," ",D5)</f>
        <v>(Day 4 Topics) CSE 7315c</v>
      </c>
      <c r="H7" s="179"/>
      <c r="I7" s="179" t="s">
        <v>66</v>
      </c>
      <c r="J7" s="184" t="s">
        <v>290</v>
      </c>
      <c r="K7" s="185" t="n">
        <f aca="false">COUNTIFS($F$2:$F$60, "Dr. Kishore Konda")</f>
        <v>1</v>
      </c>
    </row>
    <row r="8" customFormat="false" ht="15" hidden="false" customHeight="false" outlineLevel="0" collapsed="false">
      <c r="A8" s="188" t="s">
        <v>482</v>
      </c>
      <c r="B8" s="188"/>
      <c r="C8" s="188"/>
      <c r="D8" s="188"/>
      <c r="E8" s="188"/>
      <c r="F8" s="188"/>
      <c r="G8" s="188"/>
      <c r="H8" s="188"/>
      <c r="I8" s="188"/>
      <c r="J8" s="184" t="s">
        <v>407</v>
      </c>
      <c r="K8" s="185" t="n">
        <f aca="false">COUNTIFS($F$2:$F$60, "Dr. Anand Jayaraman")</f>
        <v>9</v>
      </c>
    </row>
    <row r="9" customFormat="false" ht="15" hidden="false" customHeight="false" outlineLevel="0" collapsed="false">
      <c r="A9" s="179" t="s">
        <v>9</v>
      </c>
      <c r="B9" s="179" t="s">
        <v>31</v>
      </c>
      <c r="C9" s="180" t="n">
        <f aca="false">C6+14</f>
        <v>42847</v>
      </c>
      <c r="D9" s="181" t="s">
        <v>173</v>
      </c>
      <c r="E9" s="181" t="s">
        <v>52</v>
      </c>
      <c r="F9" s="182" t="s">
        <v>407</v>
      </c>
      <c r="G9" s="179" t="s">
        <v>66</v>
      </c>
      <c r="H9" s="183"/>
      <c r="I9" s="179" t="s">
        <v>472</v>
      </c>
    </row>
    <row r="10" customFormat="false" ht="15" hidden="false" customHeight="false" outlineLevel="0" collapsed="false">
      <c r="A10" s="179" t="s">
        <v>15</v>
      </c>
      <c r="B10" s="179" t="s">
        <v>33</v>
      </c>
      <c r="C10" s="180" t="n">
        <f aca="false">C7+14</f>
        <v>42848</v>
      </c>
      <c r="D10" s="181" t="s">
        <v>173</v>
      </c>
      <c r="E10" s="181" t="s">
        <v>52</v>
      </c>
      <c r="F10" s="182" t="s">
        <v>407</v>
      </c>
      <c r="G10" s="179" t="s">
        <v>66</v>
      </c>
      <c r="H10" s="183"/>
      <c r="I10" s="179" t="s">
        <v>472</v>
      </c>
      <c r="K10" s="175" t="n">
        <f aca="false">SUM(K2:K8)</f>
        <v>25</v>
      </c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C9+7</f>
        <v>42854</v>
      </c>
      <c r="D11" s="186" t="s">
        <v>63</v>
      </c>
      <c r="E11" s="189" t="s">
        <v>151</v>
      </c>
      <c r="F11" s="182" t="s">
        <v>287</v>
      </c>
      <c r="G11" s="179" t="s">
        <v>66</v>
      </c>
      <c r="H11" s="179" t="s">
        <v>179</v>
      </c>
      <c r="I11" s="179" t="s">
        <v>66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C10+7</f>
        <v>42855</v>
      </c>
      <c r="D12" s="181" t="s">
        <v>173</v>
      </c>
      <c r="E12" s="181" t="s">
        <v>52</v>
      </c>
      <c r="F12" s="182" t="s">
        <v>407</v>
      </c>
      <c r="G12" s="179" t="str">
        <f aca="false">CONCATENATE("(",B10," Topics",")"," ",D10)</f>
        <v>(Day 8 Topics) CSE 7202c</v>
      </c>
      <c r="H12" s="183"/>
      <c r="I12" s="179" t="s">
        <v>472</v>
      </c>
      <c r="J12" s="185"/>
      <c r="K12" s="185"/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42861</v>
      </c>
      <c r="D13" s="181" t="s">
        <v>173</v>
      </c>
      <c r="E13" s="181" t="s">
        <v>52</v>
      </c>
      <c r="F13" s="182" t="s">
        <v>407</v>
      </c>
      <c r="G13" s="179" t="str">
        <f aca="false">CONCATENATE("(",B12," Topics",")"," ",D12)</f>
        <v>(Day 10 Topics) CSE 7202c</v>
      </c>
      <c r="H13" s="183"/>
      <c r="I13" s="179" t="s">
        <v>472</v>
      </c>
      <c r="J13" s="190"/>
      <c r="K13" s="190"/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42862</v>
      </c>
      <c r="D14" s="186" t="s">
        <v>63</v>
      </c>
      <c r="E14" s="189" t="s">
        <v>173</v>
      </c>
      <c r="F14" s="182" t="s">
        <v>287</v>
      </c>
      <c r="G14" s="179" t="s">
        <v>66</v>
      </c>
      <c r="H14" s="183"/>
      <c r="I14" s="183"/>
      <c r="K14" s="190"/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42868</v>
      </c>
      <c r="D15" s="181" t="s">
        <v>194</v>
      </c>
      <c r="E15" s="181" t="s">
        <v>294</v>
      </c>
      <c r="F15" s="182" t="s">
        <v>290</v>
      </c>
      <c r="G15" s="183"/>
      <c r="H15" s="179" t="s">
        <v>262</v>
      </c>
      <c r="I15" s="179" t="s">
        <v>492</v>
      </c>
      <c r="K15" s="190"/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42869</v>
      </c>
      <c r="D16" s="181" t="s">
        <v>194</v>
      </c>
      <c r="E16" s="181" t="s">
        <v>294</v>
      </c>
      <c r="F16" s="182" t="s">
        <v>493</v>
      </c>
      <c r="G16" s="179" t="s">
        <v>422</v>
      </c>
      <c r="H16" s="183"/>
      <c r="I16" s="179" t="s">
        <v>111</v>
      </c>
      <c r="K16" s="190"/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42875</v>
      </c>
      <c r="D17" s="181" t="s">
        <v>194</v>
      </c>
      <c r="E17" s="181" t="s">
        <v>294</v>
      </c>
      <c r="F17" s="182" t="s">
        <v>155</v>
      </c>
      <c r="G17" s="179" t="s">
        <v>434</v>
      </c>
      <c r="H17" s="183"/>
      <c r="I17" s="191" t="s">
        <v>263</v>
      </c>
      <c r="K17" s="190"/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42876</v>
      </c>
      <c r="D18" s="181" t="s">
        <v>194</v>
      </c>
      <c r="E18" s="181" t="s">
        <v>294</v>
      </c>
      <c r="F18" s="182" t="s">
        <v>493</v>
      </c>
      <c r="G18" s="179" t="str">
        <f aca="false">CONCATENATE("(",B16," Topics",")"," ",D16)</f>
        <v>(Day 14 Topics) CSE 7405c</v>
      </c>
      <c r="H18" s="183"/>
      <c r="I18" s="179" t="s">
        <v>494</v>
      </c>
      <c r="K18" s="190"/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42882</v>
      </c>
      <c r="D19" s="181" t="s">
        <v>194</v>
      </c>
      <c r="E19" s="181" t="s">
        <v>294</v>
      </c>
      <c r="F19" s="182" t="s">
        <v>155</v>
      </c>
      <c r="G19" s="179" t="str">
        <f aca="false">CONCATENATE("(",B17," Topics",")"," ",D17)</f>
        <v>(Day 15 Topics) CSE 7405c</v>
      </c>
      <c r="H19" s="183"/>
      <c r="I19" s="179" t="s">
        <v>299</v>
      </c>
      <c r="K19" s="190"/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42883</v>
      </c>
      <c r="D20" s="181" t="s">
        <v>194</v>
      </c>
      <c r="E20" s="181" t="s">
        <v>294</v>
      </c>
      <c r="F20" s="182" t="s">
        <v>493</v>
      </c>
      <c r="G20" s="179" t="str">
        <f aca="false">CONCATENATE("(",B18," Topics",")"," ",D18)</f>
        <v>(Day 16 Topics) CSE 7405c</v>
      </c>
      <c r="H20" s="183"/>
      <c r="I20" s="179" t="s">
        <v>281</v>
      </c>
      <c r="K20" s="190"/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42889</v>
      </c>
      <c r="D21" s="181" t="s">
        <v>297</v>
      </c>
      <c r="E21" s="181" t="s">
        <v>81</v>
      </c>
      <c r="F21" s="182" t="s">
        <v>289</v>
      </c>
      <c r="G21" s="179" t="str">
        <f aca="false">CONCATENATE("(",B19," Topics",")"," ",D19)</f>
        <v>(Day 17 Topics) CSE 7405c</v>
      </c>
      <c r="H21" s="183"/>
      <c r="I21" s="183"/>
      <c r="K21" s="190"/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42890</v>
      </c>
      <c r="D22" s="181" t="s">
        <v>297</v>
      </c>
      <c r="E22" s="181" t="s">
        <v>81</v>
      </c>
      <c r="F22" s="182" t="s">
        <v>289</v>
      </c>
      <c r="G22" s="179" t="str">
        <f aca="false">CONCATENATE("(",B20," Topics",")"," ",D20)</f>
        <v>(Day 18 Topics) CSE 7405c</v>
      </c>
      <c r="H22" s="183"/>
      <c r="I22" s="183"/>
      <c r="J22" s="190"/>
      <c r="K22" s="190"/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42896</v>
      </c>
      <c r="D23" s="181" t="s">
        <v>194</v>
      </c>
      <c r="E23" s="181" t="s">
        <v>294</v>
      </c>
      <c r="F23" s="182" t="s">
        <v>348</v>
      </c>
      <c r="G23" s="179" t="str">
        <f aca="false">CONCATENATE("(",B21," Topics",")"," ",D21)</f>
        <v>(Day 19 Topics) CSE 7306c</v>
      </c>
      <c r="H23" s="183"/>
      <c r="I23" s="179" t="s">
        <v>333</v>
      </c>
      <c r="J23" s="190"/>
      <c r="K23" s="190"/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42897</v>
      </c>
      <c r="D24" s="186" t="s">
        <v>63</v>
      </c>
      <c r="E24" s="189" t="s">
        <v>194</v>
      </c>
      <c r="F24" s="182" t="s">
        <v>287</v>
      </c>
      <c r="G24" s="179" t="s">
        <v>66</v>
      </c>
      <c r="H24" s="179" t="s">
        <v>377</v>
      </c>
      <c r="I24" s="183"/>
      <c r="J24" s="190"/>
      <c r="K24" s="190"/>
    </row>
    <row r="25" customFormat="false" ht="15" hidden="false" customHeight="false" outlineLevel="0" collapsed="false">
      <c r="A25" s="188" t="s">
        <v>488</v>
      </c>
      <c r="B25" s="188"/>
      <c r="C25" s="188"/>
      <c r="D25" s="188"/>
      <c r="E25" s="188"/>
      <c r="F25" s="188"/>
      <c r="G25" s="188"/>
      <c r="H25" s="188"/>
      <c r="I25" s="188"/>
      <c r="J25" s="190"/>
      <c r="K25" s="190"/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C23+14</f>
        <v>42910</v>
      </c>
      <c r="D26" s="181" t="s">
        <v>297</v>
      </c>
      <c r="E26" s="181" t="s">
        <v>81</v>
      </c>
      <c r="F26" s="182" t="s">
        <v>289</v>
      </c>
      <c r="G26" s="179" t="str">
        <f aca="false">CONCATENATE("(",B22," Topics",")"," ",D22)</f>
        <v>(Day 20 Topics) CSE 7306c</v>
      </c>
      <c r="H26" s="183"/>
      <c r="I26" s="183"/>
      <c r="J26" s="190"/>
      <c r="K26" s="190"/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C24+14</f>
        <v>42911</v>
      </c>
      <c r="D27" s="181" t="s">
        <v>297</v>
      </c>
      <c r="E27" s="181" t="s">
        <v>81</v>
      </c>
      <c r="F27" s="182" t="s">
        <v>289</v>
      </c>
      <c r="G27" s="179" t="s">
        <v>66</v>
      </c>
      <c r="H27" s="179" t="s">
        <v>66</v>
      </c>
      <c r="I27" s="183"/>
      <c r="J27" s="190"/>
      <c r="K27" s="190"/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C26+7</f>
        <v>42917</v>
      </c>
      <c r="D28" s="181" t="s">
        <v>297</v>
      </c>
      <c r="E28" s="181" t="s">
        <v>81</v>
      </c>
      <c r="F28" s="182" t="s">
        <v>289</v>
      </c>
      <c r="G28" s="179" t="str">
        <f aca="false">CONCATENATE("(",B26," Topics",")"," ",D26)</f>
        <v>(Day 23 Topics) CSE 7306c</v>
      </c>
      <c r="H28" s="179" t="s">
        <v>66</v>
      </c>
      <c r="I28" s="179" t="s">
        <v>66</v>
      </c>
      <c r="J28" s="190"/>
      <c r="K28" s="190"/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C27+7</f>
        <v>42918</v>
      </c>
      <c r="D29" s="181" t="s">
        <v>453</v>
      </c>
      <c r="E29" s="181" t="s">
        <v>454</v>
      </c>
      <c r="F29" s="182" t="s">
        <v>14</v>
      </c>
      <c r="G29" s="179" t="str">
        <f aca="false">CONCATENATE("(",B27," Topics",")"," ",D27)</f>
        <v>(Day 24 Topics) CSE 7306c</v>
      </c>
      <c r="H29" s="179" t="s">
        <v>66</v>
      </c>
      <c r="I29" s="192" t="s">
        <v>418</v>
      </c>
      <c r="J29" s="190"/>
      <c r="K29" s="190"/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42924</v>
      </c>
      <c r="D30" s="181" t="s">
        <v>453</v>
      </c>
      <c r="E30" s="181" t="s">
        <v>454</v>
      </c>
      <c r="F30" s="182" t="s">
        <v>495</v>
      </c>
      <c r="G30" s="179" t="str">
        <f aca="false">CONCATENATE("(",B28," Topics",")"," ",D28)</f>
        <v>(Day 25 Topics) CSE 7306c</v>
      </c>
      <c r="H30" s="183"/>
      <c r="I30" s="192" t="s">
        <v>486</v>
      </c>
      <c r="J30" s="190"/>
      <c r="K30" s="190"/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42925</v>
      </c>
      <c r="D31" s="181" t="s">
        <v>453</v>
      </c>
      <c r="E31" s="181" t="s">
        <v>454</v>
      </c>
      <c r="F31" s="182" t="s">
        <v>495</v>
      </c>
      <c r="G31" s="179" t="str">
        <f aca="false">CONCATENATE("(",B29," Topics",")"," ",D29)</f>
        <v>(Day 26 Topics) CSE 7321c</v>
      </c>
      <c r="H31" s="179" t="s">
        <v>66</v>
      </c>
      <c r="I31" s="192" t="s">
        <v>496</v>
      </c>
      <c r="J31" s="190"/>
      <c r="K31" s="190"/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42931</v>
      </c>
      <c r="D32" s="186" t="s">
        <v>63</v>
      </c>
      <c r="E32" s="189" t="s">
        <v>297</v>
      </c>
      <c r="F32" s="182" t="s">
        <v>287</v>
      </c>
      <c r="G32" s="192" t="s">
        <v>66</v>
      </c>
      <c r="H32" s="179" t="s">
        <v>313</v>
      </c>
      <c r="I32" s="192" t="s">
        <v>66</v>
      </c>
      <c r="J32" s="190"/>
      <c r="K32" s="190"/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42932</v>
      </c>
      <c r="D33" s="181" t="s">
        <v>453</v>
      </c>
      <c r="E33" s="181" t="s">
        <v>454</v>
      </c>
      <c r="F33" s="182" t="s">
        <v>495</v>
      </c>
      <c r="G33" s="179"/>
      <c r="H33" s="183"/>
      <c r="I33" s="192" t="s">
        <v>427</v>
      </c>
      <c r="J33" s="190"/>
      <c r="K33" s="190"/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42938</v>
      </c>
      <c r="D34" s="181" t="s">
        <v>453</v>
      </c>
      <c r="E34" s="181" t="s">
        <v>454</v>
      </c>
      <c r="F34" s="182" t="s">
        <v>495</v>
      </c>
      <c r="G34" s="179" t="str">
        <f aca="false">CONCATENATE("(",B30," Topics",")"," ",D30)</f>
        <v>(Day 27 Topics) CSE 7321c</v>
      </c>
      <c r="H34" s="183"/>
      <c r="I34" s="192" t="s">
        <v>428</v>
      </c>
      <c r="J34" s="190"/>
      <c r="K34" s="190"/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42939</v>
      </c>
      <c r="D35" s="186" t="s">
        <v>63</v>
      </c>
      <c r="E35" s="189" t="s">
        <v>453</v>
      </c>
      <c r="F35" s="182" t="s">
        <v>495</v>
      </c>
      <c r="G35" s="179" t="str">
        <f aca="false">CONCATENATE("(",B31," Topics",")"," ",D31)</f>
        <v>(Day 28 Topics) CSE 7321c</v>
      </c>
      <c r="H35" s="179" t="s">
        <v>459</v>
      </c>
      <c r="I35" s="179" t="s">
        <v>497</v>
      </c>
      <c r="J35" s="190"/>
      <c r="K35" s="190"/>
    </row>
    <row r="36" customFormat="false" ht="15" hidden="false" customHeight="false" outlineLevel="0" collapsed="false">
      <c r="A36" s="188" t="s">
        <v>490</v>
      </c>
      <c r="B36" s="188"/>
      <c r="C36" s="188"/>
      <c r="D36" s="188"/>
      <c r="E36" s="188"/>
      <c r="F36" s="188"/>
      <c r="G36" s="188"/>
      <c r="H36" s="188"/>
      <c r="I36" s="188"/>
      <c r="J36" s="190"/>
      <c r="K36" s="190"/>
    </row>
    <row r="37" customFormat="false" ht="15" hidden="false" customHeight="false" outlineLevel="0" collapsed="false">
      <c r="A37" s="179" t="s">
        <v>9</v>
      </c>
      <c r="B37" s="179" t="s">
        <v>109</v>
      </c>
      <c r="C37" s="180" t="n">
        <f aca="false">C34+14</f>
        <v>42952</v>
      </c>
      <c r="D37" s="181" t="s">
        <v>442</v>
      </c>
      <c r="E37" s="181" t="s">
        <v>443</v>
      </c>
      <c r="F37" s="182" t="s">
        <v>155</v>
      </c>
      <c r="G37" s="179" t="s">
        <v>66</v>
      </c>
      <c r="H37" s="179"/>
      <c r="I37" s="187"/>
      <c r="J37" s="190"/>
      <c r="K37" s="190"/>
    </row>
    <row r="38" customFormat="false" ht="15" hidden="false" customHeight="false" outlineLevel="0" collapsed="false">
      <c r="A38" s="179" t="s">
        <v>15</v>
      </c>
      <c r="B38" s="179" t="s">
        <v>112</v>
      </c>
      <c r="C38" s="180" t="n">
        <f aca="false">C35+14</f>
        <v>42953</v>
      </c>
      <c r="D38" s="181" t="s">
        <v>442</v>
      </c>
      <c r="E38" s="181" t="s">
        <v>443</v>
      </c>
      <c r="F38" s="182" t="s">
        <v>155</v>
      </c>
      <c r="G38" s="179" t="s">
        <v>66</v>
      </c>
      <c r="H38" s="183"/>
      <c r="I38" s="187"/>
      <c r="J38" s="190"/>
      <c r="K38" s="190"/>
    </row>
    <row r="39" customFormat="false" ht="15" hidden="false" customHeight="false" outlineLevel="0" collapsed="false">
      <c r="A39" s="179" t="s">
        <v>9</v>
      </c>
      <c r="B39" s="179" t="s">
        <v>116</v>
      </c>
      <c r="C39" s="180" t="n">
        <f aca="false">C37+7</f>
        <v>42959</v>
      </c>
      <c r="D39" s="181" t="s">
        <v>442</v>
      </c>
      <c r="E39" s="181" t="s">
        <v>443</v>
      </c>
      <c r="F39" s="182" t="s">
        <v>155</v>
      </c>
      <c r="G39" s="179" t="str">
        <f aca="false">CONCATENATE("(",B37," Topics",")"," ",D37)</f>
        <v>(Day 33 Topics) CSE 7322c</v>
      </c>
      <c r="H39" s="183"/>
      <c r="I39" s="183"/>
      <c r="J39" s="190"/>
      <c r="K39" s="190"/>
    </row>
    <row r="40" customFormat="false" ht="15" hidden="false" customHeight="false" outlineLevel="0" collapsed="false">
      <c r="A40" s="179" t="s">
        <v>15</v>
      </c>
      <c r="B40" s="179" t="s">
        <v>119</v>
      </c>
      <c r="C40" s="180" t="n">
        <f aca="false">C38+7</f>
        <v>42960</v>
      </c>
      <c r="D40" s="181" t="s">
        <v>442</v>
      </c>
      <c r="E40" s="181" t="s">
        <v>443</v>
      </c>
      <c r="F40" s="182" t="s">
        <v>155</v>
      </c>
      <c r="G40" s="179" t="str">
        <f aca="false">CONCATENATE("(",B38," Topics",")"," ",D38)</f>
        <v>(Day 34 Topics) CSE 7322c</v>
      </c>
      <c r="H40" s="183"/>
      <c r="I40" s="187" t="s">
        <v>66</v>
      </c>
      <c r="J40" s="190"/>
      <c r="K40" s="190"/>
    </row>
    <row r="41" customFormat="false" ht="15" hidden="false" customHeight="false" outlineLevel="0" collapsed="false">
      <c r="A41" s="179" t="s">
        <v>9</v>
      </c>
      <c r="B41" s="179" t="s">
        <v>122</v>
      </c>
      <c r="C41" s="180" t="n">
        <f aca="false">C39+7</f>
        <v>42966</v>
      </c>
      <c r="D41" s="181" t="s">
        <v>442</v>
      </c>
      <c r="E41" s="181" t="s">
        <v>443</v>
      </c>
      <c r="F41" s="182" t="s">
        <v>155</v>
      </c>
      <c r="G41" s="179" t="str">
        <f aca="false">CONCATENATE("(",B39," Topics",")"," ",D39)</f>
        <v>(Day 35 Topics) CSE 7322c</v>
      </c>
      <c r="H41" s="179"/>
      <c r="I41" s="187" t="s">
        <v>66</v>
      </c>
      <c r="J41" s="190"/>
      <c r="K41" s="190"/>
    </row>
    <row r="42" customFormat="false" ht="15" hidden="false" customHeight="false" outlineLevel="0" collapsed="false">
      <c r="A42" s="179" t="s">
        <v>15</v>
      </c>
      <c r="B42" s="179" t="s">
        <v>124</v>
      </c>
      <c r="C42" s="180" t="n">
        <f aca="false">C40+7</f>
        <v>42967</v>
      </c>
      <c r="D42" s="181" t="s">
        <v>442</v>
      </c>
      <c r="E42" s="181" t="s">
        <v>443</v>
      </c>
      <c r="F42" s="182" t="s">
        <v>155</v>
      </c>
      <c r="G42" s="179" t="str">
        <f aca="false">CONCATENATE("(",B40," Topics",")"," ",D40)</f>
        <v>(Day 36 Topics) CSE 7322c</v>
      </c>
      <c r="H42" s="183"/>
      <c r="I42" s="187" t="s">
        <v>66</v>
      </c>
      <c r="J42" s="190"/>
      <c r="K42" s="190"/>
    </row>
    <row r="43" customFormat="false" ht="15" hidden="false" customHeight="false" outlineLevel="0" collapsed="false">
      <c r="A43" s="179" t="s">
        <v>9</v>
      </c>
      <c r="B43" s="179" t="s">
        <v>127</v>
      </c>
      <c r="C43" s="180" t="n">
        <f aca="false">C41+7</f>
        <v>42973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37 Topics) CSE 7322c</v>
      </c>
      <c r="H43" s="193"/>
      <c r="I43" s="193" t="s">
        <v>66</v>
      </c>
      <c r="J43" s="190"/>
      <c r="K43" s="190"/>
    </row>
    <row r="44" customFormat="false" ht="15" hidden="false" customHeight="false" outlineLevel="0" collapsed="false">
      <c r="A44" s="179" t="s">
        <v>15</v>
      </c>
      <c r="B44" s="179" t="s">
        <v>130</v>
      </c>
      <c r="C44" s="180" t="n">
        <f aca="false">C42+7</f>
        <v>42974</v>
      </c>
      <c r="D44" s="181" t="s">
        <v>366</v>
      </c>
      <c r="E44" s="181" t="s">
        <v>390</v>
      </c>
      <c r="F44" s="181" t="s">
        <v>19</v>
      </c>
      <c r="G44" s="187"/>
      <c r="H44" s="187"/>
      <c r="I44" s="187" t="s">
        <v>66</v>
      </c>
      <c r="J44" s="190"/>
      <c r="K44" s="190"/>
    </row>
    <row r="45" customFormat="false" ht="15" hidden="false" customHeight="false" outlineLevel="0" collapsed="false">
      <c r="A45" s="179" t="s">
        <v>9</v>
      </c>
      <c r="B45" s="179" t="s">
        <v>132</v>
      </c>
      <c r="C45" s="180" t="n">
        <f aca="false">C43+7</f>
        <v>42980</v>
      </c>
      <c r="D45" s="181" t="s">
        <v>445</v>
      </c>
      <c r="E45" s="181" t="s">
        <v>446</v>
      </c>
      <c r="F45" s="182" t="s">
        <v>287</v>
      </c>
      <c r="G45" s="179" t="str">
        <f aca="false">CONCATENATE("(",B42," Topics",")"," ",D42)</f>
        <v>(Day 38 Topics) CSE 7322c</v>
      </c>
      <c r="H45" s="183"/>
      <c r="I45" s="179" t="s">
        <v>66</v>
      </c>
      <c r="J45" s="190"/>
      <c r="K45" s="190"/>
    </row>
    <row r="46" customFormat="false" ht="15" hidden="false" customHeight="false" outlineLevel="0" collapsed="false">
      <c r="A46" s="179" t="s">
        <v>15</v>
      </c>
      <c r="B46" s="179" t="s">
        <v>135</v>
      </c>
      <c r="C46" s="180" t="n">
        <f aca="false">C44+7</f>
        <v>42981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83"/>
      <c r="I46" s="179" t="s">
        <v>66</v>
      </c>
      <c r="J46" s="190"/>
      <c r="K46" s="190"/>
    </row>
    <row r="47" customFormat="false" ht="15" hidden="false" customHeight="false" outlineLevel="0" collapsed="false">
      <c r="A47" s="179" t="s">
        <v>9</v>
      </c>
      <c r="B47" s="179" t="s">
        <v>136</v>
      </c>
      <c r="C47" s="180" t="n">
        <f aca="false">C45+7</f>
        <v>42987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83"/>
      <c r="I47" s="179" t="s">
        <v>66</v>
      </c>
      <c r="J47" s="190"/>
      <c r="K47" s="190"/>
    </row>
    <row r="48" customFormat="false" ht="15" hidden="false" customHeight="false" outlineLevel="0" collapsed="false">
      <c r="A48" s="179" t="s">
        <v>15</v>
      </c>
      <c r="B48" s="179" t="s">
        <v>139</v>
      </c>
      <c r="C48" s="180" t="n">
        <f aca="false">C46+7</f>
        <v>42988</v>
      </c>
      <c r="D48" s="181" t="s">
        <v>445</v>
      </c>
      <c r="E48" s="181" t="s">
        <v>446</v>
      </c>
      <c r="F48" s="182" t="s">
        <v>287</v>
      </c>
      <c r="G48" s="179" t="s">
        <v>66</v>
      </c>
      <c r="H48" s="179" t="s">
        <v>447</v>
      </c>
      <c r="I48" s="179"/>
      <c r="J48" s="190"/>
      <c r="K48" s="190"/>
    </row>
    <row r="49" customFormat="false" ht="15" hidden="false" customHeight="false" outlineLevel="0" collapsed="false">
      <c r="A49" s="179" t="s">
        <v>9</v>
      </c>
      <c r="B49" s="179" t="s">
        <v>141</v>
      </c>
      <c r="C49" s="180" t="n">
        <f aca="false">C47+7</f>
        <v>42994</v>
      </c>
      <c r="D49" s="181" t="s">
        <v>142</v>
      </c>
      <c r="E49" s="189" t="s">
        <v>498</v>
      </c>
      <c r="F49" s="182" t="s">
        <v>287</v>
      </c>
      <c r="G49" s="183"/>
      <c r="H49" s="179"/>
      <c r="I49" s="179"/>
    </row>
    <row r="50" customFormat="false" ht="15" hidden="false" customHeight="false" outlineLevel="0" collapsed="false">
      <c r="A50" s="179" t="s">
        <v>15</v>
      </c>
      <c r="B50" s="179" t="s">
        <v>144</v>
      </c>
      <c r="C50" s="180" t="n">
        <f aca="false">C48+7</f>
        <v>42995</v>
      </c>
      <c r="D50" s="181" t="s">
        <v>142</v>
      </c>
      <c r="E50" s="189" t="s">
        <v>498</v>
      </c>
      <c r="F50" s="182" t="s">
        <v>287</v>
      </c>
      <c r="G50" s="183"/>
      <c r="H50" s="183"/>
      <c r="I50" s="183"/>
    </row>
    <row r="51" customFormat="false" ht="15" hidden="false" customHeight="false" outlineLevel="0" collapsed="false">
      <c r="A51" s="179" t="s">
        <v>9</v>
      </c>
      <c r="B51" s="179" t="s">
        <v>448</v>
      </c>
      <c r="C51" s="180" t="n">
        <f aca="false">C49+7</f>
        <v>43001</v>
      </c>
      <c r="D51" s="181" t="s">
        <v>142</v>
      </c>
      <c r="E51" s="189" t="s">
        <v>498</v>
      </c>
      <c r="F51" s="182" t="s">
        <v>287</v>
      </c>
      <c r="G51" s="183"/>
      <c r="H51" s="179"/>
      <c r="I51" s="179"/>
    </row>
    <row r="52" customFormat="false" ht="15" hidden="false" customHeight="false" outlineLevel="0" collapsed="false">
      <c r="A52" s="179" t="s">
        <v>15</v>
      </c>
      <c r="B52" s="179" t="s">
        <v>499</v>
      </c>
      <c r="C52" s="180" t="n">
        <f aca="false">C50+7</f>
        <v>43002</v>
      </c>
      <c r="D52" s="181" t="s">
        <v>142</v>
      </c>
      <c r="E52" s="189" t="s">
        <v>498</v>
      </c>
      <c r="F52" s="182" t="s">
        <v>287</v>
      </c>
      <c r="G52" s="183"/>
      <c r="H52" s="183"/>
      <c r="I52" s="183"/>
    </row>
  </sheetData>
  <mergeCells count="3">
    <mergeCell ref="A8:I8"/>
    <mergeCell ref="A25:I25"/>
    <mergeCell ref="A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3" min="3" style="175" width="8.43"/>
    <col collapsed="false" customWidth="true" hidden="false" outlineLevel="0" max="4" min="4" style="175" width="8.14"/>
    <col collapsed="false" customWidth="true" hidden="false" outlineLevel="0" max="5" min="5" style="175" width="47.85"/>
    <col collapsed="false" customWidth="true" hidden="false" outlineLevel="0" max="6" min="6" style="175" width="22.71"/>
    <col collapsed="false" customWidth="true" hidden="false" outlineLevel="0" max="7" min="7" style="175" width="19.14"/>
    <col collapsed="false" customWidth="true" hidden="false" outlineLevel="0" max="8" min="8" style="175" width="8.57"/>
    <col collapsed="false" customWidth="true" hidden="false" outlineLevel="0" max="9" min="9" style="175" width="58.29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42875</v>
      </c>
      <c r="D2" s="181" t="s">
        <v>151</v>
      </c>
      <c r="E2" s="181" t="s">
        <v>430</v>
      </c>
      <c r="F2" s="182" t="s">
        <v>407</v>
      </c>
      <c r="G2" s="183"/>
      <c r="H2" s="183"/>
      <c r="I2" s="179"/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42876</v>
      </c>
      <c r="D3" s="181" t="s">
        <v>151</v>
      </c>
      <c r="E3" s="181" t="s">
        <v>430</v>
      </c>
      <c r="F3" s="182" t="s">
        <v>407</v>
      </c>
      <c r="G3" s="183"/>
      <c r="H3" s="179"/>
      <c r="I3" s="179"/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42882</v>
      </c>
      <c r="D4" s="186" t="s">
        <v>502</v>
      </c>
      <c r="E4" s="186" t="s">
        <v>503</v>
      </c>
      <c r="F4" s="181" t="s">
        <v>287</v>
      </c>
      <c r="G4" s="179" t="str">
        <f aca="false">CONCATENATE("(",B2," Topics",")"," ",D2)</f>
        <v>(Day 1 Topics) CSE 7315c</v>
      </c>
      <c r="H4" s="179"/>
      <c r="I4" s="179" t="s">
        <v>504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42883</v>
      </c>
      <c r="D5" s="181" t="s">
        <v>151</v>
      </c>
      <c r="E5" s="181" t="s">
        <v>430</v>
      </c>
      <c r="F5" s="182" t="s">
        <v>407</v>
      </c>
      <c r="G5" s="179" t="str">
        <f aca="false">CONCATENATE("(",B3," Topics",")"," ",D3)</f>
        <v>(Day 2 Topics) CSE 7315c</v>
      </c>
      <c r="H5" s="179"/>
      <c r="I5" s="179"/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42889</v>
      </c>
      <c r="D6" s="181" t="s">
        <v>151</v>
      </c>
      <c r="E6" s="181" t="s">
        <v>430</v>
      </c>
      <c r="F6" s="182" t="s">
        <v>407</v>
      </c>
      <c r="G6" s="179" t="str">
        <f aca="false">CONCATENATE("(",B4," Topics",")"," ",D4)</f>
        <v>(Day 3 Topics) CSE 7212c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42890</v>
      </c>
      <c r="D7" s="186" t="s">
        <v>502</v>
      </c>
      <c r="E7" s="186" t="s">
        <v>503</v>
      </c>
      <c r="F7" s="181" t="s">
        <v>287</v>
      </c>
      <c r="G7" s="179" t="str">
        <f aca="false">CONCATENATE("(",B5," Topics",")"," ",D5)</f>
        <v>(Day 4 Topics) CSE 7315c</v>
      </c>
      <c r="H7" s="179"/>
      <c r="I7" s="179" t="s">
        <v>505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42896</v>
      </c>
      <c r="D8" s="181" t="s">
        <v>151</v>
      </c>
      <c r="E8" s="181" t="s">
        <v>430</v>
      </c>
      <c r="F8" s="182" t="s">
        <v>407</v>
      </c>
      <c r="G8" s="179" t="str">
        <f aca="false">CONCATENATE("(",B6," Topics",")"," ",D6)</f>
        <v>(Day 5 Topics) CSE 7315c</v>
      </c>
      <c r="H8" s="183"/>
      <c r="I8" s="183"/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42897</v>
      </c>
      <c r="D9" s="181" t="s">
        <v>51</v>
      </c>
      <c r="E9" s="181" t="s">
        <v>52</v>
      </c>
      <c r="F9" s="182" t="s">
        <v>407</v>
      </c>
      <c r="G9" s="179" t="str">
        <f aca="false">CONCATENATE("(",B7," Topics",")"," ",D7)</f>
        <v>(Day 6 Topics) CSE 7212c</v>
      </c>
      <c r="H9" s="183"/>
      <c r="I9" s="179" t="s">
        <v>506</v>
      </c>
    </row>
    <row r="10" customFormat="false" ht="15" hidden="false" customHeight="false" outlineLevel="0" collapsed="false">
      <c r="A10" s="179" t="s">
        <v>9</v>
      </c>
      <c r="B10" s="179" t="s">
        <v>35</v>
      </c>
      <c r="C10" s="180" t="n">
        <f aca="false">C8+7</f>
        <v>42903</v>
      </c>
      <c r="D10" s="186" t="s">
        <v>63</v>
      </c>
      <c r="E10" s="189" t="s">
        <v>151</v>
      </c>
      <c r="F10" s="182" t="s">
        <v>287</v>
      </c>
      <c r="G10" s="179" t="s">
        <v>66</v>
      </c>
      <c r="H10" s="179" t="s">
        <v>179</v>
      </c>
      <c r="I10" s="179"/>
    </row>
    <row r="11" customFormat="false" ht="15" hidden="false" customHeight="false" outlineLevel="0" collapsed="false">
      <c r="A11" s="179" t="s">
        <v>15</v>
      </c>
      <c r="B11" s="179" t="s">
        <v>39</v>
      </c>
      <c r="C11" s="180" t="n">
        <f aca="false">C9+7</f>
        <v>42904</v>
      </c>
      <c r="D11" s="181" t="s">
        <v>51</v>
      </c>
      <c r="E11" s="181" t="s">
        <v>52</v>
      </c>
      <c r="F11" s="182" t="s">
        <v>407</v>
      </c>
      <c r="G11" s="179" t="str">
        <f aca="false">CONCATENATE("(",B8," Topics",")"," ",D8)</f>
        <v>(Day 7 Topics) CSE 7315c</v>
      </c>
      <c r="H11" s="183"/>
      <c r="I11" s="179" t="s">
        <v>507</v>
      </c>
    </row>
    <row r="12" customFormat="false" ht="15" hidden="false" customHeight="false" outlineLevel="0" collapsed="false">
      <c r="A12" s="188" t="s">
        <v>508</v>
      </c>
      <c r="B12" s="188"/>
      <c r="C12" s="188"/>
      <c r="D12" s="188"/>
      <c r="E12" s="188"/>
      <c r="F12" s="188"/>
      <c r="G12" s="188"/>
      <c r="H12" s="188"/>
      <c r="I12" s="188"/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C10+14</f>
        <v>42917</v>
      </c>
      <c r="D13" s="181" t="s">
        <v>51</v>
      </c>
      <c r="E13" s="181" t="s">
        <v>52</v>
      </c>
      <c r="F13" s="182" t="s">
        <v>407</v>
      </c>
      <c r="G13" s="179" t="str">
        <f aca="false">CONCATENATE("(",B9," Topics",")"," ",D9)</f>
        <v>(Day 8 Topics) CSE 7302c</v>
      </c>
      <c r="H13" s="183"/>
      <c r="I13" s="179" t="s">
        <v>509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C11+14</f>
        <v>42918</v>
      </c>
      <c r="D14" s="181" t="s">
        <v>51</v>
      </c>
      <c r="E14" s="181" t="s">
        <v>52</v>
      </c>
      <c r="F14" s="182" t="s">
        <v>407</v>
      </c>
      <c r="G14" s="179" t="str">
        <f aca="false">CONCATENATE("(",B11," Topics",")"," ",D11)</f>
        <v>(Day 10 Topics) CSE 7302c</v>
      </c>
      <c r="H14" s="183"/>
      <c r="I14" s="179" t="s">
        <v>510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42924</v>
      </c>
      <c r="D15" s="181" t="s">
        <v>51</v>
      </c>
      <c r="E15" s="181" t="s">
        <v>52</v>
      </c>
      <c r="F15" s="182" t="s">
        <v>407</v>
      </c>
      <c r="G15" s="179" t="str">
        <f aca="false">CONCATENATE("(",B13," Topics",")"," ",D13)</f>
        <v>(Day 11 Topics) CSE 7302c</v>
      </c>
      <c r="H15" s="183"/>
      <c r="I15" s="179" t="s">
        <v>183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42925</v>
      </c>
      <c r="D16" s="181" t="s">
        <v>101</v>
      </c>
      <c r="E16" s="181" t="s">
        <v>294</v>
      </c>
      <c r="F16" s="182" t="s">
        <v>289</v>
      </c>
      <c r="G16" s="179" t="str">
        <f aca="false">CONCATENATE("(",B14," Topics",")"," ",D14)</f>
        <v>(Day 12 Topics) CSE 7302c</v>
      </c>
      <c r="H16" s="179" t="s">
        <v>66</v>
      </c>
      <c r="I16" s="179" t="s">
        <v>511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42931</v>
      </c>
      <c r="D17" s="181" t="s">
        <v>101</v>
      </c>
      <c r="E17" s="181" t="s">
        <v>294</v>
      </c>
      <c r="F17" s="182" t="s">
        <v>155</v>
      </c>
      <c r="G17" s="179" t="str">
        <f aca="false">CONCATENATE("(",B15," Topics",")"," ",D15)</f>
        <v>(Day 13 Topics) CSE 7302c</v>
      </c>
      <c r="H17" s="179" t="s">
        <v>66</v>
      </c>
      <c r="I17" s="179" t="s">
        <v>512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42932</v>
      </c>
      <c r="D18" s="181" t="s">
        <v>101</v>
      </c>
      <c r="E18" s="181" t="s">
        <v>294</v>
      </c>
      <c r="F18" s="182" t="s">
        <v>513</v>
      </c>
      <c r="G18" s="179" t="str">
        <f aca="false">CONCATENATE("(",B16," Topics",")"," ",D16)</f>
        <v>(Day 14 Topics) CSE 7305c</v>
      </c>
      <c r="H18" s="183"/>
      <c r="I18" s="191" t="s">
        <v>514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42938</v>
      </c>
      <c r="D19" s="186" t="s">
        <v>63</v>
      </c>
      <c r="E19" s="189" t="s">
        <v>51</v>
      </c>
      <c r="F19" s="182" t="s">
        <v>287</v>
      </c>
      <c r="G19" s="179" t="s">
        <v>66</v>
      </c>
      <c r="H19" s="179" t="s">
        <v>515</v>
      </c>
      <c r="I19" s="179"/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42939</v>
      </c>
      <c r="D20" s="181" t="s">
        <v>366</v>
      </c>
      <c r="E20" s="181" t="s">
        <v>390</v>
      </c>
      <c r="F20" s="181" t="s">
        <v>19</v>
      </c>
      <c r="G20" s="179" t="str">
        <f aca="false">CONCATENATE("(",B18," Topics",")"," ",D18)</f>
        <v>(Day 16 Topics) CSE 7305c</v>
      </c>
      <c r="H20" s="183"/>
      <c r="I20" s="183"/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42945</v>
      </c>
      <c r="D21" s="181" t="s">
        <v>101</v>
      </c>
      <c r="E21" s="181" t="s">
        <v>294</v>
      </c>
      <c r="F21" s="182" t="s">
        <v>155</v>
      </c>
      <c r="G21" s="179" t="s">
        <v>66</v>
      </c>
      <c r="H21" s="183"/>
      <c r="I21" s="179" t="s">
        <v>299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42946</v>
      </c>
      <c r="D22" s="181" t="s">
        <v>101</v>
      </c>
      <c r="E22" s="181" t="s">
        <v>294</v>
      </c>
      <c r="F22" s="182" t="s">
        <v>155</v>
      </c>
      <c r="G22" s="179" t="str">
        <f aca="false">CONCATENATE("(",B20," Topics",")"," ",D20)</f>
        <v>(Day 18 Topics) CSE 7120c</v>
      </c>
      <c r="H22" s="183"/>
      <c r="I22" s="179" t="s">
        <v>516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42952</v>
      </c>
      <c r="D23" s="181" t="s">
        <v>517</v>
      </c>
      <c r="E23" s="181" t="s">
        <v>518</v>
      </c>
      <c r="F23" s="182" t="s">
        <v>289</v>
      </c>
      <c r="G23" s="179" t="str">
        <f aca="false">CONCATENATE("(",B21," Topics",")"," ",D21)</f>
        <v>(Day 19 Topics) CSE 7305c</v>
      </c>
      <c r="H23" s="183"/>
      <c r="I23" s="179" t="s">
        <v>519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42953</v>
      </c>
      <c r="D24" s="186" t="s">
        <v>63</v>
      </c>
      <c r="E24" s="189" t="s">
        <v>101</v>
      </c>
      <c r="F24" s="182" t="s">
        <v>287</v>
      </c>
      <c r="G24" s="179" t="str">
        <f aca="false">CONCATENATE("(",B22," Topics",")"," ",D22)</f>
        <v>(Day 20 Topics) CSE 7305c</v>
      </c>
      <c r="H24" s="179" t="s">
        <v>66</v>
      </c>
      <c r="I24" s="179" t="s">
        <v>520</v>
      </c>
    </row>
    <row r="25" customFormat="false" ht="15" hidden="false" customHeight="false" outlineLevel="0" collapsed="false">
      <c r="A25" s="188" t="s">
        <v>521</v>
      </c>
      <c r="B25" s="188"/>
      <c r="C25" s="188"/>
      <c r="D25" s="188"/>
      <c r="E25" s="188"/>
      <c r="F25" s="188"/>
      <c r="G25" s="188"/>
      <c r="H25" s="188"/>
      <c r="I25" s="188"/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C23+14</f>
        <v>42966</v>
      </c>
      <c r="D26" s="181" t="s">
        <v>517</v>
      </c>
      <c r="E26" s="181" t="s">
        <v>518</v>
      </c>
      <c r="F26" s="182" t="s">
        <v>289</v>
      </c>
      <c r="G26" s="179" t="s">
        <v>66</v>
      </c>
      <c r="H26" s="179" t="s">
        <v>66</v>
      </c>
      <c r="I26" s="179" t="s">
        <v>522</v>
      </c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C24+14</f>
        <v>42967</v>
      </c>
      <c r="D27" s="181" t="s">
        <v>453</v>
      </c>
      <c r="E27" s="181" t="s">
        <v>454</v>
      </c>
      <c r="F27" s="182" t="s">
        <v>348</v>
      </c>
      <c r="G27" s="179" t="str">
        <f aca="false">CONCATENATE("(",B23," Topics",")"," ",D23)</f>
        <v>(Day 21 Topics) CSE 7124c</v>
      </c>
      <c r="H27" s="183"/>
      <c r="I27" s="179" t="s">
        <v>523</v>
      </c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C26+7</f>
        <v>42973</v>
      </c>
      <c r="D28" s="181" t="s">
        <v>453</v>
      </c>
      <c r="E28" s="181" t="s">
        <v>454</v>
      </c>
      <c r="F28" s="182" t="s">
        <v>493</v>
      </c>
      <c r="G28" s="179" t="s">
        <v>66</v>
      </c>
      <c r="H28" s="179" t="s">
        <v>66</v>
      </c>
      <c r="I28" s="179" t="s">
        <v>418</v>
      </c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C27+7</f>
        <v>42974</v>
      </c>
      <c r="D29" s="181" t="s">
        <v>453</v>
      </c>
      <c r="E29" s="181" t="s">
        <v>454</v>
      </c>
      <c r="F29" s="182" t="s">
        <v>493</v>
      </c>
      <c r="G29" s="179" t="str">
        <f aca="false">CONCATENATE("(",B26," Topics",")"," ",D26)</f>
        <v>(Day 23 Topics) CSE 7124c</v>
      </c>
      <c r="H29" s="179" t="s">
        <v>66</v>
      </c>
      <c r="I29" s="179" t="s">
        <v>524</v>
      </c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42980</v>
      </c>
      <c r="D30" s="181" t="s">
        <v>453</v>
      </c>
      <c r="E30" s="181" t="s">
        <v>454</v>
      </c>
      <c r="F30" s="182" t="s">
        <v>348</v>
      </c>
      <c r="G30" s="179" t="str">
        <f aca="false">CONCATENATE("(",B27," Topics",")"," ",D27)</f>
        <v>(Day 24 Topics) CSE 7321c</v>
      </c>
      <c r="H30" s="183"/>
      <c r="I30" s="179" t="s">
        <v>525</v>
      </c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42981</v>
      </c>
      <c r="D31" s="181" t="s">
        <v>453</v>
      </c>
      <c r="E31" s="181" t="s">
        <v>454</v>
      </c>
      <c r="F31" s="182" t="s">
        <v>526</v>
      </c>
      <c r="G31" s="179" t="str">
        <f aca="false">CONCATENATE("(",B28," Topics",")"," ",D28)</f>
        <v>(Day 25 Topics) CSE 7321c</v>
      </c>
      <c r="H31" s="179" t="s">
        <v>66</v>
      </c>
      <c r="I31" s="179" t="s">
        <v>428</v>
      </c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42987</v>
      </c>
      <c r="D32" s="186" t="s">
        <v>63</v>
      </c>
      <c r="E32" s="189" t="s">
        <v>101</v>
      </c>
      <c r="F32" s="182" t="s">
        <v>287</v>
      </c>
      <c r="G32" s="179" t="s">
        <v>66</v>
      </c>
      <c r="H32" s="179" t="s">
        <v>527</v>
      </c>
      <c r="I32" s="179" t="s">
        <v>528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42988</v>
      </c>
      <c r="D33" s="181" t="s">
        <v>453</v>
      </c>
      <c r="E33" s="181" t="s">
        <v>454</v>
      </c>
      <c r="F33" s="182" t="s">
        <v>526</v>
      </c>
      <c r="G33" s="179" t="str">
        <f aca="false">CONCATENATE("(",B29," Topics",")"," ",D29)</f>
        <v>(Day 26 Topics) CSE 7321c</v>
      </c>
      <c r="H33" s="179" t="s">
        <v>66</v>
      </c>
      <c r="I33" s="179" t="s">
        <v>529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42994</v>
      </c>
      <c r="D34" s="186" t="s">
        <v>502</v>
      </c>
      <c r="E34" s="186" t="s">
        <v>503</v>
      </c>
      <c r="F34" s="181" t="s">
        <v>287</v>
      </c>
      <c r="G34" s="179" t="str">
        <f aca="false">CONCATENATE("(",B30," Topics",")"," ",D30)</f>
        <v>(Day 27 Topics) CSE 7321c</v>
      </c>
      <c r="H34" s="179" t="s">
        <v>66</v>
      </c>
      <c r="I34" s="179" t="s">
        <v>530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42995</v>
      </c>
      <c r="D35" s="186" t="s">
        <v>502</v>
      </c>
      <c r="E35" s="186" t="s">
        <v>503</v>
      </c>
      <c r="F35" s="181" t="s">
        <v>287</v>
      </c>
      <c r="G35" s="179" t="str">
        <f aca="false">CONCATENATE("(",B31," Topics",")"," ",D31)</f>
        <v>(Day 28 Topics) CSE 7321c</v>
      </c>
      <c r="H35" s="183"/>
      <c r="I35" s="179" t="s">
        <v>531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43001</v>
      </c>
      <c r="D36" s="186" t="s">
        <v>63</v>
      </c>
      <c r="E36" s="189" t="s">
        <v>453</v>
      </c>
      <c r="F36" s="182" t="s">
        <v>287</v>
      </c>
      <c r="G36" s="179" t="s">
        <v>66</v>
      </c>
      <c r="H36" s="179" t="s">
        <v>532</v>
      </c>
      <c r="I36" s="179" t="s">
        <v>533</v>
      </c>
      <c r="J36" s="175" t="s">
        <v>66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43002</v>
      </c>
      <c r="D37" s="181" t="s">
        <v>442</v>
      </c>
      <c r="E37" s="181" t="s">
        <v>443</v>
      </c>
      <c r="F37" s="182" t="s">
        <v>155</v>
      </c>
      <c r="G37" s="183"/>
      <c r="H37" s="183"/>
      <c r="I37" s="183"/>
    </row>
    <row r="38" customFormat="false" ht="15" hidden="false" customHeight="false" outlineLevel="0" collapsed="false">
      <c r="A38" s="188" t="s">
        <v>534</v>
      </c>
      <c r="B38" s="188"/>
      <c r="C38" s="188"/>
      <c r="D38" s="188"/>
      <c r="E38" s="188"/>
      <c r="F38" s="188"/>
      <c r="G38" s="188"/>
      <c r="H38" s="188"/>
      <c r="I38" s="188"/>
    </row>
    <row r="39" customFormat="false" ht="15" hidden="false" customHeight="false" outlineLevel="0" collapsed="false">
      <c r="A39" s="179" t="s">
        <v>9</v>
      </c>
      <c r="B39" s="179" t="s">
        <v>116</v>
      </c>
      <c r="C39" s="180" t="n">
        <f aca="false">C36+14</f>
        <v>43015</v>
      </c>
      <c r="D39" s="181" t="s">
        <v>442</v>
      </c>
      <c r="E39" s="181" t="s">
        <v>443</v>
      </c>
      <c r="F39" s="182" t="s">
        <v>155</v>
      </c>
      <c r="G39" s="179" t="s">
        <v>66</v>
      </c>
      <c r="H39" s="183"/>
      <c r="I39" s="183"/>
    </row>
    <row r="40" customFormat="false" ht="15" hidden="false" customHeight="false" outlineLevel="0" collapsed="false">
      <c r="A40" s="179" t="s">
        <v>15</v>
      </c>
      <c r="B40" s="179" t="s">
        <v>119</v>
      </c>
      <c r="C40" s="180" t="n">
        <f aca="false">C37+14</f>
        <v>43016</v>
      </c>
      <c r="D40" s="181" t="s">
        <v>442</v>
      </c>
      <c r="E40" s="181" t="s">
        <v>443</v>
      </c>
      <c r="F40" s="182" t="s">
        <v>155</v>
      </c>
      <c r="G40" s="179" t="str">
        <f aca="false">CONCATENATE("(",B37," Topics",")"," ",D37)</f>
        <v>(Day 34 Topics) CSE 7322c</v>
      </c>
      <c r="H40" s="183"/>
      <c r="I40" s="183"/>
    </row>
    <row r="41" customFormat="false" ht="15" hidden="false" customHeight="false" outlineLevel="0" collapsed="false">
      <c r="A41" s="179" t="s">
        <v>9</v>
      </c>
      <c r="B41" s="179" t="s">
        <v>122</v>
      </c>
      <c r="C41" s="180" t="n">
        <f aca="false">C39+7</f>
        <v>43022</v>
      </c>
      <c r="D41" s="181" t="s">
        <v>445</v>
      </c>
      <c r="E41" s="181" t="s">
        <v>446</v>
      </c>
      <c r="F41" s="182" t="s">
        <v>287</v>
      </c>
      <c r="G41" s="179" t="str">
        <f aca="false">CONCATENATE("(",B39," Topics",")"," ",D39)</f>
        <v>(Day 35 Topics) CSE 7322c</v>
      </c>
      <c r="H41" s="183"/>
      <c r="I41" s="183"/>
    </row>
    <row r="42" customFormat="false" ht="15" hidden="false" customHeight="false" outlineLevel="0" collapsed="false">
      <c r="A42" s="179" t="s">
        <v>15</v>
      </c>
      <c r="B42" s="179" t="s">
        <v>124</v>
      </c>
      <c r="C42" s="180" t="n">
        <f aca="false">C40+7</f>
        <v>43023</v>
      </c>
      <c r="D42" s="181" t="s">
        <v>445</v>
      </c>
      <c r="E42" s="181" t="s">
        <v>446</v>
      </c>
      <c r="F42" s="182" t="s">
        <v>287</v>
      </c>
      <c r="G42" s="179" t="str">
        <f aca="false">CONCATENATE("(",B40," Topics",")"," ",D40)</f>
        <v>(Day 36 Topics) CSE 7322c</v>
      </c>
      <c r="H42" s="179" t="s">
        <v>66</v>
      </c>
      <c r="I42" s="183"/>
    </row>
    <row r="43" customFormat="false" ht="15" hidden="false" customHeight="false" outlineLevel="0" collapsed="false">
      <c r="A43" s="179" t="s">
        <v>9</v>
      </c>
      <c r="B43" s="179" t="s">
        <v>127</v>
      </c>
      <c r="C43" s="180" t="n">
        <f aca="false">C41+7</f>
        <v>43029</v>
      </c>
      <c r="D43" s="181" t="s">
        <v>535</v>
      </c>
      <c r="E43" s="181" t="s">
        <v>536</v>
      </c>
      <c r="F43" s="182" t="s">
        <v>526</v>
      </c>
      <c r="G43" s="179" t="s">
        <v>66</v>
      </c>
      <c r="H43" s="193"/>
      <c r="I43" s="179" t="s">
        <v>537</v>
      </c>
      <c r="J43" s="194" t="s">
        <v>538</v>
      </c>
    </row>
    <row r="44" customFormat="false" ht="15" hidden="false" customHeight="false" outlineLevel="0" collapsed="false">
      <c r="A44" s="179" t="s">
        <v>15</v>
      </c>
      <c r="B44" s="179" t="s">
        <v>130</v>
      </c>
      <c r="C44" s="180" t="n">
        <f aca="false">C42+7</f>
        <v>43030</v>
      </c>
      <c r="D44" s="181" t="s">
        <v>535</v>
      </c>
      <c r="E44" s="181" t="s">
        <v>536</v>
      </c>
      <c r="F44" s="182" t="s">
        <v>526</v>
      </c>
      <c r="G44" s="179" t="s">
        <v>66</v>
      </c>
      <c r="H44" s="187"/>
      <c r="I44" s="187" t="s">
        <v>66</v>
      </c>
    </row>
    <row r="45" customFormat="false" ht="15" hidden="false" customHeight="false" outlineLevel="0" collapsed="false">
      <c r="A45" s="179" t="s">
        <v>9</v>
      </c>
      <c r="B45" s="179" t="s">
        <v>132</v>
      </c>
      <c r="C45" s="180" t="n">
        <f aca="false">C43+7</f>
        <v>43036</v>
      </c>
      <c r="D45" s="181" t="s">
        <v>442</v>
      </c>
      <c r="E45" s="181" t="s">
        <v>443</v>
      </c>
      <c r="F45" s="182" t="s">
        <v>155</v>
      </c>
      <c r="G45" s="179" t="s">
        <v>66</v>
      </c>
      <c r="H45" s="187"/>
      <c r="I45" s="183"/>
    </row>
    <row r="46" customFormat="false" ht="15" hidden="false" customHeight="false" outlineLevel="0" collapsed="false">
      <c r="A46" s="179" t="s">
        <v>15</v>
      </c>
      <c r="B46" s="179" t="s">
        <v>135</v>
      </c>
      <c r="C46" s="180" t="n">
        <f aca="false">C44+7</f>
        <v>43037</v>
      </c>
      <c r="D46" s="181" t="s">
        <v>442</v>
      </c>
      <c r="E46" s="181" t="s">
        <v>443</v>
      </c>
      <c r="F46" s="182" t="s">
        <v>155</v>
      </c>
      <c r="G46" s="179" t="s">
        <v>66</v>
      </c>
      <c r="H46" s="187"/>
      <c r="I46" s="179" t="s">
        <v>66</v>
      </c>
      <c r="J46" s="175" t="s">
        <v>66</v>
      </c>
    </row>
    <row r="47" customFormat="false" ht="15" hidden="false" customHeight="false" outlineLevel="0" collapsed="false">
      <c r="A47" s="179" t="s">
        <v>9</v>
      </c>
      <c r="B47" s="179" t="s">
        <v>136</v>
      </c>
      <c r="C47" s="180" t="n">
        <f aca="false">C45+7</f>
        <v>43043</v>
      </c>
      <c r="D47" s="181" t="s">
        <v>445</v>
      </c>
      <c r="E47" s="181" t="s">
        <v>446</v>
      </c>
      <c r="F47" s="182" t="s">
        <v>287</v>
      </c>
      <c r="G47" s="179" t="str">
        <f aca="false">CONCATENATE("(",B45," Topics",")"," ",D45)</f>
        <v>(Day 41 Topics) CSE 7322c</v>
      </c>
      <c r="H47" s="183"/>
      <c r="I47" s="179" t="s">
        <v>66</v>
      </c>
    </row>
    <row r="48" customFormat="false" ht="15" hidden="false" customHeight="false" outlineLevel="0" collapsed="false">
      <c r="A48" s="179" t="s">
        <v>15</v>
      </c>
      <c r="B48" s="179" t="s">
        <v>139</v>
      </c>
      <c r="C48" s="180" t="n">
        <f aca="false">C43+15</f>
        <v>43044</v>
      </c>
      <c r="D48" s="181" t="s">
        <v>445</v>
      </c>
      <c r="E48" s="181" t="s">
        <v>446</v>
      </c>
      <c r="F48" s="182" t="s">
        <v>287</v>
      </c>
      <c r="G48" s="179" t="str">
        <f aca="false">CONCATENATE("(",B46," Topics",")"," ",D46)</f>
        <v>(Day 42 Topics) CSE 7322c</v>
      </c>
      <c r="H48" s="179" t="s">
        <v>66</v>
      </c>
      <c r="I48" s="179" t="s">
        <v>66</v>
      </c>
    </row>
    <row r="49" customFormat="false" ht="15" hidden="false" customHeight="false" outlineLevel="0" collapsed="false">
      <c r="A49" s="179" t="s">
        <v>9</v>
      </c>
      <c r="B49" s="179" t="s">
        <v>141</v>
      </c>
      <c r="C49" s="180" t="n">
        <f aca="false">C47+7</f>
        <v>43050</v>
      </c>
      <c r="D49" s="181" t="s">
        <v>445</v>
      </c>
      <c r="E49" s="181" t="s">
        <v>446</v>
      </c>
      <c r="F49" s="182" t="s">
        <v>287</v>
      </c>
      <c r="G49" s="179" t="s">
        <v>66</v>
      </c>
      <c r="H49" s="183"/>
      <c r="I49" s="179" t="s">
        <v>66</v>
      </c>
      <c r="J49" s="194" t="s">
        <v>66</v>
      </c>
    </row>
    <row r="50" customFormat="false" ht="15" hidden="false" customHeight="false" outlineLevel="0" collapsed="false">
      <c r="A50" s="179" t="s">
        <v>15</v>
      </c>
      <c r="B50" s="179" t="s">
        <v>144</v>
      </c>
      <c r="C50" s="180" t="n">
        <f aca="false">C48+7</f>
        <v>43051</v>
      </c>
      <c r="D50" s="181" t="s">
        <v>445</v>
      </c>
      <c r="E50" s="181" t="s">
        <v>446</v>
      </c>
      <c r="F50" s="182" t="s">
        <v>287</v>
      </c>
      <c r="G50" s="179" t="s">
        <v>66</v>
      </c>
      <c r="H50" s="179" t="s">
        <v>539</v>
      </c>
      <c r="I50" s="179"/>
    </row>
    <row r="51" customFormat="false" ht="15" hidden="false" customHeight="false" outlineLevel="0" collapsed="false">
      <c r="A51" s="179" t="s">
        <v>9</v>
      </c>
      <c r="B51" s="179" t="s">
        <v>448</v>
      </c>
      <c r="C51" s="180" t="n">
        <f aca="false">C49+7</f>
        <v>43057</v>
      </c>
      <c r="D51" s="181" t="s">
        <v>142</v>
      </c>
      <c r="E51" s="189" t="s">
        <v>540</v>
      </c>
      <c r="F51" s="182" t="s">
        <v>287</v>
      </c>
      <c r="G51" s="183"/>
      <c r="H51" s="179"/>
      <c r="I51" s="179"/>
    </row>
    <row r="52" customFormat="false" ht="15" hidden="false" customHeight="false" outlineLevel="0" collapsed="false">
      <c r="A52" s="179" t="s">
        <v>15</v>
      </c>
      <c r="B52" s="179" t="s">
        <v>499</v>
      </c>
      <c r="C52" s="180" t="n">
        <f aca="false">C50+7</f>
        <v>43058</v>
      </c>
      <c r="D52" s="181" t="s">
        <v>142</v>
      </c>
      <c r="E52" s="189" t="s">
        <v>540</v>
      </c>
      <c r="F52" s="182" t="s">
        <v>287</v>
      </c>
      <c r="G52" s="183"/>
      <c r="H52" s="183"/>
      <c r="I52" s="183"/>
    </row>
    <row r="53" customFormat="false" ht="15" hidden="false" customHeight="false" outlineLevel="0" collapsed="false">
      <c r="A53" s="179" t="s">
        <v>9</v>
      </c>
      <c r="B53" s="179" t="s">
        <v>541</v>
      </c>
      <c r="C53" s="180" t="n">
        <f aca="false">C51+7</f>
        <v>43064</v>
      </c>
      <c r="D53" s="181" t="s">
        <v>142</v>
      </c>
      <c r="E53" s="189" t="s">
        <v>540</v>
      </c>
      <c r="F53" s="182" t="s">
        <v>287</v>
      </c>
      <c r="G53" s="183"/>
      <c r="H53" s="179"/>
      <c r="I53" s="179"/>
    </row>
    <row r="54" customFormat="false" ht="15" hidden="false" customHeight="false" outlineLevel="0" collapsed="false">
      <c r="A54" s="179" t="s">
        <v>15</v>
      </c>
      <c r="B54" s="179" t="s">
        <v>542</v>
      </c>
      <c r="C54" s="180" t="n">
        <f aca="false">C52+7</f>
        <v>43065</v>
      </c>
      <c r="D54" s="181" t="s">
        <v>142</v>
      </c>
      <c r="E54" s="189" t="s">
        <v>540</v>
      </c>
      <c r="F54" s="182" t="s">
        <v>287</v>
      </c>
      <c r="G54" s="183"/>
      <c r="H54" s="179"/>
      <c r="I54" s="179"/>
    </row>
  </sheetData>
  <mergeCells count="3">
    <mergeCell ref="A12:I12"/>
    <mergeCell ref="A25:I25"/>
    <mergeCell ref="A38: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3" min="3" style="175" width="8.43"/>
    <col collapsed="false" customWidth="true" hidden="false" outlineLevel="0" max="4" min="4" style="175" width="8.14"/>
    <col collapsed="false" customWidth="true" hidden="false" outlineLevel="0" max="5" min="5" style="175" width="53.15"/>
    <col collapsed="false" customWidth="true" hidden="false" outlineLevel="0" max="6" min="6" style="175" width="19.28"/>
    <col collapsed="false" customWidth="true" hidden="false" outlineLevel="0" max="7" min="7" style="175" width="20.43"/>
    <col collapsed="false" customWidth="true" hidden="false" outlineLevel="0" max="8" min="8" style="175" width="8.57"/>
    <col collapsed="false" customWidth="true" hidden="false" outlineLevel="0" max="9" min="9" style="175" width="59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42882</v>
      </c>
      <c r="D2" s="181" t="s">
        <v>151</v>
      </c>
      <c r="E2" s="181" t="s">
        <v>430</v>
      </c>
      <c r="F2" s="182" t="s">
        <v>19</v>
      </c>
      <c r="G2" s="183"/>
      <c r="H2" s="183"/>
      <c r="I2" s="179"/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42883</v>
      </c>
      <c r="D3" s="181" t="s">
        <v>151</v>
      </c>
      <c r="E3" s="181" t="s">
        <v>430</v>
      </c>
      <c r="F3" s="182" t="s">
        <v>19</v>
      </c>
      <c r="G3" s="183"/>
      <c r="H3" s="179"/>
      <c r="I3" s="179"/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42889</v>
      </c>
      <c r="D4" s="186" t="s">
        <v>502</v>
      </c>
      <c r="E4" s="186" t="s">
        <v>503</v>
      </c>
      <c r="F4" s="181" t="s">
        <v>287</v>
      </c>
      <c r="G4" s="179" t="str">
        <f aca="false">CONCATENATE("(",B2," Topics",")"," ",D2)</f>
        <v>(Day 1 Topics) CSE 7315c</v>
      </c>
      <c r="H4" s="179"/>
      <c r="I4" s="179" t="s">
        <v>505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42890</v>
      </c>
      <c r="D5" s="181" t="s">
        <v>151</v>
      </c>
      <c r="E5" s="181" t="s">
        <v>430</v>
      </c>
      <c r="F5" s="182" t="s">
        <v>19</v>
      </c>
      <c r="G5" s="179" t="str">
        <f aca="false">CONCATENATE("(",B3," Topics",")"," ",D3)</f>
        <v>(Day 2 Topics) CSE 7315c</v>
      </c>
      <c r="H5" s="179"/>
      <c r="I5" s="179"/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42896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7212c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42897</v>
      </c>
      <c r="D7" s="181" t="s">
        <v>151</v>
      </c>
      <c r="E7" s="181" t="s">
        <v>430</v>
      </c>
      <c r="F7" s="182" t="s">
        <v>19</v>
      </c>
      <c r="G7" s="179" t="str">
        <f aca="false">CONCATENATE("(",B5," Topics",")"," ",D5)</f>
        <v>(Day 4 Topics) CSE 7315c</v>
      </c>
      <c r="H7" s="179"/>
      <c r="I7" s="179"/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42903</v>
      </c>
      <c r="D8" s="186" t="s">
        <v>502</v>
      </c>
      <c r="E8" s="186" t="s">
        <v>503</v>
      </c>
      <c r="F8" s="181" t="s">
        <v>287</v>
      </c>
      <c r="G8" s="179" t="str">
        <f aca="false">CONCATENATE("(",B6," Topics",")"," ",D6)</f>
        <v>(Day 5 Topics) CSE 7315c</v>
      </c>
      <c r="H8" s="183"/>
      <c r="I8" s="179" t="s">
        <v>504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42904</v>
      </c>
      <c r="D9" s="181" t="s">
        <v>51</v>
      </c>
      <c r="E9" s="181" t="s">
        <v>52</v>
      </c>
      <c r="F9" s="182" t="s">
        <v>19</v>
      </c>
      <c r="G9" s="179" t="str">
        <f aca="false">CONCATENATE("(",B7," Topics",")"," ",D7)</f>
        <v>(Day 6 Topics) CSE 7315c</v>
      </c>
      <c r="H9" s="183"/>
      <c r="I9" s="179" t="s">
        <v>506</v>
      </c>
    </row>
    <row r="10" customFormat="false" ht="15" hidden="false" customHeight="false" outlineLevel="0" collapsed="false">
      <c r="A10" s="188" t="s">
        <v>543</v>
      </c>
      <c r="B10" s="188"/>
      <c r="C10" s="188"/>
      <c r="D10" s="188"/>
      <c r="E10" s="188"/>
      <c r="F10" s="188"/>
      <c r="G10" s="188"/>
      <c r="H10" s="188"/>
      <c r="I10" s="188"/>
      <c r="J10" s="179" t="s">
        <v>66</v>
      </c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C8+14</f>
        <v>42917</v>
      </c>
      <c r="D11" s="186" t="s">
        <v>63</v>
      </c>
      <c r="E11" s="189" t="s">
        <v>151</v>
      </c>
      <c r="F11" s="182" t="s">
        <v>287</v>
      </c>
      <c r="G11" s="179" t="s">
        <v>66</v>
      </c>
      <c r="H11" s="179" t="s">
        <v>179</v>
      </c>
      <c r="I11" s="179"/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C9+14</f>
        <v>42918</v>
      </c>
      <c r="D12" s="181" t="s">
        <v>51</v>
      </c>
      <c r="E12" s="181" t="s">
        <v>52</v>
      </c>
      <c r="F12" s="182" t="s">
        <v>19</v>
      </c>
      <c r="G12" s="179" t="str">
        <f aca="false">CONCATENATE("(",B8," Topics",")"," ",D8)</f>
        <v>(Day 7 Topics) CSE 7212c</v>
      </c>
      <c r="H12" s="183"/>
      <c r="I12" s="179" t="s">
        <v>507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42924</v>
      </c>
      <c r="D13" s="181" t="s">
        <v>51</v>
      </c>
      <c r="E13" s="181" t="s">
        <v>52</v>
      </c>
      <c r="F13" s="182" t="s">
        <v>19</v>
      </c>
      <c r="G13" s="179" t="str">
        <f aca="false">CONCATENATE("(",B9," Topics",")"," ",D9)</f>
        <v>(Day 8 Topics) CSE 7302c</v>
      </c>
      <c r="H13" s="183"/>
      <c r="I13" s="179" t="s">
        <v>509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42925</v>
      </c>
      <c r="D14" s="181" t="s">
        <v>51</v>
      </c>
      <c r="E14" s="181" t="s">
        <v>52</v>
      </c>
      <c r="F14" s="182" t="s">
        <v>19</v>
      </c>
      <c r="G14" s="179" t="str">
        <f aca="false">CONCATENATE("(",B12," Topics",")"," ",D12)</f>
        <v>(Day 10 Topics) CSE 7302c</v>
      </c>
      <c r="H14" s="183"/>
      <c r="I14" s="179" t="s">
        <v>544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42931</v>
      </c>
      <c r="D15" s="181" t="s">
        <v>51</v>
      </c>
      <c r="E15" s="181" t="s">
        <v>52</v>
      </c>
      <c r="F15" s="182" t="s">
        <v>545</v>
      </c>
      <c r="G15" s="179" t="str">
        <f aca="false">CONCATENATE("(",B13," Topics",")"," ",D13)</f>
        <v>(Day 11 Topics) CSE 7302c</v>
      </c>
      <c r="H15" s="183"/>
      <c r="I15" s="179" t="s">
        <v>183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42932</v>
      </c>
      <c r="D16" s="181" t="s">
        <v>101</v>
      </c>
      <c r="E16" s="181" t="s">
        <v>294</v>
      </c>
      <c r="F16" s="182" t="s">
        <v>546</v>
      </c>
      <c r="G16" s="179" t="str">
        <f aca="false">CONCATENATE("(",B14," Topics",")"," ",D14)</f>
        <v>(Day 12 Topics) CSE 7302c</v>
      </c>
      <c r="H16" s="179" t="s">
        <v>66</v>
      </c>
      <c r="I16" s="179" t="s">
        <v>511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42938</v>
      </c>
      <c r="D17" s="181" t="s">
        <v>101</v>
      </c>
      <c r="E17" s="181" t="s">
        <v>294</v>
      </c>
      <c r="F17" s="182" t="s">
        <v>481</v>
      </c>
      <c r="G17" s="179" t="s">
        <v>66</v>
      </c>
      <c r="H17" s="179" t="s">
        <v>66</v>
      </c>
      <c r="I17" s="179" t="s">
        <v>512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42939</v>
      </c>
      <c r="D18" s="181" t="s">
        <v>101</v>
      </c>
      <c r="E18" s="181" t="s">
        <v>294</v>
      </c>
      <c r="F18" s="182" t="s">
        <v>481</v>
      </c>
      <c r="G18" s="179" t="str">
        <f aca="false">CONCATENATE("(",B16," Topics",")"," ",D16)</f>
        <v>(Day 14 Topics) CSE 7305c</v>
      </c>
      <c r="H18" s="183"/>
      <c r="I18" s="191" t="s">
        <v>514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42945</v>
      </c>
      <c r="D19" s="181" t="s">
        <v>517</v>
      </c>
      <c r="E19" s="181" t="s">
        <v>518</v>
      </c>
      <c r="F19" s="182" t="s">
        <v>546</v>
      </c>
      <c r="G19" s="179" t="str">
        <f aca="false">CONCATENATE("(",B17," Topics",")"," ",D17)</f>
        <v>(Day 15 Topics) CSE 7305c</v>
      </c>
      <c r="H19" s="183"/>
      <c r="I19" s="179" t="s">
        <v>547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42946</v>
      </c>
      <c r="D20" s="181" t="s">
        <v>101</v>
      </c>
      <c r="E20" s="181" t="s">
        <v>294</v>
      </c>
      <c r="F20" s="182" t="s">
        <v>481</v>
      </c>
      <c r="G20" s="179" t="str">
        <f aca="false">CONCATENATE("(",B18," Topics",")"," ",D18)</f>
        <v>(Day 16 Topics) CSE 7305c</v>
      </c>
      <c r="H20" s="183"/>
      <c r="I20" s="179" t="s">
        <v>299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42952</v>
      </c>
      <c r="D21" s="181" t="s">
        <v>51</v>
      </c>
      <c r="E21" s="181" t="s">
        <v>52</v>
      </c>
      <c r="F21" s="182" t="s">
        <v>19</v>
      </c>
      <c r="G21" s="179" t="str">
        <f aca="false">CONCATENATE("(",B19," Topics",")"," ",D19)</f>
        <v>(Day 17 Topics) CSE 7124c</v>
      </c>
      <c r="H21" s="179" t="s">
        <v>66</v>
      </c>
      <c r="I21" s="179" t="s">
        <v>183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42953</v>
      </c>
      <c r="D22" s="181" t="s">
        <v>517</v>
      </c>
      <c r="E22" s="181" t="s">
        <v>518</v>
      </c>
      <c r="F22" s="182" t="s">
        <v>546</v>
      </c>
      <c r="G22" s="179" t="str">
        <f aca="false">CONCATENATE("(",B20," Topics",")"," ",D20)</f>
        <v>(Day 18 Topics) CSE 7305c</v>
      </c>
      <c r="H22" s="183"/>
      <c r="I22" s="179" t="s">
        <v>548</v>
      </c>
    </row>
    <row r="23" customFormat="false" ht="15" hidden="false" customHeight="false" outlineLevel="0" collapsed="false">
      <c r="A23" s="188" t="s">
        <v>521</v>
      </c>
      <c r="B23" s="188"/>
      <c r="C23" s="188"/>
      <c r="D23" s="188"/>
      <c r="E23" s="188"/>
      <c r="F23" s="188"/>
      <c r="G23" s="188"/>
      <c r="H23" s="188"/>
      <c r="I23" s="188"/>
    </row>
    <row r="24" customFormat="false" ht="15" hidden="false" customHeight="false" outlineLevel="0" collapsed="false">
      <c r="A24" s="179" t="s">
        <v>9</v>
      </c>
      <c r="B24" s="179" t="s">
        <v>71</v>
      </c>
      <c r="C24" s="180" t="n">
        <f aca="false">C21+14</f>
        <v>42966</v>
      </c>
      <c r="D24" s="181" t="s">
        <v>101</v>
      </c>
      <c r="E24" s="181" t="s">
        <v>294</v>
      </c>
      <c r="F24" s="182" t="s">
        <v>481</v>
      </c>
      <c r="G24" s="179" t="str">
        <f aca="false">CONCATENATE("(",B21," Topics",")"," ",D21)</f>
        <v>(Day 19 Topics) CSE 7302c</v>
      </c>
      <c r="H24" s="183"/>
      <c r="I24" s="179" t="s">
        <v>549</v>
      </c>
    </row>
    <row r="25" customFormat="false" ht="15" hidden="false" customHeight="false" outlineLevel="0" collapsed="false">
      <c r="A25" s="179" t="s">
        <v>15</v>
      </c>
      <c r="B25" s="179" t="s">
        <v>73</v>
      </c>
      <c r="C25" s="180" t="n">
        <f aca="false">C22+14</f>
        <v>42967</v>
      </c>
      <c r="D25" s="186" t="s">
        <v>63</v>
      </c>
      <c r="E25" s="189" t="s">
        <v>51</v>
      </c>
      <c r="F25" s="182" t="s">
        <v>287</v>
      </c>
      <c r="G25" s="179" t="s">
        <v>66</v>
      </c>
      <c r="H25" s="179" t="s">
        <v>515</v>
      </c>
      <c r="I25" s="179" t="s">
        <v>550</v>
      </c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C24+7</f>
        <v>42973</v>
      </c>
      <c r="D26" s="181" t="s">
        <v>453</v>
      </c>
      <c r="E26" s="181" t="s">
        <v>454</v>
      </c>
      <c r="F26" s="182" t="s">
        <v>526</v>
      </c>
      <c r="G26" s="179" t="str">
        <f aca="false">CONCATENATE("(",B22," Topics",")"," ",D22)</f>
        <v>(Day 20 Topics) CSE 7124c</v>
      </c>
      <c r="H26" s="179" t="s">
        <v>66</v>
      </c>
      <c r="I26" s="179" t="s">
        <v>551</v>
      </c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C25+7</f>
        <v>42974</v>
      </c>
      <c r="D27" s="181" t="s">
        <v>453</v>
      </c>
      <c r="E27" s="181" t="s">
        <v>454</v>
      </c>
      <c r="F27" s="182" t="s">
        <v>526</v>
      </c>
      <c r="G27" s="179" t="str">
        <f aca="false">CONCATENATE("(",B24," Topics",")"," ",D24)</f>
        <v>(Day 21 Topics) CSE 7305c</v>
      </c>
      <c r="H27" s="183"/>
      <c r="I27" s="179" t="s">
        <v>552</v>
      </c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C26+7</f>
        <v>42980</v>
      </c>
      <c r="D28" s="186" t="s">
        <v>63</v>
      </c>
      <c r="E28" s="189" t="s">
        <v>101</v>
      </c>
      <c r="F28" s="182" t="s">
        <v>287</v>
      </c>
      <c r="G28" s="179" t="s">
        <v>66</v>
      </c>
      <c r="H28" s="179" t="s">
        <v>527</v>
      </c>
      <c r="I28" s="179" t="s">
        <v>550</v>
      </c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C27+7</f>
        <v>42981</v>
      </c>
      <c r="D29" s="181" t="s">
        <v>453</v>
      </c>
      <c r="E29" s="181" t="s">
        <v>454</v>
      </c>
      <c r="F29" s="182" t="s">
        <v>348</v>
      </c>
      <c r="G29" s="179" t="str">
        <f aca="false">CONCATENATE("(",B26," Topics",")"," ",D26)</f>
        <v>(Day 23 Topics) CSE 7321c</v>
      </c>
      <c r="H29" s="179" t="s">
        <v>66</v>
      </c>
      <c r="I29" s="179" t="s">
        <v>523</v>
      </c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42987</v>
      </c>
      <c r="D30" s="181" t="s">
        <v>453</v>
      </c>
      <c r="E30" s="181" t="s">
        <v>454</v>
      </c>
      <c r="F30" s="182" t="s">
        <v>348</v>
      </c>
      <c r="G30" s="179" t="str">
        <f aca="false">CONCATENATE("(",B27," Topics",")"," ",D27)</f>
        <v>(Day 24 Topics) CSE 7321c</v>
      </c>
      <c r="H30" s="183"/>
      <c r="I30" s="179" t="s">
        <v>525</v>
      </c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42988</v>
      </c>
      <c r="D31" s="181" t="s">
        <v>453</v>
      </c>
      <c r="E31" s="181" t="s">
        <v>454</v>
      </c>
      <c r="F31" s="182" t="s">
        <v>348</v>
      </c>
      <c r="G31" s="179" t="str">
        <f aca="false">CONCATENATE("(",B29," Topics",")"," ",D29)</f>
        <v>(Day 26 Topics) CSE 7321c</v>
      </c>
      <c r="H31" s="179" t="s">
        <v>66</v>
      </c>
      <c r="I31" s="179" t="s">
        <v>428</v>
      </c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42994</v>
      </c>
      <c r="D32" s="181" t="s">
        <v>453</v>
      </c>
      <c r="E32" s="181" t="s">
        <v>454</v>
      </c>
      <c r="F32" s="182" t="s">
        <v>348</v>
      </c>
      <c r="G32" s="179" t="str">
        <f aca="false">CONCATENATE("(",B30," Topics",")"," ",D30)</f>
        <v>(Day 27 Topics) CSE 7321c</v>
      </c>
      <c r="H32" s="179" t="s">
        <v>66</v>
      </c>
      <c r="I32" s="179" t="s">
        <v>529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42995</v>
      </c>
      <c r="D33" s="186" t="s">
        <v>502</v>
      </c>
      <c r="E33" s="186" t="s">
        <v>503</v>
      </c>
      <c r="F33" s="181" t="s">
        <v>287</v>
      </c>
      <c r="G33" s="179" t="str">
        <f aca="false">CONCATENATE("(",B31," Topics",")"," ",D31)</f>
        <v>(Day 28 Topics) CSE 7321c</v>
      </c>
      <c r="H33" s="179" t="s">
        <v>66</v>
      </c>
      <c r="I33" s="179" t="s">
        <v>553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43001</v>
      </c>
      <c r="D34" s="181" t="s">
        <v>442</v>
      </c>
      <c r="E34" s="181" t="s">
        <v>443</v>
      </c>
      <c r="F34" s="182" t="s">
        <v>493</v>
      </c>
      <c r="G34" s="179" t="str">
        <f aca="false">CONCATENATE("(",B32," Topics",")"," ",D32)</f>
        <v>(Day 29 Topics) CSE 7321c</v>
      </c>
      <c r="H34" s="179" t="s">
        <v>66</v>
      </c>
      <c r="I34" s="183"/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43002</v>
      </c>
      <c r="D35" s="181" t="s">
        <v>366</v>
      </c>
      <c r="E35" s="181" t="s">
        <v>390</v>
      </c>
      <c r="F35" s="182" t="s">
        <v>546</v>
      </c>
      <c r="G35" s="179" t="s">
        <v>66</v>
      </c>
      <c r="H35" s="183"/>
      <c r="I35" s="179" t="s">
        <v>66</v>
      </c>
    </row>
    <row r="36" customFormat="false" ht="15" hidden="false" customHeight="false" outlineLevel="0" collapsed="false">
      <c r="A36" s="188" t="s">
        <v>554</v>
      </c>
      <c r="B36" s="188"/>
      <c r="C36" s="188"/>
      <c r="D36" s="188"/>
      <c r="E36" s="188"/>
      <c r="F36" s="188"/>
      <c r="G36" s="188"/>
      <c r="H36" s="188"/>
      <c r="I36" s="188"/>
    </row>
    <row r="37" customFormat="false" ht="15" hidden="false" customHeight="false" outlineLevel="0" collapsed="false">
      <c r="A37" s="179" t="s">
        <v>9</v>
      </c>
      <c r="B37" s="179" t="s">
        <v>109</v>
      </c>
      <c r="C37" s="180" t="n">
        <f aca="false">C34+14</f>
        <v>43015</v>
      </c>
      <c r="D37" s="181" t="s">
        <v>442</v>
      </c>
      <c r="E37" s="181" t="s">
        <v>443</v>
      </c>
      <c r="F37" s="182" t="s">
        <v>493</v>
      </c>
      <c r="G37" s="179" t="str">
        <f aca="false">CONCATENATE("(",B34," Topics",")"," ",D34)</f>
        <v>(Day 31 Topics) CSE 7322c</v>
      </c>
      <c r="H37" s="179"/>
      <c r="I37" s="183"/>
    </row>
    <row r="38" customFormat="false" ht="15" hidden="false" customHeight="false" outlineLevel="0" collapsed="false">
      <c r="A38" s="179" t="s">
        <v>15</v>
      </c>
      <c r="B38" s="179" t="s">
        <v>112</v>
      </c>
      <c r="C38" s="180" t="n">
        <f aca="false">C35+14</f>
        <v>43016</v>
      </c>
      <c r="D38" s="186" t="s">
        <v>63</v>
      </c>
      <c r="E38" s="189" t="s">
        <v>453</v>
      </c>
      <c r="F38" s="182" t="s">
        <v>287</v>
      </c>
      <c r="G38" s="187" t="s">
        <v>66</v>
      </c>
      <c r="H38" s="179" t="s">
        <v>489</v>
      </c>
      <c r="I38" s="183"/>
    </row>
    <row r="39" customFormat="false" ht="15" hidden="false" customHeight="false" outlineLevel="0" collapsed="false">
      <c r="A39" s="179" t="s">
        <v>9</v>
      </c>
      <c r="B39" s="179" t="s">
        <v>116</v>
      </c>
      <c r="C39" s="180" t="n">
        <f aca="false">C37+7</f>
        <v>43022</v>
      </c>
      <c r="D39" s="181" t="s">
        <v>442</v>
      </c>
      <c r="E39" s="181" t="s">
        <v>443</v>
      </c>
      <c r="F39" s="182" t="s">
        <v>155</v>
      </c>
      <c r="G39" s="179" t="str">
        <f aca="false">CONCATENATE("(",B37," Topics",")"," ",D37)</f>
        <v>(Day 33 Topics) CSE 7322c</v>
      </c>
      <c r="H39" s="183"/>
      <c r="I39" s="183" t="s">
        <v>66</v>
      </c>
    </row>
    <row r="40" customFormat="false" ht="15" hidden="false" customHeight="false" outlineLevel="0" collapsed="false">
      <c r="A40" s="179" t="s">
        <v>15</v>
      </c>
      <c r="B40" s="179" t="s">
        <v>119</v>
      </c>
      <c r="C40" s="180" t="n">
        <f aca="false">C38+7</f>
        <v>43023</v>
      </c>
      <c r="D40" s="181" t="s">
        <v>442</v>
      </c>
      <c r="E40" s="181" t="s">
        <v>443</v>
      </c>
      <c r="F40" s="182" t="s">
        <v>155</v>
      </c>
      <c r="G40" s="179" t="s">
        <v>66</v>
      </c>
      <c r="H40" s="183"/>
      <c r="I40" s="183"/>
    </row>
    <row r="41" customFormat="false" ht="15" hidden="false" customHeight="false" outlineLevel="0" collapsed="false">
      <c r="A41" s="179" t="s">
        <v>9</v>
      </c>
      <c r="B41" s="179" t="s">
        <v>122</v>
      </c>
      <c r="C41" s="180" t="n">
        <f aca="false">C39+7</f>
        <v>43029</v>
      </c>
      <c r="D41" s="181" t="s">
        <v>442</v>
      </c>
      <c r="E41" s="181" t="s">
        <v>443</v>
      </c>
      <c r="F41" s="182" t="s">
        <v>155</v>
      </c>
      <c r="G41" s="179" t="str">
        <f aca="false">CONCATENATE("(",B39," Topics",")"," ",D39)</f>
        <v>(Day 35 Topics) CSE 7322c</v>
      </c>
      <c r="H41" s="183"/>
      <c r="I41" s="179" t="s">
        <v>555</v>
      </c>
    </row>
    <row r="42" customFormat="false" ht="15" hidden="false" customHeight="false" outlineLevel="0" collapsed="false">
      <c r="A42" s="179" t="s">
        <v>15</v>
      </c>
      <c r="B42" s="179" t="s">
        <v>124</v>
      </c>
      <c r="C42" s="180" t="n">
        <f aca="false">C40+7</f>
        <v>43030</v>
      </c>
      <c r="D42" s="181" t="s">
        <v>442</v>
      </c>
      <c r="E42" s="181" t="s">
        <v>443</v>
      </c>
      <c r="F42" s="182" t="s">
        <v>155</v>
      </c>
      <c r="G42" s="179" t="str">
        <f aca="false">CONCATENATE("(",B40," Topics",")"," ",D40)</f>
        <v>(Day 36 Topics) CSE 7322c</v>
      </c>
      <c r="H42" s="179" t="s">
        <v>66</v>
      </c>
      <c r="I42" s="183" t="s">
        <v>66</v>
      </c>
    </row>
    <row r="43" customFormat="false" ht="15" hidden="false" customHeight="false" outlineLevel="0" collapsed="false">
      <c r="A43" s="179" t="s">
        <v>9</v>
      </c>
      <c r="B43" s="179" t="s">
        <v>127</v>
      </c>
      <c r="C43" s="180" t="n">
        <f aca="false">C41+7</f>
        <v>43036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37 Topics) CSE 7322c</v>
      </c>
      <c r="H43" s="193"/>
      <c r="I43" s="183"/>
    </row>
    <row r="44" customFormat="false" ht="15" hidden="false" customHeight="false" outlineLevel="0" collapsed="false">
      <c r="A44" s="179" t="s">
        <v>15</v>
      </c>
      <c r="B44" s="179" t="s">
        <v>130</v>
      </c>
      <c r="C44" s="180" t="n">
        <f aca="false">C42+7</f>
        <v>43037</v>
      </c>
      <c r="D44" s="181" t="s">
        <v>445</v>
      </c>
      <c r="E44" s="181" t="s">
        <v>446</v>
      </c>
      <c r="F44" s="182" t="s">
        <v>287</v>
      </c>
      <c r="G44" s="179" t="s">
        <v>66</v>
      </c>
      <c r="H44" s="187"/>
      <c r="I44" s="187" t="s">
        <v>66</v>
      </c>
    </row>
    <row r="45" customFormat="false" ht="15" hidden="false" customHeight="false" outlineLevel="0" collapsed="false">
      <c r="A45" s="179" t="s">
        <v>9</v>
      </c>
      <c r="B45" s="179" t="s">
        <v>132</v>
      </c>
      <c r="C45" s="180" t="n">
        <f aca="false">C43+7</f>
        <v>43043</v>
      </c>
      <c r="D45" s="181" t="s">
        <v>445</v>
      </c>
      <c r="E45" s="181" t="s">
        <v>446</v>
      </c>
      <c r="F45" s="182" t="s">
        <v>287</v>
      </c>
      <c r="G45" s="179" t="s">
        <v>66</v>
      </c>
      <c r="H45" s="183"/>
      <c r="I45" s="179" t="s">
        <v>66</v>
      </c>
    </row>
    <row r="46" customFormat="false" ht="15" hidden="false" customHeight="false" outlineLevel="0" collapsed="false">
      <c r="A46" s="179" t="s">
        <v>15</v>
      </c>
      <c r="B46" s="179" t="s">
        <v>135</v>
      </c>
      <c r="C46" s="180" t="n">
        <f aca="false">C44+7</f>
        <v>43044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83"/>
      <c r="I46" s="179" t="s">
        <v>66</v>
      </c>
    </row>
    <row r="47" customFormat="false" ht="15" hidden="false" customHeight="false" outlineLevel="0" collapsed="false">
      <c r="A47" s="179" t="s">
        <v>9</v>
      </c>
      <c r="B47" s="179" t="s">
        <v>136</v>
      </c>
      <c r="C47" s="180" t="n">
        <f aca="false">C45+7</f>
        <v>43050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83"/>
      <c r="I47" s="179" t="s">
        <v>66</v>
      </c>
    </row>
    <row r="48" customFormat="false" ht="15" hidden="false" customHeight="false" outlineLevel="0" collapsed="false">
      <c r="A48" s="179" t="s">
        <v>15</v>
      </c>
      <c r="B48" s="179" t="s">
        <v>139</v>
      </c>
      <c r="C48" s="180" t="n">
        <f aca="false">C46+7</f>
        <v>43051</v>
      </c>
      <c r="D48" s="181" t="s">
        <v>445</v>
      </c>
      <c r="E48" s="181" t="s">
        <v>446</v>
      </c>
      <c r="F48" s="182" t="s">
        <v>287</v>
      </c>
      <c r="G48" s="179" t="s">
        <v>66</v>
      </c>
      <c r="H48" s="179" t="s">
        <v>539</v>
      </c>
      <c r="I48" s="179"/>
    </row>
    <row r="49" customFormat="false" ht="15" hidden="false" customHeight="false" outlineLevel="0" collapsed="false">
      <c r="A49" s="179" t="s">
        <v>9</v>
      </c>
      <c r="B49" s="179" t="s">
        <v>141</v>
      </c>
      <c r="C49" s="180" t="n">
        <f aca="false">C47+7</f>
        <v>43057</v>
      </c>
      <c r="D49" s="181" t="s">
        <v>142</v>
      </c>
      <c r="E49" s="189" t="s">
        <v>540</v>
      </c>
      <c r="F49" s="182" t="s">
        <v>287</v>
      </c>
      <c r="G49" s="183"/>
      <c r="H49" s="179"/>
      <c r="I49" s="179"/>
    </row>
    <row r="50" customFormat="false" ht="15" hidden="false" customHeight="false" outlineLevel="0" collapsed="false">
      <c r="A50" s="179" t="s">
        <v>15</v>
      </c>
      <c r="B50" s="179" t="s">
        <v>144</v>
      </c>
      <c r="C50" s="180" t="n">
        <f aca="false">C48+7</f>
        <v>43058</v>
      </c>
      <c r="D50" s="181" t="s">
        <v>142</v>
      </c>
      <c r="E50" s="189" t="s">
        <v>540</v>
      </c>
      <c r="F50" s="182" t="s">
        <v>287</v>
      </c>
      <c r="G50" s="183"/>
      <c r="H50" s="183"/>
      <c r="I50" s="183"/>
    </row>
    <row r="51" customFormat="false" ht="15" hidden="false" customHeight="false" outlineLevel="0" collapsed="false">
      <c r="A51" s="179" t="s">
        <v>9</v>
      </c>
      <c r="B51" s="179" t="s">
        <v>448</v>
      </c>
      <c r="C51" s="180" t="n">
        <f aca="false">C49+7</f>
        <v>43064</v>
      </c>
      <c r="D51" s="181" t="s">
        <v>142</v>
      </c>
      <c r="E51" s="189" t="s">
        <v>540</v>
      </c>
      <c r="F51" s="182" t="s">
        <v>287</v>
      </c>
      <c r="G51" s="183"/>
      <c r="H51" s="179"/>
      <c r="I51" s="179"/>
    </row>
    <row r="52" customFormat="false" ht="15" hidden="false" customHeight="false" outlineLevel="0" collapsed="false">
      <c r="A52" s="179" t="s">
        <v>15</v>
      </c>
      <c r="B52" s="179" t="s">
        <v>499</v>
      </c>
      <c r="C52" s="180" t="n">
        <f aca="false">C50+7</f>
        <v>43065</v>
      </c>
      <c r="D52" s="181" t="s">
        <v>142</v>
      </c>
      <c r="E52" s="189" t="s">
        <v>540</v>
      </c>
      <c r="F52" s="182" t="s">
        <v>287</v>
      </c>
      <c r="G52" s="183"/>
      <c r="H52" s="179"/>
      <c r="I52" s="179"/>
    </row>
  </sheetData>
  <mergeCells count="3">
    <mergeCell ref="A10:I10"/>
    <mergeCell ref="A23:I23"/>
    <mergeCell ref="A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4" min="3" style="175" width="8.14"/>
    <col collapsed="false" customWidth="true" hidden="false" outlineLevel="0" max="5" min="5" style="175" width="53.28"/>
    <col collapsed="false" customWidth="true" hidden="false" outlineLevel="0" max="6" min="6" style="175" width="19.43"/>
    <col collapsed="false" customWidth="true" hidden="false" outlineLevel="0" max="7" min="7" style="175" width="23"/>
    <col collapsed="false" customWidth="true" hidden="false" outlineLevel="0" max="8" min="8" style="175" width="8.57"/>
    <col collapsed="false" customWidth="true" hidden="false" outlineLevel="0" max="9" min="9" style="175" width="58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42938</v>
      </c>
      <c r="D2" s="181" t="s">
        <v>151</v>
      </c>
      <c r="E2" s="181" t="s">
        <v>430</v>
      </c>
      <c r="F2" s="182" t="s">
        <v>407</v>
      </c>
      <c r="G2" s="183"/>
      <c r="H2" s="183"/>
      <c r="I2" s="179"/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42939</v>
      </c>
      <c r="D3" s="181" t="s">
        <v>151</v>
      </c>
      <c r="E3" s="181" t="s">
        <v>430</v>
      </c>
      <c r="F3" s="182" t="s">
        <v>407</v>
      </c>
      <c r="G3" s="183"/>
      <c r="H3" s="179"/>
      <c r="I3" s="179"/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42945</v>
      </c>
      <c r="D4" s="186" t="s">
        <v>502</v>
      </c>
      <c r="E4" s="186" t="s">
        <v>503</v>
      </c>
      <c r="F4" s="181" t="s">
        <v>287</v>
      </c>
      <c r="G4" s="179" t="str">
        <f aca="false">CONCATENATE("(",B2," Topics",")"," ",D2)</f>
        <v>(Day 1 Topics) CSE 7315c</v>
      </c>
      <c r="H4" s="179"/>
      <c r="I4" s="179" t="s">
        <v>504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42946</v>
      </c>
      <c r="D5" s="186" t="s">
        <v>502</v>
      </c>
      <c r="E5" s="186" t="s">
        <v>503</v>
      </c>
      <c r="F5" s="181" t="s">
        <v>287</v>
      </c>
      <c r="G5" s="179" t="str">
        <f aca="false">CONCATENATE("(",B3," Topics",")"," ",D3)</f>
        <v>(Day 2 Topics) CSE 7315c</v>
      </c>
      <c r="H5" s="179"/>
      <c r="I5" s="179" t="s">
        <v>505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42952</v>
      </c>
      <c r="D6" s="181" t="s">
        <v>151</v>
      </c>
      <c r="E6" s="181" t="s">
        <v>430</v>
      </c>
      <c r="F6" s="182" t="s">
        <v>407</v>
      </c>
      <c r="G6" s="179" t="str">
        <f aca="false">CONCATENATE("(",B4," Topics",")"," ",D4)</f>
        <v>(Day 3 Topics) CSE 7212c</v>
      </c>
      <c r="H6" s="179"/>
      <c r="I6" s="179" t="s">
        <v>556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42953</v>
      </c>
      <c r="D7" s="181" t="s">
        <v>151</v>
      </c>
      <c r="E7" s="181" t="s">
        <v>430</v>
      </c>
      <c r="F7" s="182" t="s">
        <v>407</v>
      </c>
      <c r="G7" s="179" t="str">
        <f aca="false">CONCATENATE("(",B5," Topics",")"," ",D5)</f>
        <v>(Day 4 Topics) CSE 7212c</v>
      </c>
      <c r="H7" s="179"/>
      <c r="I7" s="179" t="s">
        <v>557</v>
      </c>
    </row>
    <row r="8" customFormat="false" ht="15" hidden="false" customHeight="false" outlineLevel="0" collapsed="false">
      <c r="A8" s="188" t="s">
        <v>558</v>
      </c>
      <c r="B8" s="188"/>
      <c r="C8" s="188"/>
      <c r="D8" s="188"/>
      <c r="E8" s="188"/>
      <c r="F8" s="188"/>
      <c r="G8" s="188"/>
      <c r="H8" s="188"/>
      <c r="I8" s="188"/>
    </row>
    <row r="9" customFormat="false" ht="15" hidden="false" customHeight="false" outlineLevel="0" collapsed="false">
      <c r="A9" s="179" t="s">
        <v>9</v>
      </c>
      <c r="B9" s="179" t="s">
        <v>31</v>
      </c>
      <c r="C9" s="180" t="n">
        <f aca="false">C6+14</f>
        <v>42966</v>
      </c>
      <c r="D9" s="181" t="s">
        <v>151</v>
      </c>
      <c r="E9" s="181" t="s">
        <v>430</v>
      </c>
      <c r="F9" s="182" t="s">
        <v>407</v>
      </c>
      <c r="G9" s="179" t="str">
        <f aca="false">CONCATENATE("(",B6," Topics",")"," ",D6)</f>
        <v>(Day 5 Topics) CSE 7315c</v>
      </c>
      <c r="H9" s="183"/>
      <c r="I9" s="183"/>
    </row>
    <row r="10" customFormat="false" ht="15" hidden="false" customHeight="false" outlineLevel="0" collapsed="false">
      <c r="A10" s="179" t="s">
        <v>15</v>
      </c>
      <c r="B10" s="179" t="s">
        <v>33</v>
      </c>
      <c r="C10" s="180" t="n">
        <f aca="false">C7+14</f>
        <v>42967</v>
      </c>
      <c r="D10" s="181" t="s">
        <v>51</v>
      </c>
      <c r="E10" s="181" t="s">
        <v>52</v>
      </c>
      <c r="F10" s="182" t="s">
        <v>407</v>
      </c>
      <c r="G10" s="179" t="str">
        <f aca="false">CONCATENATE("(",B7," Topics",")"," ",D7)</f>
        <v>(Day 6 Topics) CSE 7315c</v>
      </c>
      <c r="H10" s="183"/>
      <c r="I10" s="179" t="s">
        <v>559</v>
      </c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C9+7</f>
        <v>42973</v>
      </c>
      <c r="D11" s="186" t="s">
        <v>63</v>
      </c>
      <c r="E11" s="189" t="s">
        <v>151</v>
      </c>
      <c r="F11" s="182" t="s">
        <v>287</v>
      </c>
      <c r="G11" s="179" t="s">
        <v>66</v>
      </c>
      <c r="H11" s="179" t="s">
        <v>179</v>
      </c>
      <c r="I11" s="179"/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C10+7</f>
        <v>42974</v>
      </c>
      <c r="D12" s="181" t="s">
        <v>51</v>
      </c>
      <c r="E12" s="181" t="s">
        <v>52</v>
      </c>
      <c r="F12" s="182" t="s">
        <v>407</v>
      </c>
      <c r="G12" s="179" t="s">
        <v>66</v>
      </c>
      <c r="H12" s="183"/>
      <c r="I12" s="179" t="s">
        <v>507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42980</v>
      </c>
      <c r="D13" s="181" t="s">
        <v>51</v>
      </c>
      <c r="E13" s="181" t="s">
        <v>52</v>
      </c>
      <c r="F13" s="182" t="s">
        <v>407</v>
      </c>
      <c r="G13" s="179" t="str">
        <f aca="false">CONCATENATE("(",B10," Topics",")"," ",D10)</f>
        <v>(Day 8 Topics) CSE 7302c</v>
      </c>
      <c r="H13" s="183"/>
      <c r="I13" s="179" t="s">
        <v>509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42981</v>
      </c>
      <c r="D14" s="181" t="s">
        <v>51</v>
      </c>
      <c r="E14" s="181" t="s">
        <v>52</v>
      </c>
      <c r="F14" s="182" t="s">
        <v>407</v>
      </c>
      <c r="G14" s="179" t="str">
        <f aca="false">CONCATENATE("(",B12," Topics",")"," ",D12)</f>
        <v>(Day 10 Topics) CSE 7302c</v>
      </c>
      <c r="H14" s="183"/>
      <c r="I14" s="179" t="s">
        <v>560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42987</v>
      </c>
      <c r="D15" s="181" t="s">
        <v>51</v>
      </c>
      <c r="E15" s="181" t="s">
        <v>52</v>
      </c>
      <c r="F15" s="182" t="s">
        <v>407</v>
      </c>
      <c r="G15" s="179" t="str">
        <f aca="false">CONCATENATE("(",B13," Topics",")"," ",D13)</f>
        <v>(Day 11 Topics) CSE 7302c</v>
      </c>
      <c r="H15" s="183"/>
      <c r="I15" s="179" t="s">
        <v>183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42988</v>
      </c>
      <c r="D16" s="181" t="s">
        <v>101</v>
      </c>
      <c r="E16" s="181" t="s">
        <v>294</v>
      </c>
      <c r="F16" s="182" t="s">
        <v>289</v>
      </c>
      <c r="G16" s="179" t="str">
        <f aca="false">CONCATENATE("(",B14," Topics",")"," ",D14)</f>
        <v>(Day 12 Topics) CSE 7302c</v>
      </c>
      <c r="H16" s="179" t="s">
        <v>66</v>
      </c>
      <c r="I16" s="179" t="s">
        <v>512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42994</v>
      </c>
      <c r="D17" s="181" t="s">
        <v>101</v>
      </c>
      <c r="E17" s="181" t="s">
        <v>294</v>
      </c>
      <c r="F17" s="182" t="s">
        <v>289</v>
      </c>
      <c r="G17" s="179" t="str">
        <f aca="false">CONCATENATE("(",B15," Topics",")"," ",D15)</f>
        <v>(Day 13 Topics) CSE 7302c</v>
      </c>
      <c r="H17" s="179" t="s">
        <v>66</v>
      </c>
      <c r="I17" s="191" t="s">
        <v>514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42995</v>
      </c>
      <c r="D18" s="181" t="s">
        <v>101</v>
      </c>
      <c r="E18" s="181" t="s">
        <v>294</v>
      </c>
      <c r="F18" s="182" t="s">
        <v>513</v>
      </c>
      <c r="G18" s="179" t="str">
        <f aca="false">CONCATENATE("(",B16," Topics",")"," ",D16)</f>
        <v>(Day 14 Topics) CSE 7305c</v>
      </c>
      <c r="H18" s="183"/>
      <c r="I18" s="179" t="s">
        <v>299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43001</v>
      </c>
      <c r="D19" s="186" t="s">
        <v>63</v>
      </c>
      <c r="E19" s="189" t="s">
        <v>51</v>
      </c>
      <c r="F19" s="182" t="s">
        <v>287</v>
      </c>
      <c r="G19" s="179" t="s">
        <v>66</v>
      </c>
      <c r="H19" s="179" t="s">
        <v>515</v>
      </c>
      <c r="I19" s="179"/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43002</v>
      </c>
      <c r="D20" s="181" t="s">
        <v>101</v>
      </c>
      <c r="E20" s="181" t="s">
        <v>294</v>
      </c>
      <c r="F20" s="182" t="s">
        <v>513</v>
      </c>
      <c r="G20" s="179" t="str">
        <f aca="false">CONCATENATE("(",B18," Topics",")"," ",D18)</f>
        <v>(Day 16 Topics) CSE 7305c</v>
      </c>
      <c r="H20" s="183"/>
      <c r="I20" s="179" t="s">
        <v>511</v>
      </c>
    </row>
    <row r="21" customFormat="false" ht="15" hidden="false" customHeight="false" outlineLevel="0" collapsed="false">
      <c r="A21" s="188" t="s">
        <v>561</v>
      </c>
      <c r="B21" s="188"/>
      <c r="C21" s="188"/>
      <c r="D21" s="188"/>
      <c r="E21" s="188"/>
      <c r="F21" s="188"/>
      <c r="G21" s="188"/>
      <c r="H21" s="188"/>
      <c r="I21" s="188"/>
    </row>
    <row r="22" customFormat="false" ht="15" hidden="false" customHeight="false" outlineLevel="0" collapsed="false">
      <c r="A22" s="179" t="s">
        <v>9</v>
      </c>
      <c r="B22" s="179" t="s">
        <v>65</v>
      </c>
      <c r="C22" s="180" t="n">
        <f aca="false">C19+14</f>
        <v>43015</v>
      </c>
      <c r="D22" s="186" t="s">
        <v>502</v>
      </c>
      <c r="E22" s="186" t="s">
        <v>503</v>
      </c>
      <c r="F22" s="181" t="s">
        <v>287</v>
      </c>
      <c r="G22" s="179" t="str">
        <f aca="false">CONCATENATE("(",B20," Topics",")"," ",D20)</f>
        <v>(Day 18 Topics) CSE 7305c</v>
      </c>
      <c r="H22" s="183"/>
      <c r="I22" s="179" t="s">
        <v>66</v>
      </c>
    </row>
    <row r="23" customFormat="false" ht="15" hidden="false" customHeight="false" outlineLevel="0" collapsed="false">
      <c r="A23" s="179" t="s">
        <v>15</v>
      </c>
      <c r="B23" s="179" t="s">
        <v>67</v>
      </c>
      <c r="C23" s="180" t="n">
        <f aca="false">C20+14</f>
        <v>43016</v>
      </c>
      <c r="D23" s="186" t="s">
        <v>63</v>
      </c>
      <c r="E23" s="189" t="s">
        <v>502</v>
      </c>
      <c r="F23" s="182" t="s">
        <v>287</v>
      </c>
      <c r="G23" s="179" t="s">
        <v>66</v>
      </c>
      <c r="H23" s="179" t="s">
        <v>562</v>
      </c>
      <c r="I23" s="179" t="s">
        <v>563</v>
      </c>
    </row>
    <row r="24" customFormat="false" ht="15" hidden="false" customHeight="false" outlineLevel="0" collapsed="false">
      <c r="A24" s="179" t="s">
        <v>9</v>
      </c>
      <c r="B24" s="179" t="s">
        <v>71</v>
      </c>
      <c r="C24" s="180" t="n">
        <f aca="false">C22+7</f>
        <v>43022</v>
      </c>
      <c r="D24" s="181" t="s">
        <v>101</v>
      </c>
      <c r="E24" s="181" t="s">
        <v>294</v>
      </c>
      <c r="F24" s="182" t="s">
        <v>289</v>
      </c>
      <c r="G24" s="179" t="s">
        <v>66</v>
      </c>
      <c r="H24" s="183"/>
      <c r="I24" s="179" t="s">
        <v>564</v>
      </c>
    </row>
    <row r="25" customFormat="false" ht="15" hidden="false" customHeight="false" outlineLevel="0" collapsed="false">
      <c r="A25" s="179" t="s">
        <v>15</v>
      </c>
      <c r="B25" s="179" t="s">
        <v>73</v>
      </c>
      <c r="C25" s="180" t="n">
        <f aca="false">C23+7</f>
        <v>43023</v>
      </c>
      <c r="D25" s="181" t="s">
        <v>101</v>
      </c>
      <c r="E25" s="181" t="s">
        <v>294</v>
      </c>
      <c r="F25" s="182" t="s">
        <v>289</v>
      </c>
      <c r="G25" s="179" t="s">
        <v>66</v>
      </c>
      <c r="H25" s="179" t="s">
        <v>66</v>
      </c>
      <c r="I25" s="195" t="s">
        <v>565</v>
      </c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C24+7</f>
        <v>43029</v>
      </c>
      <c r="D26" s="181" t="s">
        <v>453</v>
      </c>
      <c r="E26" s="181" t="s">
        <v>454</v>
      </c>
      <c r="F26" s="182" t="s">
        <v>348</v>
      </c>
      <c r="G26" s="179" t="str">
        <f aca="false">CONCATENATE("(",B24," Topics",")"," ",D24)</f>
        <v>(Day 21 Topics) CSE 7305c</v>
      </c>
      <c r="H26" s="179"/>
      <c r="I26" s="179" t="s">
        <v>523</v>
      </c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C25+7</f>
        <v>43030</v>
      </c>
      <c r="D27" s="181" t="s">
        <v>453</v>
      </c>
      <c r="E27" s="181" t="s">
        <v>454</v>
      </c>
      <c r="F27" s="182" t="s">
        <v>348</v>
      </c>
      <c r="G27" s="179" t="str">
        <f aca="false">CONCATENATE("(",B25," Topics",")"," ",D25)</f>
        <v>(Day 22 Topics) CSE 7305c</v>
      </c>
      <c r="H27" s="179"/>
      <c r="I27" s="179" t="s">
        <v>566</v>
      </c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C24+14</f>
        <v>43036</v>
      </c>
      <c r="D28" s="181" t="s">
        <v>517</v>
      </c>
      <c r="E28" s="181" t="s">
        <v>518</v>
      </c>
      <c r="F28" s="182" t="s">
        <v>526</v>
      </c>
      <c r="G28" s="179" t="str">
        <f aca="false">CONCATENATE("(",B26," Topics",")"," ",D26)</f>
        <v>(Day 23 Topics) CSE 7321c</v>
      </c>
      <c r="H28" s="179" t="s">
        <v>66</v>
      </c>
      <c r="I28" s="179" t="s">
        <v>519</v>
      </c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C25+14</f>
        <v>43037</v>
      </c>
      <c r="D29" s="181" t="s">
        <v>517</v>
      </c>
      <c r="E29" s="181" t="s">
        <v>518</v>
      </c>
      <c r="F29" s="182" t="s">
        <v>526</v>
      </c>
      <c r="G29" s="179" t="str">
        <f aca="false">CONCATENATE("(",B27," Topics",")"," ",D27)</f>
        <v>(Day 24 Topics) CSE 7321c</v>
      </c>
      <c r="H29" s="183"/>
      <c r="I29" s="179" t="s">
        <v>548</v>
      </c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43043</v>
      </c>
      <c r="D30" s="186" t="s">
        <v>567</v>
      </c>
      <c r="E30" s="189" t="s">
        <v>568</v>
      </c>
      <c r="F30" s="182" t="s">
        <v>287</v>
      </c>
      <c r="G30" s="179"/>
      <c r="H30" s="179" t="s">
        <v>66</v>
      </c>
      <c r="I30" s="179" t="s">
        <v>66</v>
      </c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43044</v>
      </c>
      <c r="D31" s="186" t="s">
        <v>567</v>
      </c>
      <c r="E31" s="189" t="s">
        <v>568</v>
      </c>
      <c r="F31" s="182" t="s">
        <v>569</v>
      </c>
      <c r="G31" s="179"/>
      <c r="H31" s="179" t="s">
        <v>66</v>
      </c>
      <c r="I31" s="179" t="s">
        <v>66</v>
      </c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43050</v>
      </c>
      <c r="D32" s="181" t="s">
        <v>453</v>
      </c>
      <c r="E32" s="181" t="s">
        <v>454</v>
      </c>
      <c r="F32" s="182" t="s">
        <v>348</v>
      </c>
      <c r="G32" s="179" t="str">
        <f aca="false">CONCATENATE("(",B28," Topics",")"," ",D28)</f>
        <v>(Day 25 Topics) CSE 7124c</v>
      </c>
      <c r="H32" s="183"/>
      <c r="I32" s="179" t="s">
        <v>428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43051</v>
      </c>
      <c r="D33" s="186" t="s">
        <v>63</v>
      </c>
      <c r="E33" s="189" t="s">
        <v>101</v>
      </c>
      <c r="F33" s="182" t="s">
        <v>287</v>
      </c>
      <c r="G33" s="179"/>
      <c r="H33" s="179" t="s">
        <v>570</v>
      </c>
      <c r="I33" s="179" t="s">
        <v>66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43057</v>
      </c>
      <c r="D34" s="181" t="s">
        <v>453</v>
      </c>
      <c r="E34" s="181" t="s">
        <v>454</v>
      </c>
      <c r="F34" s="182" t="s">
        <v>348</v>
      </c>
      <c r="G34" s="179" t="str">
        <f aca="false">CONCATENATE("(",B29," Topics",")"," ",D29)</f>
        <v>(Day 26 Topics) CSE 7124c</v>
      </c>
      <c r="H34" s="179" t="s">
        <v>66</v>
      </c>
      <c r="I34" s="179" t="s">
        <v>571</v>
      </c>
    </row>
    <row r="35" customFormat="false" ht="24" hidden="false" customHeight="false" outlineLevel="0" collapsed="false">
      <c r="A35" s="179" t="s">
        <v>15</v>
      </c>
      <c r="B35" s="179" t="s">
        <v>105</v>
      </c>
      <c r="C35" s="180" t="n">
        <f aca="false">C33+7</f>
        <v>43058</v>
      </c>
      <c r="D35" s="181" t="s">
        <v>453</v>
      </c>
      <c r="E35" s="181" t="s">
        <v>454</v>
      </c>
      <c r="F35" s="182" t="s">
        <v>155</v>
      </c>
      <c r="G35" s="196" t="str">
        <f aca="false">(CONCATENATE("(",B32," Topics",")"," ",D32))&amp;" &amp; " &amp; (CONCATENATE("(",B34," Topics",")"," ",D34))</f>
        <v>(Day 29 Topics) CSE 7321c &amp; (Day 31 Topics) CSE 7321c</v>
      </c>
      <c r="H35" s="179" t="s">
        <v>66</v>
      </c>
      <c r="I35" s="179" t="s">
        <v>418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43064</v>
      </c>
      <c r="D36" s="181" t="s">
        <v>453</v>
      </c>
      <c r="E36" s="181" t="s">
        <v>454</v>
      </c>
      <c r="F36" s="182" t="s">
        <v>155</v>
      </c>
      <c r="G36" s="179"/>
      <c r="H36" s="179" t="s">
        <v>66</v>
      </c>
      <c r="I36" s="179" t="s">
        <v>572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43065</v>
      </c>
      <c r="D37" s="181" t="s">
        <v>442</v>
      </c>
      <c r="E37" s="181" t="s">
        <v>443</v>
      </c>
      <c r="F37" s="182" t="s">
        <v>155</v>
      </c>
      <c r="G37" s="179" t="str">
        <f aca="false">CONCATENATE("(",B35," Topics",")"," ",D35)</f>
        <v>(Day 32 Topics) CSE 7321c</v>
      </c>
      <c r="H37" s="179"/>
      <c r="I37" s="179" t="s">
        <v>66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43071</v>
      </c>
      <c r="D38" s="186" t="s">
        <v>63</v>
      </c>
      <c r="E38" s="189" t="s">
        <v>453</v>
      </c>
      <c r="F38" s="182" t="s">
        <v>287</v>
      </c>
      <c r="G38" s="179"/>
      <c r="H38" s="179" t="s">
        <v>459</v>
      </c>
      <c r="I38" s="183"/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43072</v>
      </c>
      <c r="D39" s="181" t="s">
        <v>442</v>
      </c>
      <c r="E39" s="181" t="s">
        <v>443</v>
      </c>
      <c r="F39" s="182" t="s">
        <v>155</v>
      </c>
      <c r="G39" s="179" t="str">
        <f aca="false">CONCATENATE("(",B37," Topics",")"," ",D37)</f>
        <v>(Day 34 Topics) CSE 7322c</v>
      </c>
      <c r="H39" s="179"/>
      <c r="I39" s="183"/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43078</v>
      </c>
      <c r="D40" s="181" t="s">
        <v>366</v>
      </c>
      <c r="E40" s="181" t="s">
        <v>390</v>
      </c>
      <c r="F40" s="181" t="s">
        <v>573</v>
      </c>
      <c r="G40" s="179" t="s">
        <v>66</v>
      </c>
      <c r="H40" s="183"/>
      <c r="I40" s="183"/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43079</v>
      </c>
      <c r="D41" s="181" t="s">
        <v>442</v>
      </c>
      <c r="E41" s="181" t="s">
        <v>443</v>
      </c>
      <c r="F41" s="182" t="s">
        <v>155</v>
      </c>
      <c r="G41" s="179" t="str">
        <f aca="false">CONCATENATE("(",B39," Topics",")"," ",D39)</f>
        <v>(Day 36 Topics) CSE 7322c</v>
      </c>
      <c r="H41" s="183"/>
      <c r="I41" s="183"/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43085</v>
      </c>
      <c r="D42" s="181" t="s">
        <v>442</v>
      </c>
      <c r="E42" s="181" t="s">
        <v>443</v>
      </c>
      <c r="F42" s="182" t="s">
        <v>155</v>
      </c>
      <c r="G42" s="179" t="str">
        <f aca="false">CONCATENATE("(",B40," Topics",")"," ",D41)</f>
        <v>(Day 37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43086</v>
      </c>
      <c r="D43" s="181" t="s">
        <v>442</v>
      </c>
      <c r="E43" s="181" t="s">
        <v>443</v>
      </c>
      <c r="F43" s="182" t="s">
        <v>155</v>
      </c>
      <c r="G43" s="179" t="s">
        <v>66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43092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93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43093</v>
      </c>
      <c r="D45" s="181" t="s">
        <v>445</v>
      </c>
      <c r="E45" s="181" t="s">
        <v>446</v>
      </c>
      <c r="F45" s="182" t="s">
        <v>287</v>
      </c>
      <c r="G45" s="179" t="str">
        <f aca="false">CONCATENATE("(",B43," Topics",")"," ",D43)</f>
        <v>(Day 40 Topics) CSE 7322c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43099</v>
      </c>
      <c r="D46" s="181" t="s">
        <v>445</v>
      </c>
      <c r="E46" s="181" t="s">
        <v>446</v>
      </c>
      <c r="F46" s="182" t="s">
        <v>287</v>
      </c>
      <c r="G46" s="179"/>
      <c r="H46" s="183"/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43100</v>
      </c>
      <c r="D47" s="181" t="s">
        <v>445</v>
      </c>
      <c r="E47" s="181" t="s">
        <v>446</v>
      </c>
      <c r="F47" s="182" t="s">
        <v>287</v>
      </c>
      <c r="G47" s="179"/>
      <c r="H47" s="183"/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43106</v>
      </c>
      <c r="D48" s="181" t="s">
        <v>445</v>
      </c>
      <c r="E48" s="181" t="s">
        <v>446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43107</v>
      </c>
      <c r="D49" s="181" t="s">
        <v>445</v>
      </c>
      <c r="E49" s="181" t="s">
        <v>446</v>
      </c>
      <c r="F49" s="182" t="s">
        <v>287</v>
      </c>
      <c r="G49" s="179" t="s">
        <v>66</v>
      </c>
      <c r="H49" s="179" t="s">
        <v>447</v>
      </c>
      <c r="I49" s="179"/>
    </row>
    <row r="50" customFormat="false" ht="15" hidden="false" customHeight="false" outlineLevel="0" collapsed="false">
      <c r="A50" s="188" t="s">
        <v>574</v>
      </c>
      <c r="B50" s="188"/>
      <c r="C50" s="188"/>
      <c r="D50" s="188"/>
      <c r="E50" s="188"/>
      <c r="F50" s="188"/>
      <c r="G50" s="188"/>
      <c r="H50" s="188"/>
      <c r="I50" s="188"/>
    </row>
    <row r="51" customFormat="false" ht="15" hidden="false" customHeight="false" outlineLevel="0" collapsed="false">
      <c r="A51" s="179" t="s">
        <v>9</v>
      </c>
      <c r="B51" s="179" t="s">
        <v>448</v>
      </c>
      <c r="C51" s="180" t="n">
        <f aca="false">C48+14</f>
        <v>43120</v>
      </c>
      <c r="D51" s="181" t="s">
        <v>142</v>
      </c>
      <c r="E51" s="189" t="s">
        <v>540</v>
      </c>
      <c r="F51" s="182" t="s">
        <v>287</v>
      </c>
      <c r="G51" s="183"/>
      <c r="H51" s="179"/>
      <c r="I51" s="179"/>
    </row>
    <row r="52" customFormat="false" ht="15" hidden="false" customHeight="false" outlineLevel="0" collapsed="false">
      <c r="A52" s="179" t="s">
        <v>15</v>
      </c>
      <c r="B52" s="179" t="s">
        <v>499</v>
      </c>
      <c r="C52" s="180" t="n">
        <f aca="false">C49+14</f>
        <v>43121</v>
      </c>
      <c r="D52" s="181" t="s">
        <v>142</v>
      </c>
      <c r="E52" s="189" t="s">
        <v>540</v>
      </c>
      <c r="F52" s="182" t="s">
        <v>287</v>
      </c>
      <c r="G52" s="183"/>
      <c r="H52" s="183"/>
      <c r="I52" s="183"/>
    </row>
    <row r="53" customFormat="false" ht="15" hidden="false" customHeight="false" outlineLevel="0" collapsed="false">
      <c r="A53" s="179" t="s">
        <v>9</v>
      </c>
      <c r="B53" s="179" t="s">
        <v>541</v>
      </c>
      <c r="C53" s="180" t="n">
        <f aca="false">C51+7</f>
        <v>43127</v>
      </c>
      <c r="D53" s="181" t="s">
        <v>142</v>
      </c>
      <c r="E53" s="189" t="s">
        <v>540</v>
      </c>
      <c r="F53" s="182" t="s">
        <v>287</v>
      </c>
      <c r="G53" s="183"/>
      <c r="H53" s="179"/>
      <c r="I53" s="179"/>
    </row>
    <row r="54" customFormat="false" ht="15" hidden="false" customHeight="false" outlineLevel="0" collapsed="false">
      <c r="A54" s="179" t="s">
        <v>15</v>
      </c>
      <c r="B54" s="179" t="s">
        <v>542</v>
      </c>
      <c r="C54" s="180" t="n">
        <f aca="false">C52+7</f>
        <v>43128</v>
      </c>
      <c r="D54" s="181" t="s">
        <v>142</v>
      </c>
      <c r="E54" s="189" t="s">
        <v>540</v>
      </c>
      <c r="F54" s="182" t="s">
        <v>287</v>
      </c>
      <c r="G54" s="183"/>
      <c r="H54" s="179"/>
      <c r="I54" s="179"/>
    </row>
    <row r="55" customFormat="false" ht="15" hidden="false" customHeight="false" outlineLevel="0" collapsed="false">
      <c r="G55" s="175" t="s">
        <v>575</v>
      </c>
    </row>
    <row r="56" customFormat="false" ht="15" hidden="false" customHeight="false" outlineLevel="0" collapsed="false">
      <c r="G56" s="175" t="s">
        <v>576</v>
      </c>
    </row>
    <row r="57" customFormat="false" ht="15" hidden="false" customHeight="false" outlineLevel="0" collapsed="false">
      <c r="G57" s="175" t="s">
        <v>577</v>
      </c>
    </row>
    <row r="58" customFormat="false" ht="15" hidden="false" customHeight="false" outlineLevel="0" collapsed="false">
      <c r="G58" s="175" t="s">
        <v>578</v>
      </c>
    </row>
    <row r="59" customFormat="false" ht="15" hidden="false" customHeight="false" outlineLevel="0" collapsed="false">
      <c r="G59" s="175" t="s">
        <v>579</v>
      </c>
    </row>
  </sheetData>
  <mergeCells count="3">
    <mergeCell ref="A8:I8"/>
    <mergeCell ref="A21:I21"/>
    <mergeCell ref="A50:I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97" width="8.43"/>
    <col collapsed="false" customWidth="true" hidden="false" outlineLevel="0" max="2" min="2" style="197" width="6"/>
    <col collapsed="false" customWidth="true" hidden="false" outlineLevel="0" max="4" min="3" style="197" width="8.14"/>
    <col collapsed="false" customWidth="true" hidden="false" outlineLevel="0" max="5" min="5" style="197" width="56.15"/>
    <col collapsed="false" customWidth="true" hidden="false" outlineLevel="0" max="6" min="6" style="197" width="22.71"/>
    <col collapsed="false" customWidth="true" hidden="false" outlineLevel="0" max="7" min="7" style="197" width="20.43"/>
    <col collapsed="false" customWidth="true" hidden="false" outlineLevel="0" max="8" min="8" style="197" width="8.57"/>
    <col collapsed="false" customWidth="true" hidden="false" outlineLevel="0" max="9" min="9" style="197" width="91.29"/>
    <col collapsed="false" customWidth="true" hidden="false" outlineLevel="0" max="10" min="10" style="197" width="8.28"/>
    <col collapsed="false" customWidth="true" hidden="false" outlineLevel="0" max="1025" min="11" style="197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  <c r="J1" s="198" t="s">
        <v>580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42945</v>
      </c>
      <c r="D2" s="181" t="s">
        <v>151</v>
      </c>
      <c r="E2" s="181" t="s">
        <v>430</v>
      </c>
      <c r="F2" s="182" t="s">
        <v>19</v>
      </c>
      <c r="G2" s="183"/>
      <c r="H2" s="183"/>
      <c r="I2" s="179"/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42946</v>
      </c>
      <c r="D3" s="181" t="s">
        <v>151</v>
      </c>
      <c r="E3" s="181" t="s">
        <v>430</v>
      </c>
      <c r="F3" s="182" t="s">
        <v>19</v>
      </c>
      <c r="G3" s="183"/>
      <c r="H3" s="179"/>
      <c r="I3" s="179"/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42952</v>
      </c>
      <c r="D4" s="186" t="s">
        <v>502</v>
      </c>
      <c r="E4" s="186" t="s">
        <v>503</v>
      </c>
      <c r="F4" s="181" t="s">
        <v>287</v>
      </c>
      <c r="G4" s="179"/>
      <c r="H4" s="179"/>
      <c r="I4" s="179" t="s">
        <v>504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42953</v>
      </c>
      <c r="D5" s="181" t="s">
        <v>151</v>
      </c>
      <c r="E5" s="181" t="s">
        <v>430</v>
      </c>
      <c r="F5" s="182" t="s">
        <v>19</v>
      </c>
      <c r="G5" s="179"/>
      <c r="H5" s="179"/>
      <c r="I5" s="179"/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42959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7212c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42960</v>
      </c>
      <c r="D7" s="181" t="s">
        <v>151</v>
      </c>
      <c r="E7" s="181" t="s">
        <v>430</v>
      </c>
      <c r="F7" s="182" t="s">
        <v>19</v>
      </c>
      <c r="G7" s="179" t="str">
        <f aca="false">CONCATENATE("(",B5," Topics",")"," ",D5)</f>
        <v>(Day 4 Topics) CSE 7315c</v>
      </c>
      <c r="H7" s="179"/>
      <c r="I7" s="179"/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42966</v>
      </c>
      <c r="D8" s="186" t="s">
        <v>502</v>
      </c>
      <c r="E8" s="186" t="s">
        <v>503</v>
      </c>
      <c r="F8" s="181" t="s">
        <v>287</v>
      </c>
      <c r="G8" s="179" t="str">
        <f aca="false">CONCATENATE("(",B6," Topics",")"," ",D6)</f>
        <v>(Day 5 Topics) CSE 7315c</v>
      </c>
      <c r="H8" s="183"/>
      <c r="I8" s="179" t="s">
        <v>382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42967</v>
      </c>
      <c r="D9" s="186" t="s">
        <v>63</v>
      </c>
      <c r="E9" s="189" t="s">
        <v>151</v>
      </c>
      <c r="F9" s="182" t="s">
        <v>287</v>
      </c>
      <c r="G9" s="179"/>
      <c r="H9" s="179" t="s">
        <v>66</v>
      </c>
      <c r="I9" s="179" t="s">
        <v>66</v>
      </c>
    </row>
    <row r="10" customFormat="false" ht="15" hidden="false" customHeight="false" outlineLevel="0" collapsed="false">
      <c r="A10" s="188" t="s">
        <v>581</v>
      </c>
      <c r="B10" s="188"/>
      <c r="C10" s="188"/>
      <c r="D10" s="188"/>
      <c r="E10" s="188"/>
      <c r="F10" s="188"/>
      <c r="G10" s="188"/>
      <c r="H10" s="188"/>
      <c r="I10" s="188"/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C8+14</f>
        <v>42980</v>
      </c>
      <c r="D11" s="181" t="s">
        <v>51</v>
      </c>
      <c r="E11" s="181" t="s">
        <v>52</v>
      </c>
      <c r="F11" s="182" t="s">
        <v>19</v>
      </c>
      <c r="G11" s="179"/>
      <c r="H11" s="179" t="s">
        <v>179</v>
      </c>
      <c r="I11" s="179" t="s">
        <v>582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C9+14</f>
        <v>42981</v>
      </c>
      <c r="D12" s="181" t="s">
        <v>51</v>
      </c>
      <c r="E12" s="181" t="s">
        <v>52</v>
      </c>
      <c r="F12" s="182" t="s">
        <v>19</v>
      </c>
      <c r="G12" s="179" t="str">
        <f aca="false">CONCATENATE("(",B8," Topics",")"," ",D8)</f>
        <v>(Day 7 Topics) CSE 7212c</v>
      </c>
      <c r="H12" s="183"/>
      <c r="I12" s="179" t="s">
        <v>507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42987</v>
      </c>
      <c r="D13" s="181" t="s">
        <v>51</v>
      </c>
      <c r="E13" s="181" t="s">
        <v>52</v>
      </c>
      <c r="F13" s="182" t="s">
        <v>19</v>
      </c>
      <c r="G13" s="179" t="str">
        <f aca="false">CONCATENATE("(",B11," Topics",")"," ",D11)</f>
        <v>(Day 9 Topics) CSE 7302c</v>
      </c>
      <c r="H13" s="183"/>
      <c r="I13" s="179" t="s">
        <v>509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42988</v>
      </c>
      <c r="D14" s="181" t="s">
        <v>51</v>
      </c>
      <c r="E14" s="181" t="s">
        <v>52</v>
      </c>
      <c r="F14" s="182" t="s">
        <v>19</v>
      </c>
      <c r="G14" s="179" t="str">
        <f aca="false">CONCATENATE("(",B12," Topics",")"," ",D12)</f>
        <v>(Day 10 Topics) CSE 7302c</v>
      </c>
      <c r="H14" s="183"/>
      <c r="I14" s="179" t="s">
        <v>560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42994</v>
      </c>
      <c r="D15" s="181" t="s">
        <v>101</v>
      </c>
      <c r="E15" s="181" t="s">
        <v>294</v>
      </c>
      <c r="F15" s="182" t="s">
        <v>481</v>
      </c>
      <c r="G15" s="179" t="str">
        <f aca="false">CONCATENATE("(",B13," Topics",")"," ",D13)</f>
        <v>(Day 11 Topics) CSE 7302c</v>
      </c>
      <c r="H15" s="179" t="s">
        <v>66</v>
      </c>
      <c r="I15" s="179" t="s">
        <v>512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42995</v>
      </c>
      <c r="D16" s="181" t="s">
        <v>51</v>
      </c>
      <c r="E16" s="181" t="s">
        <v>52</v>
      </c>
      <c r="F16" s="182" t="s">
        <v>19</v>
      </c>
      <c r="G16" s="179" t="str">
        <f aca="false">CONCATENATE("(",B14," Topics",")"," ",D14)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43001</v>
      </c>
      <c r="D17" s="181" t="s">
        <v>101</v>
      </c>
      <c r="E17" s="181" t="s">
        <v>294</v>
      </c>
      <c r="F17" s="182" t="s">
        <v>546</v>
      </c>
      <c r="G17" s="179" t="str">
        <f aca="false">CONCATENATE("(",B15," Topics",")"," ",D15)</f>
        <v>(Day 13 Topics) CSE 7305c</v>
      </c>
      <c r="H17" s="179" t="s">
        <v>66</v>
      </c>
      <c r="I17" s="179" t="s">
        <v>511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43002</v>
      </c>
      <c r="D18" s="181" t="s">
        <v>101</v>
      </c>
      <c r="E18" s="181" t="s">
        <v>294</v>
      </c>
      <c r="F18" s="182" t="s">
        <v>481</v>
      </c>
      <c r="G18" s="179" t="str">
        <f aca="false">CONCATENATE("(",B16," Topics",")"," ",D16)</f>
        <v>(Day 14 Topics) CSE 7302c</v>
      </c>
      <c r="H18" s="183"/>
      <c r="I18" s="191" t="s">
        <v>514</v>
      </c>
    </row>
    <row r="19" customFormat="false" ht="15" hidden="false" customHeight="false" outlineLevel="0" collapsed="false">
      <c r="A19" s="188" t="s">
        <v>561</v>
      </c>
      <c r="B19" s="188"/>
      <c r="C19" s="188"/>
      <c r="D19" s="188"/>
      <c r="E19" s="188"/>
      <c r="F19" s="188"/>
      <c r="G19" s="188"/>
      <c r="H19" s="188"/>
      <c r="I19" s="188"/>
    </row>
    <row r="20" customFormat="false" ht="15" hidden="false" customHeight="false" outlineLevel="0" collapsed="false">
      <c r="A20" s="179" t="s">
        <v>9</v>
      </c>
      <c r="B20" s="179" t="s">
        <v>60</v>
      </c>
      <c r="C20" s="180" t="n">
        <f aca="false">C17+14</f>
        <v>43015</v>
      </c>
      <c r="D20" s="181" t="s">
        <v>101</v>
      </c>
      <c r="E20" s="181" t="s">
        <v>294</v>
      </c>
      <c r="F20" s="182" t="s">
        <v>481</v>
      </c>
      <c r="G20" s="179" t="str">
        <f aca="false">CONCATENATE("(",B17," Topics",")"," ",D17)</f>
        <v>(Day 15 Topics) CSE 7305c</v>
      </c>
      <c r="H20" s="183"/>
      <c r="I20" s="179" t="s">
        <v>299</v>
      </c>
    </row>
    <row r="21" customFormat="false" ht="15" hidden="false" customHeight="false" outlineLevel="0" collapsed="false">
      <c r="A21" s="179" t="s">
        <v>15</v>
      </c>
      <c r="B21" s="179" t="s">
        <v>62</v>
      </c>
      <c r="C21" s="180" t="n">
        <f aca="false">C18+14</f>
        <v>43016</v>
      </c>
      <c r="D21" s="186" t="s">
        <v>63</v>
      </c>
      <c r="E21" s="189" t="s">
        <v>51</v>
      </c>
      <c r="F21" s="182" t="s">
        <v>287</v>
      </c>
      <c r="G21" s="179"/>
      <c r="H21" s="179" t="s">
        <v>515</v>
      </c>
      <c r="I21" s="179" t="s">
        <v>66</v>
      </c>
    </row>
    <row r="22" customFormat="false" ht="15" hidden="false" customHeight="false" outlineLevel="0" collapsed="false">
      <c r="A22" s="179" t="s">
        <v>9</v>
      </c>
      <c r="B22" s="179" t="s">
        <v>65</v>
      </c>
      <c r="C22" s="180" t="n">
        <f aca="false">C20+7</f>
        <v>43022</v>
      </c>
      <c r="D22" s="181" t="s">
        <v>101</v>
      </c>
      <c r="E22" s="181" t="s">
        <v>294</v>
      </c>
      <c r="F22" s="182" t="s">
        <v>481</v>
      </c>
      <c r="G22" s="179" t="str">
        <f aca="false">CONCATENATE("(",B18," Topics",")"," ",D18)</f>
        <v>(Day 16 Topics) CSE 7305c</v>
      </c>
      <c r="H22" s="183"/>
      <c r="I22" s="179" t="s">
        <v>564</v>
      </c>
    </row>
    <row r="23" customFormat="false" ht="15" hidden="false" customHeight="false" outlineLevel="0" collapsed="false">
      <c r="A23" s="179" t="s">
        <v>15</v>
      </c>
      <c r="B23" s="179" t="s">
        <v>67</v>
      </c>
      <c r="C23" s="180" t="n">
        <f aca="false">C21+7</f>
        <v>43023</v>
      </c>
      <c r="D23" s="181" t="s">
        <v>101</v>
      </c>
      <c r="E23" s="181" t="s">
        <v>294</v>
      </c>
      <c r="F23" s="182" t="s">
        <v>481</v>
      </c>
      <c r="G23" s="179"/>
      <c r="H23" s="183"/>
      <c r="I23" s="195" t="s">
        <v>583</v>
      </c>
    </row>
    <row r="24" customFormat="false" ht="15" hidden="false" customHeight="false" outlineLevel="0" collapsed="false">
      <c r="A24" s="179" t="s">
        <v>9</v>
      </c>
      <c r="B24" s="179" t="s">
        <v>71</v>
      </c>
      <c r="C24" s="180" t="n">
        <f aca="false">C22+7</f>
        <v>43029</v>
      </c>
      <c r="D24" s="186" t="s">
        <v>502</v>
      </c>
      <c r="E24" s="186" t="s">
        <v>503</v>
      </c>
      <c r="F24" s="181" t="s">
        <v>287</v>
      </c>
      <c r="G24" s="179"/>
      <c r="H24" s="183"/>
      <c r="I24" s="179" t="s">
        <v>563</v>
      </c>
    </row>
    <row r="25" customFormat="false" ht="15" hidden="false" customHeight="false" outlineLevel="0" collapsed="false">
      <c r="A25" s="179" t="s">
        <v>15</v>
      </c>
      <c r="B25" s="179" t="s">
        <v>73</v>
      </c>
      <c r="C25" s="180" t="n">
        <f aca="false">C23+7</f>
        <v>43030</v>
      </c>
      <c r="D25" s="186" t="s">
        <v>63</v>
      </c>
      <c r="E25" s="189" t="s">
        <v>502</v>
      </c>
      <c r="F25" s="182" t="s">
        <v>287</v>
      </c>
      <c r="G25" s="179"/>
      <c r="H25" s="179" t="s">
        <v>562</v>
      </c>
      <c r="I25" s="179" t="s">
        <v>584</v>
      </c>
    </row>
    <row r="26" customFormat="false" ht="15" hidden="false" customHeight="false" outlineLevel="0" collapsed="false">
      <c r="A26" s="179" t="s">
        <v>9</v>
      </c>
      <c r="B26" s="179" t="s">
        <v>76</v>
      </c>
      <c r="C26" s="180" t="n">
        <f aca="false">C22+14</f>
        <v>43036</v>
      </c>
      <c r="D26" s="186" t="s">
        <v>567</v>
      </c>
      <c r="E26" s="189" t="s">
        <v>568</v>
      </c>
      <c r="F26" s="182" t="s">
        <v>287</v>
      </c>
      <c r="G26" s="179"/>
      <c r="H26" s="183"/>
      <c r="I26" s="183"/>
    </row>
    <row r="27" customFormat="false" ht="15" hidden="false" customHeight="false" outlineLevel="0" collapsed="false">
      <c r="A27" s="179" t="s">
        <v>15</v>
      </c>
      <c r="B27" s="179" t="s">
        <v>79</v>
      </c>
      <c r="C27" s="180" t="n">
        <f aca="false">C23+14</f>
        <v>43037</v>
      </c>
      <c r="D27" s="186" t="s">
        <v>567</v>
      </c>
      <c r="E27" s="189" t="s">
        <v>568</v>
      </c>
      <c r="F27" s="182" t="s">
        <v>585</v>
      </c>
      <c r="G27" s="179"/>
      <c r="H27" s="179" t="s">
        <v>66</v>
      </c>
      <c r="I27" s="183"/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C26+7</f>
        <v>43043</v>
      </c>
      <c r="D28" s="181" t="s">
        <v>453</v>
      </c>
      <c r="E28" s="181" t="s">
        <v>454</v>
      </c>
      <c r="F28" s="182" t="s">
        <v>526</v>
      </c>
      <c r="G28" s="179" t="str">
        <f aca="false">CONCATENATE("(",B22," Topics",")"," ",D22)</f>
        <v>(Day 19 Topics) CSE 7305c</v>
      </c>
      <c r="H28" s="179" t="s">
        <v>66</v>
      </c>
      <c r="I28" s="179" t="s">
        <v>418</v>
      </c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C27+7</f>
        <v>43044</v>
      </c>
      <c r="D29" s="181" t="s">
        <v>453</v>
      </c>
      <c r="E29" s="181" t="s">
        <v>454</v>
      </c>
      <c r="F29" s="182" t="s">
        <v>526</v>
      </c>
      <c r="G29" s="179" t="str">
        <f aca="false">CONCATENATE("(",B23," Topics",")"," ",D23)</f>
        <v>(Day 20 Topics) CSE 7305c</v>
      </c>
      <c r="H29" s="183"/>
      <c r="I29" s="179" t="s">
        <v>524</v>
      </c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43050</v>
      </c>
      <c r="D30" s="181" t="s">
        <v>517</v>
      </c>
      <c r="E30" s="181" t="s">
        <v>518</v>
      </c>
      <c r="F30" s="182" t="s">
        <v>546</v>
      </c>
      <c r="G30" s="179" t="str">
        <f aca="false">CONCATENATE("(",B28," Topics",")"," ",D28)</f>
        <v>(Day 25 Topics) CSE 7321c</v>
      </c>
      <c r="H30" s="179" t="s">
        <v>66</v>
      </c>
      <c r="I30" s="179" t="s">
        <v>519</v>
      </c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43051</v>
      </c>
      <c r="D31" s="181" t="s">
        <v>517</v>
      </c>
      <c r="E31" s="181" t="s">
        <v>518</v>
      </c>
      <c r="F31" s="182" t="s">
        <v>546</v>
      </c>
      <c r="G31" s="179" t="str">
        <f aca="false">CONCATENATE("(",B29," Topics",")"," ",D29)</f>
        <v>(Day 26 Topics) CSE 7321c</v>
      </c>
      <c r="H31" s="179" t="s">
        <v>66</v>
      </c>
      <c r="I31" s="179" t="s">
        <v>548</v>
      </c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43057</v>
      </c>
      <c r="D32" s="186" t="s">
        <v>63</v>
      </c>
      <c r="E32" s="189" t="s">
        <v>101</v>
      </c>
      <c r="F32" s="182" t="s">
        <v>287</v>
      </c>
      <c r="G32" s="179"/>
      <c r="H32" s="179" t="s">
        <v>570</v>
      </c>
      <c r="I32" s="179" t="s">
        <v>520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43058</v>
      </c>
      <c r="D33" s="181" t="s">
        <v>453</v>
      </c>
      <c r="E33" s="181" t="s">
        <v>454</v>
      </c>
      <c r="F33" s="182" t="s">
        <v>348</v>
      </c>
      <c r="G33" s="179" t="str">
        <f aca="false">CONCATENATE("(",B30," Topics",")"," ",D30)</f>
        <v>(Day 27 Topics) CSE 7124c</v>
      </c>
      <c r="H33" s="179" t="s">
        <v>66</v>
      </c>
      <c r="I33" s="179" t="s">
        <v>523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43064</v>
      </c>
      <c r="D34" s="181" t="s">
        <v>453</v>
      </c>
      <c r="E34" s="181" t="s">
        <v>454</v>
      </c>
      <c r="F34" s="182" t="s">
        <v>348</v>
      </c>
      <c r="G34" s="179" t="str">
        <f aca="false">CONCATENATE("(",B31," Topics",")"," ",D31)</f>
        <v>(Day 28 Topics) CSE 7124c</v>
      </c>
      <c r="H34" s="179" t="s">
        <v>66</v>
      </c>
      <c r="I34" s="179" t="s">
        <v>525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43065</v>
      </c>
      <c r="D35" s="181" t="s">
        <v>453</v>
      </c>
      <c r="E35" s="181" t="s">
        <v>454</v>
      </c>
      <c r="F35" s="182" t="s">
        <v>348</v>
      </c>
      <c r="G35" s="179" t="str">
        <f aca="false">CONCATENATE("(",B33," Topics",")"," ",D33)</f>
        <v>(Day 30 Topics) CSE 7321c</v>
      </c>
      <c r="H35" s="179" t="s">
        <v>66</v>
      </c>
      <c r="I35" s="179" t="s">
        <v>428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43071</v>
      </c>
      <c r="D36" s="181" t="s">
        <v>453</v>
      </c>
      <c r="E36" s="181" t="s">
        <v>454</v>
      </c>
      <c r="F36" s="182" t="s">
        <v>348</v>
      </c>
      <c r="G36" s="179" t="str">
        <f aca="false">CONCATENATE("(",B34," Topics",")"," ",D34)</f>
        <v>(Day 31 Topics) CSE 7321c</v>
      </c>
      <c r="H36" s="179" t="s">
        <v>66</v>
      </c>
      <c r="I36" s="179" t="s">
        <v>586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43072</v>
      </c>
      <c r="D37" s="181" t="s">
        <v>366</v>
      </c>
      <c r="E37" s="181" t="s">
        <v>390</v>
      </c>
      <c r="F37" s="181" t="s">
        <v>546</v>
      </c>
      <c r="G37" s="179" t="str">
        <f aca="false">CONCATENATE("(",B35," Topics",")"," ",D35)</f>
        <v>(Day 32 Topics) CSE 7321c</v>
      </c>
      <c r="H37" s="183"/>
      <c r="I37" s="183"/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43078</v>
      </c>
      <c r="D38" s="186" t="s">
        <v>63</v>
      </c>
      <c r="E38" s="189" t="s">
        <v>453</v>
      </c>
      <c r="F38" s="182" t="s">
        <v>287</v>
      </c>
      <c r="G38" s="179" t="s">
        <v>66</v>
      </c>
      <c r="H38" s="179" t="s">
        <v>459</v>
      </c>
      <c r="I38" s="179" t="s">
        <v>66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43079</v>
      </c>
      <c r="D39" s="181" t="s">
        <v>442</v>
      </c>
      <c r="E39" s="181" t="s">
        <v>443</v>
      </c>
      <c r="F39" s="182" t="s">
        <v>493</v>
      </c>
      <c r="G39" s="179"/>
      <c r="H39" s="183"/>
      <c r="I39" s="183"/>
    </row>
    <row r="40" customFormat="false" ht="15" hidden="false" customHeight="false" outlineLevel="0" collapsed="false">
      <c r="A40" s="188" t="s">
        <v>587</v>
      </c>
      <c r="B40" s="188"/>
      <c r="C40" s="188"/>
      <c r="D40" s="188"/>
      <c r="E40" s="188"/>
      <c r="F40" s="188"/>
      <c r="G40" s="188"/>
      <c r="H40" s="188"/>
      <c r="I40" s="188"/>
    </row>
    <row r="41" customFormat="false" ht="15" hidden="false" customHeight="false" outlineLevel="0" collapsed="false">
      <c r="A41" s="179" t="s">
        <v>9</v>
      </c>
      <c r="B41" s="179" t="s">
        <v>122</v>
      </c>
      <c r="C41" s="180" t="n">
        <f aca="false">C38+14</f>
        <v>43092</v>
      </c>
      <c r="D41" s="181" t="s">
        <v>442</v>
      </c>
      <c r="E41" s="181" t="s">
        <v>443</v>
      </c>
      <c r="F41" s="182" t="s">
        <v>493</v>
      </c>
      <c r="G41" s="179" t="str">
        <f aca="false">CONCATENATE("(",B37," Topics",")"," ",D37)</f>
        <v>(Day 34 Topics) CSE 7120c</v>
      </c>
      <c r="H41" s="183"/>
      <c r="I41" s="183"/>
    </row>
    <row r="42" customFormat="false" ht="15" hidden="false" customHeight="false" outlineLevel="0" collapsed="false">
      <c r="A42" s="179" t="s">
        <v>15</v>
      </c>
      <c r="B42" s="179" t="s">
        <v>124</v>
      </c>
      <c r="C42" s="180" t="n">
        <f aca="false">C39+14</f>
        <v>43093</v>
      </c>
      <c r="D42" s="181" t="s">
        <v>442</v>
      </c>
      <c r="E42" s="181" t="s">
        <v>443</v>
      </c>
      <c r="F42" s="182" t="s">
        <v>493</v>
      </c>
      <c r="G42" s="179" t="str">
        <f aca="false">CONCATENATE("(",B39," Topics",")"," ",D39)</f>
        <v>(Day 36 Topics) CSE 7322c</v>
      </c>
      <c r="H42" s="183"/>
      <c r="I42" s="183"/>
    </row>
    <row r="43" customFormat="false" ht="15" hidden="false" customHeight="false" outlineLevel="0" collapsed="false">
      <c r="A43" s="179" t="s">
        <v>9</v>
      </c>
      <c r="B43" s="179" t="s">
        <v>127</v>
      </c>
      <c r="C43" s="180" t="n">
        <f aca="false">C41+7</f>
        <v>43099</v>
      </c>
      <c r="D43" s="181" t="s">
        <v>442</v>
      </c>
      <c r="E43" s="181" t="s">
        <v>443</v>
      </c>
      <c r="F43" s="182" t="s">
        <v>493</v>
      </c>
      <c r="G43" s="179" t="str">
        <f aca="false">CONCATENATE("(",B41," Topics",")"," ",D41)</f>
        <v>(Day 37 Topics) CSE 7322c</v>
      </c>
      <c r="H43" s="183"/>
      <c r="I43" s="183"/>
    </row>
    <row r="44" customFormat="false" ht="15" hidden="false" customHeight="false" outlineLevel="0" collapsed="false">
      <c r="A44" s="179" t="s">
        <v>15</v>
      </c>
      <c r="B44" s="179" t="s">
        <v>130</v>
      </c>
      <c r="C44" s="180" t="n">
        <f aca="false">C42+7</f>
        <v>43100</v>
      </c>
      <c r="D44" s="181" t="s">
        <v>442</v>
      </c>
      <c r="E44" s="181" t="s">
        <v>443</v>
      </c>
      <c r="F44" s="182" t="s">
        <v>493</v>
      </c>
      <c r="G44" s="179" t="str">
        <f aca="false">CONCATENATE("(",B42," Topics",")"," ",D42)</f>
        <v>(Day 38 Topics) CSE 7322c</v>
      </c>
      <c r="H44" s="183"/>
      <c r="I44" s="183"/>
    </row>
    <row r="45" customFormat="false" ht="15" hidden="false" customHeight="false" outlineLevel="0" collapsed="false">
      <c r="A45" s="179" t="s">
        <v>9</v>
      </c>
      <c r="B45" s="179" t="s">
        <v>132</v>
      </c>
      <c r="C45" s="180" t="n">
        <f aca="false">C43+7</f>
        <v>43106</v>
      </c>
      <c r="D45" s="181" t="s">
        <v>445</v>
      </c>
      <c r="E45" s="181" t="s">
        <v>446</v>
      </c>
      <c r="F45" s="182" t="s">
        <v>287</v>
      </c>
      <c r="G45" s="179" t="str">
        <f aca="false">CONCATENATE("(",B43," Topics",")"," ",D43)</f>
        <v>(Day 39 Topics) CSE 7322c</v>
      </c>
      <c r="H45" s="193"/>
      <c r="I45" s="183"/>
    </row>
    <row r="46" customFormat="false" ht="15" hidden="false" customHeight="false" outlineLevel="0" collapsed="false">
      <c r="A46" s="179" t="s">
        <v>15</v>
      </c>
      <c r="B46" s="179" t="s">
        <v>135</v>
      </c>
      <c r="C46" s="180" t="n">
        <f aca="false">C44+7</f>
        <v>43107</v>
      </c>
      <c r="D46" s="181" t="s">
        <v>445</v>
      </c>
      <c r="E46" s="181" t="s">
        <v>446</v>
      </c>
      <c r="F46" s="182" t="s">
        <v>287</v>
      </c>
      <c r="G46" s="179" t="str">
        <f aca="false">CONCATENATE("(",B44," Topics",")"," ",D44)</f>
        <v>(Day 40 Topics) CSE 7322c</v>
      </c>
      <c r="H46" s="187"/>
      <c r="I46" s="187" t="s">
        <v>66</v>
      </c>
    </row>
    <row r="47" customFormat="false" ht="15" hidden="false" customHeight="false" outlineLevel="0" collapsed="false">
      <c r="A47" s="188" t="s">
        <v>574</v>
      </c>
      <c r="B47" s="188"/>
      <c r="C47" s="188"/>
      <c r="D47" s="188"/>
      <c r="E47" s="188"/>
      <c r="F47" s="188"/>
      <c r="G47" s="188"/>
      <c r="H47" s="188"/>
      <c r="I47" s="188"/>
    </row>
    <row r="48" customFormat="false" ht="15" hidden="false" customHeight="false" outlineLevel="0" collapsed="false">
      <c r="A48" s="179" t="s">
        <v>9</v>
      </c>
      <c r="B48" s="179" t="s">
        <v>136</v>
      </c>
      <c r="C48" s="180" t="n">
        <f aca="false">C45+14</f>
        <v>43120</v>
      </c>
      <c r="D48" s="181" t="s">
        <v>445</v>
      </c>
      <c r="E48" s="181" t="s">
        <v>446</v>
      </c>
      <c r="F48" s="182" t="s">
        <v>287</v>
      </c>
      <c r="G48" s="179"/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139</v>
      </c>
      <c r="C49" s="180" t="n">
        <f aca="false">C46+14</f>
        <v>43121</v>
      </c>
      <c r="D49" s="181" t="s">
        <v>442</v>
      </c>
      <c r="E49" s="181" t="s">
        <v>446</v>
      </c>
      <c r="F49" s="182" t="s">
        <v>287</v>
      </c>
      <c r="G49" s="179"/>
      <c r="H49" s="183"/>
      <c r="I49" s="179" t="s">
        <v>66</v>
      </c>
    </row>
    <row r="50" customFormat="false" ht="15" hidden="false" customHeight="false" outlineLevel="0" collapsed="false">
      <c r="A50" s="179" t="s">
        <v>9</v>
      </c>
      <c r="B50" s="179" t="s">
        <v>141</v>
      </c>
      <c r="C50" s="180" t="n">
        <f aca="false">C48+7</f>
        <v>43127</v>
      </c>
      <c r="D50" s="181" t="s">
        <v>445</v>
      </c>
      <c r="E50" s="181" t="s">
        <v>446</v>
      </c>
      <c r="F50" s="182" t="s">
        <v>287</v>
      </c>
      <c r="G50" s="179"/>
      <c r="H50" s="183"/>
      <c r="I50" s="179" t="s">
        <v>66</v>
      </c>
    </row>
    <row r="51" customFormat="false" ht="15" hidden="false" customHeight="false" outlineLevel="0" collapsed="false">
      <c r="A51" s="179" t="s">
        <v>15</v>
      </c>
      <c r="B51" s="179" t="s">
        <v>144</v>
      </c>
      <c r="C51" s="180" t="n">
        <f aca="false">C49+7</f>
        <v>43128</v>
      </c>
      <c r="D51" s="181" t="s">
        <v>442</v>
      </c>
      <c r="E51" s="181" t="s">
        <v>443</v>
      </c>
      <c r="F51" s="182" t="s">
        <v>493</v>
      </c>
      <c r="G51" s="179"/>
      <c r="H51" s="179" t="s">
        <v>447</v>
      </c>
      <c r="I51" s="179"/>
    </row>
    <row r="52" customFormat="false" ht="15" hidden="false" customHeight="false" outlineLevel="0" collapsed="false">
      <c r="A52" s="179" t="s">
        <v>9</v>
      </c>
      <c r="B52" s="179" t="s">
        <v>448</v>
      </c>
      <c r="C52" s="180" t="n">
        <f aca="false">C50+7</f>
        <v>43134</v>
      </c>
      <c r="D52" s="181" t="s">
        <v>142</v>
      </c>
      <c r="E52" s="189" t="s">
        <v>540</v>
      </c>
      <c r="F52" s="182" t="s">
        <v>287</v>
      </c>
      <c r="G52" s="183"/>
      <c r="H52" s="179"/>
      <c r="I52" s="179"/>
    </row>
    <row r="53" customFormat="false" ht="15" hidden="false" customHeight="false" outlineLevel="0" collapsed="false">
      <c r="A53" s="179" t="s">
        <v>15</v>
      </c>
      <c r="B53" s="179" t="s">
        <v>499</v>
      </c>
      <c r="C53" s="180" t="n">
        <f aca="false">C51+7</f>
        <v>43135</v>
      </c>
      <c r="D53" s="181" t="s">
        <v>142</v>
      </c>
      <c r="E53" s="189" t="s">
        <v>540</v>
      </c>
      <c r="F53" s="182" t="s">
        <v>287</v>
      </c>
      <c r="G53" s="183"/>
      <c r="H53" s="183"/>
      <c r="I53" s="183"/>
    </row>
    <row r="54" customFormat="false" ht="15" hidden="false" customHeight="false" outlineLevel="0" collapsed="false">
      <c r="A54" s="179" t="s">
        <v>9</v>
      </c>
      <c r="B54" s="179" t="s">
        <v>541</v>
      </c>
      <c r="C54" s="180" t="n">
        <f aca="false">C52+7</f>
        <v>43141</v>
      </c>
      <c r="D54" s="181" t="s">
        <v>142</v>
      </c>
      <c r="E54" s="189" t="s">
        <v>540</v>
      </c>
      <c r="F54" s="182" t="s">
        <v>287</v>
      </c>
      <c r="G54" s="183"/>
      <c r="H54" s="179"/>
      <c r="I54" s="179"/>
    </row>
    <row r="55" customFormat="false" ht="15" hidden="false" customHeight="false" outlineLevel="0" collapsed="false">
      <c r="A55" s="179" t="s">
        <v>15</v>
      </c>
      <c r="B55" s="179" t="s">
        <v>542</v>
      </c>
      <c r="C55" s="180" t="n">
        <f aca="false">C53+7</f>
        <v>43142</v>
      </c>
      <c r="D55" s="181" t="s">
        <v>142</v>
      </c>
      <c r="E55" s="189" t="s">
        <v>540</v>
      </c>
      <c r="F55" s="182" t="s">
        <v>287</v>
      </c>
      <c r="G55" s="183"/>
      <c r="H55" s="179"/>
      <c r="I55" s="179"/>
    </row>
  </sheetData>
  <mergeCells count="4">
    <mergeCell ref="A10:I10"/>
    <mergeCell ref="A19:I19"/>
    <mergeCell ref="A40:I40"/>
    <mergeCell ref="A47:I47"/>
  </mergeCell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&amp;LBatch 32&amp;RProgram Schedule - V2</oddHeader>
    <oddFooter>&amp;CPage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3" min="3" style="175" width="8.57"/>
    <col collapsed="false" customWidth="true" hidden="false" outlineLevel="0" max="4" min="4" style="175" width="8.43"/>
    <col collapsed="false" customWidth="true" hidden="false" outlineLevel="0" max="5" min="5" style="175" width="56.15"/>
    <col collapsed="false" customWidth="true" hidden="false" outlineLevel="0" max="6" min="6" style="175" width="29"/>
    <col collapsed="false" customWidth="true" hidden="false" outlineLevel="0" max="7" min="7" style="175" width="20.43"/>
    <col collapsed="false" customWidth="true" hidden="false" outlineLevel="0" max="8" min="8" style="175" width="8.85"/>
    <col collapsed="false" customWidth="true" hidden="false" outlineLevel="0" max="9" min="9" style="175" width="75.57"/>
    <col collapsed="false" customWidth="true" hidden="false" outlineLevel="0" max="10" min="10" style="175" width="11.85"/>
    <col collapsed="false" customWidth="true" hidden="false" outlineLevel="0" max="1025" min="11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43001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43002</v>
      </c>
      <c r="D3" s="186" t="s">
        <v>502</v>
      </c>
      <c r="E3" s="186" t="s">
        <v>503</v>
      </c>
      <c r="F3" s="181" t="s">
        <v>287</v>
      </c>
      <c r="G3" s="183"/>
      <c r="H3" s="179"/>
      <c r="I3" s="179" t="s">
        <v>589</v>
      </c>
    </row>
    <row r="4" customFormat="false" ht="15" hidden="false" customHeight="false" outlineLevel="0" collapsed="false">
      <c r="A4" s="188" t="s">
        <v>561</v>
      </c>
      <c r="B4" s="188"/>
      <c r="C4" s="188"/>
      <c r="D4" s="188"/>
      <c r="E4" s="188"/>
      <c r="F4" s="188"/>
      <c r="G4" s="188"/>
      <c r="H4" s="188"/>
      <c r="I4" s="188"/>
    </row>
    <row r="5" customFormat="false" ht="15" hidden="false" customHeight="false" outlineLevel="0" collapsed="false">
      <c r="A5" s="179" t="s">
        <v>9</v>
      </c>
      <c r="B5" s="179" t="s">
        <v>20</v>
      </c>
      <c r="C5" s="180" t="n">
        <f aca="false">C2+14</f>
        <v>43015</v>
      </c>
      <c r="D5" s="181" t="s">
        <v>151</v>
      </c>
      <c r="E5" s="181" t="s">
        <v>430</v>
      </c>
      <c r="F5" s="182" t="s">
        <v>407</v>
      </c>
      <c r="G5" s="179" t="str">
        <f aca="false">CONCATENATE("(",B2," Topics",")"," ",D2)</f>
        <v>(Day 1 Topics) CSE 7212c</v>
      </c>
      <c r="H5" s="179"/>
      <c r="I5" s="179" t="s">
        <v>66</v>
      </c>
      <c r="J5" s="179" t="s">
        <v>590</v>
      </c>
    </row>
    <row r="6" customFormat="false" ht="15" hidden="false" customHeight="false" outlineLevel="0" collapsed="false">
      <c r="A6" s="179" t="s">
        <v>15</v>
      </c>
      <c r="B6" s="179" t="s">
        <v>22</v>
      </c>
      <c r="C6" s="180" t="n">
        <f aca="false">C3+14</f>
        <v>43016</v>
      </c>
      <c r="D6" s="181" t="s">
        <v>151</v>
      </c>
      <c r="E6" s="181" t="s">
        <v>430</v>
      </c>
      <c r="F6" s="182" t="s">
        <v>407</v>
      </c>
      <c r="G6" s="179" t="str">
        <f aca="false">CONCATENATE("(",B3," Topics",")"," ",D3)</f>
        <v>(Day 2 Topics) CSE 7212c</v>
      </c>
      <c r="H6" s="179"/>
      <c r="I6" s="179" t="s">
        <v>66</v>
      </c>
      <c r="J6" s="179" t="s">
        <v>557</v>
      </c>
    </row>
    <row r="7" customFormat="false" ht="15" hidden="false" customHeight="false" outlineLevel="0" collapsed="false">
      <c r="A7" s="179" t="s">
        <v>9</v>
      </c>
      <c r="B7" s="179" t="s">
        <v>25</v>
      </c>
      <c r="C7" s="180" t="n">
        <f aca="false">C5+7</f>
        <v>43022</v>
      </c>
      <c r="D7" s="181" t="s">
        <v>151</v>
      </c>
      <c r="E7" s="181" t="s">
        <v>430</v>
      </c>
      <c r="F7" s="182" t="s">
        <v>407</v>
      </c>
      <c r="G7" s="179" t="str">
        <f aca="false">CONCATENATE("(",B5," Topics",")"," ",D5)</f>
        <v>(Day 3 Topics) CSE 7315c</v>
      </c>
      <c r="H7" s="179"/>
      <c r="I7" s="179"/>
    </row>
    <row r="8" customFormat="false" ht="15" hidden="false" customHeight="false" outlineLevel="0" collapsed="false">
      <c r="A8" s="179" t="s">
        <v>15</v>
      </c>
      <c r="B8" s="179" t="s">
        <v>27</v>
      </c>
      <c r="C8" s="180" t="n">
        <f aca="false">C6+7</f>
        <v>43023</v>
      </c>
      <c r="D8" s="181" t="s">
        <v>151</v>
      </c>
      <c r="E8" s="181" t="s">
        <v>430</v>
      </c>
      <c r="F8" s="182" t="s">
        <v>407</v>
      </c>
      <c r="G8" s="179" t="str">
        <f aca="false">CONCATENATE("(",B6," Topics",")"," ",D6)</f>
        <v>(Day 4 Topics) CSE 7315c</v>
      </c>
      <c r="H8" s="179"/>
      <c r="I8" s="183"/>
    </row>
    <row r="9" customFormat="false" ht="15" hidden="false" customHeight="false" outlineLevel="0" collapsed="false">
      <c r="A9" s="179" t="s">
        <v>9</v>
      </c>
      <c r="B9" s="179" t="s">
        <v>31</v>
      </c>
      <c r="C9" s="180" t="n">
        <f aca="false">C7+7</f>
        <v>43029</v>
      </c>
      <c r="D9" s="186" t="s">
        <v>502</v>
      </c>
      <c r="E9" s="186" t="s">
        <v>503</v>
      </c>
      <c r="F9" s="181" t="s">
        <v>287</v>
      </c>
      <c r="G9" s="179" t="str">
        <f aca="false">CONCATENATE("(",B7," Topics",")"," ",D7)</f>
        <v>(Day 5 Topics) CSE 7315c</v>
      </c>
      <c r="H9" s="183"/>
      <c r="I9" s="179" t="s">
        <v>591</v>
      </c>
    </row>
    <row r="10" customFormat="false" ht="15" hidden="false" customHeight="false" outlineLevel="0" collapsed="false">
      <c r="A10" s="179" t="s">
        <v>15</v>
      </c>
      <c r="B10" s="179" t="s">
        <v>33</v>
      </c>
      <c r="C10" s="180" t="n">
        <f aca="false">C8+7</f>
        <v>43030</v>
      </c>
      <c r="D10" s="186" t="s">
        <v>63</v>
      </c>
      <c r="E10" s="189" t="s">
        <v>502</v>
      </c>
      <c r="F10" s="182" t="s">
        <v>287</v>
      </c>
      <c r="G10" s="179" t="s">
        <v>66</v>
      </c>
      <c r="H10" s="179" t="s">
        <v>592</v>
      </c>
      <c r="I10" s="179" t="s">
        <v>593</v>
      </c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C9+7</f>
        <v>43036</v>
      </c>
      <c r="D11" s="181" t="s">
        <v>151</v>
      </c>
      <c r="E11" s="181" t="s">
        <v>430</v>
      </c>
      <c r="F11" s="182" t="s">
        <v>407</v>
      </c>
      <c r="G11" s="179" t="str">
        <f aca="false">CONCATENATE("(",B8," Topics",")"," ",D8)</f>
        <v>(Day 6 Topics) CSE 7315c</v>
      </c>
      <c r="H11" s="183"/>
      <c r="I11" s="179" t="s">
        <v>66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C10+7</f>
        <v>43037</v>
      </c>
      <c r="D12" s="181" t="s">
        <v>51</v>
      </c>
      <c r="E12" s="181" t="s">
        <v>52</v>
      </c>
      <c r="F12" s="182" t="s">
        <v>407</v>
      </c>
      <c r="G12" s="179" t="s">
        <v>66</v>
      </c>
      <c r="H12" s="183"/>
      <c r="I12" s="179" t="s">
        <v>559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43043</v>
      </c>
      <c r="D13" s="181" t="s">
        <v>51</v>
      </c>
      <c r="E13" s="181" t="s">
        <v>52</v>
      </c>
      <c r="F13" s="182" t="s">
        <v>407</v>
      </c>
      <c r="G13" s="179" t="str">
        <f aca="false">CONCATENATE("(",B11," Topics",")"," ",D11)</f>
        <v>(Day 9 Topics) CSE 7315c</v>
      </c>
      <c r="H13" s="183"/>
      <c r="I13" s="179" t="s">
        <v>507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43044</v>
      </c>
      <c r="D14" s="181" t="s">
        <v>51</v>
      </c>
      <c r="E14" s="181" t="s">
        <v>52</v>
      </c>
      <c r="F14" s="182" t="s">
        <v>407</v>
      </c>
      <c r="G14" s="179" t="str">
        <f aca="false">CONCATENATE("(",B12," Topics",")"," ",D12)</f>
        <v>(Day 10 Topics) CSE 7302c</v>
      </c>
      <c r="H14" s="183"/>
      <c r="I14" s="179" t="s">
        <v>509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43050</v>
      </c>
      <c r="D15" s="181" t="s">
        <v>51</v>
      </c>
      <c r="E15" s="181" t="s">
        <v>52</v>
      </c>
      <c r="F15" s="182" t="s">
        <v>407</v>
      </c>
      <c r="G15" s="179" t="str">
        <f aca="false">CONCATENATE("(",B13," Topics",")"," ",D13)</f>
        <v>(Day 11 Topics) CSE 7302c</v>
      </c>
      <c r="H15" s="179" t="s">
        <v>66</v>
      </c>
      <c r="I15" s="179" t="s">
        <v>560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43051</v>
      </c>
      <c r="D16" s="181" t="s">
        <v>51</v>
      </c>
      <c r="E16" s="181" t="s">
        <v>52</v>
      </c>
      <c r="F16" s="182" t="s">
        <v>407</v>
      </c>
      <c r="G16" s="179" t="str">
        <f aca="false">CONCATENATE("(",B14," Topics",")"," ",D14)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43057</v>
      </c>
      <c r="D17" s="181" t="s">
        <v>101</v>
      </c>
      <c r="E17" s="181" t="s">
        <v>294</v>
      </c>
      <c r="F17" s="182" t="s">
        <v>289</v>
      </c>
      <c r="G17" s="179" t="str">
        <f aca="false">CONCATENATE("(",B15," Topics",")"," ",D15)</f>
        <v>(Day 13 Topics) CSE 7302c</v>
      </c>
      <c r="H17" s="179" t="s">
        <v>66</v>
      </c>
      <c r="I17" s="179" t="s">
        <v>594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43058</v>
      </c>
      <c r="D18" s="181" t="s">
        <v>101</v>
      </c>
      <c r="E18" s="181" t="s">
        <v>294</v>
      </c>
      <c r="F18" s="182" t="s">
        <v>289</v>
      </c>
      <c r="G18" s="179" t="str">
        <f aca="false">CONCATENATE("(",B16," Topics",")"," ",D16)</f>
        <v>(Day 14 Topics) CSE 7302c</v>
      </c>
      <c r="H18" s="183"/>
      <c r="I18" s="179" t="s">
        <v>511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43064</v>
      </c>
      <c r="D19" s="186" t="s">
        <v>63</v>
      </c>
      <c r="E19" s="189" t="s">
        <v>51</v>
      </c>
      <c r="F19" s="182" t="s">
        <v>287</v>
      </c>
      <c r="G19" s="179" t="s">
        <v>66</v>
      </c>
      <c r="H19" s="179" t="s">
        <v>515</v>
      </c>
      <c r="I19" s="179" t="s">
        <v>595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43065</v>
      </c>
      <c r="D20" s="181" t="s">
        <v>101</v>
      </c>
      <c r="E20" s="181" t="s">
        <v>294</v>
      </c>
      <c r="F20" s="182" t="s">
        <v>289</v>
      </c>
      <c r="G20" s="179" t="str">
        <f aca="false">CONCATENATE("(",B17," Topics",")"," ",D17)</f>
        <v>(Day 15 Topics) CSE 7305c</v>
      </c>
      <c r="H20" s="183"/>
      <c r="I20" s="179" t="s">
        <v>299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43071</v>
      </c>
      <c r="D21" s="181" t="s">
        <v>101</v>
      </c>
      <c r="E21" s="181" t="s">
        <v>294</v>
      </c>
      <c r="F21" s="182" t="s">
        <v>155</v>
      </c>
      <c r="G21" s="179" t="str">
        <f aca="false">CONCATENATE("(",B18," Topics",")"," ",D18)</f>
        <v>(Day 16 Topics) CSE 7305c</v>
      </c>
      <c r="H21" s="183"/>
      <c r="I21" s="179" t="s">
        <v>596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43072</v>
      </c>
      <c r="D22" s="181" t="s">
        <v>453</v>
      </c>
      <c r="E22" s="181" t="s">
        <v>454</v>
      </c>
      <c r="F22" s="182" t="s">
        <v>348</v>
      </c>
      <c r="G22" s="179" t="s">
        <v>66</v>
      </c>
      <c r="H22" s="183"/>
      <c r="I22" s="179" t="s">
        <v>523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43078</v>
      </c>
      <c r="D23" s="181" t="s">
        <v>101</v>
      </c>
      <c r="E23" s="181" t="s">
        <v>294</v>
      </c>
      <c r="F23" s="182" t="s">
        <v>155</v>
      </c>
      <c r="G23" s="179"/>
      <c r="H23" s="179" t="s">
        <v>66</v>
      </c>
      <c r="I23" s="195" t="s">
        <v>597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43079</v>
      </c>
      <c r="D24" s="186" t="s">
        <v>63</v>
      </c>
      <c r="E24" s="189" t="s">
        <v>101</v>
      </c>
      <c r="F24" s="182" t="s">
        <v>287</v>
      </c>
      <c r="G24" s="179" t="str">
        <f aca="false">CONCATENATE("(",B22," Topics",")"," ",D22)</f>
        <v>(Day 20 Topics) CSE 7321c</v>
      </c>
      <c r="H24" s="179" t="s">
        <v>598</v>
      </c>
      <c r="I24" s="179" t="s">
        <v>563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43085</v>
      </c>
      <c r="D25" s="186" t="s">
        <v>567</v>
      </c>
      <c r="E25" s="189" t="s">
        <v>568</v>
      </c>
      <c r="F25" s="182" t="s">
        <v>287</v>
      </c>
      <c r="G25" s="179"/>
      <c r="H25" s="179"/>
      <c r="I25" s="179"/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43086</v>
      </c>
      <c r="D26" s="186" t="s">
        <v>567</v>
      </c>
      <c r="E26" s="189" t="s">
        <v>568</v>
      </c>
      <c r="F26" s="182" t="s">
        <v>569</v>
      </c>
      <c r="G26" s="179"/>
      <c r="H26" s="179"/>
      <c r="I26" s="179"/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43092</v>
      </c>
      <c r="D27" s="181" t="s">
        <v>366</v>
      </c>
      <c r="E27" s="181" t="s">
        <v>390</v>
      </c>
      <c r="F27" s="181" t="s">
        <v>19</v>
      </c>
      <c r="G27" s="179" t="s">
        <v>66</v>
      </c>
      <c r="H27" s="183"/>
      <c r="I27" s="183"/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43093</v>
      </c>
      <c r="D28" s="186" t="s">
        <v>63</v>
      </c>
      <c r="E28" s="189" t="s">
        <v>366</v>
      </c>
      <c r="F28" s="181" t="s">
        <v>287</v>
      </c>
      <c r="G28" s="179" t="s">
        <v>66</v>
      </c>
      <c r="H28" s="183"/>
      <c r="I28" s="183"/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43099</v>
      </c>
      <c r="D29" s="181" t="s">
        <v>517</v>
      </c>
      <c r="E29" s="181" t="s">
        <v>518</v>
      </c>
      <c r="F29" s="182" t="s">
        <v>290</v>
      </c>
      <c r="G29" s="179" t="s">
        <v>66</v>
      </c>
      <c r="H29" s="179" t="s">
        <v>66</v>
      </c>
      <c r="I29" s="179" t="s">
        <v>519</v>
      </c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43100</v>
      </c>
      <c r="D30" s="181" t="s">
        <v>517</v>
      </c>
      <c r="E30" s="181" t="s">
        <v>518</v>
      </c>
      <c r="F30" s="182" t="s">
        <v>290</v>
      </c>
      <c r="G30" s="179" t="s">
        <v>66</v>
      </c>
      <c r="H30" s="179" t="s">
        <v>66</v>
      </c>
      <c r="I30" s="179" t="s">
        <v>548</v>
      </c>
    </row>
    <row r="31" customFormat="false" ht="15" hidden="false" customHeight="false" outlineLevel="0" collapsed="false">
      <c r="A31" s="179" t="s">
        <v>9</v>
      </c>
      <c r="B31" s="179" t="s">
        <v>94</v>
      </c>
      <c r="C31" s="180" t="n">
        <f aca="false">C29+7</f>
        <v>43106</v>
      </c>
      <c r="D31" s="181" t="s">
        <v>453</v>
      </c>
      <c r="E31" s="181" t="s">
        <v>454</v>
      </c>
      <c r="F31" s="182" t="s">
        <v>493</v>
      </c>
      <c r="G31" s="179" t="str">
        <f aca="false">CONCATENATE("(",B29," Topics",")"," ",D29)</f>
        <v>(Day 27 Topics) CSE 7124c</v>
      </c>
      <c r="H31" s="183"/>
      <c r="I31" s="179" t="s">
        <v>418</v>
      </c>
    </row>
    <row r="32" customFormat="false" ht="15" hidden="false" customHeight="false" outlineLevel="0" collapsed="false">
      <c r="A32" s="179" t="s">
        <v>15</v>
      </c>
      <c r="B32" s="179" t="s">
        <v>97</v>
      </c>
      <c r="C32" s="180" t="n">
        <f aca="false">C30+7</f>
        <v>43107</v>
      </c>
      <c r="D32" s="181" t="s">
        <v>453</v>
      </c>
      <c r="E32" s="181" t="s">
        <v>454</v>
      </c>
      <c r="F32" s="182" t="s">
        <v>526</v>
      </c>
      <c r="G32" s="179" t="str">
        <f aca="false">CONCATENATE("(",B30," Topics",")"," ",D30)</f>
        <v>(Day 28 Topics) CSE 7124c</v>
      </c>
      <c r="H32" s="179" t="s">
        <v>66</v>
      </c>
      <c r="I32" s="179" t="s">
        <v>599</v>
      </c>
    </row>
    <row r="33" customFormat="false" ht="15" hidden="false" customHeight="false" outlineLevel="0" collapsed="false">
      <c r="A33" s="188" t="s">
        <v>600</v>
      </c>
      <c r="B33" s="188"/>
      <c r="C33" s="188"/>
      <c r="D33" s="188"/>
      <c r="E33" s="188"/>
      <c r="F33" s="188"/>
      <c r="G33" s="188"/>
      <c r="H33" s="188"/>
      <c r="I33" s="188"/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C31+14</f>
        <v>43120</v>
      </c>
      <c r="D34" s="181" t="s">
        <v>453</v>
      </c>
      <c r="E34" s="181" t="s">
        <v>454</v>
      </c>
      <c r="F34" s="182" t="s">
        <v>348</v>
      </c>
      <c r="G34" s="179" t="str">
        <f aca="false">CONCATENATE("(",B31," Topics",")"," ",D31)</f>
        <v>(Day 29 Topics) CSE 7321c</v>
      </c>
      <c r="H34" s="179" t="s">
        <v>66</v>
      </c>
      <c r="I34" s="179" t="s">
        <v>601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C32+14</f>
        <v>43121</v>
      </c>
      <c r="D35" s="181" t="s">
        <v>453</v>
      </c>
      <c r="E35" s="181" t="s">
        <v>454</v>
      </c>
      <c r="F35" s="182" t="s">
        <v>348</v>
      </c>
      <c r="G35" s="179" t="str">
        <f aca="false">CONCATENATE("(",B32," Topics",")"," ",D32)</f>
        <v>(Day 30 Topics) CSE 7321c</v>
      </c>
      <c r="H35" s="179" t="s">
        <v>66</v>
      </c>
      <c r="I35" s="179" t="s">
        <v>428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43127</v>
      </c>
      <c r="D36" s="181" t="s">
        <v>442</v>
      </c>
      <c r="E36" s="181" t="s">
        <v>443</v>
      </c>
      <c r="F36" s="182" t="s">
        <v>493</v>
      </c>
      <c r="G36" s="179" t="str">
        <f aca="false">CONCATENATE("(",B34," Topics",")"," ",D34)</f>
        <v>(Day 31 Topics) CSE 7321c</v>
      </c>
      <c r="H36" s="179" t="s">
        <v>66</v>
      </c>
      <c r="I36" s="179" t="s">
        <v>66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43128</v>
      </c>
      <c r="D37" s="181" t="s">
        <v>453</v>
      </c>
      <c r="E37" s="181" t="s">
        <v>454</v>
      </c>
      <c r="F37" s="182" t="s">
        <v>348</v>
      </c>
      <c r="G37" s="179" t="str">
        <f aca="false">CONCATENATE("(",B35," Topics",")"," ",D35)</f>
        <v>(Day 32 Topics) CSE 7321c</v>
      </c>
      <c r="H37" s="179" t="s">
        <v>66</v>
      </c>
      <c r="I37" s="179" t="s">
        <v>571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43134</v>
      </c>
      <c r="D38" s="186" t="s">
        <v>63</v>
      </c>
      <c r="E38" s="189" t="s">
        <v>453</v>
      </c>
      <c r="F38" s="182" t="s">
        <v>287</v>
      </c>
      <c r="G38" s="179" t="s">
        <v>66</v>
      </c>
      <c r="H38" s="179" t="s">
        <v>489</v>
      </c>
      <c r="I38" s="179" t="s">
        <v>602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43135</v>
      </c>
      <c r="D39" s="181" t="s">
        <v>442</v>
      </c>
      <c r="E39" s="181" t="s">
        <v>443</v>
      </c>
      <c r="F39" s="182" t="s">
        <v>493</v>
      </c>
      <c r="G39" s="179" t="str">
        <f aca="false">CONCATENATE("(",B36," Topics",")"," ",D36)</f>
        <v>(Day 33 Topics) CSE 7322c</v>
      </c>
      <c r="H39" s="179" t="s">
        <v>66</v>
      </c>
      <c r="I39" s="179" t="s">
        <v>66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43141</v>
      </c>
      <c r="D40" s="181" t="s">
        <v>442</v>
      </c>
      <c r="E40" s="181" t="s">
        <v>443</v>
      </c>
      <c r="F40" s="182" t="s">
        <v>493</v>
      </c>
      <c r="G40" s="179"/>
      <c r="H40" s="179"/>
      <c r="I40" s="179"/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43142</v>
      </c>
      <c r="D41" s="181" t="s">
        <v>442</v>
      </c>
      <c r="E41" s="181" t="s">
        <v>443</v>
      </c>
      <c r="F41" s="182" t="s">
        <v>493</v>
      </c>
      <c r="G41" s="179" t="str">
        <f aca="false">CONCATENATE("(",B39," Topics",")"," ",D39)</f>
        <v>(Day 36 Topics) CSE 7322c</v>
      </c>
      <c r="H41" s="183"/>
      <c r="I41" s="183"/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43148</v>
      </c>
      <c r="D42" s="181" t="s">
        <v>442</v>
      </c>
      <c r="E42" s="181" t="s">
        <v>443</v>
      </c>
      <c r="F42" s="182" t="s">
        <v>493</v>
      </c>
      <c r="G42" s="179" t="str">
        <f aca="false">CONCATENATE("(",B40," Topics",")"," ",D40)</f>
        <v>(Day 37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43149</v>
      </c>
      <c r="D43" s="181" t="s">
        <v>442</v>
      </c>
      <c r="E43" s="181" t="s">
        <v>443</v>
      </c>
      <c r="F43" s="182" t="s">
        <v>493</v>
      </c>
      <c r="G43" s="179" t="str">
        <f aca="false">CONCATENATE("(",B41," Topics",")"," ",D41)</f>
        <v>(Day 38 Topics) CSE 7322c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43155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93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43156</v>
      </c>
      <c r="D45" s="181" t="s">
        <v>445</v>
      </c>
      <c r="E45" s="181" t="s">
        <v>446</v>
      </c>
      <c r="F45" s="182" t="s">
        <v>287</v>
      </c>
      <c r="G45" s="179" t="str">
        <f aca="false">CONCATENATE("(",B43," Topics",")"," ",D43)</f>
        <v>(Day 40 Topics) CSE 7322c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43162</v>
      </c>
      <c r="D46" s="181" t="s">
        <v>445</v>
      </c>
      <c r="E46" s="181" t="s">
        <v>446</v>
      </c>
      <c r="F46" s="182" t="s">
        <v>287</v>
      </c>
      <c r="G46" s="179" t="str">
        <f aca="false">CONCATENATE("(",B44," Topics",")"," ",D44)</f>
        <v>(Day 41 Topics) CSE 7323c</v>
      </c>
      <c r="H46" s="183"/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43163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43169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43170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83"/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43176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</sheetData>
  <mergeCells count="2">
    <mergeCell ref="A4:I4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43"/>
    <col collapsed="false" customWidth="true" hidden="false" outlineLevel="0" max="2" min="2" style="175" width="6"/>
    <col collapsed="false" customWidth="true" hidden="false" outlineLevel="0" max="3" min="3" style="175" width="8.57"/>
    <col collapsed="false" customWidth="true" hidden="false" outlineLevel="0" max="4" min="4" style="175" width="8.43"/>
    <col collapsed="false" customWidth="true" hidden="false" outlineLevel="0" max="5" min="5" style="175" width="56.15"/>
    <col collapsed="false" customWidth="true" hidden="false" outlineLevel="0" max="6" min="6" style="175" width="27.72"/>
    <col collapsed="false" customWidth="true" hidden="false" outlineLevel="0" max="7" min="7" style="175" width="20.43"/>
    <col collapsed="false" customWidth="true" hidden="false" outlineLevel="0" max="8" min="8" style="175" width="8.85"/>
    <col collapsed="false" customWidth="true" hidden="false" outlineLevel="0" max="9" min="9" style="175" width="75.57"/>
    <col collapsed="false" customWidth="true" hidden="false" outlineLevel="0" max="10" min="10" style="175" width="11.85"/>
    <col collapsed="false" customWidth="true" hidden="false" outlineLevel="0" max="1025" min="11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43001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603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43002</v>
      </c>
      <c r="D3" s="186" t="s">
        <v>502</v>
      </c>
      <c r="E3" s="186" t="s">
        <v>503</v>
      </c>
      <c r="F3" s="181" t="s">
        <v>287</v>
      </c>
      <c r="G3" s="183"/>
      <c r="H3" s="179"/>
      <c r="I3" s="179" t="s">
        <v>504</v>
      </c>
    </row>
    <row r="4" customFormat="false" ht="15" hidden="false" customHeight="false" outlineLevel="0" collapsed="false">
      <c r="A4" s="188" t="s">
        <v>561</v>
      </c>
      <c r="B4" s="188"/>
      <c r="C4" s="188"/>
      <c r="D4" s="188"/>
      <c r="E4" s="188"/>
      <c r="F4" s="188"/>
      <c r="G4" s="188"/>
      <c r="H4" s="188"/>
      <c r="I4" s="188"/>
    </row>
    <row r="5" customFormat="false" ht="15" hidden="false" customHeight="false" outlineLevel="0" collapsed="false">
      <c r="A5" s="179" t="s">
        <v>9</v>
      </c>
      <c r="B5" s="179" t="s">
        <v>20</v>
      </c>
      <c r="C5" s="180" t="n">
        <f aca="false">C2+14</f>
        <v>43015</v>
      </c>
      <c r="D5" s="181" t="s">
        <v>151</v>
      </c>
      <c r="E5" s="181" t="s">
        <v>430</v>
      </c>
      <c r="F5" s="182" t="s">
        <v>19</v>
      </c>
      <c r="G5" s="179" t="str">
        <f aca="false">CONCATENATE("(",B2," Topics",")"," ",D2)</f>
        <v>(Day 1 Topics) CSE 7212c</v>
      </c>
      <c r="H5" s="179"/>
      <c r="I5" s="179" t="s">
        <v>66</v>
      </c>
      <c r="J5" s="179" t="s">
        <v>590</v>
      </c>
    </row>
    <row r="6" customFormat="false" ht="15" hidden="false" customHeight="false" outlineLevel="0" collapsed="false">
      <c r="A6" s="179" t="s">
        <v>15</v>
      </c>
      <c r="B6" s="179" t="s">
        <v>22</v>
      </c>
      <c r="C6" s="180" t="n">
        <f aca="false">C3+14</f>
        <v>43016</v>
      </c>
      <c r="D6" s="181" t="s">
        <v>151</v>
      </c>
      <c r="E6" s="181" t="s">
        <v>430</v>
      </c>
      <c r="F6" s="182" t="s">
        <v>19</v>
      </c>
      <c r="G6" s="179" t="str">
        <f aca="false">CONCATENATE("(",B3," Topics",")"," ",D3)</f>
        <v>(Day 2 Topics) CSE 7212c</v>
      </c>
      <c r="H6" s="179"/>
      <c r="I6" s="179" t="s">
        <v>66</v>
      </c>
      <c r="J6" s="179" t="s">
        <v>557</v>
      </c>
    </row>
    <row r="7" customFormat="false" ht="15" hidden="false" customHeight="false" outlineLevel="0" collapsed="false">
      <c r="A7" s="179" t="s">
        <v>9</v>
      </c>
      <c r="B7" s="179" t="s">
        <v>25</v>
      </c>
      <c r="C7" s="180" t="n">
        <f aca="false">C5+7</f>
        <v>43022</v>
      </c>
      <c r="D7" s="186" t="s">
        <v>502</v>
      </c>
      <c r="E7" s="186" t="s">
        <v>503</v>
      </c>
      <c r="F7" s="182" t="s">
        <v>287</v>
      </c>
      <c r="G7" s="179" t="str">
        <f aca="false">CONCATENATE("(",B5," Topics",")"," ",D5)</f>
        <v>(Day 3 Topics) CSE 7315c</v>
      </c>
      <c r="H7" s="179"/>
      <c r="I7" s="179" t="s">
        <v>604</v>
      </c>
    </row>
    <row r="8" customFormat="false" ht="15" hidden="false" customHeight="false" outlineLevel="0" collapsed="false">
      <c r="A8" s="179" t="s">
        <v>15</v>
      </c>
      <c r="B8" s="179" t="s">
        <v>27</v>
      </c>
      <c r="C8" s="180" t="n">
        <f aca="false">C6+7</f>
        <v>43023</v>
      </c>
      <c r="D8" s="181" t="s">
        <v>151</v>
      </c>
      <c r="E8" s="181" t="s">
        <v>430</v>
      </c>
      <c r="F8" s="182" t="s">
        <v>19</v>
      </c>
      <c r="G8" s="179" t="str">
        <f aca="false">CONCATENATE("(",B6," Topics",")"," ",D6)</f>
        <v>(Day 4 Topics) CSE 7315c</v>
      </c>
      <c r="H8" s="179"/>
      <c r="I8" s="179"/>
    </row>
    <row r="9" customFormat="false" ht="15" hidden="false" customHeight="false" outlineLevel="0" collapsed="false">
      <c r="A9" s="179" t="s">
        <v>9</v>
      </c>
      <c r="B9" s="179" t="s">
        <v>31</v>
      </c>
      <c r="C9" s="180" t="n">
        <f aca="false">C7+7</f>
        <v>43029</v>
      </c>
      <c r="D9" s="181" t="s">
        <v>151</v>
      </c>
      <c r="E9" s="181" t="s">
        <v>430</v>
      </c>
      <c r="F9" s="182" t="s">
        <v>19</v>
      </c>
      <c r="G9" s="179" t="str">
        <f aca="false">CONCATENATE("(",B7," Topics",")"," ",D7)</f>
        <v>(Day 5 Topics) CSE 7212c</v>
      </c>
      <c r="H9" s="183"/>
      <c r="I9" s="183"/>
    </row>
    <row r="10" customFormat="false" ht="15" hidden="false" customHeight="false" outlineLevel="0" collapsed="false">
      <c r="A10" s="179" t="s">
        <v>15</v>
      </c>
      <c r="B10" s="179" t="s">
        <v>33</v>
      </c>
      <c r="C10" s="180" t="n">
        <f aca="false">C8+7</f>
        <v>43030</v>
      </c>
      <c r="D10" s="181" t="s">
        <v>151</v>
      </c>
      <c r="E10" s="181" t="s">
        <v>430</v>
      </c>
      <c r="F10" s="182" t="s">
        <v>19</v>
      </c>
      <c r="G10" s="179" t="str">
        <f aca="false">CONCATENATE("(",B8," Topics",")"," ",D8)</f>
        <v>(Day 6 Topics) CSE 7315c</v>
      </c>
      <c r="H10" s="183"/>
      <c r="I10" s="179"/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C9+7</f>
        <v>43036</v>
      </c>
      <c r="D11" s="186" t="s">
        <v>63</v>
      </c>
      <c r="E11" s="189" t="s">
        <v>502</v>
      </c>
      <c r="F11" s="182" t="s">
        <v>287</v>
      </c>
      <c r="G11" s="179" t="s">
        <v>66</v>
      </c>
      <c r="H11" s="179" t="s">
        <v>592</v>
      </c>
      <c r="I11" s="179" t="s">
        <v>593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C10+7</f>
        <v>43037</v>
      </c>
      <c r="D12" s="181" t="s">
        <v>51</v>
      </c>
      <c r="E12" s="181" t="s">
        <v>52</v>
      </c>
      <c r="F12" s="182" t="s">
        <v>19</v>
      </c>
      <c r="G12" s="179" t="str">
        <f aca="false">CONCATENATE("(",B9," Topics",")"," ",D9)</f>
        <v>(Day 7 Topics) CSE 7315c</v>
      </c>
      <c r="H12" s="183"/>
      <c r="I12" s="179" t="s">
        <v>559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43043</v>
      </c>
      <c r="D13" s="181" t="s">
        <v>51</v>
      </c>
      <c r="E13" s="181" t="s">
        <v>52</v>
      </c>
      <c r="F13" s="182" t="s">
        <v>19</v>
      </c>
      <c r="G13" s="179" t="str">
        <f aca="false">CONCATENATE("(",B10," Topics",")"," ",D10)</f>
        <v>(Day 8 Topics) CSE 7315c</v>
      </c>
      <c r="H13" s="183"/>
      <c r="I13" s="179" t="s">
        <v>507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43044</v>
      </c>
      <c r="D14" s="181" t="s">
        <v>51</v>
      </c>
      <c r="E14" s="181" t="s">
        <v>52</v>
      </c>
      <c r="F14" s="182" t="s">
        <v>19</v>
      </c>
      <c r="G14" s="179" t="str">
        <f aca="false">CONCATENATE("(",B12," Topics",")"," ",D12)</f>
        <v>(Day 10 Topics) CSE 7302c</v>
      </c>
      <c r="H14" s="183"/>
      <c r="I14" s="179" t="s">
        <v>509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43050</v>
      </c>
      <c r="D15" s="181" t="s">
        <v>51</v>
      </c>
      <c r="E15" s="181" t="s">
        <v>52</v>
      </c>
      <c r="F15" s="182" t="s">
        <v>19</v>
      </c>
      <c r="G15" s="179" t="str">
        <f aca="false">CONCATENATE("(",B13," Topics",")"," ",D13)</f>
        <v>(Day 11 Topics) CSE 7302c</v>
      </c>
      <c r="H15" s="179" t="s">
        <v>66</v>
      </c>
      <c r="I15" s="179" t="s">
        <v>560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43051</v>
      </c>
      <c r="D16" s="181" t="s">
        <v>101</v>
      </c>
      <c r="E16" s="181" t="s">
        <v>294</v>
      </c>
      <c r="F16" s="182" t="s">
        <v>493</v>
      </c>
      <c r="G16" s="179" t="str">
        <f aca="false">CONCATENATE("(",B14," Topics",")"," ",D14)</f>
        <v>(Day 12 Topics) CSE 7302c</v>
      </c>
      <c r="H16" s="179" t="s">
        <v>66</v>
      </c>
      <c r="I16" s="179" t="s">
        <v>511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43057</v>
      </c>
      <c r="D17" s="181" t="s">
        <v>51</v>
      </c>
      <c r="E17" s="181" t="s">
        <v>52</v>
      </c>
      <c r="F17" s="182" t="s">
        <v>19</v>
      </c>
      <c r="G17" s="179" t="str">
        <f aca="false">CONCATENATE("(",B15," Topics",")"," ",D15)</f>
        <v>(Day 13 Topics) CSE 7302c</v>
      </c>
      <c r="H17" s="183"/>
      <c r="I17" s="179" t="s">
        <v>183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43058</v>
      </c>
      <c r="D18" s="181" t="s">
        <v>101</v>
      </c>
      <c r="E18" s="181" t="s">
        <v>294</v>
      </c>
      <c r="F18" s="182" t="s">
        <v>493</v>
      </c>
      <c r="G18" s="179" t="str">
        <f aca="false">CONCATENATE("(",B16," Topics",")"," ",D16)</f>
        <v>(Day 14 Topics) CSE 7305c</v>
      </c>
      <c r="H18" s="183"/>
      <c r="I18" s="179" t="s">
        <v>594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43064</v>
      </c>
      <c r="D19" s="181" t="s">
        <v>101</v>
      </c>
      <c r="E19" s="181" t="s">
        <v>294</v>
      </c>
      <c r="F19" s="182" t="s">
        <v>289</v>
      </c>
      <c r="G19" s="179" t="str">
        <f aca="false">CONCATENATE("(",B17," Topics",")"," ",D17)</f>
        <v>(Day 15 Topics) CSE 7302c</v>
      </c>
      <c r="H19" s="179" t="s">
        <v>66</v>
      </c>
      <c r="I19" s="179" t="s">
        <v>299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43065</v>
      </c>
      <c r="D20" s="186" t="s">
        <v>63</v>
      </c>
      <c r="E20" s="189" t="s">
        <v>51</v>
      </c>
      <c r="F20" s="182" t="s">
        <v>287</v>
      </c>
      <c r="G20" s="183"/>
      <c r="H20" s="179" t="s">
        <v>515</v>
      </c>
      <c r="I20" s="179" t="s">
        <v>595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43071</v>
      </c>
      <c r="D21" s="181" t="s">
        <v>101</v>
      </c>
      <c r="E21" s="181" t="s">
        <v>294</v>
      </c>
      <c r="F21" s="182" t="s">
        <v>493</v>
      </c>
      <c r="G21" s="179" t="str">
        <f aca="false">CONCATENATE("(",B18," Topics",")"," ",D18)</f>
        <v>(Day 16 Topics) CSE 7305c</v>
      </c>
      <c r="H21" s="183"/>
      <c r="I21" s="179" t="s">
        <v>564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43072</v>
      </c>
      <c r="D22" s="181" t="s">
        <v>101</v>
      </c>
      <c r="E22" s="181" t="s">
        <v>294</v>
      </c>
      <c r="F22" s="182" t="s">
        <v>493</v>
      </c>
      <c r="G22" s="179" t="str">
        <f aca="false">CONCATENATE("(",B19," Topics",")"," ",D19)</f>
        <v>(Day 17 Topics) CSE 7305c</v>
      </c>
      <c r="H22" s="183"/>
      <c r="I22" s="195" t="s">
        <v>605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43078</v>
      </c>
      <c r="D23" s="186" t="s">
        <v>63</v>
      </c>
      <c r="E23" s="189" t="s">
        <v>101</v>
      </c>
      <c r="F23" s="182" t="s">
        <v>287</v>
      </c>
      <c r="G23" s="179"/>
      <c r="H23" s="179" t="s">
        <v>598</v>
      </c>
      <c r="I23" s="179" t="s">
        <v>563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43079</v>
      </c>
      <c r="D24" s="181" t="s">
        <v>453</v>
      </c>
      <c r="E24" s="181" t="s">
        <v>454</v>
      </c>
      <c r="F24" s="182" t="s">
        <v>348</v>
      </c>
      <c r="G24" s="179" t="s">
        <v>66</v>
      </c>
      <c r="H24" s="179" t="s">
        <v>66</v>
      </c>
      <c r="I24" s="195" t="s">
        <v>523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43085</v>
      </c>
      <c r="D25" s="186" t="s">
        <v>567</v>
      </c>
      <c r="E25" s="189" t="s">
        <v>568</v>
      </c>
      <c r="F25" s="182" t="s">
        <v>287</v>
      </c>
      <c r="G25" s="179" t="s">
        <v>66</v>
      </c>
      <c r="H25" s="179"/>
      <c r="I25" s="179"/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43086</v>
      </c>
      <c r="D26" s="186" t="s">
        <v>567</v>
      </c>
      <c r="E26" s="189" t="s">
        <v>568</v>
      </c>
      <c r="F26" s="182" t="s">
        <v>606</v>
      </c>
      <c r="G26" s="179" t="s">
        <v>66</v>
      </c>
      <c r="H26" s="179"/>
      <c r="I26" s="179"/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C23+14</f>
        <v>43092</v>
      </c>
      <c r="D27" s="181" t="s">
        <v>453</v>
      </c>
      <c r="E27" s="181" t="s">
        <v>454</v>
      </c>
      <c r="F27" s="182" t="s">
        <v>526</v>
      </c>
      <c r="G27" s="179" t="str">
        <f aca="false">CONCATENATE("(",B24," Topics",")"," ",D24)</f>
        <v>(Day 22 Topics) CSE 7321c</v>
      </c>
      <c r="H27" s="179" t="s">
        <v>66</v>
      </c>
      <c r="I27" s="179" t="s">
        <v>418</v>
      </c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C24+14</f>
        <v>43093</v>
      </c>
      <c r="D28" s="181" t="s">
        <v>453</v>
      </c>
      <c r="E28" s="181" t="s">
        <v>454</v>
      </c>
      <c r="F28" s="182" t="s">
        <v>526</v>
      </c>
      <c r="G28" s="179" t="s">
        <v>66</v>
      </c>
      <c r="H28" s="183"/>
      <c r="I28" s="179" t="s">
        <v>524</v>
      </c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43099</v>
      </c>
      <c r="D29" s="181" t="s">
        <v>366</v>
      </c>
      <c r="E29" s="181" t="s">
        <v>390</v>
      </c>
      <c r="F29" s="181" t="s">
        <v>19</v>
      </c>
      <c r="G29" s="179" t="str">
        <f aca="false">CONCATENATE("(",B27," Topics",")"," ",D27)</f>
        <v>(Day 25 Topics) CSE 7321c</v>
      </c>
      <c r="H29" s="179"/>
      <c r="I29" s="179"/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43100</v>
      </c>
      <c r="D30" s="186" t="s">
        <v>63</v>
      </c>
      <c r="E30" s="189" t="s">
        <v>366</v>
      </c>
      <c r="F30" s="182" t="s">
        <v>287</v>
      </c>
      <c r="G30" s="179" t="str">
        <f aca="false">CONCATENATE("(",B28," Topics",")"," ",D28)</f>
        <v>(Day 26 Topics) CSE 7321c</v>
      </c>
      <c r="H30" s="179" t="s">
        <v>66</v>
      </c>
      <c r="I30" s="179" t="s">
        <v>66</v>
      </c>
    </row>
    <row r="31" customFormat="false" ht="15" hidden="false" customHeight="false" outlineLevel="0" collapsed="false">
      <c r="A31" s="179" t="s">
        <v>9</v>
      </c>
      <c r="B31" s="179" t="s">
        <v>94</v>
      </c>
      <c r="C31" s="180" t="n">
        <f aca="false">C29+7</f>
        <v>43106</v>
      </c>
      <c r="D31" s="181" t="s">
        <v>442</v>
      </c>
      <c r="E31" s="181" t="s">
        <v>443</v>
      </c>
      <c r="F31" s="182" t="s">
        <v>155</v>
      </c>
      <c r="G31" s="179" t="str">
        <f aca="false">CONCATENATE("(",B29," Topics",")"," ",D29)</f>
        <v>(Day 27 Topics) CSE 7120c</v>
      </c>
      <c r="H31" s="179" t="s">
        <v>66</v>
      </c>
      <c r="I31" s="179" t="s">
        <v>66</v>
      </c>
    </row>
    <row r="32" customFormat="false" ht="15" hidden="false" customHeight="false" outlineLevel="0" collapsed="false">
      <c r="A32" s="179" t="s">
        <v>15</v>
      </c>
      <c r="B32" s="179" t="s">
        <v>97</v>
      </c>
      <c r="C32" s="180" t="n">
        <f aca="false">C30+7</f>
        <v>43107</v>
      </c>
      <c r="D32" s="181" t="s">
        <v>442</v>
      </c>
      <c r="E32" s="181" t="s">
        <v>443</v>
      </c>
      <c r="F32" s="182" t="s">
        <v>155</v>
      </c>
      <c r="G32" s="179" t="s">
        <v>66</v>
      </c>
      <c r="H32" s="179" t="s">
        <v>66</v>
      </c>
      <c r="I32" s="179" t="s">
        <v>66</v>
      </c>
    </row>
    <row r="33" customFormat="false" ht="15" hidden="false" customHeight="false" outlineLevel="0" collapsed="false">
      <c r="A33" s="188" t="s">
        <v>600</v>
      </c>
      <c r="B33" s="188"/>
      <c r="C33" s="188"/>
      <c r="D33" s="188"/>
      <c r="E33" s="188"/>
      <c r="F33" s="188"/>
      <c r="G33" s="188"/>
      <c r="H33" s="188"/>
      <c r="I33" s="188"/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C31+14</f>
        <v>43120</v>
      </c>
      <c r="D34" s="181" t="s">
        <v>442</v>
      </c>
      <c r="E34" s="181" t="s">
        <v>443</v>
      </c>
      <c r="F34" s="182" t="s">
        <v>155</v>
      </c>
      <c r="G34" s="179" t="str">
        <f aca="false">CONCATENATE("(",B31," Topics",")"," ",D31)</f>
        <v>(Day 29 Topics) CSE 7322c</v>
      </c>
      <c r="H34" s="179" t="s">
        <v>66</v>
      </c>
      <c r="I34" s="179" t="s">
        <v>66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C32+14</f>
        <v>43121</v>
      </c>
      <c r="D35" s="181" t="s">
        <v>442</v>
      </c>
      <c r="E35" s="181" t="s">
        <v>443</v>
      </c>
      <c r="F35" s="182" t="s">
        <v>155</v>
      </c>
      <c r="G35" s="179" t="str">
        <f aca="false">CONCATENATE("(",B32," Topics",")"," ",D32)</f>
        <v>(Day 30 Topics) CSE 7322c</v>
      </c>
      <c r="H35" s="179" t="s">
        <v>66</v>
      </c>
      <c r="I35" s="179" t="s">
        <v>66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43127</v>
      </c>
      <c r="D36" s="181" t="s">
        <v>442</v>
      </c>
      <c r="E36" s="181" t="s">
        <v>443</v>
      </c>
      <c r="F36" s="182" t="s">
        <v>155</v>
      </c>
      <c r="G36" s="179" t="str">
        <f aca="false">CONCATENATE("(",B34," Topics",")"," ",D34)</f>
        <v>(Day 31 Topics) CSE 7322c</v>
      </c>
      <c r="H36" s="179" t="s">
        <v>66</v>
      </c>
      <c r="I36" s="179" t="s">
        <v>66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43128</v>
      </c>
      <c r="D37" s="181" t="s">
        <v>517</v>
      </c>
      <c r="E37" s="181" t="s">
        <v>518</v>
      </c>
      <c r="F37" s="182" t="s">
        <v>526</v>
      </c>
      <c r="G37" s="179" t="str">
        <f aca="false">CONCATENATE("(",B35," Topics",")"," ",D35)</f>
        <v>(Day 32 Topics) CSE 7322c</v>
      </c>
      <c r="H37" s="179" t="s">
        <v>66</v>
      </c>
      <c r="I37" s="179" t="s">
        <v>519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43134</v>
      </c>
      <c r="D38" s="181" t="s">
        <v>517</v>
      </c>
      <c r="E38" s="181" t="s">
        <v>518</v>
      </c>
      <c r="F38" s="182" t="s">
        <v>493</v>
      </c>
      <c r="G38" s="179" t="str">
        <f aca="false">CONCATENATE("(",B36," Topics",")"," ",D36)</f>
        <v>(Day 33 Topics) CSE 7322c</v>
      </c>
      <c r="H38" s="179"/>
      <c r="I38" s="179" t="s">
        <v>548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43135</v>
      </c>
      <c r="D39" s="181" t="s">
        <v>453</v>
      </c>
      <c r="E39" s="181" t="s">
        <v>454</v>
      </c>
      <c r="F39" s="182" t="s">
        <v>348</v>
      </c>
      <c r="G39" s="179" t="str">
        <f aca="false">CONCATENATE("(",B37," Topics",")"," ",D37)</f>
        <v>(Day 34 Topics) CSE 7124c</v>
      </c>
      <c r="H39" s="183"/>
      <c r="I39" s="179" t="s">
        <v>601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43141</v>
      </c>
      <c r="D40" s="181" t="s">
        <v>453</v>
      </c>
      <c r="E40" s="181" t="s">
        <v>454</v>
      </c>
      <c r="F40" s="182" t="s">
        <v>348</v>
      </c>
      <c r="G40" s="179" t="s">
        <v>66</v>
      </c>
      <c r="H40" s="183"/>
      <c r="I40" s="179" t="s">
        <v>428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43142</v>
      </c>
      <c r="D41" s="181" t="s">
        <v>453</v>
      </c>
      <c r="E41" s="181" t="s">
        <v>454</v>
      </c>
      <c r="F41" s="182" t="s">
        <v>348</v>
      </c>
      <c r="G41" s="179" t="str">
        <f aca="false">CONCATENATE("(",B39," Topics",")"," ",D39)</f>
        <v>(Day 36 Topics) CSE 7321c</v>
      </c>
      <c r="H41" s="183"/>
      <c r="I41" s="179" t="s">
        <v>571</v>
      </c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43148</v>
      </c>
      <c r="D42" s="181" t="s">
        <v>445</v>
      </c>
      <c r="E42" s="181" t="s">
        <v>446</v>
      </c>
      <c r="F42" s="182" t="s">
        <v>287</v>
      </c>
      <c r="G42" s="179" t="str">
        <f aca="false">CONCATENATE("(",B40," Topics",")"," ",D40)</f>
        <v>(Day 37 Topics) CSE 7321c</v>
      </c>
      <c r="H42" s="179"/>
      <c r="I42" s="179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43149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38 Topics) CSE 7321c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43155</v>
      </c>
      <c r="D44" s="186" t="s">
        <v>63</v>
      </c>
      <c r="E44" s="189" t="s">
        <v>453</v>
      </c>
      <c r="F44" s="182" t="s">
        <v>287</v>
      </c>
      <c r="G44" s="179" t="s">
        <v>66</v>
      </c>
      <c r="H44" s="179" t="s">
        <v>489</v>
      </c>
      <c r="I44" s="179" t="s">
        <v>602</v>
      </c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43156</v>
      </c>
      <c r="D45" s="181" t="s">
        <v>445</v>
      </c>
      <c r="E45" s="181" t="s">
        <v>446</v>
      </c>
      <c r="F45" s="182" t="s">
        <v>287</v>
      </c>
      <c r="G45" s="179" t="s">
        <v>66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43162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87"/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43163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43169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43170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79" t="s">
        <v>66</v>
      </c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43176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</sheetData>
  <mergeCells count="2">
    <mergeCell ref="A4:I4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57"/>
    <col collapsed="false" customWidth="true" hidden="false" outlineLevel="0" max="2" min="2" style="175" width="6"/>
    <col collapsed="false" customWidth="true" hidden="false" outlineLevel="0" max="3" min="3" style="175" width="8.43"/>
    <col collapsed="false" customWidth="true" hidden="false" outlineLevel="0" max="4" min="4" style="175" width="8.28"/>
    <col collapsed="false" customWidth="true" hidden="false" outlineLevel="0" max="5" min="5" style="175" width="56.72"/>
    <col collapsed="false" customWidth="true" hidden="false" outlineLevel="0" max="6" min="6" style="175" width="24.15"/>
    <col collapsed="false" customWidth="true" hidden="false" outlineLevel="0" max="7" min="7" style="175" width="20.57"/>
    <col collapsed="false" customWidth="true" hidden="false" outlineLevel="0" max="8" min="8" style="175" width="8.71"/>
    <col collapsed="false" customWidth="true" hidden="false" outlineLevel="0" max="9" min="9" style="175" width="79.71"/>
    <col collapsed="false" customWidth="true" hidden="false" outlineLevel="0" max="10" min="10" style="175" width="15.71"/>
    <col collapsed="false" customWidth="true" hidden="false" outlineLevel="0" max="1025" min="11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43015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607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43016</v>
      </c>
      <c r="D3" s="186" t="s">
        <v>502</v>
      </c>
      <c r="E3" s="186" t="s">
        <v>503</v>
      </c>
      <c r="F3" s="181" t="s">
        <v>287</v>
      </c>
      <c r="G3" s="183"/>
      <c r="H3" s="179"/>
      <c r="I3" s="179" t="s">
        <v>608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43022</v>
      </c>
      <c r="D4" s="181" t="s">
        <v>151</v>
      </c>
      <c r="E4" s="181" t="s">
        <v>430</v>
      </c>
      <c r="F4" s="181" t="s">
        <v>546</v>
      </c>
      <c r="G4" s="179" t="str">
        <f aca="false">CONCATENATE("(",B2," Topics",")"," ",D2)</f>
        <v>(Day 1 Topics) CSE 7212c</v>
      </c>
      <c r="H4" s="179" t="s">
        <v>66</v>
      </c>
      <c r="I4" s="179" t="s">
        <v>66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43023</v>
      </c>
      <c r="D5" s="181" t="s">
        <v>151</v>
      </c>
      <c r="E5" s="181" t="s">
        <v>430</v>
      </c>
      <c r="F5" s="181" t="s">
        <v>546</v>
      </c>
      <c r="G5" s="179" t="str">
        <f aca="false">CONCATENATE("(",B3," Topics",")"," ",D3)</f>
        <v>(Day 2 Topics) CSE 7212c</v>
      </c>
      <c r="H5" s="179"/>
      <c r="I5" s="179" t="s">
        <v>66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43029</v>
      </c>
      <c r="D6" s="181" t="s">
        <v>151</v>
      </c>
      <c r="E6" s="181" t="s">
        <v>430</v>
      </c>
      <c r="F6" s="181" t="s">
        <v>546</v>
      </c>
      <c r="G6" s="179" t="str">
        <f aca="false">CONCATENATE("(",B4," Topics",")"," ",D4)</f>
        <v>(Day 3 Topics) CSE 7315c</v>
      </c>
      <c r="H6" s="179"/>
      <c r="I6" s="179" t="s">
        <v>66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43030</v>
      </c>
      <c r="D7" s="181" t="s">
        <v>151</v>
      </c>
      <c r="E7" s="181" t="s">
        <v>430</v>
      </c>
      <c r="F7" s="181" t="s">
        <v>546</v>
      </c>
      <c r="G7" s="179" t="str">
        <f aca="false">CONCATENATE("(",B5," Topics",")"," ",D5)</f>
        <v>(Day 4 Topics) CSE 7315c</v>
      </c>
      <c r="H7" s="179"/>
      <c r="I7" s="179" t="s">
        <v>66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43036</v>
      </c>
      <c r="D8" s="181" t="s">
        <v>151</v>
      </c>
      <c r="E8" s="181" t="s">
        <v>430</v>
      </c>
      <c r="F8" s="181" t="s">
        <v>546</v>
      </c>
      <c r="G8" s="179" t="str">
        <f aca="false">CONCATENATE("(",B6," Topics",")"," ",D6)</f>
        <v>(Day 5 Topics) CSE 7315c</v>
      </c>
      <c r="H8" s="179"/>
      <c r="I8" s="179" t="s">
        <v>66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43037</v>
      </c>
      <c r="D9" s="186" t="s">
        <v>502</v>
      </c>
      <c r="E9" s="186" t="s">
        <v>503</v>
      </c>
      <c r="F9" s="181" t="s">
        <v>287</v>
      </c>
      <c r="G9" s="179" t="str">
        <f aca="false">CONCATENATE("(",B7," Topics",")"," ",D7)</f>
        <v>(Day 6 Topics) CSE 7315c</v>
      </c>
      <c r="H9" s="179"/>
      <c r="I9" s="179" t="s">
        <v>604</v>
      </c>
    </row>
    <row r="10" customFormat="false" ht="15" hidden="false" customHeight="false" outlineLevel="0" collapsed="false">
      <c r="A10" s="179" t="s">
        <v>9</v>
      </c>
      <c r="B10" s="179" t="s">
        <v>35</v>
      </c>
      <c r="C10" s="180" t="n">
        <f aca="false">C8+7</f>
        <v>43043</v>
      </c>
      <c r="D10" s="186" t="s">
        <v>63</v>
      </c>
      <c r="E10" s="189" t="s">
        <v>502</v>
      </c>
      <c r="F10" s="182" t="s">
        <v>287</v>
      </c>
      <c r="G10" s="179" t="str">
        <f aca="false">CONCATENATE("(",B8," Topics",")"," ",D8)</f>
        <v>(Day 7 Topics) CSE 7315c</v>
      </c>
      <c r="H10" s="196" t="s">
        <v>592</v>
      </c>
      <c r="I10" s="179" t="s">
        <v>593</v>
      </c>
    </row>
    <row r="11" customFormat="false" ht="15" hidden="false" customHeight="false" outlineLevel="0" collapsed="false">
      <c r="A11" s="179" t="s">
        <v>15</v>
      </c>
      <c r="B11" s="179" t="s">
        <v>39</v>
      </c>
      <c r="C11" s="180" t="n">
        <f aca="false">C9+7</f>
        <v>43044</v>
      </c>
      <c r="D11" s="181" t="s">
        <v>101</v>
      </c>
      <c r="E11" s="181" t="s">
        <v>294</v>
      </c>
      <c r="F11" s="182" t="s">
        <v>481</v>
      </c>
      <c r="G11" s="179" t="s">
        <v>66</v>
      </c>
      <c r="H11" s="179"/>
      <c r="I11" s="195" t="s">
        <v>609</v>
      </c>
    </row>
    <row r="12" customFormat="false" ht="15" hidden="false" customHeight="false" outlineLevel="0" collapsed="false">
      <c r="A12" s="188" t="s">
        <v>610</v>
      </c>
      <c r="B12" s="188"/>
      <c r="C12" s="188"/>
      <c r="D12" s="188"/>
      <c r="E12" s="188"/>
      <c r="F12" s="188"/>
      <c r="G12" s="188"/>
      <c r="H12" s="188"/>
      <c r="I12" s="188"/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C10+14</f>
        <v>43057</v>
      </c>
      <c r="D13" s="181" t="s">
        <v>101</v>
      </c>
      <c r="E13" s="181" t="s">
        <v>294</v>
      </c>
      <c r="F13" s="182" t="s">
        <v>481</v>
      </c>
      <c r="G13" s="179" t="s">
        <v>66</v>
      </c>
      <c r="H13" s="179" t="s">
        <v>66</v>
      </c>
      <c r="I13" s="179" t="s">
        <v>611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C11+14</f>
        <v>43058</v>
      </c>
      <c r="D14" s="181" t="s">
        <v>51</v>
      </c>
      <c r="E14" s="181" t="s">
        <v>52</v>
      </c>
      <c r="F14" s="182" t="s">
        <v>19</v>
      </c>
      <c r="G14" s="179" t="str">
        <f aca="false">CONCATENATE("(",B11," Topics",")"," ",D11)</f>
        <v>(Day 10 Topics) CSE 7305c</v>
      </c>
      <c r="H14" s="179" t="s">
        <v>66</v>
      </c>
      <c r="I14" s="195" t="s">
        <v>612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43064</v>
      </c>
      <c r="D15" s="181" t="s">
        <v>51</v>
      </c>
      <c r="E15" s="181" t="s">
        <v>52</v>
      </c>
      <c r="F15" s="182" t="s">
        <v>19</v>
      </c>
      <c r="G15" s="179" t="str">
        <f aca="false">CONCATENATE("(",B13," Topics",")"," ",D13)</f>
        <v>(Day 11 Topics) CSE 7305c</v>
      </c>
      <c r="H15" s="179" t="s">
        <v>66</v>
      </c>
      <c r="I15" s="179" t="s">
        <v>507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43065</v>
      </c>
      <c r="D16" s="181" t="s">
        <v>51</v>
      </c>
      <c r="E16" s="181" t="s">
        <v>52</v>
      </c>
      <c r="F16" s="182" t="s">
        <v>19</v>
      </c>
      <c r="G16" s="179" t="str">
        <f aca="false">CONCATENATE("(",B14," Topics",")"," ",D14)</f>
        <v>(Day 12 Topics) CSE 7302c</v>
      </c>
      <c r="H16" s="179" t="s">
        <v>66</v>
      </c>
      <c r="I16" s="195" t="s">
        <v>509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43071</v>
      </c>
      <c r="D17" s="181" t="s">
        <v>51</v>
      </c>
      <c r="E17" s="181" t="s">
        <v>52</v>
      </c>
      <c r="F17" s="182" t="s">
        <v>19</v>
      </c>
      <c r="G17" s="179" t="str">
        <f aca="false">CONCATENATE("(",B15," Topics",")"," ",D15)</f>
        <v>(Day 13 Topics) CSE 7302c</v>
      </c>
      <c r="H17" s="196" t="s">
        <v>66</v>
      </c>
      <c r="I17" s="179" t="s">
        <v>613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43072</v>
      </c>
      <c r="D18" s="181" t="s">
        <v>51</v>
      </c>
      <c r="E18" s="181" t="s">
        <v>52</v>
      </c>
      <c r="F18" s="182" t="s">
        <v>19</v>
      </c>
      <c r="G18" s="179" t="str">
        <f aca="false">CONCATENATE("(",B16," Topics",")"," ",D16)</f>
        <v>(Day 14 Topics) CSE 7302c</v>
      </c>
      <c r="H18" s="179" t="s">
        <v>66</v>
      </c>
      <c r="I18" s="179" t="s">
        <v>183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43078</v>
      </c>
      <c r="D19" s="181" t="s">
        <v>101</v>
      </c>
      <c r="E19" s="181" t="s">
        <v>294</v>
      </c>
      <c r="F19" s="182" t="s">
        <v>481</v>
      </c>
      <c r="G19" s="179" t="str">
        <f aca="false">CONCATENATE("(",B17," Topics",")"," ",D17)</f>
        <v>(Day 15 Topics) CSE 7302c</v>
      </c>
      <c r="H19" s="179" t="s">
        <v>66</v>
      </c>
      <c r="I19" s="179" t="s">
        <v>614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43079</v>
      </c>
      <c r="D20" s="181" t="s">
        <v>101</v>
      </c>
      <c r="E20" s="181" t="s">
        <v>294</v>
      </c>
      <c r="F20" s="182" t="s">
        <v>481</v>
      </c>
      <c r="G20" s="179" t="str">
        <f aca="false">CONCATENATE("(",B18," Topics",")"," ",D18)</f>
        <v>(Day 16 Topics) CSE 7302c</v>
      </c>
      <c r="H20" s="179" t="s">
        <v>66</v>
      </c>
      <c r="I20" s="179" t="s">
        <v>615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43085</v>
      </c>
      <c r="D21" s="181" t="s">
        <v>101</v>
      </c>
      <c r="E21" s="181" t="s">
        <v>294</v>
      </c>
      <c r="F21" s="182" t="s">
        <v>481</v>
      </c>
      <c r="G21" s="179" t="str">
        <f aca="false">CONCATENATE("(",B19," Topics",")"," ",D19)</f>
        <v>(Day 17 Topics) CSE 7305c</v>
      </c>
      <c r="H21" s="179" t="s">
        <v>66</v>
      </c>
      <c r="I21" s="195" t="s">
        <v>616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43086</v>
      </c>
      <c r="D22" s="186" t="s">
        <v>63</v>
      </c>
      <c r="E22" s="189" t="s">
        <v>51</v>
      </c>
      <c r="F22" s="182" t="s">
        <v>287</v>
      </c>
      <c r="G22" s="179" t="s">
        <v>66</v>
      </c>
      <c r="H22" s="179" t="s">
        <v>515</v>
      </c>
      <c r="I22" s="179" t="s">
        <v>66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43092</v>
      </c>
      <c r="D23" s="186" t="s">
        <v>63</v>
      </c>
      <c r="E23" s="189" t="s">
        <v>101</v>
      </c>
      <c r="F23" s="182" t="s">
        <v>287</v>
      </c>
      <c r="G23" s="179" t="s">
        <v>66</v>
      </c>
      <c r="H23" s="179" t="s">
        <v>598</v>
      </c>
      <c r="I23" s="179" t="s">
        <v>563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43093</v>
      </c>
      <c r="D24" s="181" t="s">
        <v>453</v>
      </c>
      <c r="E24" s="181" t="s">
        <v>454</v>
      </c>
      <c r="F24" s="182" t="s">
        <v>481</v>
      </c>
      <c r="G24" s="179" t="s">
        <v>66</v>
      </c>
      <c r="H24" s="183"/>
      <c r="I24" s="179" t="s">
        <v>523</v>
      </c>
      <c r="J24" s="199" t="s">
        <v>617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43099</v>
      </c>
      <c r="D25" s="181" t="s">
        <v>517</v>
      </c>
      <c r="E25" s="181" t="s">
        <v>518</v>
      </c>
      <c r="F25" s="182" t="s">
        <v>155</v>
      </c>
      <c r="G25" s="179" t="s">
        <v>66</v>
      </c>
      <c r="H25" s="183"/>
      <c r="I25" s="179" t="s">
        <v>519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43100</v>
      </c>
      <c r="D26" s="181" t="s">
        <v>517</v>
      </c>
      <c r="E26" s="181" t="s">
        <v>518</v>
      </c>
      <c r="F26" s="182" t="s">
        <v>155</v>
      </c>
      <c r="G26" s="179" t="str">
        <f aca="false">CONCATENATE("(",B24," Topics",")"," ",D24)</f>
        <v>(Day 22 Topics) CSE 7321c</v>
      </c>
      <c r="H26" s="179" t="s">
        <v>66</v>
      </c>
      <c r="I26" s="179" t="s">
        <v>548</v>
      </c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43106</v>
      </c>
      <c r="D27" s="181" t="s">
        <v>567</v>
      </c>
      <c r="E27" s="189" t="s">
        <v>568</v>
      </c>
      <c r="F27" s="182" t="s">
        <v>287</v>
      </c>
      <c r="G27" s="179" t="s">
        <v>66</v>
      </c>
      <c r="H27" s="183"/>
      <c r="I27" s="179" t="s">
        <v>66</v>
      </c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43107</v>
      </c>
      <c r="D28" s="181" t="s">
        <v>567</v>
      </c>
      <c r="E28" s="189" t="s">
        <v>568</v>
      </c>
      <c r="F28" s="182" t="s">
        <v>618</v>
      </c>
      <c r="G28" s="179" t="s">
        <v>66</v>
      </c>
      <c r="H28" s="179" t="s">
        <v>66</v>
      </c>
      <c r="I28" s="179" t="s">
        <v>66</v>
      </c>
    </row>
    <row r="29" customFormat="false" ht="15" hidden="false" customHeight="false" outlineLevel="0" collapsed="false">
      <c r="A29" s="188" t="s">
        <v>600</v>
      </c>
      <c r="B29" s="188"/>
      <c r="C29" s="188"/>
      <c r="D29" s="188"/>
      <c r="E29" s="188"/>
      <c r="F29" s="188"/>
      <c r="G29" s="188"/>
      <c r="H29" s="188"/>
      <c r="I29" s="188"/>
      <c r="L29" s="175" t="s">
        <v>66</v>
      </c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C27+14</f>
        <v>43120</v>
      </c>
      <c r="D30" s="181" t="s">
        <v>453</v>
      </c>
      <c r="E30" s="181" t="s">
        <v>454</v>
      </c>
      <c r="F30" s="182" t="s">
        <v>526</v>
      </c>
      <c r="G30" s="179" t="str">
        <f aca="false">CONCATENATE("(",B25," Topics",")"," ",D25)</f>
        <v>(Day 23 Topics) CSE 7124c</v>
      </c>
      <c r="H30" s="179" t="s">
        <v>66</v>
      </c>
      <c r="I30" s="179" t="s">
        <v>523</v>
      </c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C28+14</f>
        <v>43121</v>
      </c>
      <c r="D31" s="181" t="s">
        <v>453</v>
      </c>
      <c r="E31" s="181" t="s">
        <v>454</v>
      </c>
      <c r="F31" s="182" t="s">
        <v>526</v>
      </c>
      <c r="G31" s="179" t="str">
        <f aca="false">CONCATENATE("(",B26," Topics",")"," ",D26)</f>
        <v>(Day 24 Topics) CSE 7124c</v>
      </c>
      <c r="H31" s="183"/>
      <c r="I31" s="179" t="s">
        <v>601</v>
      </c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43127</v>
      </c>
      <c r="D32" s="181" t="s">
        <v>453</v>
      </c>
      <c r="E32" s="181" t="s">
        <v>454</v>
      </c>
      <c r="F32" s="182" t="s">
        <v>526</v>
      </c>
      <c r="G32" s="179" t="str">
        <f aca="false">CONCATENATE("(",B30," Topics",")"," ",D30)</f>
        <v>(Day 27 Topics) CSE 7321c</v>
      </c>
      <c r="H32" s="179" t="s">
        <v>66</v>
      </c>
      <c r="I32" s="179" t="s">
        <v>428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43128</v>
      </c>
      <c r="D33" s="181" t="s">
        <v>453</v>
      </c>
      <c r="E33" s="181" t="s">
        <v>454</v>
      </c>
      <c r="F33" s="182" t="s">
        <v>619</v>
      </c>
      <c r="G33" s="179" t="str">
        <f aca="false">CONCATENATE("(",B31," Topics",")"," ",D31)</f>
        <v>(Day 28 Topics) CSE 7321c</v>
      </c>
      <c r="H33" s="179" t="s">
        <v>66</v>
      </c>
      <c r="I33" s="179" t="s">
        <v>418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43134</v>
      </c>
      <c r="D34" s="181" t="s">
        <v>442</v>
      </c>
      <c r="E34" s="181" t="s">
        <v>443</v>
      </c>
      <c r="F34" s="182" t="s">
        <v>546</v>
      </c>
      <c r="G34" s="179" t="str">
        <f aca="false">CONCATENATE("(",B32," Topics",")"," ",D32)</f>
        <v>(Day 29 Topics) CSE 7321c</v>
      </c>
      <c r="H34" s="183"/>
      <c r="I34" s="179" t="s">
        <v>66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43135</v>
      </c>
      <c r="D35" s="181" t="s">
        <v>366</v>
      </c>
      <c r="E35" s="181" t="s">
        <v>390</v>
      </c>
      <c r="F35" s="181" t="s">
        <v>620</v>
      </c>
      <c r="G35" s="179" t="str">
        <f aca="false">CONCATENATE("(",B33," Topics",")"," ",D33)</f>
        <v>(Day 30 Topics) CSE 7321c</v>
      </c>
      <c r="H35" s="179" t="s">
        <v>66</v>
      </c>
      <c r="I35" s="179" t="s">
        <v>66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43141</v>
      </c>
      <c r="D36" s="186" t="s">
        <v>63</v>
      </c>
      <c r="E36" s="189" t="s">
        <v>366</v>
      </c>
      <c r="F36" s="181" t="s">
        <v>287</v>
      </c>
      <c r="G36" s="179" t="str">
        <f aca="false">CONCATENATE("(",B34," Topics",")"," ",D34)</f>
        <v>(Day 31 Topics) CSE 7322c</v>
      </c>
      <c r="H36" s="179" t="s">
        <v>66</v>
      </c>
      <c r="I36" s="179"/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43142</v>
      </c>
      <c r="D37" s="181" t="s">
        <v>442</v>
      </c>
      <c r="E37" s="181" t="s">
        <v>443</v>
      </c>
      <c r="F37" s="182" t="s">
        <v>546</v>
      </c>
      <c r="G37" s="179" t="str">
        <f aca="false">CONCATENATE("(",B35," Topics",")"," ",D35)</f>
        <v>(Day 32 Topics) CSE 7120c</v>
      </c>
      <c r="H37" s="179"/>
      <c r="I37" s="179"/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43148</v>
      </c>
      <c r="D38" s="181" t="s">
        <v>442</v>
      </c>
      <c r="E38" s="181" t="s">
        <v>443</v>
      </c>
      <c r="F38" s="182" t="s">
        <v>546</v>
      </c>
      <c r="G38" s="179"/>
      <c r="H38" s="179" t="s">
        <v>66</v>
      </c>
      <c r="I38" s="179" t="s">
        <v>66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43149</v>
      </c>
      <c r="D39" s="181" t="s">
        <v>442</v>
      </c>
      <c r="E39" s="181" t="s">
        <v>443</v>
      </c>
      <c r="F39" s="182" t="s">
        <v>546</v>
      </c>
      <c r="G39" s="179" t="str">
        <f aca="false">CONCATENATE("(",B37," Topics",")"," ",D37)</f>
        <v>(Day 34 Topics) CSE 7322c</v>
      </c>
      <c r="H39" s="183"/>
      <c r="I39" s="179" t="s">
        <v>66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43155</v>
      </c>
      <c r="D40" s="186" t="s">
        <v>453</v>
      </c>
      <c r="E40" s="186" t="s">
        <v>454</v>
      </c>
      <c r="F40" s="182" t="s">
        <v>526</v>
      </c>
      <c r="G40" s="179" t="str">
        <f aca="false">CONCATENATE("(",B38," Topics",")"," ",D38)</f>
        <v>(Day 35 Topics) CSE 7322c</v>
      </c>
      <c r="H40" s="196"/>
      <c r="I40" s="179" t="s">
        <v>571</v>
      </c>
      <c r="J40" s="175" t="s">
        <v>621</v>
      </c>
    </row>
    <row r="41" customFormat="false" ht="25.5" hidden="false" customHeight="true" outlineLevel="0" collapsed="false">
      <c r="A41" s="179" t="s">
        <v>15</v>
      </c>
      <c r="B41" s="179" t="s">
        <v>124</v>
      </c>
      <c r="C41" s="180" t="n">
        <f aca="false">C39+7</f>
        <v>43156</v>
      </c>
      <c r="D41" s="181" t="s">
        <v>453</v>
      </c>
      <c r="E41" s="181" t="s">
        <v>454</v>
      </c>
      <c r="F41" s="200" t="s">
        <v>622</v>
      </c>
      <c r="G41" s="179" t="str">
        <f aca="false">CONCATENATE("(",B39," Topics",")"," ",D39)</f>
        <v>(Day 36 Topics) CSE 7322c</v>
      </c>
      <c r="H41" s="179" t="s">
        <v>66</v>
      </c>
      <c r="I41" s="179" t="s">
        <v>599</v>
      </c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43162</v>
      </c>
      <c r="D42" s="186" t="s">
        <v>63</v>
      </c>
      <c r="E42" s="189" t="s">
        <v>453</v>
      </c>
      <c r="F42" s="182" t="s">
        <v>623</v>
      </c>
      <c r="G42" s="179"/>
      <c r="H42" s="196" t="s">
        <v>624</v>
      </c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43163</v>
      </c>
      <c r="D43" s="181" t="s">
        <v>442</v>
      </c>
      <c r="E43" s="181" t="s">
        <v>443</v>
      </c>
      <c r="F43" s="182" t="s">
        <v>546</v>
      </c>
      <c r="G43" s="179" t="str">
        <f aca="false">CONCATENATE("(",B41," Topics",")"," ",D41)</f>
        <v>(Day 38 Topics) CSE 7321c</v>
      </c>
      <c r="H43" s="183"/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43169</v>
      </c>
      <c r="D44" s="181" t="s">
        <v>445</v>
      </c>
      <c r="E44" s="181" t="s">
        <v>446</v>
      </c>
      <c r="F44" s="182" t="s">
        <v>287</v>
      </c>
      <c r="G44" s="179" t="str">
        <f aca="false">CONCATENATE("(",B43," Topics",")"," ",D43)</f>
        <v>(Day 40 Topics) CSE 7322c</v>
      </c>
      <c r="H44" s="179" t="s">
        <v>66</v>
      </c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43170</v>
      </c>
      <c r="D45" s="181" t="s">
        <v>445</v>
      </c>
      <c r="E45" s="181" t="s">
        <v>446</v>
      </c>
      <c r="F45" s="182" t="s">
        <v>287</v>
      </c>
      <c r="G45" s="179"/>
      <c r="H45" s="193"/>
      <c r="I45" s="183"/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43176</v>
      </c>
      <c r="D46" s="181" t="s">
        <v>445</v>
      </c>
      <c r="E46" s="181" t="s">
        <v>446</v>
      </c>
      <c r="F46" s="182" t="s">
        <v>287</v>
      </c>
      <c r="G46" s="179"/>
      <c r="H46" s="187"/>
      <c r="I46" s="187" t="s">
        <v>66</v>
      </c>
    </row>
    <row r="47" customFormat="false" ht="15" hidden="false" customHeight="false" outlineLevel="0" collapsed="false">
      <c r="A47" s="188" t="s">
        <v>625</v>
      </c>
      <c r="B47" s="188"/>
      <c r="C47" s="188"/>
      <c r="D47" s="188"/>
      <c r="E47" s="188"/>
      <c r="F47" s="188"/>
      <c r="G47" s="188"/>
      <c r="H47" s="188"/>
      <c r="I47" s="188"/>
      <c r="L47" s="175" t="s">
        <v>66</v>
      </c>
    </row>
    <row r="48" customFormat="false" ht="15" hidden="false" customHeight="false" outlineLevel="0" collapsed="false">
      <c r="A48" s="179" t="s">
        <v>9</v>
      </c>
      <c r="B48" s="179" t="s">
        <v>139</v>
      </c>
      <c r="C48" s="180" t="n">
        <f aca="false">C46+7</f>
        <v>43183</v>
      </c>
      <c r="D48" s="181" t="s">
        <v>445</v>
      </c>
      <c r="E48" s="181" t="s">
        <v>446</v>
      </c>
      <c r="F48" s="182" t="s">
        <v>287</v>
      </c>
      <c r="G48" s="179" t="s">
        <v>66</v>
      </c>
      <c r="H48" s="187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141</v>
      </c>
      <c r="C49" s="180" t="n">
        <f aca="false">C48+1</f>
        <v>43184</v>
      </c>
      <c r="D49" s="181" t="s">
        <v>445</v>
      </c>
      <c r="E49" s="181" t="s">
        <v>446</v>
      </c>
      <c r="F49" s="182" t="s">
        <v>287</v>
      </c>
      <c r="G49" s="179" t="s">
        <v>66</v>
      </c>
      <c r="H49" s="179" t="s">
        <v>539</v>
      </c>
      <c r="I49" s="179" t="s">
        <v>66</v>
      </c>
    </row>
    <row r="50" customFormat="false" ht="15" hidden="false" customHeight="false" outlineLevel="0" collapsed="false">
      <c r="A50" s="179" t="s">
        <v>9</v>
      </c>
      <c r="B50" s="179" t="s">
        <v>144</v>
      </c>
      <c r="C50" s="180" t="n">
        <f aca="false">C48+7</f>
        <v>43190</v>
      </c>
      <c r="D50" s="181" t="s">
        <v>142</v>
      </c>
      <c r="E50" s="189" t="s">
        <v>540</v>
      </c>
      <c r="F50" s="182" t="s">
        <v>287</v>
      </c>
      <c r="G50" s="179" t="s">
        <v>66</v>
      </c>
      <c r="H50" s="179"/>
      <c r="I50" s="179" t="s">
        <v>66</v>
      </c>
    </row>
    <row r="51" customFormat="false" ht="15" hidden="false" customHeight="false" outlineLevel="0" collapsed="false">
      <c r="A51" s="179" t="s">
        <v>15</v>
      </c>
      <c r="B51" s="179" t="s">
        <v>448</v>
      </c>
      <c r="C51" s="180" t="n">
        <f aca="false">C49+7</f>
        <v>43191</v>
      </c>
      <c r="D51" s="181" t="s">
        <v>142</v>
      </c>
      <c r="E51" s="189" t="s">
        <v>540</v>
      </c>
      <c r="F51" s="182" t="s">
        <v>287</v>
      </c>
      <c r="G51" s="179" t="s">
        <v>66</v>
      </c>
      <c r="H51" s="179" t="s">
        <v>66</v>
      </c>
      <c r="I51" s="179"/>
    </row>
    <row r="52" customFormat="false" ht="15" hidden="false" customHeight="false" outlineLevel="0" collapsed="false">
      <c r="A52" s="179" t="s">
        <v>9</v>
      </c>
      <c r="B52" s="179" t="s">
        <v>499</v>
      </c>
      <c r="C52" s="180" t="n">
        <f aca="false">C50+7</f>
        <v>43197</v>
      </c>
      <c r="D52" s="181" t="s">
        <v>142</v>
      </c>
      <c r="E52" s="189" t="s">
        <v>540</v>
      </c>
      <c r="F52" s="182" t="s">
        <v>287</v>
      </c>
      <c r="G52" s="183"/>
      <c r="H52" s="179"/>
      <c r="I52" s="179"/>
    </row>
    <row r="53" customFormat="false" ht="15" hidden="false" customHeight="false" outlineLevel="0" collapsed="false">
      <c r="A53" s="179" t="s">
        <v>15</v>
      </c>
      <c r="B53" s="179" t="s">
        <v>541</v>
      </c>
      <c r="C53" s="180" t="n">
        <f aca="false">C51+7</f>
        <v>43198</v>
      </c>
      <c r="D53" s="181" t="s">
        <v>142</v>
      </c>
      <c r="E53" s="189" t="s">
        <v>540</v>
      </c>
      <c r="F53" s="182" t="s">
        <v>287</v>
      </c>
      <c r="G53" s="183"/>
      <c r="H53" s="183"/>
      <c r="I53" s="183"/>
    </row>
  </sheetData>
  <mergeCells count="3">
    <mergeCell ref="A12:I12"/>
    <mergeCell ref="A29:I29"/>
    <mergeCell ref="A47:I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8.57"/>
    <col collapsed="false" customWidth="true" hidden="false" outlineLevel="0" max="2" min="2" style="175" width="6"/>
    <col collapsed="false" customWidth="true" hidden="false" outlineLevel="0" max="3" min="3" style="175" width="8.57"/>
    <col collapsed="false" customWidth="true" hidden="false" outlineLevel="0" max="4" min="4" style="175" width="8.28"/>
    <col collapsed="false" customWidth="true" hidden="false" outlineLevel="0" max="5" min="5" style="175" width="56.72"/>
    <col collapsed="false" customWidth="true" hidden="false" outlineLevel="0" max="6" min="6" style="175" width="27.42"/>
    <col collapsed="false" customWidth="true" hidden="false" outlineLevel="0" max="7" min="7" style="175" width="20.57"/>
    <col collapsed="false" customWidth="true" hidden="false" outlineLevel="0" max="8" min="8" style="175" width="8.71"/>
    <col collapsed="false" customWidth="true" hidden="false" outlineLevel="0" max="9" min="9" style="175" width="65.57"/>
    <col collapsed="false" customWidth="true" hidden="false" outlineLevel="0" max="10" min="10" style="175" width="20.57"/>
    <col collapsed="false" customWidth="true" hidden="false" outlineLevel="0" max="1025" min="11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43064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607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43065</v>
      </c>
      <c r="D3" s="181" t="s">
        <v>151</v>
      </c>
      <c r="E3" s="181" t="s">
        <v>430</v>
      </c>
      <c r="F3" s="181" t="s">
        <v>407</v>
      </c>
      <c r="G3" s="183"/>
      <c r="H3" s="179"/>
      <c r="I3" s="179" t="s">
        <v>66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43071</v>
      </c>
      <c r="D4" s="181" t="s">
        <v>151</v>
      </c>
      <c r="E4" s="181" t="s">
        <v>430</v>
      </c>
      <c r="F4" s="181" t="s">
        <v>407</v>
      </c>
      <c r="G4" s="179" t="str">
        <f aca="false">CONCATENATE("(",B2," Topics",")"," ",D2)</f>
        <v>(Day 1 Topics) CSE 7212c</v>
      </c>
      <c r="H4" s="179" t="s">
        <v>66</v>
      </c>
      <c r="I4" s="179" t="s">
        <v>66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43072</v>
      </c>
      <c r="D5" s="181" t="s">
        <v>151</v>
      </c>
      <c r="E5" s="181" t="s">
        <v>430</v>
      </c>
      <c r="F5" s="181" t="s">
        <v>407</v>
      </c>
      <c r="G5" s="179" t="str">
        <f aca="false">CONCATENATE("(",B3," Topics",")"," ",D3)</f>
        <v>(Day 2 Topics) CSE 7315c</v>
      </c>
      <c r="H5" s="179"/>
      <c r="I5" s="179" t="s">
        <v>66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43078</v>
      </c>
      <c r="D6" s="181" t="s">
        <v>151</v>
      </c>
      <c r="E6" s="181" t="s">
        <v>430</v>
      </c>
      <c r="F6" s="181" t="s">
        <v>407</v>
      </c>
      <c r="G6" s="179" t="str">
        <f aca="false">CONCATENATE("(",B4," Topics",")"," ",D4)</f>
        <v>(Day 3 Topics) CSE 7315c</v>
      </c>
      <c r="H6" s="179"/>
      <c r="I6" s="179" t="s">
        <v>66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43079</v>
      </c>
      <c r="D7" s="181" t="s">
        <v>151</v>
      </c>
      <c r="E7" s="181" t="s">
        <v>430</v>
      </c>
      <c r="F7" s="181" t="s">
        <v>407</v>
      </c>
      <c r="G7" s="179" t="str">
        <f aca="false">CONCATENATE("(",B5," Topics",")"," ",D5)</f>
        <v>(Day 4 Topics) CSE 7315c</v>
      </c>
      <c r="H7" s="179"/>
      <c r="I7" s="179" t="s">
        <v>66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43085</v>
      </c>
      <c r="D8" s="186" t="s">
        <v>502</v>
      </c>
      <c r="E8" s="186" t="s">
        <v>503</v>
      </c>
      <c r="F8" s="181" t="s">
        <v>287</v>
      </c>
      <c r="G8" s="179" t="str">
        <f aca="false">CONCATENATE("(",B6," Topics",")"," ",D6)</f>
        <v>(Day 5 Topics) CSE 7315c</v>
      </c>
      <c r="H8" s="179"/>
      <c r="I8" s="179" t="s">
        <v>504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43086</v>
      </c>
      <c r="D9" s="186" t="s">
        <v>502</v>
      </c>
      <c r="E9" s="186" t="s">
        <v>503</v>
      </c>
      <c r="F9" s="181" t="s">
        <v>287</v>
      </c>
      <c r="G9" s="179" t="str">
        <f aca="false">CONCATENATE("(",B7," Topics",")"," ",D7)</f>
        <v>(Day 6 Topics) CSE 7315c</v>
      </c>
      <c r="H9" s="179"/>
      <c r="I9" s="179" t="s">
        <v>604</v>
      </c>
    </row>
    <row r="10" customFormat="false" ht="15" hidden="false" customHeight="false" outlineLevel="0" collapsed="false">
      <c r="A10" s="179" t="s">
        <v>9</v>
      </c>
      <c r="B10" s="179" t="s">
        <v>35</v>
      </c>
      <c r="C10" s="180" t="n">
        <f aca="false">C8+7</f>
        <v>43092</v>
      </c>
      <c r="D10" s="181" t="s">
        <v>101</v>
      </c>
      <c r="E10" s="181" t="s">
        <v>294</v>
      </c>
      <c r="F10" s="182" t="s">
        <v>481</v>
      </c>
      <c r="G10" s="179" t="str">
        <f aca="false">CONCATENATE("(",B8," Topics",")"," ",D8)</f>
        <v>(Day 7 Topics) CSE 7212c</v>
      </c>
      <c r="H10" s="179" t="s">
        <v>66</v>
      </c>
      <c r="I10" s="179" t="s">
        <v>626</v>
      </c>
      <c r="J10" s="201" t="s">
        <v>617</v>
      </c>
    </row>
    <row r="11" customFormat="false" ht="15" hidden="false" customHeight="false" outlineLevel="0" collapsed="false">
      <c r="A11" s="179" t="s">
        <v>15</v>
      </c>
      <c r="B11" s="179" t="s">
        <v>39</v>
      </c>
      <c r="C11" s="180" t="n">
        <f aca="false">C9+7</f>
        <v>43093</v>
      </c>
      <c r="D11" s="186" t="s">
        <v>63</v>
      </c>
      <c r="E11" s="189" t="s">
        <v>502</v>
      </c>
      <c r="F11" s="182" t="s">
        <v>287</v>
      </c>
      <c r="G11" s="179" t="s">
        <v>66</v>
      </c>
      <c r="H11" s="179" t="s">
        <v>592</v>
      </c>
      <c r="I11" s="179" t="s">
        <v>593</v>
      </c>
    </row>
    <row r="12" customFormat="false" ht="15" hidden="false" customHeight="false" outlineLevel="0" collapsed="false">
      <c r="A12" s="179" t="s">
        <v>9</v>
      </c>
      <c r="B12" s="179" t="s">
        <v>41</v>
      </c>
      <c r="C12" s="180" t="n">
        <f aca="false">C10+7</f>
        <v>43099</v>
      </c>
      <c r="D12" s="181" t="s">
        <v>51</v>
      </c>
      <c r="E12" s="181" t="s">
        <v>52</v>
      </c>
      <c r="F12" s="181" t="s">
        <v>546</v>
      </c>
      <c r="G12" s="179" t="s">
        <v>66</v>
      </c>
      <c r="H12" s="179" t="s">
        <v>66</v>
      </c>
      <c r="I12" s="179" t="s">
        <v>627</v>
      </c>
    </row>
    <row r="13" customFormat="false" ht="15" hidden="false" customHeight="false" outlineLevel="0" collapsed="false">
      <c r="A13" s="179" t="s">
        <v>15</v>
      </c>
      <c r="B13" s="179" t="s">
        <v>43</v>
      </c>
      <c r="C13" s="180" t="n">
        <f aca="false">C11+7</f>
        <v>43100</v>
      </c>
      <c r="D13" s="181" t="s">
        <v>51</v>
      </c>
      <c r="E13" s="181" t="s">
        <v>52</v>
      </c>
      <c r="F13" s="181" t="s">
        <v>546</v>
      </c>
      <c r="G13" s="179" t="s">
        <v>66</v>
      </c>
      <c r="H13" s="179" t="s">
        <v>66</v>
      </c>
      <c r="I13" s="179" t="s">
        <v>507</v>
      </c>
    </row>
    <row r="14" customFormat="false" ht="15" hidden="false" customHeight="false" outlineLevel="0" collapsed="false">
      <c r="A14" s="179" t="s">
        <v>9</v>
      </c>
      <c r="B14" s="179" t="s">
        <v>48</v>
      </c>
      <c r="C14" s="180" t="n">
        <f aca="false">C12+7</f>
        <v>43106</v>
      </c>
      <c r="D14" s="181" t="s">
        <v>51</v>
      </c>
      <c r="E14" s="181" t="s">
        <v>52</v>
      </c>
      <c r="F14" s="182" t="s">
        <v>526</v>
      </c>
      <c r="G14" s="179" t="str">
        <f aca="false">CONCATENATE("(",B12," Topics",")"," ",D12)</f>
        <v>(Day 11 Topics) CSE 7302c</v>
      </c>
      <c r="H14" s="183"/>
      <c r="I14" s="179" t="s">
        <v>509</v>
      </c>
    </row>
    <row r="15" customFormat="false" ht="15" hidden="false" customHeight="false" outlineLevel="0" collapsed="false">
      <c r="A15" s="179" t="s">
        <v>15</v>
      </c>
      <c r="B15" s="179" t="s">
        <v>50</v>
      </c>
      <c r="C15" s="180" t="n">
        <f aca="false">C13+7</f>
        <v>43107</v>
      </c>
      <c r="D15" s="181" t="s">
        <v>51</v>
      </c>
      <c r="E15" s="181" t="s">
        <v>52</v>
      </c>
      <c r="F15" s="181" t="s">
        <v>287</v>
      </c>
      <c r="G15" s="179" t="str">
        <f aca="false">CONCATENATE("(",B13," Topics",")"," ",D13)</f>
        <v>(Day 12 Topics) CSE 7302c</v>
      </c>
      <c r="H15" s="183"/>
      <c r="I15" s="179" t="s">
        <v>628</v>
      </c>
    </row>
    <row r="16" customFormat="false" ht="15" hidden="false" customHeight="false" outlineLevel="0" collapsed="false">
      <c r="A16" s="188" t="s">
        <v>629</v>
      </c>
      <c r="B16" s="188"/>
      <c r="C16" s="188"/>
      <c r="D16" s="188"/>
      <c r="E16" s="188"/>
      <c r="F16" s="188"/>
      <c r="G16" s="188"/>
      <c r="H16" s="188"/>
      <c r="I16" s="188"/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C14+14</f>
        <v>43120</v>
      </c>
      <c r="D17" s="181" t="s">
        <v>51</v>
      </c>
      <c r="E17" s="181" t="s">
        <v>52</v>
      </c>
      <c r="F17" s="181" t="s">
        <v>407</v>
      </c>
      <c r="G17" s="179" t="str">
        <f aca="false">CONCATENATE("(",B14," Topics",")"," ",D14)</f>
        <v>(Day 13 Topics) CSE 7302c</v>
      </c>
      <c r="H17" s="179" t="s">
        <v>66</v>
      </c>
      <c r="I17" s="179" t="s">
        <v>630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C15+14</f>
        <v>43121</v>
      </c>
      <c r="D18" s="186" t="s">
        <v>63</v>
      </c>
      <c r="E18" s="189" t="s">
        <v>51</v>
      </c>
      <c r="F18" s="182" t="s">
        <v>287</v>
      </c>
      <c r="G18" s="179" t="s">
        <v>66</v>
      </c>
      <c r="H18" s="179" t="s">
        <v>515</v>
      </c>
      <c r="I18" s="179" t="s">
        <v>66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43127</v>
      </c>
      <c r="D19" s="181" t="s">
        <v>101</v>
      </c>
      <c r="E19" s="181" t="s">
        <v>294</v>
      </c>
      <c r="F19" s="182" t="s">
        <v>481</v>
      </c>
      <c r="G19" s="179"/>
      <c r="H19" s="179" t="s">
        <v>66</v>
      </c>
      <c r="I19" s="179" t="s">
        <v>626</v>
      </c>
      <c r="J19" s="202" t="s">
        <v>631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43128</v>
      </c>
      <c r="D20" s="181" t="s">
        <v>101</v>
      </c>
      <c r="E20" s="181" t="s">
        <v>294</v>
      </c>
      <c r="F20" s="182" t="s">
        <v>481</v>
      </c>
      <c r="G20" s="179"/>
      <c r="H20" s="179" t="s">
        <v>66</v>
      </c>
      <c r="I20" s="179" t="s">
        <v>594</v>
      </c>
    </row>
    <row r="21" customFormat="false" ht="36" hidden="false" customHeight="false" outlineLevel="0" collapsed="false">
      <c r="A21" s="179" t="s">
        <v>9</v>
      </c>
      <c r="B21" s="179" t="s">
        <v>65</v>
      </c>
      <c r="C21" s="180" t="n">
        <f aca="false">C19+7</f>
        <v>43134</v>
      </c>
      <c r="D21" s="181" t="s">
        <v>101</v>
      </c>
      <c r="E21" s="181" t="s">
        <v>294</v>
      </c>
      <c r="F21" s="200" t="s">
        <v>481</v>
      </c>
      <c r="G21" s="179" t="str">
        <f aca="false">CONCATENATE("(",B19," Topics",")"," ",D19)</f>
        <v>(Day 17 Topics) CSE 7305c</v>
      </c>
      <c r="H21" s="179" t="s">
        <v>66</v>
      </c>
      <c r="I21" s="196" t="s">
        <v>632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43135</v>
      </c>
      <c r="D22" s="181" t="s">
        <v>101</v>
      </c>
      <c r="E22" s="181" t="s">
        <v>294</v>
      </c>
      <c r="F22" s="182" t="s">
        <v>481</v>
      </c>
      <c r="G22" s="179" t="str">
        <f aca="false">CONCATENATE("(",B20," Topics",")"," ",D20)</f>
        <v>(Day 18 Topics) CSE 7305c</v>
      </c>
      <c r="H22" s="179" t="s">
        <v>66</v>
      </c>
      <c r="I22" s="179" t="s">
        <v>633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43141</v>
      </c>
      <c r="D23" s="186" t="s">
        <v>63</v>
      </c>
      <c r="E23" s="189" t="s">
        <v>101</v>
      </c>
      <c r="F23" s="182" t="s">
        <v>287</v>
      </c>
      <c r="G23" s="179" t="s">
        <v>66</v>
      </c>
      <c r="H23" s="179" t="s">
        <v>598</v>
      </c>
      <c r="I23" s="179" t="s">
        <v>563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43142</v>
      </c>
      <c r="D24" s="181" t="s">
        <v>453</v>
      </c>
      <c r="E24" s="181" t="s">
        <v>454</v>
      </c>
      <c r="F24" s="182" t="s">
        <v>481</v>
      </c>
      <c r="G24" s="179" t="s">
        <v>66</v>
      </c>
      <c r="H24" s="183"/>
      <c r="I24" s="179" t="s">
        <v>523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43148</v>
      </c>
      <c r="D25" s="181" t="s">
        <v>517</v>
      </c>
      <c r="E25" s="181" t="s">
        <v>518</v>
      </c>
      <c r="F25" s="182" t="s">
        <v>348</v>
      </c>
      <c r="G25" s="179" t="s">
        <v>66</v>
      </c>
      <c r="H25" s="183"/>
      <c r="I25" s="179" t="s">
        <v>548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43149</v>
      </c>
      <c r="D26" s="181" t="s">
        <v>517</v>
      </c>
      <c r="E26" s="181" t="s">
        <v>518</v>
      </c>
      <c r="F26" s="182" t="s">
        <v>348</v>
      </c>
      <c r="G26" s="179" t="str">
        <f aca="false">CONCATENATE("(",B24," Topics",")"," ",D24)</f>
        <v>(Day 22 Topics) CSE 7321c</v>
      </c>
      <c r="H26" s="179" t="s">
        <v>66</v>
      </c>
      <c r="I26" s="179" t="s">
        <v>519</v>
      </c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43155</v>
      </c>
      <c r="D27" s="181" t="s">
        <v>567</v>
      </c>
      <c r="E27" s="189" t="s">
        <v>568</v>
      </c>
      <c r="F27" s="182" t="s">
        <v>287</v>
      </c>
      <c r="G27" s="179" t="s">
        <v>66</v>
      </c>
      <c r="H27" s="183"/>
      <c r="I27" s="179" t="s">
        <v>66</v>
      </c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43156</v>
      </c>
      <c r="D28" s="181" t="s">
        <v>567</v>
      </c>
      <c r="E28" s="189" t="s">
        <v>568</v>
      </c>
      <c r="F28" s="182" t="s">
        <v>634</v>
      </c>
      <c r="G28" s="179" t="str">
        <f aca="false">CONCATENATE("(",B25," Topics",")"," ",D25)</f>
        <v>(Day 23 Topics) CSE 7124c</v>
      </c>
      <c r="H28" s="179" t="s">
        <v>66</v>
      </c>
      <c r="I28" s="179" t="s">
        <v>66</v>
      </c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43162</v>
      </c>
      <c r="D29" s="181" t="s">
        <v>366</v>
      </c>
      <c r="E29" s="181" t="s">
        <v>390</v>
      </c>
      <c r="F29" s="181" t="s">
        <v>620</v>
      </c>
      <c r="G29" s="179" t="str">
        <f aca="false">CONCATENATE("(",B26," Topics",")"," ",D26)</f>
        <v>(Day 24 Topics) CSE 7124c</v>
      </c>
      <c r="H29" s="179" t="s">
        <v>66</v>
      </c>
      <c r="I29" s="179" t="s">
        <v>66</v>
      </c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43163</v>
      </c>
      <c r="D30" s="186" t="s">
        <v>63</v>
      </c>
      <c r="E30" s="189" t="s">
        <v>366</v>
      </c>
      <c r="F30" s="181" t="s">
        <v>287</v>
      </c>
      <c r="G30" s="179" t="s">
        <v>66</v>
      </c>
      <c r="H30" s="183"/>
      <c r="I30" s="179" t="s">
        <v>66</v>
      </c>
    </row>
    <row r="31" customFormat="false" ht="15" hidden="false" customHeight="false" outlineLevel="0" collapsed="false">
      <c r="A31" s="179" t="s">
        <v>9</v>
      </c>
      <c r="B31" s="179" t="s">
        <v>94</v>
      </c>
      <c r="C31" s="180" t="n">
        <f aca="false">C29+7</f>
        <v>43169</v>
      </c>
      <c r="D31" s="181" t="s">
        <v>453</v>
      </c>
      <c r="E31" s="181" t="s">
        <v>454</v>
      </c>
      <c r="F31" s="182" t="s">
        <v>635</v>
      </c>
      <c r="G31" s="179" t="str">
        <f aca="false">CONCATENATE("(",B29," Topics",")"," ",D29)</f>
        <v>(Day 27 Topics) CSE 7120c</v>
      </c>
      <c r="H31" s="179" t="s">
        <v>66</v>
      </c>
      <c r="I31" s="179" t="s">
        <v>601</v>
      </c>
    </row>
    <row r="32" customFormat="false" ht="15" hidden="false" customHeight="false" outlineLevel="0" collapsed="false">
      <c r="A32" s="179" t="s">
        <v>15</v>
      </c>
      <c r="B32" s="179" t="s">
        <v>97</v>
      </c>
      <c r="C32" s="180" t="n">
        <f aca="false">C30+7</f>
        <v>43170</v>
      </c>
      <c r="D32" s="181" t="s">
        <v>453</v>
      </c>
      <c r="E32" s="181" t="s">
        <v>454</v>
      </c>
      <c r="F32" s="182" t="s">
        <v>635</v>
      </c>
      <c r="G32" s="179" t="s">
        <v>66</v>
      </c>
      <c r="H32" s="179" t="s">
        <v>66</v>
      </c>
      <c r="I32" s="179" t="s">
        <v>428</v>
      </c>
    </row>
    <row r="33" customFormat="false" ht="15" hidden="false" customHeight="false" outlineLevel="0" collapsed="false">
      <c r="A33" s="188" t="s">
        <v>636</v>
      </c>
      <c r="B33" s="188"/>
      <c r="C33" s="188"/>
      <c r="D33" s="188"/>
      <c r="E33" s="188"/>
      <c r="F33" s="188"/>
      <c r="G33" s="188"/>
      <c r="H33" s="188"/>
      <c r="I33" s="188"/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C31+14</f>
        <v>43183</v>
      </c>
      <c r="D34" s="181" t="s">
        <v>442</v>
      </c>
      <c r="E34" s="181" t="s">
        <v>443</v>
      </c>
      <c r="F34" s="182" t="s">
        <v>546</v>
      </c>
      <c r="G34" s="179" t="str">
        <f aca="false">CONCATENATE("(",B31," Topics",")"," ",D31)</f>
        <v>(Day 29 Topics) CSE 7321c</v>
      </c>
      <c r="H34" s="179" t="s">
        <v>66</v>
      </c>
      <c r="I34" s="179"/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C32+14</f>
        <v>43184</v>
      </c>
      <c r="D35" s="181" t="s">
        <v>101</v>
      </c>
      <c r="E35" s="181" t="s">
        <v>294</v>
      </c>
      <c r="F35" s="182" t="s">
        <v>481</v>
      </c>
      <c r="G35" s="179" t="str">
        <f aca="false">CONCATENATE("(",B32," Topics",")"," ",D32)</f>
        <v>(Day 30 Topics) CSE 7321c</v>
      </c>
      <c r="H35" s="179" t="s">
        <v>66</v>
      </c>
      <c r="I35" s="179" t="s">
        <v>637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43190</v>
      </c>
      <c r="D36" s="181" t="s">
        <v>453</v>
      </c>
      <c r="E36" s="181" t="s">
        <v>454</v>
      </c>
      <c r="F36" s="182" t="s">
        <v>526</v>
      </c>
      <c r="G36" s="179" t="str">
        <f aca="false">CONCATENATE("(",B34," Topics",")"," ",D34)</f>
        <v>(Day 31 Topics) CSE 7322c</v>
      </c>
      <c r="H36" s="179" t="s">
        <v>66</v>
      </c>
      <c r="I36" s="179" t="s">
        <v>571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43191</v>
      </c>
      <c r="D37" s="181" t="s">
        <v>453</v>
      </c>
      <c r="E37" s="181" t="s">
        <v>454</v>
      </c>
      <c r="F37" s="182" t="s">
        <v>526</v>
      </c>
      <c r="G37" s="179" t="str">
        <f aca="false">CONCATENATE("(",B35," Topics",")"," ",D35)</f>
        <v>(Day 32 Topics) CSE 7305c</v>
      </c>
      <c r="H37" s="179" t="s">
        <v>66</v>
      </c>
      <c r="I37" s="179" t="s">
        <v>418</v>
      </c>
    </row>
    <row r="38" customFormat="false" ht="14.25" hidden="false" customHeight="true" outlineLevel="0" collapsed="false">
      <c r="A38" s="179" t="s">
        <v>9</v>
      </c>
      <c r="B38" s="179" t="s">
        <v>116</v>
      </c>
      <c r="C38" s="180" t="n">
        <f aca="false">C36+7</f>
        <v>43197</v>
      </c>
      <c r="D38" s="181" t="s">
        <v>453</v>
      </c>
      <c r="E38" s="181" t="s">
        <v>454</v>
      </c>
      <c r="F38" s="182" t="s">
        <v>635</v>
      </c>
      <c r="G38" s="179" t="str">
        <f aca="false">CONCATENATE("(",B36," Topics",")"," ",D36)</f>
        <v>(Day 33 Topics) CSE 7321c</v>
      </c>
      <c r="H38" s="179" t="s">
        <v>66</v>
      </c>
      <c r="I38" s="179" t="s">
        <v>599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43198</v>
      </c>
      <c r="D39" s="181" t="s">
        <v>442</v>
      </c>
      <c r="E39" s="181" t="s">
        <v>443</v>
      </c>
      <c r="F39" s="182" t="s">
        <v>546</v>
      </c>
      <c r="G39" s="179" t="str">
        <f aca="false">CONCATENATE("(",B37," Topics",")"," ",D37)</f>
        <v>(Day 34 Topics) CSE 7321c</v>
      </c>
      <c r="H39" s="179" t="s">
        <v>66</v>
      </c>
      <c r="I39" s="179" t="s">
        <v>66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43204</v>
      </c>
      <c r="D40" s="181" t="s">
        <v>442</v>
      </c>
      <c r="E40" s="181" t="s">
        <v>443</v>
      </c>
      <c r="F40" s="182" t="s">
        <v>546</v>
      </c>
      <c r="G40" s="179" t="str">
        <f aca="false">CONCATENATE("(",B38," Topics",")"," ",D38)</f>
        <v>(Day 35 Topics) CSE 7321c</v>
      </c>
      <c r="H40" s="183"/>
      <c r="I40" s="179" t="s">
        <v>66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43205</v>
      </c>
      <c r="D41" s="181" t="s">
        <v>442</v>
      </c>
      <c r="E41" s="181" t="s">
        <v>443</v>
      </c>
      <c r="F41" s="182" t="s">
        <v>546</v>
      </c>
      <c r="G41" s="179" t="str">
        <f aca="false">CONCATENATE("(",B39," Topics",")"," ",D39)</f>
        <v>(Day 36 Topics) CSE 7322c</v>
      </c>
      <c r="H41" s="179" t="s">
        <v>66</v>
      </c>
      <c r="I41" s="183"/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43211</v>
      </c>
      <c r="D42" s="181" t="s">
        <v>442</v>
      </c>
      <c r="E42" s="181" t="s">
        <v>443</v>
      </c>
      <c r="F42" s="182" t="s">
        <v>546</v>
      </c>
      <c r="G42" s="179" t="str">
        <f aca="false">CONCATENATE("(",B40," Topics",")"," ",D40)</f>
        <v>(Day 37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43212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38 Topics) CSE 7322c</v>
      </c>
      <c r="H43" s="183"/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43218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83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43219</v>
      </c>
      <c r="D45" s="186" t="s">
        <v>63</v>
      </c>
      <c r="E45" s="189" t="s">
        <v>453</v>
      </c>
      <c r="F45" s="182" t="s">
        <v>287</v>
      </c>
      <c r="G45" s="179" t="s">
        <v>66</v>
      </c>
      <c r="H45" s="179" t="s">
        <v>489</v>
      </c>
      <c r="I45" s="183"/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43225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87"/>
      <c r="I46" s="187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43226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87"/>
      <c r="I47" s="179" t="s">
        <v>66</v>
      </c>
    </row>
    <row r="48" customFormat="false" ht="15" hidden="false" customHeight="false" outlineLevel="0" collapsed="false">
      <c r="A48" s="188" t="s">
        <v>638</v>
      </c>
      <c r="B48" s="188"/>
      <c r="C48" s="188"/>
      <c r="D48" s="188"/>
      <c r="E48" s="188"/>
      <c r="F48" s="188"/>
      <c r="G48" s="188"/>
      <c r="H48" s="188"/>
      <c r="I48" s="188"/>
    </row>
    <row r="49" customFormat="false" ht="15" hidden="false" customHeight="false" outlineLevel="0" collapsed="false">
      <c r="A49" s="179" t="s">
        <v>9</v>
      </c>
      <c r="B49" s="179" t="s">
        <v>141</v>
      </c>
      <c r="C49" s="180" t="n">
        <f aca="false">C47+7</f>
        <v>43233</v>
      </c>
      <c r="D49" s="181" t="s">
        <v>445</v>
      </c>
      <c r="E49" s="181" t="s">
        <v>446</v>
      </c>
      <c r="F49" s="182" t="s">
        <v>287</v>
      </c>
      <c r="G49" s="179" t="s">
        <v>66</v>
      </c>
      <c r="H49" s="179" t="s">
        <v>539</v>
      </c>
      <c r="I49" s="179" t="s">
        <v>66</v>
      </c>
    </row>
    <row r="50" customFormat="false" ht="15" hidden="false" customHeight="false" outlineLevel="0" collapsed="false">
      <c r="A50" s="179" t="s">
        <v>9</v>
      </c>
      <c r="B50" s="179" t="s">
        <v>144</v>
      </c>
      <c r="C50" s="180" t="n">
        <f aca="false">C49+6</f>
        <v>43239</v>
      </c>
      <c r="D50" s="181" t="s">
        <v>142</v>
      </c>
      <c r="E50" s="189" t="s">
        <v>540</v>
      </c>
      <c r="F50" s="182" t="s">
        <v>287</v>
      </c>
      <c r="G50" s="179" t="s">
        <v>66</v>
      </c>
      <c r="H50" s="179"/>
      <c r="I50" s="179" t="s">
        <v>66</v>
      </c>
    </row>
    <row r="51" customFormat="false" ht="15" hidden="false" customHeight="false" outlineLevel="0" collapsed="false">
      <c r="A51" s="179" t="s">
        <v>15</v>
      </c>
      <c r="B51" s="179" t="s">
        <v>448</v>
      </c>
      <c r="C51" s="180" t="n">
        <f aca="false">C50+1</f>
        <v>43240</v>
      </c>
      <c r="D51" s="181" t="s">
        <v>142</v>
      </c>
      <c r="E51" s="189" t="s">
        <v>540</v>
      </c>
      <c r="F51" s="182" t="s">
        <v>287</v>
      </c>
      <c r="G51" s="179" t="s">
        <v>66</v>
      </c>
      <c r="H51" s="179" t="s">
        <v>66</v>
      </c>
      <c r="I51" s="179"/>
    </row>
    <row r="52" customFormat="false" ht="15" hidden="false" customHeight="false" outlineLevel="0" collapsed="false">
      <c r="A52" s="179" t="s">
        <v>9</v>
      </c>
      <c r="B52" s="179" t="s">
        <v>499</v>
      </c>
      <c r="C52" s="180" t="n">
        <f aca="false">C50+7</f>
        <v>43246</v>
      </c>
      <c r="D52" s="181" t="s">
        <v>142</v>
      </c>
      <c r="E52" s="189" t="s">
        <v>540</v>
      </c>
      <c r="F52" s="182" t="s">
        <v>287</v>
      </c>
      <c r="G52" s="183"/>
      <c r="H52" s="179"/>
      <c r="I52" s="179"/>
    </row>
    <row r="53" customFormat="false" ht="15" hidden="false" customHeight="false" outlineLevel="0" collapsed="false">
      <c r="A53" s="179" t="s">
        <v>15</v>
      </c>
      <c r="B53" s="179" t="s">
        <v>541</v>
      </c>
      <c r="C53" s="180" t="n">
        <f aca="false">C51+7</f>
        <v>43247</v>
      </c>
      <c r="D53" s="181" t="s">
        <v>142</v>
      </c>
      <c r="E53" s="189" t="s">
        <v>540</v>
      </c>
      <c r="F53" s="182" t="s">
        <v>287</v>
      </c>
      <c r="G53" s="183"/>
      <c r="H53" s="183"/>
      <c r="I53" s="183"/>
    </row>
  </sheetData>
  <mergeCells count="3">
    <mergeCell ref="A16:I16"/>
    <mergeCell ref="A33:I33"/>
    <mergeCell ref="A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13"/>
    <col collapsed="false" customWidth="true" hidden="false" outlineLevel="0" max="2" min="2" style="175" width="8.43"/>
    <col collapsed="false" customWidth="true" hidden="false" outlineLevel="0" max="3" min="3" style="175" width="9"/>
    <col collapsed="false" customWidth="true" hidden="false" outlineLevel="0" max="4" min="4" style="175" width="11.57"/>
    <col collapsed="false" customWidth="true" hidden="false" outlineLevel="0" max="5" min="5" style="175" width="56.15"/>
    <col collapsed="false" customWidth="true" hidden="false" outlineLevel="0" max="6" min="6" style="175" width="19.14"/>
    <col collapsed="false" customWidth="true" hidden="false" outlineLevel="0" max="7" min="7" style="175" width="20.43"/>
    <col collapsed="false" customWidth="true" hidden="false" outlineLevel="0" max="8" min="8" style="175" width="9.28"/>
    <col collapsed="false" customWidth="true" hidden="false" outlineLevel="0" max="9" min="9" style="175" width="75.57"/>
    <col collapsed="false" customWidth="true" hidden="false" outlineLevel="0" max="10" min="10" style="175" width="11.85"/>
    <col collapsed="false" customWidth="true" hidden="false" outlineLevel="0" max="11" min="11" style="175" width="9"/>
    <col collapsed="false" customWidth="true" hidden="false" outlineLevel="0" max="1025" min="12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43071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43072</v>
      </c>
      <c r="D3" s="186" t="s">
        <v>502</v>
      </c>
      <c r="E3" s="186" t="s">
        <v>503</v>
      </c>
      <c r="F3" s="182" t="s">
        <v>287</v>
      </c>
      <c r="G3" s="183"/>
      <c r="H3" s="179"/>
      <c r="I3" s="179" t="s">
        <v>504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43078</v>
      </c>
      <c r="D4" s="181" t="s">
        <v>151</v>
      </c>
      <c r="E4" s="181" t="s">
        <v>430</v>
      </c>
      <c r="F4" s="182" t="s">
        <v>19</v>
      </c>
      <c r="G4" s="179" t="str">
        <f aca="false">CONCATENATE("(",B2," Topics",")"," ",D2)</f>
        <v>(Day 1 Topics) CSE 7212c</v>
      </c>
      <c r="H4" s="179"/>
      <c r="I4" s="179" t="s">
        <v>66</v>
      </c>
      <c r="J4" s="179" t="s">
        <v>590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43079</v>
      </c>
      <c r="D5" s="181" t="s">
        <v>151</v>
      </c>
      <c r="E5" s="181" t="s">
        <v>430</v>
      </c>
      <c r="F5" s="182" t="s">
        <v>19</v>
      </c>
      <c r="G5" s="179" t="str">
        <f aca="false">CONCATENATE("(",B3," Topics",")"," ",D3)</f>
        <v>(Day 2 Topics) CSE 7212c</v>
      </c>
      <c r="H5" s="179"/>
      <c r="I5" s="179" t="s">
        <v>66</v>
      </c>
      <c r="J5" s="179" t="s">
        <v>557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43085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7315c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43086</v>
      </c>
      <c r="D7" s="186" t="s">
        <v>502</v>
      </c>
      <c r="E7" s="186" t="s">
        <v>503</v>
      </c>
      <c r="F7" s="182" t="s">
        <v>287</v>
      </c>
      <c r="G7" s="179" t="str">
        <f aca="false">CONCATENATE("(",B5," Topics",")"," ",D5)</f>
        <v>(Day 4 Topics) CSE 7315c</v>
      </c>
      <c r="H7" s="179"/>
      <c r="I7" s="179" t="s">
        <v>604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43092</v>
      </c>
      <c r="D8" s="181" t="s">
        <v>151</v>
      </c>
      <c r="E8" s="181" t="s">
        <v>430</v>
      </c>
      <c r="F8" s="182" t="s">
        <v>19</v>
      </c>
      <c r="G8" s="179" t="str">
        <f aca="false">CONCATENATE("(",B6," Topics",")"," ",D6)</f>
        <v>(Day 5 Topics) CSE 7315c</v>
      </c>
      <c r="H8" s="183"/>
      <c r="I8" s="179" t="s">
        <v>66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43093</v>
      </c>
      <c r="D9" s="181" t="s">
        <v>151</v>
      </c>
      <c r="E9" s="181" t="s">
        <v>430</v>
      </c>
      <c r="F9" s="182" t="s">
        <v>19</v>
      </c>
      <c r="G9" s="179" t="str">
        <f aca="false">CONCATENATE("(",B7," Topics",")"," ",D7)</f>
        <v>(Day 6 Topics) CSE 7212c</v>
      </c>
      <c r="H9" s="183"/>
      <c r="I9" s="179"/>
    </row>
    <row r="10" customFormat="false" ht="15" hidden="false" customHeight="false" outlineLevel="0" collapsed="false">
      <c r="A10" s="179" t="s">
        <v>9</v>
      </c>
      <c r="B10" s="179" t="s">
        <v>35</v>
      </c>
      <c r="C10" s="180" t="n">
        <f aca="false">C8+7</f>
        <v>43099</v>
      </c>
      <c r="D10" s="186" t="s">
        <v>63</v>
      </c>
      <c r="E10" s="189" t="s">
        <v>502</v>
      </c>
      <c r="F10" s="182" t="s">
        <v>287</v>
      </c>
      <c r="G10" s="179" t="s">
        <v>66</v>
      </c>
      <c r="H10" s="179" t="s">
        <v>592</v>
      </c>
      <c r="I10" s="179" t="s">
        <v>593</v>
      </c>
    </row>
    <row r="11" customFormat="false" ht="15" hidden="false" customHeight="false" outlineLevel="0" collapsed="false">
      <c r="A11" s="179" t="s">
        <v>15</v>
      </c>
      <c r="B11" s="179" t="s">
        <v>39</v>
      </c>
      <c r="C11" s="180" t="n">
        <f aca="false">C9+7</f>
        <v>43100</v>
      </c>
      <c r="D11" s="181" t="s">
        <v>51</v>
      </c>
      <c r="E11" s="181" t="s">
        <v>52</v>
      </c>
      <c r="F11" s="182" t="s">
        <v>19</v>
      </c>
      <c r="G11" s="179" t="str">
        <f aca="false">CONCATENATE("(",B8," Topics",")"," ",D8)</f>
        <v>(Day 7 Topics) CSE 7315c</v>
      </c>
      <c r="H11" s="183"/>
      <c r="I11" s="179" t="s">
        <v>559</v>
      </c>
    </row>
    <row r="12" customFormat="false" ht="15" hidden="false" customHeight="false" outlineLevel="0" collapsed="false">
      <c r="A12" s="179" t="s">
        <v>9</v>
      </c>
      <c r="B12" s="179" t="s">
        <v>41</v>
      </c>
      <c r="C12" s="180" t="n">
        <f aca="false">C10+7</f>
        <v>43106</v>
      </c>
      <c r="D12" s="181" t="s">
        <v>51</v>
      </c>
      <c r="E12" s="181" t="s">
        <v>52</v>
      </c>
      <c r="F12" s="182" t="s">
        <v>19</v>
      </c>
      <c r="G12" s="179" t="str">
        <f aca="false">CONCATENATE("(",B9," Topics",")"," ",D9)</f>
        <v>(Day 8 Topics) CSE 7315c</v>
      </c>
      <c r="H12" s="183"/>
      <c r="I12" s="179" t="s">
        <v>507</v>
      </c>
    </row>
    <row r="13" customFormat="false" ht="15" hidden="false" customHeight="false" outlineLevel="0" collapsed="false">
      <c r="A13" s="179" t="s">
        <v>15</v>
      </c>
      <c r="B13" s="179" t="s">
        <v>43</v>
      </c>
      <c r="C13" s="180" t="n">
        <f aca="false">C11+7</f>
        <v>43107</v>
      </c>
      <c r="D13" s="181" t="s">
        <v>51</v>
      </c>
      <c r="E13" s="181" t="s">
        <v>52</v>
      </c>
      <c r="F13" s="182" t="s">
        <v>19</v>
      </c>
      <c r="G13" s="179" t="str">
        <f aca="false">CONCATENATE("(",B11," Topics",")"," ",D11)</f>
        <v>(Day 10 Topics) CSE 7302c</v>
      </c>
      <c r="H13" s="183"/>
      <c r="I13" s="179" t="s">
        <v>509</v>
      </c>
    </row>
    <row r="14" customFormat="false" ht="15" hidden="false" customHeight="false" outlineLevel="0" collapsed="false">
      <c r="A14" s="188" t="s">
        <v>639</v>
      </c>
      <c r="B14" s="188"/>
      <c r="C14" s="188"/>
      <c r="D14" s="188"/>
      <c r="E14" s="188"/>
      <c r="F14" s="188"/>
      <c r="G14" s="188"/>
      <c r="H14" s="188"/>
      <c r="I14" s="188"/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C12+14</f>
        <v>43120</v>
      </c>
      <c r="D15" s="181" t="s">
        <v>51</v>
      </c>
      <c r="E15" s="181" t="s">
        <v>52</v>
      </c>
      <c r="F15" s="182" t="s">
        <v>19</v>
      </c>
      <c r="G15" s="179" t="str">
        <f aca="false">CONCATENATE("(",B12," Topics",")"," ",D12)</f>
        <v>(Day 11 Topics) CSE 7302c</v>
      </c>
      <c r="H15" s="179" t="s">
        <v>66</v>
      </c>
      <c r="I15" s="179" t="s">
        <v>560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C13+14</f>
        <v>43121</v>
      </c>
      <c r="D16" s="181" t="s">
        <v>51</v>
      </c>
      <c r="E16" s="181" t="s">
        <v>52</v>
      </c>
      <c r="F16" s="182" t="s">
        <v>19</v>
      </c>
      <c r="G16" s="179" t="str">
        <f aca="false">CONCATENATE("(",B13," Topics",")"," ",D13)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43127</v>
      </c>
      <c r="D17" s="181" t="s">
        <v>101</v>
      </c>
      <c r="E17" s="181" t="s">
        <v>294</v>
      </c>
      <c r="F17" s="182" t="s">
        <v>289</v>
      </c>
      <c r="G17" s="179" t="str">
        <f aca="false">CONCATENATE("(",B15," Topics",")"," ",D15)</f>
        <v>(Day 13 Topics) CSE 7302c</v>
      </c>
      <c r="H17" s="183"/>
      <c r="I17" s="179" t="s">
        <v>511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43128</v>
      </c>
      <c r="D18" s="181" t="s">
        <v>101</v>
      </c>
      <c r="E18" s="181" t="s">
        <v>294</v>
      </c>
      <c r="F18" s="182" t="s">
        <v>289</v>
      </c>
      <c r="G18" s="179" t="str">
        <f aca="false">CONCATENATE("(",B16," Topics",")"," ",D16)</f>
        <v>(Day 14 Topics) CSE 7302c</v>
      </c>
      <c r="H18" s="183"/>
      <c r="I18" s="179" t="s">
        <v>594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43134</v>
      </c>
      <c r="D19" s="181" t="s">
        <v>101</v>
      </c>
      <c r="E19" s="181" t="s">
        <v>294</v>
      </c>
      <c r="F19" s="182" t="s">
        <v>289</v>
      </c>
      <c r="G19" s="179" t="str">
        <f aca="false">CONCATENATE("(",B17," Topics",")"," ",D17)</f>
        <v>(Day 15 Topics) CSE 7305c</v>
      </c>
      <c r="H19" s="179" t="s">
        <v>66</v>
      </c>
      <c r="I19" s="179" t="s">
        <v>299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43135</v>
      </c>
      <c r="D20" s="186" t="s">
        <v>63</v>
      </c>
      <c r="E20" s="189" t="s">
        <v>51</v>
      </c>
      <c r="F20" s="182" t="s">
        <v>287</v>
      </c>
      <c r="G20" s="183"/>
      <c r="H20" s="179" t="s">
        <v>515</v>
      </c>
      <c r="I20" s="179" t="s">
        <v>595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43141</v>
      </c>
      <c r="D21" s="181" t="s">
        <v>101</v>
      </c>
      <c r="E21" s="181" t="s">
        <v>294</v>
      </c>
      <c r="F21" s="182" t="s">
        <v>289</v>
      </c>
      <c r="G21" s="179" t="str">
        <f aca="false">CONCATENATE("(",B18," Topics",")"," ",D18)</f>
        <v>(Day 16 Topics) CSE 7305c</v>
      </c>
      <c r="H21" s="183"/>
      <c r="I21" s="179" t="s">
        <v>564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43142</v>
      </c>
      <c r="D22" s="181" t="s">
        <v>101</v>
      </c>
      <c r="E22" s="181" t="s">
        <v>294</v>
      </c>
      <c r="F22" s="182" t="s">
        <v>289</v>
      </c>
      <c r="G22" s="179" t="str">
        <f aca="false">CONCATENATE("(",B19," Topics",")"," ",D19)</f>
        <v>(Day 17 Topics) CSE 7305c</v>
      </c>
      <c r="H22" s="183"/>
      <c r="I22" s="195" t="s">
        <v>605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43148</v>
      </c>
      <c r="D23" s="186" t="s">
        <v>63</v>
      </c>
      <c r="E23" s="189" t="s">
        <v>101</v>
      </c>
      <c r="F23" s="182" t="s">
        <v>287</v>
      </c>
      <c r="G23" s="179"/>
      <c r="H23" s="179" t="s">
        <v>598</v>
      </c>
      <c r="I23" s="179" t="s">
        <v>563</v>
      </c>
    </row>
    <row r="24" customFormat="false" ht="25.5" hidden="false" customHeight="true" outlineLevel="0" collapsed="false">
      <c r="A24" s="179" t="s">
        <v>15</v>
      </c>
      <c r="B24" s="179" t="s">
        <v>73</v>
      </c>
      <c r="C24" s="180" t="n">
        <f aca="false">C22+7</f>
        <v>43149</v>
      </c>
      <c r="D24" s="181" t="s">
        <v>453</v>
      </c>
      <c r="E24" s="181" t="s">
        <v>454</v>
      </c>
      <c r="F24" s="182" t="s">
        <v>289</v>
      </c>
      <c r="G24" s="196" t="str">
        <f aca="false">CONCATENATE("(",B21," Topics",")"," ",D21)&amp;" "&amp;CONCATENATE("(",B22," Topics",")"," ",D22)</f>
        <v>(Day 19 Topics) CSE 7305c (Day 20 Topics) CSE 7305c</v>
      </c>
      <c r="H24" s="179" t="s">
        <v>66</v>
      </c>
      <c r="I24" s="195" t="s">
        <v>523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43155</v>
      </c>
      <c r="D25" s="186" t="s">
        <v>567</v>
      </c>
      <c r="E25" s="189" t="s">
        <v>568</v>
      </c>
      <c r="F25" s="182" t="s">
        <v>287</v>
      </c>
      <c r="G25" s="179" t="s">
        <v>66</v>
      </c>
      <c r="H25" s="179"/>
      <c r="I25" s="179"/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43156</v>
      </c>
      <c r="D26" s="186" t="s">
        <v>567</v>
      </c>
      <c r="E26" s="189" t="s">
        <v>568</v>
      </c>
      <c r="F26" s="182" t="s">
        <v>287</v>
      </c>
      <c r="G26" s="179"/>
      <c r="H26" s="179"/>
      <c r="I26" s="179"/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43162</v>
      </c>
      <c r="D27" s="181" t="s">
        <v>453</v>
      </c>
      <c r="E27" s="181" t="s">
        <v>454</v>
      </c>
      <c r="F27" s="182" t="s">
        <v>493</v>
      </c>
      <c r="G27" s="179" t="str">
        <f aca="false">CONCATENATE("(",B24," Topics",")"," ",D24)</f>
        <v>(Day 22 Topics) CSE 7321c</v>
      </c>
      <c r="H27" s="179" t="s">
        <v>66</v>
      </c>
      <c r="I27" s="179" t="s">
        <v>418</v>
      </c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43163</v>
      </c>
      <c r="D28" s="181" t="s">
        <v>453</v>
      </c>
      <c r="E28" s="181" t="s">
        <v>454</v>
      </c>
      <c r="F28" s="182" t="s">
        <v>493</v>
      </c>
      <c r="G28" s="179" t="s">
        <v>66</v>
      </c>
      <c r="H28" s="183"/>
      <c r="I28" s="179" t="s">
        <v>524</v>
      </c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43169</v>
      </c>
      <c r="D29" s="181" t="s">
        <v>366</v>
      </c>
      <c r="E29" s="181" t="s">
        <v>390</v>
      </c>
      <c r="F29" s="181" t="s">
        <v>620</v>
      </c>
      <c r="G29" s="179" t="str">
        <f aca="false">CONCATENATE("(",B27," Topics",")"," ",D27)</f>
        <v>(Day 25 Topics) CSE 7321c</v>
      </c>
      <c r="H29" s="179"/>
      <c r="I29" s="179"/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43170</v>
      </c>
      <c r="D30" s="186" t="s">
        <v>63</v>
      </c>
      <c r="E30" s="189" t="s">
        <v>640</v>
      </c>
      <c r="F30" s="182" t="s">
        <v>287</v>
      </c>
      <c r="G30" s="179" t="str">
        <f aca="false">CONCATENATE("(",B28," Topics",")"," ",D28)</f>
        <v>(Day 26 Topics) CSE 7321c</v>
      </c>
      <c r="H30" s="179" t="s">
        <v>66</v>
      </c>
      <c r="I30" s="179" t="s">
        <v>641</v>
      </c>
    </row>
    <row r="31" customFormat="false" ht="15" hidden="false" customHeight="false" outlineLevel="0" collapsed="false">
      <c r="A31" s="188" t="s">
        <v>642</v>
      </c>
      <c r="B31" s="188"/>
      <c r="C31" s="188"/>
      <c r="D31" s="188"/>
      <c r="E31" s="188"/>
      <c r="F31" s="188"/>
      <c r="G31" s="188"/>
      <c r="H31" s="188"/>
      <c r="I31" s="188"/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C29+14</f>
        <v>43183</v>
      </c>
      <c r="D32" s="181" t="s">
        <v>517</v>
      </c>
      <c r="E32" s="181" t="s">
        <v>518</v>
      </c>
      <c r="F32" s="182" t="s">
        <v>289</v>
      </c>
      <c r="G32" s="179" t="str">
        <f aca="false">CONCATENATE("(",B29," Topics",")"," ",D29)</f>
        <v>(Day 27 Topics) CSE 7120c</v>
      </c>
      <c r="H32" s="179" t="s">
        <v>66</v>
      </c>
      <c r="I32" s="179" t="s">
        <v>519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C30+14</f>
        <v>43184</v>
      </c>
      <c r="D33" s="181" t="s">
        <v>517</v>
      </c>
      <c r="E33" s="181" t="s">
        <v>518</v>
      </c>
      <c r="F33" s="182" t="s">
        <v>289</v>
      </c>
      <c r="G33" s="179" t="s">
        <v>66</v>
      </c>
      <c r="H33" s="179" t="s">
        <v>66</v>
      </c>
      <c r="I33" s="179" t="s">
        <v>548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43190</v>
      </c>
      <c r="D34" s="181" t="s">
        <v>442</v>
      </c>
      <c r="E34" s="181" t="s">
        <v>443</v>
      </c>
      <c r="F34" s="182" t="s">
        <v>493</v>
      </c>
      <c r="G34" s="179" t="str">
        <f aca="false">CONCATENATE("(",B32," Topics",")"," ",D32)</f>
        <v>(Day 29 Topics) CSE 7124c</v>
      </c>
      <c r="H34" s="179" t="s">
        <v>66</v>
      </c>
      <c r="I34" s="183"/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43191</v>
      </c>
      <c r="D35" s="181" t="s">
        <v>442</v>
      </c>
      <c r="E35" s="181" t="s">
        <v>443</v>
      </c>
      <c r="F35" s="182" t="s">
        <v>493</v>
      </c>
      <c r="G35" s="179" t="str">
        <f aca="false">CONCATENATE("(",B33," Topics",")"," ",D33)</f>
        <v>(Day 30 Topics) CSE 7124c</v>
      </c>
      <c r="H35" s="179" t="s">
        <v>66</v>
      </c>
      <c r="I35" s="183"/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43197</v>
      </c>
      <c r="D36" s="181" t="s">
        <v>453</v>
      </c>
      <c r="E36" s="181" t="s">
        <v>454</v>
      </c>
      <c r="F36" s="182" t="s">
        <v>348</v>
      </c>
      <c r="G36" s="179" t="str">
        <f aca="false">CONCATENATE("(",B34," Topics",")"," ",D34)</f>
        <v>(Day 31 Topics) CSE 7322c</v>
      </c>
      <c r="H36" s="179"/>
      <c r="I36" s="179" t="s">
        <v>601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43198</v>
      </c>
      <c r="D37" s="181" t="s">
        <v>442</v>
      </c>
      <c r="E37" s="181" t="s">
        <v>443</v>
      </c>
      <c r="F37" s="182" t="s">
        <v>493</v>
      </c>
      <c r="G37" s="179" t="str">
        <f aca="false">CONCATENATE("(",B35," Topics",")"," ",D35)</f>
        <v>(Day 32 Topics) CSE 7322c</v>
      </c>
      <c r="H37" s="179" t="s">
        <v>66</v>
      </c>
      <c r="I37" s="179" t="s">
        <v>66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43204</v>
      </c>
      <c r="D38" s="181" t="s">
        <v>442</v>
      </c>
      <c r="E38" s="181" t="s">
        <v>443</v>
      </c>
      <c r="F38" s="182" t="s">
        <v>493</v>
      </c>
      <c r="G38" s="179" t="str">
        <f aca="false">CONCATENATE("(",B36," Topics",")"," ",D36)</f>
        <v>(Day 33 Topics) CSE 7321c</v>
      </c>
      <c r="H38" s="183"/>
      <c r="I38" s="179" t="s">
        <v>66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43205</v>
      </c>
      <c r="D39" s="181" t="s">
        <v>442</v>
      </c>
      <c r="E39" s="181" t="s">
        <v>443</v>
      </c>
      <c r="F39" s="182" t="s">
        <v>493</v>
      </c>
      <c r="G39" s="179" t="str">
        <f aca="false">CONCATENATE("(",B37," Topics",")"," ",D37)</f>
        <v>(Day 34 Topics) CSE 7322c</v>
      </c>
      <c r="H39" s="183"/>
      <c r="I39" s="179" t="s">
        <v>66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43211</v>
      </c>
      <c r="D40" s="181" t="s">
        <v>453</v>
      </c>
      <c r="E40" s="181" t="s">
        <v>454</v>
      </c>
      <c r="F40" s="182" t="s">
        <v>348</v>
      </c>
      <c r="G40" s="179" t="str">
        <f aca="false">CONCATENATE("(",B38," Topics",")"," ",D38)</f>
        <v>(Day 35 Topics) CSE 7322c</v>
      </c>
      <c r="H40" s="183"/>
      <c r="I40" s="179" t="s">
        <v>428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43212</v>
      </c>
      <c r="D41" s="181" t="s">
        <v>442</v>
      </c>
      <c r="E41" s="181" t="s">
        <v>443</v>
      </c>
      <c r="F41" s="182" t="s">
        <v>493</v>
      </c>
      <c r="G41" s="179" t="str">
        <f aca="false">CONCATENATE("(",B39," Topics",")"," ",D39)</f>
        <v>(Day 36 Topics) CSE 7322c</v>
      </c>
      <c r="H41" s="183"/>
      <c r="I41" s="179"/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43218</v>
      </c>
      <c r="D42" s="181" t="s">
        <v>453</v>
      </c>
      <c r="E42" s="181" t="s">
        <v>454</v>
      </c>
      <c r="F42" s="182" t="s">
        <v>348</v>
      </c>
      <c r="G42" s="179" t="str">
        <f aca="false">CONCATENATE("(",B40," Topics",")"," ",D40)</f>
        <v>(Day 37 Topics) CSE 7321c</v>
      </c>
      <c r="H42" s="183"/>
      <c r="I42" s="179" t="s">
        <v>571</v>
      </c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43219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38 Topics) CSE 7322c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43225</v>
      </c>
      <c r="D44" s="181" t="s">
        <v>445</v>
      </c>
      <c r="E44" s="181" t="s">
        <v>446</v>
      </c>
      <c r="F44" s="182" t="s">
        <v>287</v>
      </c>
      <c r="G44" s="179"/>
      <c r="H44" s="179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43226</v>
      </c>
      <c r="D45" s="181" t="s">
        <v>445</v>
      </c>
      <c r="E45" s="181" t="s">
        <v>446</v>
      </c>
      <c r="F45" s="182" t="s">
        <v>287</v>
      </c>
      <c r="G45" s="179" t="s">
        <v>66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43232</v>
      </c>
      <c r="D46" s="186" t="s">
        <v>63</v>
      </c>
      <c r="E46" s="189" t="s">
        <v>453</v>
      </c>
      <c r="F46" s="182" t="s">
        <v>287</v>
      </c>
      <c r="G46" s="179"/>
      <c r="H46" s="179" t="s">
        <v>489</v>
      </c>
      <c r="I46" s="179" t="s">
        <v>602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43233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43239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43240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79" t="s">
        <v>66</v>
      </c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43246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  <row r="51" customFormat="false" ht="15" hidden="false" customHeight="false" outlineLevel="0" collapsed="false">
      <c r="A51" s="179" t="s">
        <v>15</v>
      </c>
      <c r="B51" s="179" t="s">
        <v>499</v>
      </c>
      <c r="C51" s="180" t="n">
        <f aca="false">C49+7</f>
        <v>43247</v>
      </c>
      <c r="D51" s="181" t="s">
        <v>142</v>
      </c>
      <c r="E51" s="189" t="s">
        <v>540</v>
      </c>
      <c r="F51" s="182" t="s">
        <v>287</v>
      </c>
      <c r="G51" s="183"/>
      <c r="H51" s="183"/>
      <c r="I51" s="183"/>
    </row>
  </sheetData>
  <autoFilter ref="A1:J51"/>
  <mergeCells count="2">
    <mergeCell ref="A14:I14"/>
    <mergeCell ref="A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73" width="10.14"/>
    <col collapsed="false" customWidth="true" hidden="false" outlineLevel="0" max="2" min="2" style="73" width="6"/>
    <col collapsed="false" customWidth="true" hidden="false" outlineLevel="0" max="3" min="3" style="73" width="8.71"/>
    <col collapsed="false" customWidth="true" hidden="false" outlineLevel="0" max="4" min="4" style="73" width="8.14"/>
    <col collapsed="false" customWidth="true" hidden="false" outlineLevel="0" max="5" min="5" style="73" width="57.28"/>
    <col collapsed="false" customWidth="true" hidden="false" outlineLevel="0" max="6" min="6" style="73" width="24.15"/>
    <col collapsed="false" customWidth="true" hidden="false" outlineLevel="0" max="7" min="7" style="77" width="19.57"/>
    <col collapsed="false" customWidth="true" hidden="false" outlineLevel="0" max="8" min="8" style="77" width="8.57"/>
    <col collapsed="false" customWidth="true" hidden="false" outlineLevel="0" max="9" min="9" style="77" width="95.57"/>
    <col collapsed="false" customWidth="true" hidden="false" outlineLevel="0" max="10" min="10" style="73" width="24.15"/>
    <col collapsed="false" customWidth="true" hidden="false" outlineLevel="0" max="1025" min="11" style="73" width="8.85"/>
  </cols>
  <sheetData>
    <row r="1" customFormat="false" ht="15" hidden="false" customHeight="true" outlineLevel="0" collapsed="false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145</v>
      </c>
      <c r="J1" s="4" t="s">
        <v>146</v>
      </c>
    </row>
    <row r="2" customFormat="false" ht="15" hidden="false" customHeight="true" outlineLevel="0" collapsed="false">
      <c r="A2" s="8" t="s">
        <v>221</v>
      </c>
      <c r="B2" s="8" t="s">
        <v>10</v>
      </c>
      <c r="C2" s="40" t="n">
        <v>42051</v>
      </c>
      <c r="D2" s="8" t="s">
        <v>36</v>
      </c>
      <c r="E2" s="8" t="s">
        <v>37</v>
      </c>
      <c r="F2" s="8" t="s">
        <v>14</v>
      </c>
      <c r="G2" s="21"/>
      <c r="H2" s="21"/>
      <c r="I2" s="21" t="s">
        <v>147</v>
      </c>
      <c r="J2" s="8" t="s">
        <v>14</v>
      </c>
    </row>
    <row r="3" customFormat="false" ht="15" hidden="false" customHeight="true" outlineLevel="0" collapsed="false">
      <c r="A3" s="11" t="s">
        <v>222</v>
      </c>
      <c r="B3" s="11" t="s">
        <v>16</v>
      </c>
      <c r="C3" s="41" t="n">
        <f aca="false">C2+1</f>
        <v>42052</v>
      </c>
      <c r="D3" s="11" t="s">
        <v>148</v>
      </c>
      <c r="E3" s="11" t="s">
        <v>12</v>
      </c>
      <c r="F3" s="11" t="s">
        <v>13</v>
      </c>
      <c r="G3" s="21"/>
      <c r="H3" s="21"/>
      <c r="I3" s="21"/>
      <c r="J3" s="11" t="s">
        <v>13</v>
      </c>
    </row>
    <row r="4" customFormat="false" ht="15" hidden="false" customHeight="true" outlineLevel="0" collapsed="false">
      <c r="A4" s="8" t="s">
        <v>222</v>
      </c>
      <c r="B4" s="42" t="s">
        <v>20</v>
      </c>
      <c r="C4" s="40" t="n">
        <f aca="false">C2+8</f>
        <v>42059</v>
      </c>
      <c r="D4" s="8" t="s">
        <v>36</v>
      </c>
      <c r="E4" s="8" t="s">
        <v>37</v>
      </c>
      <c r="F4" s="8" t="s">
        <v>14</v>
      </c>
      <c r="G4" s="21" t="s">
        <v>149</v>
      </c>
      <c r="H4" s="21"/>
      <c r="I4" s="21" t="s">
        <v>147</v>
      </c>
      <c r="J4" s="12" t="s">
        <v>19</v>
      </c>
    </row>
    <row r="5" customFormat="false" ht="15" hidden="false" customHeight="true" outlineLevel="0" collapsed="false">
      <c r="A5" s="11" t="s">
        <v>223</v>
      </c>
      <c r="B5" s="11" t="s">
        <v>22</v>
      </c>
      <c r="C5" s="41" t="n">
        <f aca="false">C3+8</f>
        <v>42060</v>
      </c>
      <c r="D5" s="11" t="s">
        <v>148</v>
      </c>
      <c r="E5" s="11" t="s">
        <v>12</v>
      </c>
      <c r="F5" s="11" t="s">
        <v>13</v>
      </c>
      <c r="G5" s="21" t="s">
        <v>150</v>
      </c>
      <c r="H5" s="21"/>
      <c r="I5" s="21"/>
      <c r="J5" s="43" t="s">
        <v>24</v>
      </c>
    </row>
    <row r="6" customFormat="false" ht="15" hidden="false" customHeight="true" outlineLevel="0" collapsed="false">
      <c r="A6" s="42" t="s">
        <v>221</v>
      </c>
      <c r="B6" s="42" t="s">
        <v>25</v>
      </c>
      <c r="C6" s="40" t="n">
        <f aca="false">C4+6</f>
        <v>42065</v>
      </c>
      <c r="D6" s="42" t="s">
        <v>151</v>
      </c>
      <c r="E6" s="42" t="s">
        <v>152</v>
      </c>
      <c r="F6" s="8" t="s">
        <v>14</v>
      </c>
      <c r="G6" s="21" t="s">
        <v>153</v>
      </c>
      <c r="H6" s="21"/>
      <c r="I6" s="21" t="s">
        <v>154</v>
      </c>
      <c r="J6" s="63" t="s">
        <v>155</v>
      </c>
    </row>
    <row r="7" customFormat="false" ht="15" hidden="false" customHeight="true" outlineLevel="0" collapsed="false">
      <c r="A7" s="11" t="s">
        <v>223</v>
      </c>
      <c r="B7" s="11" t="s">
        <v>27</v>
      </c>
      <c r="C7" s="41" t="n">
        <f aca="false">C5+7</f>
        <v>42067</v>
      </c>
      <c r="D7" s="11" t="s">
        <v>148</v>
      </c>
      <c r="E7" s="11" t="s">
        <v>12</v>
      </c>
      <c r="F7" s="11" t="s">
        <v>13</v>
      </c>
      <c r="G7" s="21" t="s">
        <v>156</v>
      </c>
      <c r="H7" s="21"/>
      <c r="I7" s="21"/>
      <c r="J7" s="19"/>
    </row>
    <row r="8" customFormat="false" ht="15" hidden="false" customHeight="true" outlineLevel="0" collapsed="false">
      <c r="A8" s="12" t="s">
        <v>221</v>
      </c>
      <c r="B8" s="12" t="s">
        <v>31</v>
      </c>
      <c r="C8" s="46" t="n">
        <f aca="false">C6+7</f>
        <v>42072</v>
      </c>
      <c r="D8" s="12" t="s">
        <v>151</v>
      </c>
      <c r="E8" s="12" t="s">
        <v>152</v>
      </c>
      <c r="F8" s="12" t="s">
        <v>19</v>
      </c>
      <c r="G8" s="21" t="s">
        <v>157</v>
      </c>
      <c r="H8" s="21"/>
      <c r="I8" s="21" t="s">
        <v>158</v>
      </c>
      <c r="J8" s="19"/>
    </row>
    <row r="9" customFormat="false" ht="15" hidden="false" customHeight="true" outlineLevel="0" collapsed="false">
      <c r="A9" s="12" t="s">
        <v>221</v>
      </c>
      <c r="B9" s="12" t="s">
        <v>35</v>
      </c>
      <c r="C9" s="46" t="n">
        <f aca="false">C8+7</f>
        <v>42079</v>
      </c>
      <c r="D9" s="12" t="s">
        <v>151</v>
      </c>
      <c r="E9" s="12" t="s">
        <v>152</v>
      </c>
      <c r="F9" s="12" t="s">
        <v>19</v>
      </c>
      <c r="G9" s="21" t="s">
        <v>160</v>
      </c>
      <c r="H9" s="21"/>
      <c r="I9" s="21" t="s">
        <v>161</v>
      </c>
      <c r="J9" s="19"/>
    </row>
    <row r="10" customFormat="false" ht="15" hidden="false" customHeight="true" outlineLevel="0" collapsed="false">
      <c r="A10" s="11" t="s">
        <v>223</v>
      </c>
      <c r="B10" s="11" t="s">
        <v>33</v>
      </c>
      <c r="C10" s="41" t="n">
        <f aca="false">C9+1</f>
        <v>42080</v>
      </c>
      <c r="D10" s="11" t="s">
        <v>148</v>
      </c>
      <c r="E10" s="11" t="s">
        <v>12</v>
      </c>
      <c r="F10" s="11" t="s">
        <v>13</v>
      </c>
      <c r="G10" s="21" t="s">
        <v>159</v>
      </c>
      <c r="H10" s="21"/>
      <c r="I10" s="21"/>
      <c r="J10" s="19"/>
    </row>
    <row r="11" customFormat="false" ht="15" hidden="false" customHeight="true" outlineLevel="0" collapsed="false">
      <c r="A11" s="47" t="s">
        <v>223</v>
      </c>
      <c r="B11" s="47" t="s">
        <v>39</v>
      </c>
      <c r="C11" s="48" t="n">
        <f aca="false">C10+1</f>
        <v>42081</v>
      </c>
      <c r="D11" s="49" t="s">
        <v>63</v>
      </c>
      <c r="E11" s="49" t="s">
        <v>224</v>
      </c>
      <c r="F11" s="48"/>
      <c r="G11" s="21" t="s">
        <v>163</v>
      </c>
      <c r="H11" s="21"/>
      <c r="I11" s="21"/>
      <c r="J11" s="19"/>
    </row>
    <row r="12" customFormat="false" ht="15" hidden="false" customHeight="true" outlineLevel="0" collapsed="false">
      <c r="A12" s="78" t="s">
        <v>225</v>
      </c>
      <c r="B12" s="78"/>
      <c r="C12" s="78"/>
      <c r="D12" s="78"/>
      <c r="E12" s="78"/>
      <c r="F12" s="78"/>
      <c r="G12" s="78"/>
      <c r="H12" s="78"/>
      <c r="I12" s="79"/>
      <c r="J12" s="79"/>
    </row>
    <row r="13" customFormat="false" ht="15" hidden="false" customHeight="true" outlineLevel="0" collapsed="false">
      <c r="A13" s="60" t="s">
        <v>221</v>
      </c>
      <c r="B13" s="60" t="s">
        <v>41</v>
      </c>
      <c r="C13" s="66" t="n">
        <f aca="false">C9+14</f>
        <v>42093</v>
      </c>
      <c r="D13" s="11" t="s">
        <v>148</v>
      </c>
      <c r="E13" s="11" t="s">
        <v>12</v>
      </c>
      <c r="F13" s="11" t="s">
        <v>13</v>
      </c>
      <c r="G13" s="21"/>
      <c r="H13" s="21"/>
      <c r="I13" s="21"/>
      <c r="J13" s="19"/>
    </row>
    <row r="14" customFormat="false" ht="15" hidden="false" customHeight="true" outlineLevel="0" collapsed="false">
      <c r="A14" s="12" t="s">
        <v>223</v>
      </c>
      <c r="B14" s="12" t="s">
        <v>43</v>
      </c>
      <c r="C14" s="46" t="n">
        <f aca="false">C11+14</f>
        <v>42095</v>
      </c>
      <c r="D14" s="12" t="s">
        <v>151</v>
      </c>
      <c r="E14" s="12" t="s">
        <v>152</v>
      </c>
      <c r="F14" s="12" t="s">
        <v>19</v>
      </c>
      <c r="G14" s="21" t="s">
        <v>226</v>
      </c>
      <c r="H14" s="21"/>
      <c r="I14" s="21" t="s">
        <v>166</v>
      </c>
      <c r="J14" s="19"/>
    </row>
    <row r="15" customFormat="false" ht="15" hidden="false" customHeight="true" outlineLevel="0" collapsed="false">
      <c r="A15" s="12" t="s">
        <v>221</v>
      </c>
      <c r="B15" s="12" t="s">
        <v>48</v>
      </c>
      <c r="C15" s="46" t="n">
        <f aca="false">C13+7</f>
        <v>42100</v>
      </c>
      <c r="D15" s="12" t="s">
        <v>151</v>
      </c>
      <c r="E15" s="12" t="s">
        <v>152</v>
      </c>
      <c r="F15" s="12" t="s">
        <v>19</v>
      </c>
      <c r="G15" s="21" t="s">
        <v>227</v>
      </c>
      <c r="H15" s="21"/>
      <c r="I15" s="21" t="s">
        <v>168</v>
      </c>
      <c r="J15" s="19"/>
    </row>
    <row r="16" customFormat="false" ht="15" hidden="false" customHeight="true" outlineLevel="0" collapsed="false">
      <c r="A16" s="60" t="s">
        <v>223</v>
      </c>
      <c r="B16" s="11" t="s">
        <v>50</v>
      </c>
      <c r="C16" s="41" t="n">
        <f aca="false">C14+7</f>
        <v>42102</v>
      </c>
      <c r="D16" s="11" t="s">
        <v>148</v>
      </c>
      <c r="E16" s="11" t="s">
        <v>12</v>
      </c>
      <c r="F16" s="11" t="s">
        <v>13</v>
      </c>
      <c r="G16" s="21" t="s">
        <v>228</v>
      </c>
      <c r="H16" s="21"/>
      <c r="I16" s="21"/>
      <c r="J16" s="21"/>
    </row>
    <row r="17" customFormat="false" ht="15" hidden="false" customHeight="true" outlineLevel="0" collapsed="false">
      <c r="A17" s="60" t="s">
        <v>221</v>
      </c>
      <c r="B17" s="11" t="s">
        <v>55</v>
      </c>
      <c r="C17" s="41" t="n">
        <f aca="false">C15+7</f>
        <v>42107</v>
      </c>
      <c r="D17" s="11" t="s">
        <v>148</v>
      </c>
      <c r="E17" s="11" t="s">
        <v>12</v>
      </c>
      <c r="F17" s="11" t="s">
        <v>13</v>
      </c>
      <c r="G17" s="21" t="s">
        <v>229</v>
      </c>
      <c r="H17" s="21"/>
      <c r="I17" s="21"/>
      <c r="J17" s="19"/>
    </row>
    <row r="18" customFormat="false" ht="15" hidden="false" customHeight="true" outlineLevel="0" collapsed="false">
      <c r="A18" s="8" t="s">
        <v>223</v>
      </c>
      <c r="B18" s="42" t="s">
        <v>57</v>
      </c>
      <c r="C18" s="40" t="n">
        <f aca="false">C16+7</f>
        <v>42109</v>
      </c>
      <c r="D18" s="42" t="s">
        <v>44</v>
      </c>
      <c r="E18" s="8" t="s">
        <v>45</v>
      </c>
      <c r="F18" s="8" t="s">
        <v>14</v>
      </c>
      <c r="G18" s="21" t="s">
        <v>230</v>
      </c>
      <c r="H18" s="21"/>
      <c r="I18" s="21" t="s">
        <v>172</v>
      </c>
      <c r="J18" s="19"/>
    </row>
    <row r="19" customFormat="false" ht="15" hidden="false" customHeight="true" outlineLevel="0" collapsed="false">
      <c r="A19" s="12" t="s">
        <v>221</v>
      </c>
      <c r="B19" s="12" t="s">
        <v>60</v>
      </c>
      <c r="C19" s="46" t="n">
        <f aca="false">C17+9</f>
        <v>42116</v>
      </c>
      <c r="D19" s="12" t="s">
        <v>173</v>
      </c>
      <c r="E19" s="12" t="s">
        <v>52</v>
      </c>
      <c r="F19" s="12" t="s">
        <v>19</v>
      </c>
      <c r="G19" s="21" t="s">
        <v>231</v>
      </c>
      <c r="H19" s="21"/>
      <c r="I19" s="21" t="s">
        <v>175</v>
      </c>
      <c r="J19" s="19"/>
    </row>
    <row r="20" customFormat="false" ht="15" hidden="false" customHeight="true" outlineLevel="0" collapsed="false">
      <c r="A20" s="60" t="s">
        <v>232</v>
      </c>
      <c r="B20" s="11" t="s">
        <v>62</v>
      </c>
      <c r="C20" s="41" t="n">
        <f aca="false">C18+8</f>
        <v>42117</v>
      </c>
      <c r="D20" s="11" t="s">
        <v>148</v>
      </c>
      <c r="E20" s="11" t="s">
        <v>12</v>
      </c>
      <c r="F20" s="11" t="s">
        <v>13</v>
      </c>
      <c r="G20" s="21" t="s">
        <v>233</v>
      </c>
      <c r="H20" s="21"/>
      <c r="I20" s="21"/>
      <c r="J20" s="19"/>
    </row>
    <row r="21" customFormat="false" ht="15" hidden="false" customHeight="true" outlineLevel="0" collapsed="false">
      <c r="A21" s="12" t="s">
        <v>221</v>
      </c>
      <c r="B21" s="12" t="s">
        <v>65</v>
      </c>
      <c r="C21" s="80" t="n">
        <f aca="false">C19+5</f>
        <v>42121</v>
      </c>
      <c r="D21" s="12" t="s">
        <v>173</v>
      </c>
      <c r="E21" s="12" t="s">
        <v>52</v>
      </c>
      <c r="F21" s="12" t="s">
        <v>19</v>
      </c>
      <c r="G21" s="21" t="s">
        <v>178</v>
      </c>
      <c r="H21" s="21"/>
      <c r="I21" s="21" t="s">
        <v>180</v>
      </c>
      <c r="J21" s="19"/>
    </row>
    <row r="22" customFormat="false" ht="15" hidden="false" customHeight="true" outlineLevel="0" collapsed="false">
      <c r="A22" s="47" t="s">
        <v>223</v>
      </c>
      <c r="B22" s="47" t="s">
        <v>67</v>
      </c>
      <c r="C22" s="48" t="n">
        <f aca="false">C20+6</f>
        <v>42123</v>
      </c>
      <c r="D22" s="49" t="s">
        <v>63</v>
      </c>
      <c r="E22" s="49" t="s">
        <v>148</v>
      </c>
      <c r="F22" s="47"/>
      <c r="G22" s="21"/>
      <c r="H22" s="21" t="s">
        <v>179</v>
      </c>
      <c r="I22" s="21"/>
      <c r="J22" s="21"/>
    </row>
    <row r="23" s="81" customFormat="true" ht="15" hidden="false" customHeight="true" outlineLevel="0" collapsed="false">
      <c r="A23" s="60" t="s">
        <v>221</v>
      </c>
      <c r="B23" s="11" t="s">
        <v>71</v>
      </c>
      <c r="C23" s="56" t="n">
        <f aca="false">C21+7</f>
        <v>42128</v>
      </c>
      <c r="D23" s="11" t="s">
        <v>148</v>
      </c>
      <c r="E23" s="11" t="s">
        <v>12</v>
      </c>
      <c r="F23" s="11" t="s">
        <v>13</v>
      </c>
      <c r="G23" s="21" t="s">
        <v>181</v>
      </c>
      <c r="H23" s="21"/>
      <c r="J23" s="82"/>
    </row>
    <row r="24" s="81" customFormat="true" ht="15" hidden="false" customHeight="true" outlineLevel="0" collapsed="false">
      <c r="A24" s="42" t="s">
        <v>223</v>
      </c>
      <c r="B24" s="42" t="s">
        <v>73</v>
      </c>
      <c r="C24" s="59" t="n">
        <f aca="false">C22+7</f>
        <v>42130</v>
      </c>
      <c r="D24" s="42" t="s">
        <v>173</v>
      </c>
      <c r="E24" s="42" t="s">
        <v>52</v>
      </c>
      <c r="F24" s="42" t="s">
        <v>14</v>
      </c>
      <c r="G24" s="21" t="s">
        <v>182</v>
      </c>
      <c r="H24" s="21"/>
      <c r="I24" s="21" t="s">
        <v>183</v>
      </c>
      <c r="J24" s="34"/>
    </row>
    <row r="25" customFormat="false" ht="15" hidden="false" customHeight="true" outlineLevel="0" collapsed="false">
      <c r="A25" s="60" t="s">
        <v>221</v>
      </c>
      <c r="B25" s="60" t="s">
        <v>76</v>
      </c>
      <c r="C25" s="71" t="n">
        <f aca="false">C23+7</f>
        <v>42135</v>
      </c>
      <c r="D25" s="60" t="s">
        <v>80</v>
      </c>
      <c r="E25" s="60" t="s">
        <v>81</v>
      </c>
      <c r="F25" s="11" t="s">
        <v>13</v>
      </c>
      <c r="G25" s="21" t="s">
        <v>184</v>
      </c>
      <c r="H25" s="21"/>
      <c r="I25" s="77" t="s">
        <v>185</v>
      </c>
      <c r="J25" s="19"/>
    </row>
    <row r="26" customFormat="false" ht="15" hidden="false" customHeight="true" outlineLevel="0" collapsed="false">
      <c r="A26" s="42" t="s">
        <v>234</v>
      </c>
      <c r="B26" s="42" t="s">
        <v>79</v>
      </c>
      <c r="C26" s="40" t="n">
        <f aca="false">C24+9</f>
        <v>42139</v>
      </c>
      <c r="D26" s="42" t="s">
        <v>68</v>
      </c>
      <c r="E26" s="42" t="s">
        <v>69</v>
      </c>
      <c r="F26" s="8" t="s">
        <v>14</v>
      </c>
      <c r="G26" s="21" t="s">
        <v>186</v>
      </c>
      <c r="H26" s="21"/>
      <c r="I26" s="21" t="s">
        <v>187</v>
      </c>
      <c r="J26" s="21"/>
    </row>
    <row r="27" customFormat="false" ht="15" hidden="false" customHeight="true" outlineLevel="0" collapsed="false">
      <c r="A27" s="60" t="s">
        <v>221</v>
      </c>
      <c r="B27" s="60" t="s">
        <v>83</v>
      </c>
      <c r="C27" s="66" t="n">
        <f aca="false">C25+7</f>
        <v>42142</v>
      </c>
      <c r="D27" s="60" t="s">
        <v>80</v>
      </c>
      <c r="E27" s="60" t="s">
        <v>81</v>
      </c>
      <c r="F27" s="11" t="s">
        <v>13</v>
      </c>
      <c r="G27" s="21" t="s">
        <v>188</v>
      </c>
      <c r="H27" s="21"/>
      <c r="I27" s="21" t="s">
        <v>189</v>
      </c>
      <c r="J27" s="21"/>
    </row>
    <row r="28" customFormat="false" ht="15" hidden="false" customHeight="true" outlineLevel="0" collapsed="false">
      <c r="A28" s="42" t="s">
        <v>222</v>
      </c>
      <c r="B28" s="42" t="s">
        <v>85</v>
      </c>
      <c r="C28" s="59" t="n">
        <f aca="false">C26+4</f>
        <v>42143</v>
      </c>
      <c r="D28" s="42" t="s">
        <v>68</v>
      </c>
      <c r="E28" s="42" t="s">
        <v>69</v>
      </c>
      <c r="F28" s="8" t="s">
        <v>14</v>
      </c>
      <c r="G28" s="21" t="s">
        <v>190</v>
      </c>
      <c r="H28" s="21"/>
      <c r="I28" s="65" t="s">
        <v>191</v>
      </c>
      <c r="J28" s="19"/>
    </row>
    <row r="29" customFormat="false" ht="15" hidden="false" customHeight="true" outlineLevel="0" collapsed="false">
      <c r="A29" s="78" t="s">
        <v>235</v>
      </c>
      <c r="B29" s="78"/>
      <c r="C29" s="78"/>
      <c r="D29" s="78"/>
      <c r="E29" s="78"/>
      <c r="F29" s="78"/>
      <c r="G29" s="78"/>
      <c r="H29" s="78"/>
      <c r="I29" s="79"/>
      <c r="J29" s="79"/>
    </row>
    <row r="30" customFormat="false" ht="15" hidden="false" customHeight="true" outlineLevel="0" collapsed="false">
      <c r="A30" s="47" t="s">
        <v>221</v>
      </c>
      <c r="B30" s="47" t="s">
        <v>88</v>
      </c>
      <c r="C30" s="48" t="n">
        <f aca="false">C27+14</f>
        <v>42156</v>
      </c>
      <c r="D30" s="49" t="s">
        <v>63</v>
      </c>
      <c r="E30" s="49" t="s">
        <v>236</v>
      </c>
      <c r="F30" s="47"/>
      <c r="G30" s="21" t="s">
        <v>195</v>
      </c>
      <c r="H30" s="21" t="s">
        <v>193</v>
      </c>
      <c r="I30" s="21"/>
      <c r="J30" s="21"/>
    </row>
    <row r="31" customFormat="false" ht="15" hidden="false" customHeight="true" outlineLevel="0" collapsed="false">
      <c r="A31" s="63" t="s">
        <v>222</v>
      </c>
      <c r="B31" s="63" t="s">
        <v>91</v>
      </c>
      <c r="C31" s="64" t="n">
        <f aca="false">C28+14</f>
        <v>42157</v>
      </c>
      <c r="D31" s="63" t="s">
        <v>194</v>
      </c>
      <c r="E31" s="63" t="s">
        <v>102</v>
      </c>
      <c r="F31" s="63" t="s">
        <v>155</v>
      </c>
      <c r="G31" s="21"/>
      <c r="I31" s="65" t="s">
        <v>196</v>
      </c>
      <c r="J31" s="21"/>
    </row>
    <row r="32" customFormat="false" ht="15" hidden="false" customHeight="true" outlineLevel="0" collapsed="false">
      <c r="A32" s="63" t="s">
        <v>221</v>
      </c>
      <c r="B32" s="63" t="s">
        <v>94</v>
      </c>
      <c r="C32" s="68" t="n">
        <f aca="false">C30+7</f>
        <v>42163</v>
      </c>
      <c r="D32" s="63" t="s">
        <v>194</v>
      </c>
      <c r="E32" s="63" t="s">
        <v>102</v>
      </c>
      <c r="F32" s="63" t="s">
        <v>155</v>
      </c>
      <c r="G32" s="21" t="s">
        <v>237</v>
      </c>
      <c r="H32" s="21"/>
      <c r="I32" s="65" t="s">
        <v>200</v>
      </c>
      <c r="J32" s="21"/>
    </row>
    <row r="33" customFormat="false" ht="15" hidden="false" customHeight="true" outlineLevel="0" collapsed="false">
      <c r="A33" s="63" t="s">
        <v>223</v>
      </c>
      <c r="B33" s="63" t="s">
        <v>97</v>
      </c>
      <c r="C33" s="68" t="n">
        <f aca="false">C31+10</f>
        <v>42167</v>
      </c>
      <c r="D33" s="63" t="s">
        <v>194</v>
      </c>
      <c r="E33" s="63" t="s">
        <v>102</v>
      </c>
      <c r="F33" s="63" t="s">
        <v>155</v>
      </c>
      <c r="G33" s="21"/>
      <c r="H33" s="21"/>
      <c r="I33" s="21" t="s">
        <v>201</v>
      </c>
      <c r="J33" s="19"/>
    </row>
    <row r="34" customFormat="false" ht="15" hidden="false" customHeight="true" outlineLevel="0" collapsed="false">
      <c r="A34" s="63" t="s">
        <v>221</v>
      </c>
      <c r="B34" s="63" t="s">
        <v>100</v>
      </c>
      <c r="C34" s="68" t="n">
        <f aca="false">C32+7</f>
        <v>42170</v>
      </c>
      <c r="D34" s="63" t="s">
        <v>194</v>
      </c>
      <c r="E34" s="63" t="s">
        <v>102</v>
      </c>
      <c r="F34" s="63" t="s">
        <v>155</v>
      </c>
      <c r="G34" s="21" t="s">
        <v>238</v>
      </c>
      <c r="H34" s="21"/>
      <c r="I34" s="77" t="s">
        <v>129</v>
      </c>
      <c r="J34" s="19"/>
    </row>
    <row r="35" customFormat="false" ht="15" hidden="false" customHeight="true" outlineLevel="0" collapsed="false">
      <c r="A35" s="63" t="s">
        <v>223</v>
      </c>
      <c r="B35" s="63" t="s">
        <v>105</v>
      </c>
      <c r="C35" s="68" t="n">
        <f aca="false">C33+5</f>
        <v>42172</v>
      </c>
      <c r="D35" s="63" t="s">
        <v>194</v>
      </c>
      <c r="E35" s="63" t="s">
        <v>102</v>
      </c>
      <c r="F35" s="63" t="s">
        <v>155</v>
      </c>
      <c r="G35" s="77" t="s">
        <v>203</v>
      </c>
      <c r="H35" s="21"/>
      <c r="I35" s="21" t="s">
        <v>205</v>
      </c>
      <c r="J35" s="19"/>
    </row>
    <row r="36" customFormat="false" ht="15" hidden="false" customHeight="true" outlineLevel="0" collapsed="false">
      <c r="A36" s="63" t="s">
        <v>221</v>
      </c>
      <c r="B36" s="63" t="s">
        <v>109</v>
      </c>
      <c r="C36" s="68" t="n">
        <f aca="false">C34+7</f>
        <v>42177</v>
      </c>
      <c r="D36" s="63" t="s">
        <v>194</v>
      </c>
      <c r="E36" s="63" t="s">
        <v>102</v>
      </c>
      <c r="F36" s="63" t="s">
        <v>155</v>
      </c>
      <c r="G36" s="21" t="s">
        <v>239</v>
      </c>
      <c r="H36" s="21"/>
      <c r="I36" s="65" t="s">
        <v>207</v>
      </c>
      <c r="J36" s="21"/>
    </row>
    <row r="37" customFormat="false" ht="15" hidden="false" customHeight="true" outlineLevel="0" collapsed="false">
      <c r="A37" s="63" t="s">
        <v>223</v>
      </c>
      <c r="B37" s="63" t="s">
        <v>112</v>
      </c>
      <c r="C37" s="68" t="n">
        <f aca="false">C35+7</f>
        <v>42179</v>
      </c>
      <c r="D37" s="63" t="s">
        <v>194</v>
      </c>
      <c r="E37" s="63" t="s">
        <v>102</v>
      </c>
      <c r="F37" s="63" t="s">
        <v>155</v>
      </c>
      <c r="G37" s="21" t="s">
        <v>240</v>
      </c>
      <c r="H37" s="21"/>
      <c r="I37" s="21" t="s">
        <v>111</v>
      </c>
      <c r="J37" s="19"/>
    </row>
    <row r="38" customFormat="false" ht="15" hidden="false" customHeight="true" outlineLevel="0" collapsed="false">
      <c r="A38" s="60" t="s">
        <v>232</v>
      </c>
      <c r="B38" s="60" t="s">
        <v>116</v>
      </c>
      <c r="C38" s="66" t="n">
        <f aca="false">C36+10</f>
        <v>42187</v>
      </c>
      <c r="D38" s="67" t="s">
        <v>80</v>
      </c>
      <c r="E38" s="60" t="s">
        <v>81</v>
      </c>
      <c r="F38" s="11" t="s">
        <v>13</v>
      </c>
      <c r="G38" s="21" t="s">
        <v>241</v>
      </c>
      <c r="H38" s="21"/>
      <c r="I38" s="65" t="s">
        <v>242</v>
      </c>
      <c r="J38" s="19"/>
    </row>
    <row r="39" customFormat="false" ht="15" hidden="false" customHeight="true" outlineLevel="0" collapsed="false">
      <c r="A39" s="60" t="s">
        <v>234</v>
      </c>
      <c r="B39" s="60" t="s">
        <v>119</v>
      </c>
      <c r="C39" s="71" t="n">
        <f aca="false">C37+9</f>
        <v>42188</v>
      </c>
      <c r="D39" s="60" t="s">
        <v>173</v>
      </c>
      <c r="E39" s="60" t="s">
        <v>52</v>
      </c>
      <c r="F39" s="11" t="s">
        <v>13</v>
      </c>
      <c r="G39" s="21" t="s">
        <v>209</v>
      </c>
      <c r="I39" s="65" t="s">
        <v>90</v>
      </c>
      <c r="J39" s="21"/>
    </row>
    <row r="40" customFormat="false" ht="15" hidden="false" customHeight="true" outlineLevel="0" collapsed="false">
      <c r="A40" s="47" t="s">
        <v>221</v>
      </c>
      <c r="B40" s="47" t="s">
        <v>122</v>
      </c>
      <c r="C40" s="48" t="n">
        <f aca="false">C38+4</f>
        <v>42191</v>
      </c>
      <c r="D40" s="49" t="s">
        <v>63</v>
      </c>
      <c r="E40" s="49" t="s">
        <v>194</v>
      </c>
      <c r="F40" s="47"/>
      <c r="G40" s="21" t="s">
        <v>243</v>
      </c>
      <c r="H40" s="21" t="s">
        <v>212</v>
      </c>
      <c r="I40" s="21" t="s">
        <v>66</v>
      </c>
      <c r="J40" s="21"/>
    </row>
    <row r="41" customFormat="false" ht="15" hidden="false" customHeight="true" outlineLevel="0" collapsed="false">
      <c r="A41" s="63" t="s">
        <v>223</v>
      </c>
      <c r="B41" s="63" t="s">
        <v>124</v>
      </c>
      <c r="C41" s="68" t="n">
        <f aca="false">C39+5</f>
        <v>42193</v>
      </c>
      <c r="D41" s="63" t="s">
        <v>125</v>
      </c>
      <c r="E41" s="63" t="s">
        <v>126</v>
      </c>
      <c r="F41" s="63" t="s">
        <v>155</v>
      </c>
      <c r="G41" s="21" t="s">
        <v>66</v>
      </c>
      <c r="H41" s="21" t="s">
        <v>215</v>
      </c>
      <c r="J41" s="21"/>
    </row>
    <row r="42" customFormat="false" ht="15" hidden="false" customHeight="true" outlineLevel="0" collapsed="false">
      <c r="A42" s="63" t="s">
        <v>221</v>
      </c>
      <c r="B42" s="63" t="s">
        <v>127</v>
      </c>
      <c r="C42" s="68" t="n">
        <f aca="false">C40+7</f>
        <v>42198</v>
      </c>
      <c r="D42" s="63" t="s">
        <v>125</v>
      </c>
      <c r="E42" s="63" t="s">
        <v>126</v>
      </c>
      <c r="F42" s="63" t="s">
        <v>155</v>
      </c>
      <c r="G42" s="21" t="s">
        <v>244</v>
      </c>
      <c r="I42" s="21"/>
      <c r="J42" s="21"/>
    </row>
    <row r="43" customFormat="false" ht="15" hidden="false" customHeight="true" outlineLevel="0" collapsed="false">
      <c r="A43" s="63" t="s">
        <v>223</v>
      </c>
      <c r="B43" s="63" t="s">
        <v>130</v>
      </c>
      <c r="C43" s="68" t="n">
        <f aca="false">C41+7</f>
        <v>42200</v>
      </c>
      <c r="D43" s="63" t="s">
        <v>125</v>
      </c>
      <c r="E43" s="63" t="s">
        <v>126</v>
      </c>
      <c r="F43" s="63" t="s">
        <v>155</v>
      </c>
      <c r="G43" s="21" t="s">
        <v>245</v>
      </c>
      <c r="H43" s="21"/>
      <c r="J43" s="21"/>
    </row>
    <row r="44" customFormat="false" ht="15" hidden="false" customHeight="true" outlineLevel="0" collapsed="false">
      <c r="A44" s="60" t="s">
        <v>221</v>
      </c>
      <c r="B44" s="60" t="s">
        <v>132</v>
      </c>
      <c r="C44" s="66" t="n">
        <f aca="false">C42+7</f>
        <v>42205</v>
      </c>
      <c r="D44" s="60" t="s">
        <v>80</v>
      </c>
      <c r="E44" s="60" t="s">
        <v>81</v>
      </c>
      <c r="F44" s="11" t="s">
        <v>13</v>
      </c>
      <c r="G44" s="21" t="s">
        <v>246</v>
      </c>
      <c r="I44" s="65" t="s">
        <v>247</v>
      </c>
      <c r="J44" s="21"/>
    </row>
    <row r="45" customFormat="false" ht="15" hidden="false" customHeight="true" outlineLevel="0" collapsed="false">
      <c r="A45" s="47" t="s">
        <v>223</v>
      </c>
      <c r="B45" s="47" t="s">
        <v>135</v>
      </c>
      <c r="C45" s="48" t="n">
        <f aca="false">C43+7</f>
        <v>42207</v>
      </c>
      <c r="D45" s="49" t="s">
        <v>63</v>
      </c>
      <c r="E45" s="49" t="s">
        <v>219</v>
      </c>
      <c r="F45" s="47"/>
      <c r="H45" s="21" t="s">
        <v>248</v>
      </c>
      <c r="J45" s="21"/>
    </row>
    <row r="46" customFormat="false" ht="15" hidden="false" customHeight="true" outlineLevel="0" collapsed="false">
      <c r="A46" s="12" t="s">
        <v>221</v>
      </c>
      <c r="B46" s="12" t="s">
        <v>136</v>
      </c>
      <c r="C46" s="46" t="n">
        <f aca="false">C44+7</f>
        <v>42212</v>
      </c>
      <c r="D46" s="12" t="s">
        <v>28</v>
      </c>
      <c r="E46" s="12" t="s">
        <v>29</v>
      </c>
      <c r="F46" s="12" t="s">
        <v>19</v>
      </c>
      <c r="G46" s="21"/>
      <c r="H46" s="21" t="s">
        <v>249</v>
      </c>
      <c r="I46" s="21"/>
      <c r="J46" s="21"/>
    </row>
    <row r="47" customFormat="false" ht="15" hidden="false" customHeight="true" outlineLevel="0" collapsed="false">
      <c r="A47" s="47" t="s">
        <v>223</v>
      </c>
      <c r="B47" s="47" t="s">
        <v>139</v>
      </c>
      <c r="C47" s="48" t="n">
        <f aca="false">C45+7</f>
        <v>42214</v>
      </c>
      <c r="D47" s="49" t="s">
        <v>63</v>
      </c>
      <c r="E47" s="49" t="s">
        <v>219</v>
      </c>
      <c r="F47" s="47"/>
      <c r="G47" s="21"/>
      <c r="I47" s="21"/>
      <c r="J47" s="21"/>
    </row>
    <row r="48" customFormat="false" ht="15" hidden="false" customHeight="true" outlineLevel="0" collapsed="false">
      <c r="A48" s="12" t="s">
        <v>221</v>
      </c>
      <c r="B48" s="12" t="s">
        <v>141</v>
      </c>
      <c r="C48" s="46" t="n">
        <f aca="false">C46+7</f>
        <v>42219</v>
      </c>
      <c r="D48" s="12" t="s">
        <v>142</v>
      </c>
      <c r="E48" s="76" t="s">
        <v>143</v>
      </c>
      <c r="F48" s="12" t="s">
        <v>19</v>
      </c>
      <c r="G48" s="21"/>
      <c r="H48" s="21"/>
      <c r="I48" s="21"/>
      <c r="J48" s="21"/>
    </row>
  </sheetData>
  <mergeCells count="2">
    <mergeCell ref="A12:H12"/>
    <mergeCell ref="A29:H29"/>
  </mergeCells>
  <printOptions headings="false" gridLines="false" gridLinesSet="true" horizontalCentered="false" verticalCentered="false"/>
  <pageMargins left="1.61388888888889" right="2.59861111111111" top="0.748611111111111" bottom="0.748611111111111" header="0.315277777777778" footer="0.315277777777778"/>
  <pageSetup paperSize="5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&amp;C&amp;"Calibri,Bold"&amp;18Program Schedule&amp;R&amp;"Calibri,Bold"&amp;14 16-Feb-2015 to 5-Aug-2015 </oddHeader>
    <oddFooter>&amp;LCONFIDENTIAL&amp;RINTERNATIONAL SCHOOL OF ENGINEERING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13"/>
    <col collapsed="false" customWidth="true" hidden="false" outlineLevel="0" max="2" min="2" style="175" width="8.43"/>
    <col collapsed="false" customWidth="true" hidden="false" outlineLevel="0" max="3" min="3" style="175" width="9"/>
    <col collapsed="false" customWidth="true" hidden="false" outlineLevel="0" max="4" min="4" style="175" width="11.57"/>
    <col collapsed="false" customWidth="true" hidden="false" outlineLevel="0" max="5" min="5" style="175" width="56.15"/>
    <col collapsed="false" customWidth="true" hidden="false" outlineLevel="0" max="6" min="6" style="175" width="22.71"/>
    <col collapsed="false" customWidth="true" hidden="false" outlineLevel="0" max="7" min="7" style="175" width="20.43"/>
    <col collapsed="false" customWidth="true" hidden="false" outlineLevel="0" max="8" min="8" style="175" width="9.28"/>
    <col collapsed="false" customWidth="true" hidden="false" outlineLevel="0" max="9" min="9" style="175" width="71.57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43085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43086</v>
      </c>
      <c r="D3" s="186" t="s">
        <v>502</v>
      </c>
      <c r="E3" s="181" t="s">
        <v>430</v>
      </c>
      <c r="F3" s="182" t="s">
        <v>19</v>
      </c>
      <c r="G3" s="183"/>
      <c r="H3" s="179"/>
      <c r="I3" s="179" t="s">
        <v>154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43092</v>
      </c>
      <c r="D4" s="186" t="s">
        <v>502</v>
      </c>
      <c r="E4" s="186" t="s">
        <v>503</v>
      </c>
      <c r="F4" s="181" t="s">
        <v>287</v>
      </c>
      <c r="G4" s="179" t="str">
        <f aca="false">CONCATENATE("(",B2," Topics",")"," ",D2)</f>
        <v>(Day 1 Topics) CSE 7212c</v>
      </c>
      <c r="H4" s="179"/>
      <c r="I4" s="179" t="s">
        <v>643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43093</v>
      </c>
      <c r="D5" s="186" t="s">
        <v>502</v>
      </c>
      <c r="E5" s="186" t="s">
        <v>503</v>
      </c>
      <c r="F5" s="181" t="s">
        <v>287</v>
      </c>
      <c r="G5" s="179" t="str">
        <f aca="false">CONCATENATE("(",B3," Topics",")"," ",D3)</f>
        <v>(Day 2 Topics) CSE 7212c</v>
      </c>
      <c r="H5" s="179"/>
      <c r="I5" s="179" t="s">
        <v>644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43099</v>
      </c>
      <c r="D6" s="181" t="s">
        <v>151</v>
      </c>
      <c r="E6" s="181" t="s">
        <v>430</v>
      </c>
      <c r="F6" s="182" t="s">
        <v>407</v>
      </c>
      <c r="G6" s="179" t="str">
        <f aca="false">CONCATENATE("(",B4," Topics",")"," ",D4)</f>
        <v>(Day 3 Topics) CSE 7212c</v>
      </c>
      <c r="H6" s="179"/>
      <c r="I6" s="179" t="s">
        <v>645</v>
      </c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43100</v>
      </c>
      <c r="D7" s="181" t="s">
        <v>151</v>
      </c>
      <c r="E7" s="181" t="s">
        <v>430</v>
      </c>
      <c r="F7" s="182" t="s">
        <v>407</v>
      </c>
      <c r="G7" s="179" t="str">
        <f aca="false">CONCATENATE("(",B5," Topics",")"," ",D5)</f>
        <v>(Day 4 Topics) CSE 7212c</v>
      </c>
      <c r="H7" s="179"/>
      <c r="I7" s="179" t="s">
        <v>161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43106</v>
      </c>
      <c r="D8" s="181" t="s">
        <v>151</v>
      </c>
      <c r="E8" s="181" t="s">
        <v>430</v>
      </c>
      <c r="F8" s="182" t="s">
        <v>407</v>
      </c>
      <c r="G8" s="179" t="str">
        <f aca="false">CONCATENATE("(",B6," Topics",")"," ",D6)</f>
        <v>(Day 5 Topics) CSE 7315c</v>
      </c>
      <c r="H8" s="183"/>
      <c r="I8" s="179" t="s">
        <v>166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43107</v>
      </c>
      <c r="D9" s="181" t="s">
        <v>151</v>
      </c>
      <c r="E9" s="181" t="s">
        <v>430</v>
      </c>
      <c r="F9" s="182" t="s">
        <v>407</v>
      </c>
      <c r="G9" s="179" t="s">
        <v>66</v>
      </c>
      <c r="H9" s="183"/>
      <c r="I9" s="179" t="s">
        <v>168</v>
      </c>
    </row>
    <row r="10" customFormat="false" ht="15" hidden="false" customHeight="false" outlineLevel="0" collapsed="false">
      <c r="A10" s="188" t="s">
        <v>646</v>
      </c>
      <c r="B10" s="188"/>
      <c r="C10" s="188"/>
      <c r="D10" s="188"/>
      <c r="E10" s="188"/>
      <c r="F10" s="188"/>
      <c r="G10" s="188"/>
      <c r="H10" s="188"/>
      <c r="I10" s="188"/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C8+14</f>
        <v>43120</v>
      </c>
      <c r="D11" s="186" t="s">
        <v>63</v>
      </c>
      <c r="E11" s="189" t="s">
        <v>502</v>
      </c>
      <c r="F11" s="182" t="s">
        <v>287</v>
      </c>
      <c r="G11" s="183"/>
      <c r="H11" s="179" t="s">
        <v>592</v>
      </c>
      <c r="I11" s="179" t="s">
        <v>593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C9+14</f>
        <v>43121</v>
      </c>
      <c r="D12" s="181" t="s">
        <v>51</v>
      </c>
      <c r="E12" s="181" t="s">
        <v>52</v>
      </c>
      <c r="F12" s="182" t="s">
        <v>407</v>
      </c>
      <c r="G12" s="179" t="str">
        <f aca="false">CONCATENATE("(",B7," Topics",")"," ",D7)</f>
        <v>(Day 6 Topics) CSE 7315c</v>
      </c>
      <c r="H12" s="183"/>
      <c r="I12" s="179" t="s">
        <v>647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43127</v>
      </c>
      <c r="D13" s="181" t="s">
        <v>51</v>
      </c>
      <c r="E13" s="181" t="s">
        <v>52</v>
      </c>
      <c r="F13" s="182" t="s">
        <v>407</v>
      </c>
      <c r="G13" s="179" t="str">
        <f aca="false">CONCATENATE("(",B8," Topics",")"," ",D8)</f>
        <v>(Day 7 Topics) CSE 7315c</v>
      </c>
      <c r="H13" s="183"/>
      <c r="I13" s="179" t="s">
        <v>507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43128</v>
      </c>
      <c r="D14" s="181" t="s">
        <v>51</v>
      </c>
      <c r="E14" s="181" t="s">
        <v>52</v>
      </c>
      <c r="F14" s="182" t="s">
        <v>407</v>
      </c>
      <c r="G14" s="179" t="str">
        <f aca="false">CONCATENATE("(",B12," Topics",")"," ",D12)</f>
        <v>(Day 10 Topics) CSE 7302c</v>
      </c>
      <c r="H14" s="183"/>
      <c r="I14" s="179" t="s">
        <v>648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43134</v>
      </c>
      <c r="D15" s="181" t="s">
        <v>51</v>
      </c>
      <c r="E15" s="181" t="s">
        <v>52</v>
      </c>
      <c r="F15" s="182" t="s">
        <v>407</v>
      </c>
      <c r="G15" s="179" t="str">
        <f aca="false">CONCATENATE("(",B13," Topics",")"," ",D13)</f>
        <v>(Day 11 Topics) CSE 7302c</v>
      </c>
      <c r="H15" s="179" t="s">
        <v>66</v>
      </c>
      <c r="I15" s="179" t="s">
        <v>649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43135</v>
      </c>
      <c r="D16" s="181" t="s">
        <v>51</v>
      </c>
      <c r="E16" s="181" t="s">
        <v>52</v>
      </c>
      <c r="F16" s="182" t="s">
        <v>407</v>
      </c>
      <c r="G16" s="179" t="str">
        <f aca="false">CONCATENATE("(",B14," Topics",")"," ",D14)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43141</v>
      </c>
      <c r="D17" s="181" t="s">
        <v>101</v>
      </c>
      <c r="E17" s="181" t="s">
        <v>294</v>
      </c>
      <c r="F17" s="182" t="s">
        <v>290</v>
      </c>
      <c r="G17" s="179" t="str">
        <f aca="false">CONCATENATE("(",B15," Topics",")"," ",D15)</f>
        <v>(Day 13 Topics) CSE 7302c</v>
      </c>
      <c r="H17" s="179" t="s">
        <v>66</v>
      </c>
      <c r="I17" s="179" t="s">
        <v>511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43142</v>
      </c>
      <c r="D18" s="181" t="s">
        <v>101</v>
      </c>
      <c r="E18" s="181" t="s">
        <v>294</v>
      </c>
      <c r="F18" s="182" t="s">
        <v>620</v>
      </c>
      <c r="G18" s="179" t="str">
        <f aca="false">CONCATENATE("(",B16," Topics",")"," ",D16)</f>
        <v>(Day 14 Topics) CSE 7302c</v>
      </c>
      <c r="H18" s="183"/>
      <c r="I18" s="179" t="s">
        <v>594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43148</v>
      </c>
      <c r="D19" s="181" t="s">
        <v>101</v>
      </c>
      <c r="E19" s="181" t="s">
        <v>294</v>
      </c>
      <c r="F19" s="182" t="s">
        <v>290</v>
      </c>
      <c r="G19" s="179" t="str">
        <f aca="false">CONCATENATE("(",B17," Topics",")"," ",D17)</f>
        <v>(Day 15 Topics) CSE 7305c</v>
      </c>
      <c r="H19" s="179" t="s">
        <v>66</v>
      </c>
      <c r="I19" s="179" t="s">
        <v>299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43149</v>
      </c>
      <c r="D20" s="181" t="s">
        <v>101</v>
      </c>
      <c r="E20" s="181" t="s">
        <v>294</v>
      </c>
      <c r="F20" s="182" t="s">
        <v>290</v>
      </c>
      <c r="G20" s="179" t="str">
        <f aca="false">CONCATENATE("(",B18," Topics",")"," ",D18)</f>
        <v>(Day 16 Topics) CSE 7305c</v>
      </c>
      <c r="H20" s="183"/>
      <c r="I20" s="179" t="s">
        <v>564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43155</v>
      </c>
      <c r="D21" s="181" t="s">
        <v>453</v>
      </c>
      <c r="E21" s="181" t="s">
        <v>454</v>
      </c>
      <c r="F21" s="182" t="s">
        <v>290</v>
      </c>
      <c r="G21" s="179" t="str">
        <f aca="false">CONCATENATE("(",B19," Topics",")"," ",D19)</f>
        <v>(Day 17 Topics) CSE 7305c</v>
      </c>
      <c r="H21" s="183"/>
      <c r="I21" s="179" t="s">
        <v>523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43156</v>
      </c>
      <c r="D22" s="186" t="s">
        <v>63</v>
      </c>
      <c r="E22" s="189" t="s">
        <v>51</v>
      </c>
      <c r="F22" s="182" t="s">
        <v>287</v>
      </c>
      <c r="G22" s="183"/>
      <c r="H22" s="179" t="s">
        <v>515</v>
      </c>
      <c r="I22" s="179" t="s">
        <v>595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43162</v>
      </c>
      <c r="D23" s="181" t="s">
        <v>101</v>
      </c>
      <c r="E23" s="181" t="s">
        <v>294</v>
      </c>
      <c r="F23" s="182" t="s">
        <v>290</v>
      </c>
      <c r="G23" s="179" t="str">
        <f aca="false">CONCATENATE("(",B21," Topics",")"," ",D21)</f>
        <v>(Day 19 Topics) CSE 7321c</v>
      </c>
      <c r="H23" s="183"/>
      <c r="I23" s="195" t="s">
        <v>605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43163</v>
      </c>
      <c r="D24" s="186" t="s">
        <v>63</v>
      </c>
      <c r="E24" s="189" t="s">
        <v>101</v>
      </c>
      <c r="F24" s="182" t="s">
        <v>287</v>
      </c>
      <c r="G24" s="179" t="s">
        <v>66</v>
      </c>
      <c r="H24" s="179" t="s">
        <v>598</v>
      </c>
      <c r="I24" s="179" t="s">
        <v>563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43169</v>
      </c>
      <c r="D25" s="181" t="s">
        <v>517</v>
      </c>
      <c r="E25" s="181" t="s">
        <v>518</v>
      </c>
      <c r="F25" s="182" t="s">
        <v>290</v>
      </c>
      <c r="G25" s="179" t="str">
        <f aca="false">CONCATENATE("(",B23," Topics",")"," ",D23)</f>
        <v>(Day 21 Topics) CSE 7305c</v>
      </c>
      <c r="H25" s="179" t="s">
        <v>66</v>
      </c>
      <c r="I25" s="179" t="s">
        <v>519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43170</v>
      </c>
      <c r="D26" s="181" t="s">
        <v>517</v>
      </c>
      <c r="E26" s="181" t="s">
        <v>518</v>
      </c>
      <c r="F26" s="182" t="s">
        <v>290</v>
      </c>
      <c r="G26" s="179" t="s">
        <v>66</v>
      </c>
      <c r="H26" s="179" t="s">
        <v>66</v>
      </c>
      <c r="I26" s="179" t="s">
        <v>548</v>
      </c>
    </row>
    <row r="27" customFormat="false" ht="15" hidden="false" customHeight="false" outlineLevel="0" collapsed="false">
      <c r="A27" s="188" t="s">
        <v>636</v>
      </c>
      <c r="B27" s="188"/>
      <c r="C27" s="188"/>
      <c r="D27" s="188"/>
      <c r="E27" s="188"/>
      <c r="F27" s="188"/>
      <c r="G27" s="188"/>
      <c r="H27" s="188"/>
      <c r="I27" s="188"/>
    </row>
    <row r="28" customFormat="false" ht="15" hidden="false" customHeight="false" outlineLevel="0" collapsed="false">
      <c r="A28" s="179" t="s">
        <v>9</v>
      </c>
      <c r="B28" s="179" t="s">
        <v>83</v>
      </c>
      <c r="C28" s="180" t="n">
        <f aca="false">C25+14</f>
        <v>43183</v>
      </c>
      <c r="D28" s="181" t="s">
        <v>366</v>
      </c>
      <c r="E28" s="181" t="s">
        <v>390</v>
      </c>
      <c r="F28" s="181" t="s">
        <v>620</v>
      </c>
      <c r="G28" s="179" t="str">
        <f aca="false">CONCATENATE("(",B25," Topics",")"," ",D25)</f>
        <v>(Day 23 Topics) CSE 7124c</v>
      </c>
      <c r="H28" s="183"/>
      <c r="I28" s="183"/>
    </row>
    <row r="29" customFormat="false" ht="15" hidden="false" customHeight="false" outlineLevel="0" collapsed="false">
      <c r="A29" s="179" t="s">
        <v>15</v>
      </c>
      <c r="B29" s="179" t="s">
        <v>85</v>
      </c>
      <c r="C29" s="180" t="n">
        <f aca="false">C26+14</f>
        <v>43184</v>
      </c>
      <c r="D29" s="186" t="s">
        <v>63</v>
      </c>
      <c r="E29" s="189" t="s">
        <v>366</v>
      </c>
      <c r="F29" s="181" t="s">
        <v>287</v>
      </c>
      <c r="G29" s="179" t="str">
        <f aca="false">CONCATENATE("(",B26," Topics",")"," ",D26)</f>
        <v>(Day 24 Topics) CSE 7124c</v>
      </c>
      <c r="H29" s="183"/>
      <c r="I29" s="183"/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C28+7</f>
        <v>43190</v>
      </c>
      <c r="D30" s="186" t="s">
        <v>567</v>
      </c>
      <c r="E30" s="189" t="s">
        <v>568</v>
      </c>
      <c r="F30" s="182" t="s">
        <v>287</v>
      </c>
      <c r="G30" s="179" t="s">
        <v>66</v>
      </c>
      <c r="H30" s="179" t="s">
        <v>66</v>
      </c>
      <c r="I30" s="183"/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C29+7</f>
        <v>43191</v>
      </c>
      <c r="D31" s="186" t="s">
        <v>567</v>
      </c>
      <c r="E31" s="189" t="s">
        <v>568</v>
      </c>
      <c r="F31" s="182" t="s">
        <v>650</v>
      </c>
      <c r="G31" s="179" t="s">
        <v>66</v>
      </c>
      <c r="H31" s="179" t="s">
        <v>66</v>
      </c>
      <c r="I31" s="183"/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43197</v>
      </c>
      <c r="D32" s="181" t="s">
        <v>453</v>
      </c>
      <c r="E32" s="181" t="s">
        <v>454</v>
      </c>
      <c r="F32" s="182" t="s">
        <v>526</v>
      </c>
      <c r="G32" s="179" t="str">
        <f aca="false">CONCATENATE("(",B28," Topics",")"," ",D28)</f>
        <v>(Day 25 Topics) CSE 7120c</v>
      </c>
      <c r="H32" s="183"/>
      <c r="I32" s="179" t="s">
        <v>418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43198</v>
      </c>
      <c r="D33" s="181" t="s">
        <v>453</v>
      </c>
      <c r="E33" s="181" t="s">
        <v>454</v>
      </c>
      <c r="F33" s="182" t="s">
        <v>348</v>
      </c>
      <c r="G33" s="179" t="s">
        <v>66</v>
      </c>
      <c r="H33" s="179"/>
      <c r="I33" s="179" t="s">
        <v>601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43204</v>
      </c>
      <c r="D34" s="181" t="s">
        <v>453</v>
      </c>
      <c r="E34" s="181" t="s">
        <v>454</v>
      </c>
      <c r="F34" s="182" t="s">
        <v>348</v>
      </c>
      <c r="G34" s="179" t="str">
        <f aca="false">CONCATENATE("(",B32," Topics",")"," ",D32)</f>
        <v>(Day 29 Topics) CSE 7321c</v>
      </c>
      <c r="H34" s="179" t="s">
        <v>66</v>
      </c>
      <c r="I34" s="179" t="s">
        <v>428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43205</v>
      </c>
      <c r="D35" s="181" t="s">
        <v>453</v>
      </c>
      <c r="E35" s="181" t="s">
        <v>454</v>
      </c>
      <c r="F35" s="182" t="s">
        <v>348</v>
      </c>
      <c r="G35" s="179" t="str">
        <f aca="false">CONCATENATE("(",B33," Topics",")"," ",D33)</f>
        <v>(Day 30 Topics) CSE 7321c</v>
      </c>
      <c r="H35" s="179" t="s">
        <v>66</v>
      </c>
      <c r="I35" s="179" t="s">
        <v>571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43211</v>
      </c>
      <c r="D36" s="181" t="s">
        <v>442</v>
      </c>
      <c r="E36" s="181" t="s">
        <v>443</v>
      </c>
      <c r="F36" s="182" t="s">
        <v>493</v>
      </c>
      <c r="G36" s="179" t="str">
        <f aca="false">CONCATENATE("(",B34," Topics",")"," ",D34)</f>
        <v>(Day 31 Topics) CSE 7321c</v>
      </c>
      <c r="H36" s="179" t="s">
        <v>66</v>
      </c>
      <c r="I36" s="179"/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43212</v>
      </c>
      <c r="D37" s="181" t="s">
        <v>453</v>
      </c>
      <c r="E37" s="181" t="s">
        <v>454</v>
      </c>
      <c r="F37" s="182" t="s">
        <v>526</v>
      </c>
      <c r="G37" s="179" t="str">
        <f aca="false">CONCATENATE("(",B35," Topics",")"," ",D35)</f>
        <v>(Day 32 Topics) CSE 7321c</v>
      </c>
      <c r="H37" s="179" t="s">
        <v>66</v>
      </c>
      <c r="I37" s="179" t="s">
        <v>599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43218</v>
      </c>
      <c r="D38" s="186" t="s">
        <v>63</v>
      </c>
      <c r="E38" s="189" t="s">
        <v>453</v>
      </c>
      <c r="F38" s="182" t="s">
        <v>287</v>
      </c>
      <c r="G38" s="179" t="s">
        <v>66</v>
      </c>
      <c r="H38" s="179" t="s">
        <v>489</v>
      </c>
      <c r="I38" s="179" t="s">
        <v>602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43219</v>
      </c>
      <c r="D39" s="181" t="s">
        <v>442</v>
      </c>
      <c r="E39" s="181" t="s">
        <v>443</v>
      </c>
      <c r="F39" s="182" t="s">
        <v>493</v>
      </c>
      <c r="G39" s="179" t="str">
        <f aca="false">CONCATENATE("(",B36," Topics",")"," ",D36)</f>
        <v>(Day 33 Topics) CSE 7322c</v>
      </c>
      <c r="H39" s="179" t="s">
        <v>66</v>
      </c>
      <c r="I39" s="179"/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43225</v>
      </c>
      <c r="D40" s="181" t="s">
        <v>442</v>
      </c>
      <c r="E40" s="181" t="s">
        <v>443</v>
      </c>
      <c r="F40" s="182" t="s">
        <v>493</v>
      </c>
      <c r="G40" s="179"/>
      <c r="H40" s="179"/>
      <c r="I40" s="179"/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43226</v>
      </c>
      <c r="D41" s="181" t="s">
        <v>442</v>
      </c>
      <c r="E41" s="181" t="s">
        <v>443</v>
      </c>
      <c r="F41" s="182" t="s">
        <v>493</v>
      </c>
      <c r="G41" s="179" t="str">
        <f aca="false">CONCATENATE("(",B39," Topics",")"," ",D39)</f>
        <v>(Day 36 Topics) CSE 7322c</v>
      </c>
      <c r="H41" s="183"/>
      <c r="I41" s="183"/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43232</v>
      </c>
      <c r="D42" s="181" t="s">
        <v>442</v>
      </c>
      <c r="E42" s="181" t="s">
        <v>443</v>
      </c>
      <c r="F42" s="182" t="s">
        <v>493</v>
      </c>
      <c r="G42" s="179" t="str">
        <f aca="false">CONCATENATE("(",B40," Topics",")"," ",D40)</f>
        <v>(Day 37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43233</v>
      </c>
      <c r="D43" s="181" t="s">
        <v>442</v>
      </c>
      <c r="E43" s="181" t="s">
        <v>443</v>
      </c>
      <c r="F43" s="182" t="s">
        <v>493</v>
      </c>
      <c r="G43" s="179" t="str">
        <f aca="false">CONCATENATE("(",B41," Topics",")"," ",D41)</f>
        <v>(Day 38 Topics) CSE 7322c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43239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93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43240</v>
      </c>
      <c r="D45" s="181" t="s">
        <v>445</v>
      </c>
      <c r="E45" s="181" t="s">
        <v>446</v>
      </c>
      <c r="F45" s="182" t="s">
        <v>287</v>
      </c>
      <c r="G45" s="179" t="str">
        <f aca="false">CONCATENATE("(",B43," Topics",")"," ",D43)</f>
        <v>(Day 40 Topics) CSE 7322c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43246</v>
      </c>
      <c r="D46" s="181" t="s">
        <v>445</v>
      </c>
      <c r="E46" s="181" t="s">
        <v>446</v>
      </c>
      <c r="F46" s="182" t="s">
        <v>287</v>
      </c>
      <c r="G46" s="179"/>
      <c r="H46" s="183"/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43247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43253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43254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83"/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43260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  <row r="51" customFormat="false" ht="15" hidden="false" customHeight="false" outlineLevel="0" collapsed="false">
      <c r="A51" s="179" t="s">
        <v>15</v>
      </c>
      <c r="B51" s="179" t="s">
        <v>499</v>
      </c>
      <c r="C51" s="180" t="n">
        <f aca="false">C49+7</f>
        <v>43261</v>
      </c>
      <c r="D51" s="181" t="s">
        <v>142</v>
      </c>
      <c r="E51" s="189" t="s">
        <v>540</v>
      </c>
      <c r="F51" s="182" t="s">
        <v>287</v>
      </c>
      <c r="G51" s="183"/>
      <c r="H51" s="183"/>
      <c r="I51" s="183"/>
    </row>
  </sheetData>
  <autoFilter ref="A1:I51"/>
  <mergeCells count="2">
    <mergeCell ref="A10:I10"/>
    <mergeCell ref="A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13"/>
    <col collapsed="false" customWidth="true" hidden="false" outlineLevel="0" max="2" min="2" style="175" width="8.43"/>
    <col collapsed="false" customWidth="true" hidden="false" outlineLevel="0" max="3" min="3" style="175" width="9"/>
    <col collapsed="false" customWidth="true" hidden="false" outlineLevel="0" max="4" min="4" style="175" width="11.57"/>
    <col collapsed="false" customWidth="true" hidden="false" outlineLevel="0" max="5" min="5" style="175" width="56"/>
    <col collapsed="false" customWidth="true" hidden="false" outlineLevel="0" max="6" min="6" style="175" width="22.71"/>
    <col collapsed="false" customWidth="true" hidden="false" outlineLevel="0" max="7" min="7" style="175" width="20.43"/>
    <col collapsed="false" customWidth="true" hidden="false" outlineLevel="0" max="8" min="8" style="175" width="9.28"/>
    <col collapsed="false" customWidth="true" hidden="false" outlineLevel="0" max="9" min="9" style="175" width="73.43"/>
    <col collapsed="false" customWidth="true" hidden="false" outlineLevel="0" max="10" min="10" style="175" width="11.85"/>
    <col collapsed="false" customWidth="true" hidden="false" outlineLevel="0" max="1025" min="11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43134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43135</v>
      </c>
      <c r="D3" s="181" t="s">
        <v>151</v>
      </c>
      <c r="E3" s="181" t="s">
        <v>430</v>
      </c>
      <c r="F3" s="182" t="s">
        <v>19</v>
      </c>
      <c r="G3" s="183"/>
      <c r="H3" s="179"/>
      <c r="I3" s="179" t="s">
        <v>66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43141</v>
      </c>
      <c r="D4" s="181" t="s">
        <v>151</v>
      </c>
      <c r="E4" s="181" t="s">
        <v>430</v>
      </c>
      <c r="F4" s="182" t="s">
        <v>19</v>
      </c>
      <c r="G4" s="179" t="str">
        <f aca="false">CONCATENATE("(",B2," Topics",")"," ",D2)</f>
        <v>(Day 1 Topics) CSE 7212c</v>
      </c>
      <c r="H4" s="179"/>
      <c r="I4" s="179" t="s">
        <v>66</v>
      </c>
      <c r="J4" s="179" t="s">
        <v>590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43142</v>
      </c>
      <c r="D5" s="181" t="s">
        <v>151</v>
      </c>
      <c r="E5" s="181" t="s">
        <v>430</v>
      </c>
      <c r="F5" s="182" t="s">
        <v>19</v>
      </c>
      <c r="G5" s="179" t="str">
        <f aca="false">CONCATENATE("(",B3," Topics",")"," ",D3)</f>
        <v>(Day 2 Topics) CSE 7315c</v>
      </c>
      <c r="H5" s="179"/>
      <c r="I5" s="179" t="s">
        <v>66</v>
      </c>
      <c r="J5" s="179" t="s">
        <v>557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43148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7315c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43149</v>
      </c>
      <c r="D7" s="181" t="s">
        <v>151</v>
      </c>
      <c r="E7" s="181" t="s">
        <v>430</v>
      </c>
      <c r="F7" s="182" t="s">
        <v>19</v>
      </c>
      <c r="G7" s="179" t="str">
        <f aca="false">CONCATENATE("(",B5," Topics",")"," ",D5)</f>
        <v>(Day 4 Topics) CSE 7315c</v>
      </c>
      <c r="H7" s="179"/>
      <c r="I7" s="179" t="s">
        <v>66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43155</v>
      </c>
      <c r="D8" s="186" t="s">
        <v>502</v>
      </c>
      <c r="E8" s="186" t="s">
        <v>503</v>
      </c>
      <c r="F8" s="182" t="s">
        <v>287</v>
      </c>
      <c r="G8" s="179" t="str">
        <f aca="false">CONCATENATE("(",B6," Topics",")"," ",D6)</f>
        <v>(Day 5 Topics) CSE 7315c</v>
      </c>
      <c r="H8" s="183"/>
      <c r="I8" s="179" t="s">
        <v>604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43156</v>
      </c>
      <c r="D9" s="186" t="s">
        <v>502</v>
      </c>
      <c r="E9" s="186" t="s">
        <v>503</v>
      </c>
      <c r="F9" s="181" t="s">
        <v>287</v>
      </c>
      <c r="G9" s="179" t="str">
        <f aca="false">CONCATENATE("(",B7," Topics",")"," ",D7)</f>
        <v>(Day 6 Topics) CSE 7315c</v>
      </c>
      <c r="H9" s="183"/>
      <c r="I9" s="179" t="s">
        <v>604</v>
      </c>
    </row>
    <row r="10" customFormat="false" ht="15" hidden="false" customHeight="false" outlineLevel="0" collapsed="false">
      <c r="A10" s="179" t="s">
        <v>9</v>
      </c>
      <c r="B10" s="179" t="s">
        <v>35</v>
      </c>
      <c r="C10" s="180" t="n">
        <f aca="false">C8+7</f>
        <v>43162</v>
      </c>
      <c r="D10" s="181" t="s">
        <v>51</v>
      </c>
      <c r="E10" s="181" t="s">
        <v>52</v>
      </c>
      <c r="F10" s="182" t="s">
        <v>526</v>
      </c>
      <c r="G10" s="179" t="str">
        <f aca="false">CONCATENATE("(",B8," Topics",")"," ",D8)</f>
        <v>(Day 7 Topics) CSE 7212c</v>
      </c>
      <c r="H10" s="183"/>
      <c r="I10" s="195" t="s">
        <v>506</v>
      </c>
    </row>
    <row r="11" customFormat="false" ht="15" hidden="false" customHeight="false" outlineLevel="0" collapsed="false">
      <c r="A11" s="179" t="s">
        <v>15</v>
      </c>
      <c r="B11" s="179" t="s">
        <v>39</v>
      </c>
      <c r="C11" s="180" t="n">
        <f aca="false">C9+7</f>
        <v>43163</v>
      </c>
      <c r="D11" s="181" t="s">
        <v>51</v>
      </c>
      <c r="E11" s="181" t="s">
        <v>52</v>
      </c>
      <c r="F11" s="182" t="s">
        <v>526</v>
      </c>
      <c r="G11" s="179" t="str">
        <f aca="false">CONCATENATE("(",B9," Topics",")"," ",D9)</f>
        <v>(Day 8 Topics) CSE 7212c</v>
      </c>
      <c r="H11" s="183"/>
      <c r="I11" s="179" t="s">
        <v>651</v>
      </c>
    </row>
    <row r="12" customFormat="false" ht="15" hidden="false" customHeight="false" outlineLevel="0" collapsed="false">
      <c r="A12" s="179" t="s">
        <v>9</v>
      </c>
      <c r="B12" s="179" t="s">
        <v>41</v>
      </c>
      <c r="C12" s="180" t="n">
        <f aca="false">C10+7</f>
        <v>43169</v>
      </c>
      <c r="D12" s="186" t="s">
        <v>63</v>
      </c>
      <c r="E12" s="189" t="s">
        <v>502</v>
      </c>
      <c r="F12" s="182" t="s">
        <v>287</v>
      </c>
      <c r="G12" s="179" t="s">
        <v>66</v>
      </c>
      <c r="H12" s="179" t="s">
        <v>592</v>
      </c>
      <c r="I12" s="179" t="s">
        <v>593</v>
      </c>
    </row>
    <row r="13" customFormat="false" ht="15" hidden="false" customHeight="false" outlineLevel="0" collapsed="false">
      <c r="A13" s="179" t="s">
        <v>15</v>
      </c>
      <c r="B13" s="179" t="s">
        <v>43</v>
      </c>
      <c r="C13" s="180" t="n">
        <f aca="false">C11+7</f>
        <v>43170</v>
      </c>
      <c r="D13" s="181" t="s">
        <v>51</v>
      </c>
      <c r="E13" s="181" t="s">
        <v>52</v>
      </c>
      <c r="F13" s="182" t="s">
        <v>19</v>
      </c>
      <c r="G13" s="179" t="str">
        <f aca="false">CONCATENATE("(",B11," Topics",")"," ",D10)</f>
        <v>(Day 10 Topics) CSE 7302c</v>
      </c>
      <c r="H13" s="183"/>
      <c r="I13" s="179" t="s">
        <v>652</v>
      </c>
    </row>
    <row r="14" customFormat="false" ht="15" hidden="false" customHeight="false" outlineLevel="0" collapsed="false">
      <c r="A14" s="188" t="s">
        <v>653</v>
      </c>
      <c r="B14" s="188"/>
      <c r="C14" s="188"/>
      <c r="D14" s="188"/>
      <c r="E14" s="188"/>
      <c r="F14" s="188"/>
      <c r="G14" s="188"/>
      <c r="H14" s="188"/>
      <c r="I14" s="188"/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C12+14</f>
        <v>43183</v>
      </c>
      <c r="D15" s="181" t="s">
        <v>51</v>
      </c>
      <c r="E15" s="181" t="s">
        <v>52</v>
      </c>
      <c r="F15" s="182" t="s">
        <v>526</v>
      </c>
      <c r="G15" s="179" t="str">
        <f aca="false">CONCATENATE("(",B12," Topics",")"," ",D11)</f>
        <v>(Day 11 Topics) CSE 7302c</v>
      </c>
      <c r="H15" s="179" t="s">
        <v>66</v>
      </c>
      <c r="I15" s="179" t="s">
        <v>654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C13+14</f>
        <v>43184</v>
      </c>
      <c r="D16" s="181" t="s">
        <v>51</v>
      </c>
      <c r="E16" s="181" t="s">
        <v>52</v>
      </c>
      <c r="F16" s="182" t="s">
        <v>526</v>
      </c>
      <c r="G16" s="179" t="str">
        <f aca="false">CONCATENATE("(",B13," Topics",")"," ",D13)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43190</v>
      </c>
      <c r="D17" s="181" t="s">
        <v>101</v>
      </c>
      <c r="E17" s="181" t="s">
        <v>294</v>
      </c>
      <c r="F17" s="182" t="s">
        <v>481</v>
      </c>
      <c r="G17" s="179" t="str">
        <f aca="false">CONCATENATE("(",B15," Topics",")"," ",D15)</f>
        <v>(Day 13 Topics) CSE 7302c</v>
      </c>
      <c r="H17" s="183"/>
      <c r="I17" s="179" t="s">
        <v>511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43191</v>
      </c>
      <c r="D18" s="181" t="s">
        <v>101</v>
      </c>
      <c r="E18" s="181" t="s">
        <v>294</v>
      </c>
      <c r="F18" s="182" t="s">
        <v>481</v>
      </c>
      <c r="G18" s="179" t="str">
        <f aca="false">CONCATENATE("(",B16," Topics",")"," ",D16)</f>
        <v>(Day 14 Topics) CSE 7302c</v>
      </c>
      <c r="H18" s="183"/>
      <c r="I18" s="179" t="s">
        <v>594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43197</v>
      </c>
      <c r="D19" s="181" t="s">
        <v>101</v>
      </c>
      <c r="E19" s="181" t="s">
        <v>294</v>
      </c>
      <c r="F19" s="182" t="s">
        <v>481</v>
      </c>
      <c r="G19" s="179" t="str">
        <f aca="false">CONCATENATE("(",B17," Topics",")"," ",D17)</f>
        <v>(Day 15 Topics) CSE 7305c</v>
      </c>
      <c r="H19" s="179" t="s">
        <v>66</v>
      </c>
      <c r="I19" s="179" t="s">
        <v>299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43198</v>
      </c>
      <c r="D20" s="186" t="s">
        <v>63</v>
      </c>
      <c r="E20" s="189" t="s">
        <v>51</v>
      </c>
      <c r="F20" s="182" t="s">
        <v>287</v>
      </c>
      <c r="G20" s="183"/>
      <c r="H20" s="179" t="s">
        <v>515</v>
      </c>
      <c r="I20" s="179" t="s">
        <v>595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43204</v>
      </c>
      <c r="D21" s="181" t="s">
        <v>101</v>
      </c>
      <c r="E21" s="181" t="s">
        <v>294</v>
      </c>
      <c r="F21" s="182" t="s">
        <v>481</v>
      </c>
      <c r="G21" s="179" t="str">
        <f aca="false">CONCATENATE("(",B18," Topics",")"," ",D18)</f>
        <v>(Day 16 Topics) CSE 7305c</v>
      </c>
      <c r="H21" s="183"/>
      <c r="I21" s="179" t="s">
        <v>564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43205</v>
      </c>
      <c r="D22" s="181" t="s">
        <v>101</v>
      </c>
      <c r="E22" s="181" t="s">
        <v>294</v>
      </c>
      <c r="F22" s="182" t="s">
        <v>481</v>
      </c>
      <c r="G22" s="179" t="str">
        <f aca="false">CONCATENATE("(",B19," Topics",")"," ",D19)</f>
        <v>(Day 17 Topics) CSE 7305c</v>
      </c>
      <c r="H22" s="183"/>
      <c r="I22" s="179" t="s">
        <v>605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43211</v>
      </c>
      <c r="D23" s="181" t="s">
        <v>453</v>
      </c>
      <c r="E23" s="181" t="s">
        <v>454</v>
      </c>
      <c r="F23" s="182" t="s">
        <v>481</v>
      </c>
      <c r="G23" s="179" t="str">
        <f aca="false">CONCATENATE("(",B21," Topics",")"," ",D21)</f>
        <v>(Day 19 Topics) CSE 7305c</v>
      </c>
      <c r="H23" s="183"/>
      <c r="I23" s="179" t="s">
        <v>523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43212</v>
      </c>
      <c r="D24" s="186" t="s">
        <v>63</v>
      </c>
      <c r="E24" s="189" t="s">
        <v>101</v>
      </c>
      <c r="F24" s="182" t="s">
        <v>287</v>
      </c>
      <c r="G24" s="179" t="s">
        <v>66</v>
      </c>
      <c r="H24" s="179" t="s">
        <v>598</v>
      </c>
      <c r="I24" s="179" t="s">
        <v>563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43218</v>
      </c>
      <c r="D25" s="181" t="s">
        <v>517</v>
      </c>
      <c r="E25" s="181" t="s">
        <v>518</v>
      </c>
      <c r="F25" s="182" t="s">
        <v>526</v>
      </c>
      <c r="G25" s="179" t="str">
        <f aca="false">CONCATENATE("(",B22," Topics",")"," ",D22)</f>
        <v>(Day 20 Topics) CSE 7305c</v>
      </c>
      <c r="H25" s="179" t="s">
        <v>66</v>
      </c>
      <c r="I25" s="179" t="s">
        <v>519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43219</v>
      </c>
      <c r="D26" s="181" t="s">
        <v>517</v>
      </c>
      <c r="E26" s="181" t="s">
        <v>518</v>
      </c>
      <c r="F26" s="182" t="s">
        <v>526</v>
      </c>
      <c r="G26" s="179" t="str">
        <f aca="false">CONCATENATE("(",B23," Topics",")"," ",D23)</f>
        <v>(Day 21 Topics) CSE 7321c</v>
      </c>
      <c r="H26" s="179" t="s">
        <v>66</v>
      </c>
      <c r="I26" s="179" t="s">
        <v>548</v>
      </c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43225</v>
      </c>
      <c r="D27" s="181" t="s">
        <v>366</v>
      </c>
      <c r="E27" s="181" t="s">
        <v>390</v>
      </c>
      <c r="F27" s="181" t="s">
        <v>620</v>
      </c>
      <c r="G27" s="179" t="str">
        <f aca="false">CONCATENATE("(",B25," Topics",")"," ",D25)</f>
        <v>(Day 23 Topics) CSE 7124c</v>
      </c>
      <c r="H27" s="179"/>
      <c r="I27" s="179"/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43226</v>
      </c>
      <c r="D28" s="186" t="s">
        <v>63</v>
      </c>
      <c r="E28" s="189" t="s">
        <v>366</v>
      </c>
      <c r="F28" s="182" t="s">
        <v>287</v>
      </c>
      <c r="G28" s="179" t="str">
        <f aca="false">CONCATENATE("(",B26," Topics",")"," ",D26)</f>
        <v>(Day 24 Topics) CSE 7124c</v>
      </c>
      <c r="H28" s="179" t="s">
        <v>66</v>
      </c>
      <c r="I28" s="179" t="s">
        <v>66</v>
      </c>
    </row>
    <row r="29" customFormat="false" ht="15" hidden="false" customHeight="false" outlineLevel="0" collapsed="false">
      <c r="A29" s="188" t="s">
        <v>655</v>
      </c>
      <c r="B29" s="188"/>
      <c r="C29" s="188"/>
      <c r="D29" s="188"/>
      <c r="E29" s="188"/>
      <c r="F29" s="188"/>
      <c r="G29" s="188"/>
      <c r="H29" s="188"/>
      <c r="I29" s="188"/>
    </row>
    <row r="30" customFormat="false" ht="15" hidden="false" customHeight="false" outlineLevel="0" collapsed="false">
      <c r="A30" s="179" t="s">
        <v>9</v>
      </c>
      <c r="B30" s="179" t="s">
        <v>88</v>
      </c>
      <c r="C30" s="180" t="n">
        <f aca="false">C27+14</f>
        <v>43239</v>
      </c>
      <c r="D30" s="186" t="s">
        <v>567</v>
      </c>
      <c r="E30" s="189" t="s">
        <v>568</v>
      </c>
      <c r="F30" s="182" t="s">
        <v>287</v>
      </c>
      <c r="G30" s="179" t="s">
        <v>66</v>
      </c>
      <c r="H30" s="179"/>
      <c r="I30" s="179"/>
    </row>
    <row r="31" customFormat="false" ht="15" hidden="false" customHeight="false" outlineLevel="0" collapsed="false">
      <c r="A31" s="179" t="s">
        <v>15</v>
      </c>
      <c r="B31" s="179" t="s">
        <v>91</v>
      </c>
      <c r="C31" s="180" t="n">
        <f aca="false">C28+14</f>
        <v>43240</v>
      </c>
      <c r="D31" s="186" t="s">
        <v>567</v>
      </c>
      <c r="E31" s="189" t="s">
        <v>568</v>
      </c>
      <c r="F31" s="182" t="s">
        <v>287</v>
      </c>
      <c r="G31" s="179"/>
      <c r="H31" s="179"/>
      <c r="I31" s="179"/>
    </row>
    <row r="32" customFormat="false" ht="15" hidden="false" customHeight="false" outlineLevel="0" collapsed="false">
      <c r="A32" s="179" t="s">
        <v>9</v>
      </c>
      <c r="B32" s="179" t="s">
        <v>94</v>
      </c>
      <c r="C32" s="180" t="n">
        <f aca="false">C30+7</f>
        <v>43246</v>
      </c>
      <c r="D32" s="181" t="s">
        <v>453</v>
      </c>
      <c r="E32" s="181" t="s">
        <v>454</v>
      </c>
      <c r="F32" s="181" t="s">
        <v>155</v>
      </c>
      <c r="G32" s="179"/>
      <c r="H32" s="179" t="s">
        <v>66</v>
      </c>
      <c r="I32" s="179" t="s">
        <v>418</v>
      </c>
    </row>
    <row r="33" customFormat="false" ht="15" hidden="false" customHeight="false" outlineLevel="0" collapsed="false">
      <c r="A33" s="179" t="s">
        <v>15</v>
      </c>
      <c r="B33" s="179" t="s">
        <v>97</v>
      </c>
      <c r="C33" s="180" t="n">
        <f aca="false">C31+7</f>
        <v>43247</v>
      </c>
      <c r="D33" s="181" t="s">
        <v>453</v>
      </c>
      <c r="E33" s="181" t="s">
        <v>454</v>
      </c>
      <c r="F33" s="181" t="s">
        <v>155</v>
      </c>
      <c r="G33" s="179"/>
      <c r="H33" s="183"/>
      <c r="I33" s="179" t="s">
        <v>524</v>
      </c>
    </row>
    <row r="34" customFormat="false" ht="15" hidden="false" customHeight="false" outlineLevel="0" collapsed="false">
      <c r="A34" s="179" t="s">
        <v>9</v>
      </c>
      <c r="B34" s="179" t="s">
        <v>100</v>
      </c>
      <c r="C34" s="180" t="n">
        <f aca="false">C32+7</f>
        <v>43253</v>
      </c>
      <c r="D34" s="181" t="s">
        <v>453</v>
      </c>
      <c r="E34" s="181" t="s">
        <v>454</v>
      </c>
      <c r="F34" s="182" t="s">
        <v>635</v>
      </c>
      <c r="G34" s="179" t="str">
        <f aca="false">CONCATENATE("(",B32," Topics",")"," ",D32)</f>
        <v>(Day 29 Topics) CSE 7321c</v>
      </c>
      <c r="H34" s="179" t="s">
        <v>66</v>
      </c>
      <c r="I34" s="179" t="s">
        <v>601</v>
      </c>
    </row>
    <row r="35" customFormat="false" ht="15" hidden="false" customHeight="false" outlineLevel="0" collapsed="false">
      <c r="A35" s="179" t="s">
        <v>15</v>
      </c>
      <c r="B35" s="179" t="s">
        <v>105</v>
      </c>
      <c r="C35" s="180" t="n">
        <f aca="false">C33+7</f>
        <v>43254</v>
      </c>
      <c r="D35" s="181" t="s">
        <v>453</v>
      </c>
      <c r="E35" s="181" t="s">
        <v>454</v>
      </c>
      <c r="F35" s="182" t="s">
        <v>635</v>
      </c>
      <c r="G35" s="179" t="str">
        <f aca="false">CONCATENATE("(",B33," Topics",")"," ",D33)</f>
        <v>(Day 30 Topics) CSE 7321c</v>
      </c>
      <c r="H35" s="179" t="s">
        <v>66</v>
      </c>
      <c r="I35" s="179" t="s">
        <v>428</v>
      </c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C34+7</f>
        <v>43260</v>
      </c>
      <c r="D36" s="181" t="s">
        <v>442</v>
      </c>
      <c r="E36" s="181" t="s">
        <v>656</v>
      </c>
      <c r="F36" s="182" t="s">
        <v>546</v>
      </c>
      <c r="G36" s="179" t="str">
        <f aca="false">CONCATENATE("(",B34," Topics",")"," ",D34)</f>
        <v>(Day 31 Topics) CSE 7321c</v>
      </c>
      <c r="H36" s="179"/>
      <c r="I36" s="179"/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C35+7</f>
        <v>43261</v>
      </c>
      <c r="D37" s="181" t="s">
        <v>442</v>
      </c>
      <c r="E37" s="181" t="s">
        <v>656</v>
      </c>
      <c r="F37" s="182" t="s">
        <v>546</v>
      </c>
      <c r="G37" s="179" t="str">
        <f aca="false">CONCATENATE("(",B35," Topics",")"," ",D35)</f>
        <v>(Day 32 Topics) CSE 7321c</v>
      </c>
      <c r="H37" s="179"/>
      <c r="I37" s="179"/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43267</v>
      </c>
      <c r="D38" s="181" t="s">
        <v>453</v>
      </c>
      <c r="E38" s="181" t="s">
        <v>454</v>
      </c>
      <c r="F38" s="182" t="s">
        <v>348</v>
      </c>
      <c r="G38" s="179" t="str">
        <f aca="false">CONCATENATE("(",B36," Topics",")"," ",D36)</f>
        <v>(Day 33 Topics) CSE 7322c</v>
      </c>
      <c r="H38" s="179" t="s">
        <v>66</v>
      </c>
      <c r="I38" s="179" t="s">
        <v>428</v>
      </c>
      <c r="J38" s="195" t="s">
        <v>535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43268</v>
      </c>
      <c r="D39" s="181" t="s">
        <v>453</v>
      </c>
      <c r="E39" s="181" t="s">
        <v>454</v>
      </c>
      <c r="F39" s="182" t="s">
        <v>348</v>
      </c>
      <c r="G39" s="179" t="str">
        <f aca="false">CONCATENATE("(",B37," Topics",")"," ",D37)</f>
        <v>(Day 34 Topics) CSE 7322c</v>
      </c>
      <c r="H39" s="179"/>
      <c r="I39" s="179" t="s">
        <v>571</v>
      </c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43274</v>
      </c>
      <c r="D40" s="181" t="s">
        <v>442</v>
      </c>
      <c r="E40" s="181" t="s">
        <v>656</v>
      </c>
      <c r="F40" s="182" t="s">
        <v>287</v>
      </c>
      <c r="G40" s="179" t="str">
        <f aca="false">CONCATENATE("(",B38," Topics",")"," ",D38)</f>
        <v>(Day 35 Topics) CSE 7321c</v>
      </c>
      <c r="H40" s="183"/>
      <c r="I40" s="179" t="s">
        <v>66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43275</v>
      </c>
      <c r="D41" s="181" t="s">
        <v>442</v>
      </c>
      <c r="E41" s="181" t="s">
        <v>656</v>
      </c>
      <c r="F41" s="182" t="s">
        <v>287</v>
      </c>
      <c r="G41" s="179" t="str">
        <f aca="false">CONCATENATE("(",B39," Topics",")"," ",D39)</f>
        <v>(Day 36 Topics) CSE 7321c</v>
      </c>
      <c r="H41" s="183"/>
      <c r="I41" s="179" t="s">
        <v>66</v>
      </c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43281</v>
      </c>
      <c r="D42" s="186" t="s">
        <v>63</v>
      </c>
      <c r="E42" s="189" t="s">
        <v>453</v>
      </c>
      <c r="F42" s="182" t="s">
        <v>287</v>
      </c>
      <c r="G42" s="179"/>
      <c r="H42" s="179" t="s">
        <v>489</v>
      </c>
      <c r="I42" s="179" t="s">
        <v>602</v>
      </c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43282</v>
      </c>
      <c r="D43" s="181" t="s">
        <v>442</v>
      </c>
      <c r="E43" s="181" t="s">
        <v>656</v>
      </c>
      <c r="F43" s="182" t="s">
        <v>287</v>
      </c>
      <c r="G43" s="179" t="str">
        <f aca="false">CONCATENATE("(",B40," Topics",")"," ",D40)</f>
        <v>(Day 37 Topics) CSE 7322c</v>
      </c>
      <c r="H43" s="183"/>
      <c r="I43" s="183"/>
      <c r="J43" s="181" t="s">
        <v>442</v>
      </c>
      <c r="K43" s="181" t="s">
        <v>656</v>
      </c>
      <c r="L43" s="182" t="s">
        <v>287</v>
      </c>
      <c r="M43" s="179" t="str">
        <f aca="false">CONCATENATE("(",B39," Topics",")"," ",D40)</f>
        <v>(Day 36 Topics) CSE 7322c</v>
      </c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43288</v>
      </c>
      <c r="D44" s="181" t="s">
        <v>445</v>
      </c>
      <c r="E44" s="181" t="s">
        <v>446</v>
      </c>
      <c r="F44" s="182" t="s">
        <v>287</v>
      </c>
      <c r="G44" s="179" t="str">
        <f aca="false">CONCATENATE("(",B41," Topics",")"," ",D41)</f>
        <v>(Day 38 Topics) CSE 7322c</v>
      </c>
      <c r="H44" s="183"/>
      <c r="I44" s="183"/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43289</v>
      </c>
      <c r="D45" s="181" t="s">
        <v>445</v>
      </c>
      <c r="E45" s="181" t="s">
        <v>446</v>
      </c>
      <c r="F45" s="182" t="s">
        <v>287</v>
      </c>
      <c r="G45" s="179" t="s">
        <v>66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43295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79" t="s">
        <v>66</v>
      </c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43296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43302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43303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79" t="s">
        <v>66</v>
      </c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43309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  <row r="51" customFormat="false" ht="15" hidden="false" customHeight="false" outlineLevel="0" collapsed="false">
      <c r="A51" s="179" t="s">
        <v>15</v>
      </c>
      <c r="B51" s="179" t="s">
        <v>499</v>
      </c>
      <c r="C51" s="180" t="n">
        <f aca="false">C49+7</f>
        <v>43310</v>
      </c>
      <c r="D51" s="181" t="s">
        <v>142</v>
      </c>
      <c r="E51" s="189" t="s">
        <v>540</v>
      </c>
      <c r="F51" s="182" t="s">
        <v>287</v>
      </c>
      <c r="G51" s="183"/>
      <c r="H51" s="183"/>
      <c r="I51" s="183"/>
    </row>
  </sheetData>
  <autoFilter ref="A1:J51"/>
  <mergeCells count="2">
    <mergeCell ref="A14:I14"/>
    <mergeCell ref="A29:I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13"/>
    <col collapsed="false" customWidth="true" hidden="false" outlineLevel="0" max="2" min="2" style="175" width="8.43"/>
    <col collapsed="false" customWidth="true" hidden="false" outlineLevel="0" max="3" min="3" style="175" width="9"/>
    <col collapsed="false" customWidth="true" hidden="false" outlineLevel="0" max="4" min="4" style="175" width="11.57"/>
    <col collapsed="false" customWidth="true" hidden="false" outlineLevel="0" max="5" min="5" style="175" width="56"/>
    <col collapsed="false" customWidth="true" hidden="false" outlineLevel="0" max="6" min="6" style="175" width="22.71"/>
    <col collapsed="false" customWidth="true" hidden="false" outlineLevel="0" max="7" min="7" style="175" width="20.43"/>
    <col collapsed="false" customWidth="true" hidden="false" outlineLevel="0" max="8" min="8" style="175" width="9.28"/>
    <col collapsed="false" customWidth="true" hidden="false" outlineLevel="0" max="9" min="9" style="175" width="75.57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43148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43149</v>
      </c>
      <c r="D3" s="181" t="s">
        <v>151</v>
      </c>
      <c r="E3" s="181" t="s">
        <v>430</v>
      </c>
      <c r="F3" s="182" t="s">
        <v>407</v>
      </c>
      <c r="G3" s="183"/>
      <c r="H3" s="179"/>
      <c r="I3" s="179" t="s">
        <v>504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43155</v>
      </c>
      <c r="D4" s="181" t="s">
        <v>151</v>
      </c>
      <c r="E4" s="181" t="s">
        <v>430</v>
      </c>
      <c r="F4" s="182" t="s">
        <v>407</v>
      </c>
      <c r="G4" s="179" t="str">
        <f aca="false">CONCATENATE("(",B2," Topics",")"," ",D2)</f>
        <v>(Day 1 Topics) CSE 7212c</v>
      </c>
      <c r="H4" s="179"/>
      <c r="I4" s="179" t="s">
        <v>66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43156</v>
      </c>
      <c r="D5" s="181" t="s">
        <v>151</v>
      </c>
      <c r="E5" s="181" t="s">
        <v>430</v>
      </c>
      <c r="F5" s="182" t="s">
        <v>407</v>
      </c>
      <c r="G5" s="179" t="str">
        <f aca="false">CONCATENATE("(",B3," Topics",")"," ",D3)</f>
        <v>(Day 2 Topics) CSE 7315c</v>
      </c>
      <c r="H5" s="179"/>
      <c r="I5" s="179" t="s">
        <v>66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43162</v>
      </c>
      <c r="D6" s="181" t="s">
        <v>151</v>
      </c>
      <c r="E6" s="181" t="s">
        <v>430</v>
      </c>
      <c r="F6" s="182" t="s">
        <v>407</v>
      </c>
      <c r="G6" s="179" t="str">
        <f aca="false">CONCATENATE("(",B4," Topics",")"," ",D4)</f>
        <v>(Day 3 Topics) CSE 7315c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43163</v>
      </c>
      <c r="D7" s="181" t="s">
        <v>151</v>
      </c>
      <c r="E7" s="181" t="s">
        <v>430</v>
      </c>
      <c r="F7" s="182" t="s">
        <v>407</v>
      </c>
      <c r="G7" s="179" t="str">
        <f aca="false">CONCATENATE("(",B5," Topics",")"," ",D5)</f>
        <v>(Day 4 Topics) CSE 7315c</v>
      </c>
      <c r="H7" s="179"/>
      <c r="I7" s="179" t="s">
        <v>604</v>
      </c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43169</v>
      </c>
      <c r="D8" s="186" t="s">
        <v>502</v>
      </c>
      <c r="E8" s="186" t="s">
        <v>503</v>
      </c>
      <c r="F8" s="181" t="s">
        <v>287</v>
      </c>
      <c r="G8" s="179" t="str">
        <f aca="false">CONCATENATE("(",B6," Topics",")"," ",D6)</f>
        <v>(Day 5 Topics) CSE 7315c</v>
      </c>
      <c r="H8" s="183"/>
      <c r="I8" s="179" t="s">
        <v>66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43170</v>
      </c>
      <c r="D9" s="186" t="s">
        <v>502</v>
      </c>
      <c r="E9" s="186" t="s">
        <v>503</v>
      </c>
      <c r="F9" s="182" t="s">
        <v>287</v>
      </c>
      <c r="G9" s="179" t="str">
        <f aca="false">CONCATENATE("(",B7," Topics",")"," ",D7)</f>
        <v>(Day 6 Topics) CSE 7315c</v>
      </c>
      <c r="H9" s="183"/>
      <c r="I9" s="179"/>
    </row>
    <row r="10" customFormat="false" ht="15" hidden="false" customHeight="false" outlineLevel="0" collapsed="false">
      <c r="A10" s="188" t="s">
        <v>653</v>
      </c>
      <c r="B10" s="188"/>
      <c r="C10" s="188"/>
      <c r="D10" s="188"/>
      <c r="E10" s="188"/>
      <c r="F10" s="188"/>
      <c r="G10" s="188"/>
      <c r="H10" s="188"/>
      <c r="I10" s="188"/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C8+14</f>
        <v>43183</v>
      </c>
      <c r="D11" s="186" t="s">
        <v>63</v>
      </c>
      <c r="E11" s="189" t="s">
        <v>502</v>
      </c>
      <c r="F11" s="182" t="s">
        <v>287</v>
      </c>
      <c r="G11" s="179"/>
      <c r="H11" s="179" t="s">
        <v>592</v>
      </c>
      <c r="I11" s="179" t="s">
        <v>593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C9+14</f>
        <v>43184</v>
      </c>
      <c r="D12" s="181" t="s">
        <v>51</v>
      </c>
      <c r="E12" s="181" t="s">
        <v>52</v>
      </c>
      <c r="F12" s="182" t="s">
        <v>19</v>
      </c>
      <c r="G12" s="179"/>
      <c r="H12" s="179" t="s">
        <v>66</v>
      </c>
      <c r="I12" s="179" t="s">
        <v>559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43190</v>
      </c>
      <c r="D13" s="181" t="s">
        <v>51</v>
      </c>
      <c r="E13" s="181" t="s">
        <v>52</v>
      </c>
      <c r="F13" s="182" t="s">
        <v>19</v>
      </c>
      <c r="G13" s="179"/>
      <c r="H13" s="183"/>
      <c r="I13" s="179" t="s">
        <v>507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43191</v>
      </c>
      <c r="D14" s="181" t="s">
        <v>51</v>
      </c>
      <c r="E14" s="181" t="s">
        <v>52</v>
      </c>
      <c r="F14" s="182" t="s">
        <v>19</v>
      </c>
      <c r="G14" s="179" t="str">
        <f aca="false">CONCATENATE("(",B12," Topics",")"," ",D12)</f>
        <v>(Day 10 Topics) CSE 7302c</v>
      </c>
      <c r="H14" s="183"/>
      <c r="I14" s="179" t="s">
        <v>509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43197</v>
      </c>
      <c r="D15" s="181" t="s">
        <v>51</v>
      </c>
      <c r="E15" s="181" t="s">
        <v>52</v>
      </c>
      <c r="F15" s="182" t="s">
        <v>19</v>
      </c>
      <c r="G15" s="179" t="str">
        <f aca="false">CONCATENATE("(",B13," Topics",")"," ",D13)</f>
        <v>(Day 11 Topics) CSE 7302c</v>
      </c>
      <c r="H15" s="179" t="s">
        <v>66</v>
      </c>
      <c r="I15" s="179" t="s">
        <v>560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43198</v>
      </c>
      <c r="D16" s="181" t="s">
        <v>51</v>
      </c>
      <c r="E16" s="181" t="s">
        <v>52</v>
      </c>
      <c r="F16" s="182" t="s">
        <v>19</v>
      </c>
      <c r="G16" s="179" t="str">
        <f aca="false">CONCATENATE("(",B14," Topics",")"," ",D14)</f>
        <v>(Day 12 Topics) CSE 7302c</v>
      </c>
      <c r="H16" s="179" t="s">
        <v>66</v>
      </c>
      <c r="I16" s="179" t="s">
        <v>183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43204</v>
      </c>
      <c r="D17" s="181" t="s">
        <v>101</v>
      </c>
      <c r="E17" s="181" t="s">
        <v>294</v>
      </c>
      <c r="F17" s="182" t="s">
        <v>635</v>
      </c>
      <c r="G17" s="179" t="str">
        <f aca="false">CONCATENATE("(",B15," Topics",")"," ",D15)</f>
        <v>(Day 13 Topics) CSE 7302c</v>
      </c>
      <c r="H17" s="183"/>
      <c r="I17" s="179" t="s">
        <v>511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43205</v>
      </c>
      <c r="D18" s="186" t="s">
        <v>63</v>
      </c>
      <c r="E18" s="189" t="s">
        <v>51</v>
      </c>
      <c r="F18" s="182" t="s">
        <v>287</v>
      </c>
      <c r="G18" s="183"/>
      <c r="H18" s="179" t="s">
        <v>515</v>
      </c>
      <c r="I18" s="179" t="s">
        <v>595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43211</v>
      </c>
      <c r="D19" s="181" t="s">
        <v>101</v>
      </c>
      <c r="E19" s="181" t="s">
        <v>294</v>
      </c>
      <c r="F19" s="182" t="s">
        <v>635</v>
      </c>
      <c r="G19" s="179" t="str">
        <f aca="false">CONCATENATE("(",B16," Topics",")"," ",D16)</f>
        <v>(Day 14 Topics) CSE 7302c</v>
      </c>
      <c r="H19" s="183"/>
      <c r="I19" s="179" t="s">
        <v>594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43212</v>
      </c>
      <c r="D20" s="181" t="s">
        <v>101</v>
      </c>
      <c r="E20" s="181" t="s">
        <v>294</v>
      </c>
      <c r="F20" s="182" t="s">
        <v>348</v>
      </c>
      <c r="G20" s="179" t="str">
        <f aca="false">CONCATENATE("(",B17," Topics",")"," ",D17)</f>
        <v>(Day 15 Topics) CSE 7305c</v>
      </c>
      <c r="H20" s="179" t="s">
        <v>66</v>
      </c>
      <c r="I20" s="179" t="s">
        <v>299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43218</v>
      </c>
      <c r="D21" s="181" t="s">
        <v>366</v>
      </c>
      <c r="E21" s="181" t="s">
        <v>390</v>
      </c>
      <c r="F21" s="181" t="s">
        <v>620</v>
      </c>
      <c r="G21" s="179" t="str">
        <f aca="false">CONCATENATE("(",B19," Topics",")"," ",D19)</f>
        <v>(Day 17 Topics) CSE 7305c</v>
      </c>
      <c r="H21" s="179"/>
      <c r="I21" s="179"/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43219</v>
      </c>
      <c r="D22" s="186" t="s">
        <v>63</v>
      </c>
      <c r="E22" s="189" t="s">
        <v>366</v>
      </c>
      <c r="F22" s="182" t="s">
        <v>287</v>
      </c>
      <c r="G22" s="179" t="str">
        <f aca="false">CONCATENATE("(",B20," Topics",")"," ",D20)</f>
        <v>(Day 18 Topics) CSE 7305c</v>
      </c>
      <c r="H22" s="179"/>
      <c r="I22" s="179"/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43225</v>
      </c>
      <c r="D23" s="181" t="s">
        <v>101</v>
      </c>
      <c r="E23" s="181" t="s">
        <v>294</v>
      </c>
      <c r="F23" s="182" t="s">
        <v>481</v>
      </c>
      <c r="G23" s="179" t="str">
        <f aca="false">CONCATENATE("(",B21," Topics",")"," ",D21)</f>
        <v>(Day 19 Topics) CSE 7120c</v>
      </c>
      <c r="H23" s="183"/>
      <c r="I23" s="179" t="s">
        <v>564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43226</v>
      </c>
      <c r="D24" s="181" t="s">
        <v>101</v>
      </c>
      <c r="E24" s="181" t="s">
        <v>294</v>
      </c>
      <c r="F24" s="182" t="s">
        <v>481</v>
      </c>
      <c r="G24" s="179"/>
      <c r="H24" s="183"/>
      <c r="I24" s="195" t="s">
        <v>605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43232</v>
      </c>
      <c r="D25" s="186" t="s">
        <v>63</v>
      </c>
      <c r="E25" s="189" t="s">
        <v>101</v>
      </c>
      <c r="F25" s="182" t="s">
        <v>287</v>
      </c>
      <c r="G25" s="179"/>
      <c r="H25" s="179" t="s">
        <v>598</v>
      </c>
      <c r="I25" s="179" t="s">
        <v>563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43233</v>
      </c>
      <c r="D26" s="181" t="s">
        <v>453</v>
      </c>
      <c r="E26" s="181" t="s">
        <v>454</v>
      </c>
      <c r="F26" s="182" t="s">
        <v>348</v>
      </c>
      <c r="G26" s="179" t="str">
        <f aca="false">CONCATENATE("(",B23," Topics",")"," ",D23)</f>
        <v>(Day 21 Topics) CSE 7305c</v>
      </c>
      <c r="H26" s="179" t="s">
        <v>66</v>
      </c>
      <c r="I26" s="195" t="s">
        <v>523</v>
      </c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43239</v>
      </c>
      <c r="D27" s="186" t="s">
        <v>567</v>
      </c>
      <c r="E27" s="189" t="s">
        <v>568</v>
      </c>
      <c r="F27" s="182" t="s">
        <v>287</v>
      </c>
      <c r="G27" s="179" t="s">
        <v>66</v>
      </c>
      <c r="H27" s="179"/>
      <c r="I27" s="179"/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43240</v>
      </c>
      <c r="D28" s="186" t="s">
        <v>567</v>
      </c>
      <c r="E28" s="189" t="s">
        <v>568</v>
      </c>
      <c r="F28" s="182" t="s">
        <v>585</v>
      </c>
      <c r="G28" s="179"/>
      <c r="H28" s="179"/>
      <c r="I28" s="179"/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43246</v>
      </c>
      <c r="D29" s="181" t="s">
        <v>517</v>
      </c>
      <c r="E29" s="181" t="s">
        <v>518</v>
      </c>
      <c r="F29" s="182" t="s">
        <v>348</v>
      </c>
      <c r="G29" s="179" t="str">
        <f aca="false">CONCATENATE("(",B24," Topics",")"," ",D24)</f>
        <v>(Day 22 Topics) CSE 7305c</v>
      </c>
      <c r="H29" s="179" t="s">
        <v>66</v>
      </c>
      <c r="I29" s="179" t="s">
        <v>519</v>
      </c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43247</v>
      </c>
      <c r="D30" s="181" t="s">
        <v>517</v>
      </c>
      <c r="E30" s="181" t="s">
        <v>518</v>
      </c>
      <c r="F30" s="182" t="s">
        <v>348</v>
      </c>
      <c r="G30" s="179" t="str">
        <f aca="false">CONCATENATE("(",B26," Topics",")"," ",D26)</f>
        <v>(Day 24 Topics) CSE 7321c</v>
      </c>
      <c r="H30" s="179" t="s">
        <v>66</v>
      </c>
      <c r="I30" s="179" t="s">
        <v>548</v>
      </c>
    </row>
    <row r="31" customFormat="false" ht="15" hidden="false" customHeight="false" outlineLevel="0" collapsed="false">
      <c r="A31" s="179" t="s">
        <v>9</v>
      </c>
      <c r="B31" s="179" t="s">
        <v>94</v>
      </c>
      <c r="C31" s="180" t="n">
        <f aca="false">C29+7</f>
        <v>43253</v>
      </c>
      <c r="D31" s="181" t="s">
        <v>453</v>
      </c>
      <c r="E31" s="181" t="s">
        <v>454</v>
      </c>
      <c r="F31" s="182" t="s">
        <v>526</v>
      </c>
      <c r="G31" s="179" t="str">
        <f aca="false">CONCATENATE("(",B29," Topics",")"," ",D29)</f>
        <v>(Day 27 Topics) CSE 7124c</v>
      </c>
      <c r="H31" s="179" t="s">
        <v>66</v>
      </c>
      <c r="I31" s="179" t="s">
        <v>418</v>
      </c>
    </row>
    <row r="32" customFormat="false" ht="15" hidden="false" customHeight="false" outlineLevel="0" collapsed="false">
      <c r="A32" s="179" t="s">
        <v>15</v>
      </c>
      <c r="B32" s="179" t="s">
        <v>97</v>
      </c>
      <c r="C32" s="180" t="n">
        <f aca="false">C30+7</f>
        <v>43254</v>
      </c>
      <c r="D32" s="181" t="s">
        <v>453</v>
      </c>
      <c r="E32" s="181" t="s">
        <v>454</v>
      </c>
      <c r="F32" s="182" t="s">
        <v>526</v>
      </c>
      <c r="G32" s="179" t="str">
        <f aca="false">CONCATENATE("(",B30," Topics",")"," ",D30)</f>
        <v>(Day 28 Topics) CSE 7124c</v>
      </c>
      <c r="H32" s="183"/>
      <c r="I32" s="179" t="s">
        <v>524</v>
      </c>
    </row>
    <row r="33" customFormat="false" ht="15" hidden="false" customHeight="false" outlineLevel="0" collapsed="false">
      <c r="A33" s="179" t="s">
        <v>9</v>
      </c>
      <c r="B33" s="179" t="s">
        <v>100</v>
      </c>
      <c r="C33" s="180" t="n">
        <f aca="false">C31+7</f>
        <v>43260</v>
      </c>
      <c r="D33" s="181" t="s">
        <v>453</v>
      </c>
      <c r="E33" s="181" t="s">
        <v>454</v>
      </c>
      <c r="F33" s="182" t="s">
        <v>348</v>
      </c>
      <c r="G33" s="179" t="str">
        <f aca="false">CONCATENATE("(",B31," Topics",")"," ",D31)</f>
        <v>(Day 29 Topics) CSE 7321c</v>
      </c>
      <c r="H33" s="179" t="s">
        <v>66</v>
      </c>
      <c r="I33" s="179" t="s">
        <v>601</v>
      </c>
    </row>
    <row r="34" customFormat="false" ht="15" hidden="false" customHeight="false" outlineLevel="0" collapsed="false">
      <c r="A34" s="179" t="s">
        <v>15</v>
      </c>
      <c r="B34" s="179" t="s">
        <v>105</v>
      </c>
      <c r="C34" s="180" t="n">
        <f aca="false">C32+7</f>
        <v>43261</v>
      </c>
      <c r="D34" s="181" t="s">
        <v>453</v>
      </c>
      <c r="E34" s="181" t="s">
        <v>454</v>
      </c>
      <c r="F34" s="182" t="s">
        <v>348</v>
      </c>
      <c r="G34" s="179" t="str">
        <f aca="false">CONCATENATE("(",B32," Topics",")"," ",D32)</f>
        <v>(Day 30 Topics) CSE 7321c</v>
      </c>
      <c r="H34" s="179" t="s">
        <v>66</v>
      </c>
      <c r="I34" s="179" t="s">
        <v>428</v>
      </c>
    </row>
    <row r="35" customFormat="false" ht="15" hidden="false" customHeight="false" outlineLevel="0" collapsed="false">
      <c r="A35" s="188" t="s">
        <v>657</v>
      </c>
      <c r="B35" s="188"/>
      <c r="C35" s="188"/>
      <c r="D35" s="188"/>
      <c r="E35" s="188"/>
      <c r="F35" s="188"/>
      <c r="G35" s="188"/>
      <c r="H35" s="188"/>
      <c r="I35" s="188"/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C33+14</f>
        <v>43274</v>
      </c>
      <c r="D36" s="181" t="s">
        <v>453</v>
      </c>
      <c r="E36" s="181" t="s">
        <v>454</v>
      </c>
      <c r="F36" s="182" t="s">
        <v>348</v>
      </c>
      <c r="G36" s="179" t="str">
        <f aca="false">CONCATENATE("(",B33," Topics",")"," ",D33)</f>
        <v>(Day 31 Topics) CSE 7321c</v>
      </c>
      <c r="H36" s="179" t="s">
        <v>66</v>
      </c>
      <c r="I36" s="179" t="s">
        <v>571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C34+14</f>
        <v>43275</v>
      </c>
      <c r="D37" s="186" t="s">
        <v>63</v>
      </c>
      <c r="E37" s="189" t="s">
        <v>453</v>
      </c>
      <c r="F37" s="182" t="s">
        <v>287</v>
      </c>
      <c r="G37" s="179"/>
      <c r="H37" s="179" t="s">
        <v>489</v>
      </c>
      <c r="I37" s="179" t="s">
        <v>602</v>
      </c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43281</v>
      </c>
      <c r="D38" s="181" t="s">
        <v>442</v>
      </c>
      <c r="E38" s="181" t="s">
        <v>656</v>
      </c>
      <c r="F38" s="182" t="s">
        <v>658</v>
      </c>
      <c r="G38" s="179" t="str">
        <f aca="false">CONCATENATE("(",B34," Topics",")"," ",D34)</f>
        <v>(Day 32 Topics) CSE 7321c</v>
      </c>
      <c r="H38" s="179"/>
      <c r="I38" s="179" t="s">
        <v>66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43282</v>
      </c>
      <c r="D39" s="181" t="s">
        <v>442</v>
      </c>
      <c r="E39" s="181" t="s">
        <v>656</v>
      </c>
      <c r="F39" s="182" t="s">
        <v>658</v>
      </c>
      <c r="G39" s="179" t="str">
        <f aca="false">CONCATENATE("(",B36," Topics",")"," ",D36)</f>
        <v>(Day 33 Topics) CSE 7321c</v>
      </c>
      <c r="H39" s="183"/>
      <c r="I39" s="183"/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43288</v>
      </c>
      <c r="D40" s="181" t="s">
        <v>442</v>
      </c>
      <c r="E40" s="181" t="s">
        <v>656</v>
      </c>
      <c r="F40" s="182" t="s">
        <v>287</v>
      </c>
      <c r="G40" s="179" t="str">
        <f aca="false">CONCATENATE("(",B38," Topics",")"," ",D38)</f>
        <v>(Day 35 Topics) CSE 7322c</v>
      </c>
      <c r="H40" s="183"/>
      <c r="I40" s="179" t="s">
        <v>66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43289</v>
      </c>
      <c r="D41" s="181" t="s">
        <v>442</v>
      </c>
      <c r="E41" s="181" t="s">
        <v>656</v>
      </c>
      <c r="F41" s="182" t="s">
        <v>287</v>
      </c>
      <c r="G41" s="179" t="str">
        <f aca="false">CONCATENATE("(",B39," Topics",")"," ",D39)</f>
        <v>(Day 36 Topics) CSE 7322c</v>
      </c>
      <c r="H41" s="183"/>
      <c r="I41" s="179" t="s">
        <v>66</v>
      </c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43295</v>
      </c>
      <c r="D42" s="181" t="s">
        <v>442</v>
      </c>
      <c r="E42" s="181" t="s">
        <v>656</v>
      </c>
      <c r="F42" s="182" t="s">
        <v>287</v>
      </c>
      <c r="G42" s="179" t="str">
        <f aca="false">CONCATENATE("(",B40," Topics",")"," ",D40)</f>
        <v>(Day 37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43296</v>
      </c>
      <c r="D43" s="181" t="s">
        <v>442</v>
      </c>
      <c r="E43" s="181" t="s">
        <v>656</v>
      </c>
      <c r="F43" s="182" t="s">
        <v>287</v>
      </c>
      <c r="G43" s="179" t="str">
        <f aca="false">CONCATENATE("(",B41," Topics",")"," ",D41)</f>
        <v>(Day 38 Topics) CSE 7322c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43302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79" t="s">
        <v>66</v>
      </c>
      <c r="I44" s="179" t="s">
        <v>66</v>
      </c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43303</v>
      </c>
      <c r="D45" s="181" t="s">
        <v>445</v>
      </c>
      <c r="E45" s="181" t="s">
        <v>446</v>
      </c>
      <c r="F45" s="182" t="s">
        <v>287</v>
      </c>
      <c r="G45" s="179" t="str">
        <f aca="false">CONCATENATE("(",B43," Topics",")"," ",D43)</f>
        <v>(Day 40 Topics) CSE 7322c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43309</v>
      </c>
      <c r="D46" s="181" t="s">
        <v>445</v>
      </c>
      <c r="E46" s="181" t="s">
        <v>446</v>
      </c>
      <c r="F46" s="182" t="s">
        <v>287</v>
      </c>
      <c r="G46" s="179"/>
      <c r="H46" s="179" t="s">
        <v>66</v>
      </c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43310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43316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43317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79" t="s">
        <v>66</v>
      </c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43323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  <row r="51" customFormat="false" ht="15" hidden="false" customHeight="false" outlineLevel="0" collapsed="false">
      <c r="A51" s="179" t="s">
        <v>15</v>
      </c>
      <c r="B51" s="179" t="s">
        <v>499</v>
      </c>
      <c r="C51" s="180" t="n">
        <f aca="false">C49+7</f>
        <v>43324</v>
      </c>
      <c r="D51" s="181" t="s">
        <v>142</v>
      </c>
      <c r="E51" s="189" t="s">
        <v>540</v>
      </c>
      <c r="F51" s="182" t="s">
        <v>287</v>
      </c>
      <c r="G51" s="183"/>
      <c r="H51" s="183"/>
      <c r="I51" s="183"/>
    </row>
  </sheetData>
  <autoFilter ref="A1:I51"/>
  <mergeCells count="2">
    <mergeCell ref="A10:I10"/>
    <mergeCell ref="A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75" width="13"/>
    <col collapsed="false" customWidth="true" hidden="false" outlineLevel="0" max="2" min="2" style="175" width="8.43"/>
    <col collapsed="false" customWidth="true" hidden="false" outlineLevel="0" max="3" min="3" style="175" width="9"/>
    <col collapsed="false" customWidth="true" hidden="false" outlineLevel="0" max="4" min="4" style="175" width="11.57"/>
    <col collapsed="false" customWidth="true" hidden="false" outlineLevel="0" max="5" min="5" style="175" width="56"/>
    <col collapsed="false" customWidth="true" hidden="false" outlineLevel="0" max="6" min="6" style="175" width="22.71"/>
    <col collapsed="false" customWidth="true" hidden="false" outlineLevel="0" max="7" min="7" style="175" width="20.43"/>
    <col collapsed="false" customWidth="true" hidden="false" outlineLevel="0" max="8" min="8" style="175" width="9.28"/>
    <col collapsed="false" customWidth="true" hidden="false" outlineLevel="0" max="9" min="9" style="175" width="64.86"/>
    <col collapsed="false" customWidth="true" hidden="false" outlineLevel="0" max="1025" min="10" style="175" width="9.14"/>
  </cols>
  <sheetData>
    <row r="1" customFormat="false" ht="13.8" hidden="false" customHeight="false" outlineLevel="0" collapsed="false">
      <c r="A1" s="176" t="s">
        <v>0</v>
      </c>
      <c r="B1" s="176" t="s">
        <v>1</v>
      </c>
      <c r="C1" s="176" t="s">
        <v>2</v>
      </c>
      <c r="D1" s="3" t="s">
        <v>3</v>
      </c>
      <c r="E1" s="3" t="s">
        <v>4</v>
      </c>
      <c r="F1" s="177" t="s">
        <v>5</v>
      </c>
      <c r="G1" s="177" t="s">
        <v>500</v>
      </c>
      <c r="H1" s="177" t="s">
        <v>501</v>
      </c>
      <c r="I1" s="177" t="s">
        <v>145</v>
      </c>
    </row>
    <row r="2" customFormat="false" ht="15" hidden="false" customHeight="false" outlineLevel="0" collapsed="false">
      <c r="A2" s="179" t="s">
        <v>9</v>
      </c>
      <c r="B2" s="179" t="s">
        <v>10</v>
      </c>
      <c r="C2" s="180" t="n">
        <v>43148</v>
      </c>
      <c r="D2" s="186" t="s">
        <v>502</v>
      </c>
      <c r="E2" s="186" t="s">
        <v>503</v>
      </c>
      <c r="F2" s="181" t="s">
        <v>287</v>
      </c>
      <c r="G2" s="183"/>
      <c r="H2" s="179" t="s">
        <v>66</v>
      </c>
      <c r="I2" s="179" t="s">
        <v>588</v>
      </c>
    </row>
    <row r="3" customFormat="false" ht="15" hidden="false" customHeight="false" outlineLevel="0" collapsed="false">
      <c r="A3" s="179" t="s">
        <v>15</v>
      </c>
      <c r="B3" s="179" t="s">
        <v>16</v>
      </c>
      <c r="C3" s="180" t="n">
        <f aca="false">C2+1</f>
        <v>43149</v>
      </c>
      <c r="D3" s="186" t="s">
        <v>502</v>
      </c>
      <c r="E3" s="186" t="s">
        <v>503</v>
      </c>
      <c r="F3" s="181" t="s">
        <v>287</v>
      </c>
      <c r="G3" s="183"/>
      <c r="H3" s="179"/>
      <c r="I3" s="179" t="s">
        <v>504</v>
      </c>
    </row>
    <row r="4" customFormat="false" ht="15" hidden="false" customHeight="false" outlineLevel="0" collapsed="false">
      <c r="A4" s="179" t="s">
        <v>9</v>
      </c>
      <c r="B4" s="179" t="s">
        <v>20</v>
      </c>
      <c r="C4" s="180" t="n">
        <f aca="false">C2+7</f>
        <v>43155</v>
      </c>
      <c r="D4" s="181" t="s">
        <v>151</v>
      </c>
      <c r="E4" s="181" t="s">
        <v>430</v>
      </c>
      <c r="F4" s="182" t="s">
        <v>19</v>
      </c>
      <c r="G4" s="179" t="str">
        <f aca="false">CONCATENATE("(",B2," Topics",")"," ",D2)</f>
        <v>(Day 1 Topics) CSE 7212c</v>
      </c>
      <c r="H4" s="179"/>
      <c r="I4" s="179" t="s">
        <v>66</v>
      </c>
    </row>
    <row r="5" customFormat="false" ht="15" hidden="false" customHeight="false" outlineLevel="0" collapsed="false">
      <c r="A5" s="179" t="s">
        <v>15</v>
      </c>
      <c r="B5" s="179" t="s">
        <v>22</v>
      </c>
      <c r="C5" s="180" t="n">
        <f aca="false">C3+7</f>
        <v>43156</v>
      </c>
      <c r="D5" s="181" t="s">
        <v>151</v>
      </c>
      <c r="E5" s="181" t="s">
        <v>430</v>
      </c>
      <c r="F5" s="182" t="s">
        <v>19</v>
      </c>
      <c r="G5" s="179" t="str">
        <f aca="false">CONCATENATE("(",B3," Topics",")"," ",D3)</f>
        <v>(Day 2 Topics) CSE 7212c</v>
      </c>
      <c r="H5" s="179"/>
      <c r="I5" s="179" t="s">
        <v>66</v>
      </c>
    </row>
    <row r="6" customFormat="false" ht="15" hidden="false" customHeight="false" outlineLevel="0" collapsed="false">
      <c r="A6" s="179" t="s">
        <v>9</v>
      </c>
      <c r="B6" s="179" t="s">
        <v>25</v>
      </c>
      <c r="C6" s="180" t="n">
        <f aca="false">C4+7</f>
        <v>43162</v>
      </c>
      <c r="D6" s="181" t="s">
        <v>151</v>
      </c>
      <c r="E6" s="181" t="s">
        <v>430</v>
      </c>
      <c r="F6" s="182" t="s">
        <v>19</v>
      </c>
      <c r="G6" s="179" t="str">
        <f aca="false">CONCATENATE("(",B4," Topics",")"," ",D4)</f>
        <v>(Day 3 Topics) CSE 7315c</v>
      </c>
      <c r="H6" s="179"/>
      <c r="I6" s="179"/>
    </row>
    <row r="7" customFormat="false" ht="15" hidden="false" customHeight="false" outlineLevel="0" collapsed="false">
      <c r="A7" s="179" t="s">
        <v>15</v>
      </c>
      <c r="B7" s="179" t="s">
        <v>27</v>
      </c>
      <c r="C7" s="180" t="n">
        <f aca="false">C5+7</f>
        <v>43163</v>
      </c>
      <c r="D7" s="181" t="s">
        <v>151</v>
      </c>
      <c r="E7" s="181" t="s">
        <v>430</v>
      </c>
      <c r="F7" s="182" t="s">
        <v>19</v>
      </c>
      <c r="G7" s="179" t="str">
        <f aca="false">CONCATENATE("(",B5," Topics",")"," ",D5)</f>
        <v>(Day 4 Topics) CSE 7315c</v>
      </c>
      <c r="H7" s="179"/>
      <c r="I7" s="179"/>
    </row>
    <row r="8" customFormat="false" ht="15" hidden="false" customHeight="false" outlineLevel="0" collapsed="false">
      <c r="A8" s="179" t="s">
        <v>9</v>
      </c>
      <c r="B8" s="179" t="s">
        <v>31</v>
      </c>
      <c r="C8" s="180" t="n">
        <f aca="false">C6+7</f>
        <v>43169</v>
      </c>
      <c r="D8" s="181" t="s">
        <v>151</v>
      </c>
      <c r="E8" s="181" t="s">
        <v>430</v>
      </c>
      <c r="F8" s="182" t="s">
        <v>19</v>
      </c>
      <c r="G8" s="179" t="str">
        <f aca="false">CONCATENATE("(",B6," Topics",")"," ",D6)</f>
        <v>(Day 5 Topics) CSE 7315c</v>
      </c>
      <c r="H8" s="183"/>
      <c r="I8" s="179" t="s">
        <v>604</v>
      </c>
    </row>
    <row r="9" customFormat="false" ht="15" hidden="false" customHeight="false" outlineLevel="0" collapsed="false">
      <c r="A9" s="179" t="s">
        <v>15</v>
      </c>
      <c r="B9" s="179" t="s">
        <v>33</v>
      </c>
      <c r="C9" s="180" t="n">
        <f aca="false">C7+7</f>
        <v>43170</v>
      </c>
      <c r="D9" s="186" t="s">
        <v>502</v>
      </c>
      <c r="E9" s="186" t="s">
        <v>503</v>
      </c>
      <c r="F9" s="182" t="s">
        <v>287</v>
      </c>
      <c r="G9" s="179" t="str">
        <f aca="false">CONCATENATE("(",B7," Topics",")"," ",D7)</f>
        <v>(Day 6 Topics) CSE 7315c</v>
      </c>
      <c r="H9" s="183"/>
      <c r="I9" s="179" t="s">
        <v>604</v>
      </c>
    </row>
    <row r="10" customFormat="false" ht="15" hidden="false" customHeight="false" outlineLevel="0" collapsed="false">
      <c r="A10" s="188" t="s">
        <v>653</v>
      </c>
      <c r="B10" s="188"/>
      <c r="C10" s="188"/>
      <c r="D10" s="188"/>
      <c r="E10" s="188"/>
      <c r="F10" s="188"/>
      <c r="G10" s="188"/>
      <c r="H10" s="188"/>
      <c r="I10" s="188"/>
    </row>
    <row r="11" customFormat="false" ht="15" hidden="false" customHeight="false" outlineLevel="0" collapsed="false">
      <c r="A11" s="179" t="s">
        <v>9</v>
      </c>
      <c r="B11" s="179" t="s">
        <v>35</v>
      </c>
      <c r="C11" s="180" t="n">
        <f aca="false">C8+14</f>
        <v>43183</v>
      </c>
      <c r="D11" s="186" t="s">
        <v>63</v>
      </c>
      <c r="E11" s="189" t="s">
        <v>502</v>
      </c>
      <c r="F11" s="182" t="s">
        <v>287</v>
      </c>
      <c r="G11" s="179" t="s">
        <v>66</v>
      </c>
      <c r="H11" s="179" t="s">
        <v>592</v>
      </c>
      <c r="I11" s="179" t="s">
        <v>593</v>
      </c>
    </row>
    <row r="12" customFormat="false" ht="15" hidden="false" customHeight="false" outlineLevel="0" collapsed="false">
      <c r="A12" s="179" t="s">
        <v>15</v>
      </c>
      <c r="B12" s="179" t="s">
        <v>39</v>
      </c>
      <c r="C12" s="180" t="n">
        <f aca="false">C9+14</f>
        <v>43184</v>
      </c>
      <c r="D12" s="181" t="s">
        <v>51</v>
      </c>
      <c r="E12" s="181" t="s">
        <v>52</v>
      </c>
      <c r="F12" s="182" t="s">
        <v>407</v>
      </c>
      <c r="G12" s="179" t="s">
        <v>66</v>
      </c>
      <c r="H12" s="179" t="s">
        <v>66</v>
      </c>
      <c r="I12" s="179" t="s">
        <v>659</v>
      </c>
    </row>
    <row r="13" customFormat="false" ht="15" hidden="false" customHeight="false" outlineLevel="0" collapsed="false">
      <c r="A13" s="179" t="s">
        <v>9</v>
      </c>
      <c r="B13" s="179" t="s">
        <v>41</v>
      </c>
      <c r="C13" s="180" t="n">
        <f aca="false">C11+7</f>
        <v>43190</v>
      </c>
      <c r="D13" s="181" t="s">
        <v>101</v>
      </c>
      <c r="E13" s="181" t="s">
        <v>294</v>
      </c>
      <c r="F13" s="182" t="s">
        <v>289</v>
      </c>
      <c r="G13" s="179"/>
      <c r="H13" s="183"/>
      <c r="I13" s="179" t="s">
        <v>511</v>
      </c>
    </row>
    <row r="14" customFormat="false" ht="15" hidden="false" customHeight="false" outlineLevel="0" collapsed="false">
      <c r="A14" s="179" t="s">
        <v>15</v>
      </c>
      <c r="B14" s="179" t="s">
        <v>43</v>
      </c>
      <c r="C14" s="180" t="n">
        <f aca="false">C12+7</f>
        <v>43191</v>
      </c>
      <c r="D14" s="181" t="s">
        <v>51</v>
      </c>
      <c r="E14" s="181" t="s">
        <v>52</v>
      </c>
      <c r="F14" s="182" t="s">
        <v>407</v>
      </c>
      <c r="G14" s="179" t="str">
        <f aca="false">CONCATENATE("(",B12," Topics",")"," ",D12)</f>
        <v>(Day 10 Topics) CSE 7302c</v>
      </c>
      <c r="H14" s="183"/>
      <c r="I14" s="179" t="s">
        <v>507</v>
      </c>
    </row>
    <row r="15" customFormat="false" ht="15" hidden="false" customHeight="false" outlineLevel="0" collapsed="false">
      <c r="A15" s="179" t="s">
        <v>9</v>
      </c>
      <c r="B15" s="179" t="s">
        <v>48</v>
      </c>
      <c r="C15" s="180" t="n">
        <f aca="false">C13+7</f>
        <v>43197</v>
      </c>
      <c r="D15" s="181" t="s">
        <v>51</v>
      </c>
      <c r="E15" s="181" t="s">
        <v>52</v>
      </c>
      <c r="F15" s="182" t="s">
        <v>407</v>
      </c>
      <c r="G15" s="179" t="str">
        <f aca="false">CONCATENATE("(",B13," Topics",")"," ",D13)</f>
        <v>(Day 11 Topics) CSE 7305c</v>
      </c>
      <c r="H15" s="183"/>
      <c r="I15" s="179" t="s">
        <v>660</v>
      </c>
    </row>
    <row r="16" customFormat="false" ht="15" hidden="false" customHeight="false" outlineLevel="0" collapsed="false">
      <c r="A16" s="179" t="s">
        <v>15</v>
      </c>
      <c r="B16" s="179" t="s">
        <v>50</v>
      </c>
      <c r="C16" s="180" t="n">
        <f aca="false">C14+7</f>
        <v>43198</v>
      </c>
      <c r="D16" s="181" t="s">
        <v>51</v>
      </c>
      <c r="E16" s="181" t="s">
        <v>52</v>
      </c>
      <c r="F16" s="182" t="s">
        <v>407</v>
      </c>
      <c r="G16" s="179" t="str">
        <f aca="false">CONCATENATE("(",B14," Topics",")"," ",D14)</f>
        <v>(Day 12 Topics) CSE 7302c</v>
      </c>
      <c r="H16" s="179" t="s">
        <v>66</v>
      </c>
      <c r="I16" s="179" t="s">
        <v>661</v>
      </c>
    </row>
    <row r="17" customFormat="false" ht="15" hidden="false" customHeight="false" outlineLevel="0" collapsed="false">
      <c r="A17" s="179" t="s">
        <v>9</v>
      </c>
      <c r="B17" s="179" t="s">
        <v>55</v>
      </c>
      <c r="C17" s="180" t="n">
        <f aca="false">C15+7</f>
        <v>43204</v>
      </c>
      <c r="D17" s="181" t="s">
        <v>101</v>
      </c>
      <c r="E17" s="181" t="s">
        <v>294</v>
      </c>
      <c r="F17" s="182" t="s">
        <v>289</v>
      </c>
      <c r="G17" s="179" t="str">
        <f aca="false">CONCATENATE("(",B15," Topics",")"," ",D15)</f>
        <v>(Day 13 Topics) CSE 7302c</v>
      </c>
      <c r="H17" s="183"/>
      <c r="I17" s="179" t="s">
        <v>594</v>
      </c>
    </row>
    <row r="18" customFormat="false" ht="15" hidden="false" customHeight="false" outlineLevel="0" collapsed="false">
      <c r="A18" s="179" t="s">
        <v>15</v>
      </c>
      <c r="B18" s="179" t="s">
        <v>57</v>
      </c>
      <c r="C18" s="180" t="n">
        <f aca="false">C16+7</f>
        <v>43205</v>
      </c>
      <c r="D18" s="181" t="s">
        <v>101</v>
      </c>
      <c r="E18" s="181" t="s">
        <v>294</v>
      </c>
      <c r="F18" s="182" t="s">
        <v>289</v>
      </c>
      <c r="G18" s="179" t="str">
        <f aca="false">CONCATENATE("(",B16," Topics",")"," ",D16)</f>
        <v>(Day 14 Topics) CSE 7302c</v>
      </c>
      <c r="H18" s="179" t="s">
        <v>66</v>
      </c>
      <c r="I18" s="179" t="s">
        <v>299</v>
      </c>
    </row>
    <row r="19" customFormat="false" ht="15" hidden="false" customHeight="false" outlineLevel="0" collapsed="false">
      <c r="A19" s="179" t="s">
        <v>9</v>
      </c>
      <c r="B19" s="179" t="s">
        <v>60</v>
      </c>
      <c r="C19" s="180" t="n">
        <f aca="false">C17+7</f>
        <v>43211</v>
      </c>
      <c r="D19" s="186" t="s">
        <v>63</v>
      </c>
      <c r="E19" s="189" t="s">
        <v>51</v>
      </c>
      <c r="F19" s="182" t="s">
        <v>287</v>
      </c>
      <c r="G19" s="179" t="s">
        <v>66</v>
      </c>
      <c r="H19" s="179" t="s">
        <v>515</v>
      </c>
      <c r="I19" s="179" t="s">
        <v>595</v>
      </c>
    </row>
    <row r="20" customFormat="false" ht="15" hidden="false" customHeight="false" outlineLevel="0" collapsed="false">
      <c r="A20" s="179" t="s">
        <v>15</v>
      </c>
      <c r="B20" s="179" t="s">
        <v>62</v>
      </c>
      <c r="C20" s="180" t="n">
        <f aca="false">C18+7</f>
        <v>43212</v>
      </c>
      <c r="D20" s="181" t="s">
        <v>101</v>
      </c>
      <c r="E20" s="181" t="s">
        <v>294</v>
      </c>
      <c r="F20" s="182" t="s">
        <v>289</v>
      </c>
      <c r="G20" s="179" t="str">
        <f aca="false">CONCATENATE("(",B17," Topics",")"," ",D17)</f>
        <v>(Day 15 Topics) CSE 7305c</v>
      </c>
      <c r="H20" s="183"/>
      <c r="I20" s="179" t="s">
        <v>564</v>
      </c>
    </row>
    <row r="21" customFormat="false" ht="15" hidden="false" customHeight="false" outlineLevel="0" collapsed="false">
      <c r="A21" s="179" t="s">
        <v>9</v>
      </c>
      <c r="B21" s="179" t="s">
        <v>65</v>
      </c>
      <c r="C21" s="180" t="n">
        <f aca="false">C19+7</f>
        <v>43218</v>
      </c>
      <c r="D21" s="181" t="s">
        <v>51</v>
      </c>
      <c r="E21" s="181" t="s">
        <v>52</v>
      </c>
      <c r="F21" s="182" t="s">
        <v>407</v>
      </c>
      <c r="G21" s="179" t="str">
        <f aca="false">CONCATENATE("(",B18," Topics",")"," ",D18)</f>
        <v>(Day 16 Topics) CSE 7305c</v>
      </c>
      <c r="H21" s="179" t="s">
        <v>66</v>
      </c>
      <c r="I21" s="179" t="s">
        <v>630</v>
      </c>
    </row>
    <row r="22" customFormat="false" ht="15" hidden="false" customHeight="false" outlineLevel="0" collapsed="false">
      <c r="A22" s="179" t="s">
        <v>15</v>
      </c>
      <c r="B22" s="179" t="s">
        <v>67</v>
      </c>
      <c r="C22" s="180" t="n">
        <f aca="false">C20+7</f>
        <v>43219</v>
      </c>
      <c r="D22" s="181" t="s">
        <v>101</v>
      </c>
      <c r="E22" s="181" t="s">
        <v>294</v>
      </c>
      <c r="F22" s="182" t="s">
        <v>289</v>
      </c>
      <c r="G22" s="179" t="str">
        <f aca="false">CONCATENATE("(",B20," Topics",")"," ",D20)</f>
        <v>(Day 18 Topics) CSE 7305c</v>
      </c>
      <c r="H22" s="183"/>
      <c r="I22" s="195" t="s">
        <v>605</v>
      </c>
    </row>
    <row r="23" customFormat="false" ht="15" hidden="false" customHeight="false" outlineLevel="0" collapsed="false">
      <c r="A23" s="179" t="s">
        <v>9</v>
      </c>
      <c r="B23" s="179" t="s">
        <v>71</v>
      </c>
      <c r="C23" s="180" t="n">
        <f aca="false">C21+7</f>
        <v>43225</v>
      </c>
      <c r="D23" s="186" t="s">
        <v>63</v>
      </c>
      <c r="E23" s="189" t="s">
        <v>101</v>
      </c>
      <c r="F23" s="182" t="s">
        <v>287</v>
      </c>
      <c r="G23" s="179" t="s">
        <v>66</v>
      </c>
      <c r="H23" s="179" t="s">
        <v>598</v>
      </c>
      <c r="I23" s="179" t="s">
        <v>563</v>
      </c>
    </row>
    <row r="24" customFormat="false" ht="15" hidden="false" customHeight="false" outlineLevel="0" collapsed="false">
      <c r="A24" s="179" t="s">
        <v>15</v>
      </c>
      <c r="B24" s="179" t="s">
        <v>73</v>
      </c>
      <c r="C24" s="180" t="n">
        <f aca="false">C22+7</f>
        <v>43226</v>
      </c>
      <c r="D24" s="181" t="s">
        <v>453</v>
      </c>
      <c r="E24" s="181" t="s">
        <v>454</v>
      </c>
      <c r="F24" s="182" t="s">
        <v>155</v>
      </c>
      <c r="G24" s="179" t="str">
        <f aca="false">CONCATENATE("(",B21," Topics",")"," ",D21)</f>
        <v>(Day 19 Topics) CSE 7302c</v>
      </c>
      <c r="H24" s="179" t="s">
        <v>66</v>
      </c>
      <c r="I24" s="195" t="s">
        <v>523</v>
      </c>
    </row>
    <row r="25" customFormat="false" ht="15" hidden="false" customHeight="false" outlineLevel="0" collapsed="false">
      <c r="A25" s="179" t="s">
        <v>9</v>
      </c>
      <c r="B25" s="179" t="s">
        <v>76</v>
      </c>
      <c r="C25" s="180" t="n">
        <f aca="false">C23+7</f>
        <v>43232</v>
      </c>
      <c r="D25" s="181" t="s">
        <v>366</v>
      </c>
      <c r="E25" s="181" t="s">
        <v>390</v>
      </c>
      <c r="F25" s="181" t="s">
        <v>620</v>
      </c>
      <c r="G25" s="179" t="str">
        <f aca="false">CONCATENATE("(",B22," Topics",")"," ",D22)</f>
        <v>(Day 20 Topics) CSE 7305c</v>
      </c>
      <c r="H25" s="179" t="s">
        <v>66</v>
      </c>
      <c r="I25" s="179" t="s">
        <v>66</v>
      </c>
    </row>
    <row r="26" customFormat="false" ht="15" hidden="false" customHeight="false" outlineLevel="0" collapsed="false">
      <c r="A26" s="179" t="s">
        <v>15</v>
      </c>
      <c r="B26" s="179" t="s">
        <v>79</v>
      </c>
      <c r="C26" s="180" t="n">
        <f aca="false">C24+7</f>
        <v>43233</v>
      </c>
      <c r="D26" s="186" t="s">
        <v>63</v>
      </c>
      <c r="E26" s="189" t="s">
        <v>366</v>
      </c>
      <c r="F26" s="182" t="s">
        <v>287</v>
      </c>
      <c r="G26" s="179" t="str">
        <f aca="false">CONCATENATE("(",B24," Topics",")"," ",D24)</f>
        <v>(Day 22 Topics) CSE 7321c</v>
      </c>
      <c r="H26" s="179" t="s">
        <v>66</v>
      </c>
      <c r="I26" s="179" t="s">
        <v>66</v>
      </c>
    </row>
    <row r="27" customFormat="false" ht="15" hidden="false" customHeight="false" outlineLevel="0" collapsed="false">
      <c r="A27" s="179" t="s">
        <v>9</v>
      </c>
      <c r="B27" s="179" t="s">
        <v>83</v>
      </c>
      <c r="C27" s="180" t="n">
        <f aca="false">C25+7</f>
        <v>43239</v>
      </c>
      <c r="D27" s="181" t="s">
        <v>517</v>
      </c>
      <c r="E27" s="181" t="s">
        <v>518</v>
      </c>
      <c r="F27" s="182" t="s">
        <v>526</v>
      </c>
      <c r="G27" s="179"/>
      <c r="H27" s="179" t="s">
        <v>66</v>
      </c>
      <c r="I27" s="179" t="s">
        <v>519</v>
      </c>
    </row>
    <row r="28" customFormat="false" ht="15" hidden="false" customHeight="false" outlineLevel="0" collapsed="false">
      <c r="A28" s="179" t="s">
        <v>15</v>
      </c>
      <c r="B28" s="179" t="s">
        <v>85</v>
      </c>
      <c r="C28" s="180" t="n">
        <f aca="false">C26+7</f>
        <v>43240</v>
      </c>
      <c r="D28" s="181" t="s">
        <v>517</v>
      </c>
      <c r="E28" s="181" t="s">
        <v>518</v>
      </c>
      <c r="F28" s="182" t="s">
        <v>526</v>
      </c>
      <c r="G28" s="179" t="s">
        <v>66</v>
      </c>
      <c r="H28" s="179" t="s">
        <v>66</v>
      </c>
      <c r="I28" s="179" t="s">
        <v>548</v>
      </c>
    </row>
    <row r="29" customFormat="false" ht="15" hidden="false" customHeight="false" outlineLevel="0" collapsed="false">
      <c r="A29" s="179" t="s">
        <v>9</v>
      </c>
      <c r="B29" s="179" t="s">
        <v>88</v>
      </c>
      <c r="C29" s="180" t="n">
        <f aca="false">C27+7</f>
        <v>43246</v>
      </c>
      <c r="D29" s="186" t="s">
        <v>567</v>
      </c>
      <c r="E29" s="189" t="s">
        <v>568</v>
      </c>
      <c r="F29" s="182" t="s">
        <v>287</v>
      </c>
      <c r="G29" s="179" t="s">
        <v>66</v>
      </c>
      <c r="H29" s="179"/>
      <c r="I29" s="179"/>
    </row>
    <row r="30" customFormat="false" ht="15" hidden="false" customHeight="false" outlineLevel="0" collapsed="false">
      <c r="A30" s="179" t="s">
        <v>15</v>
      </c>
      <c r="B30" s="179" t="s">
        <v>91</v>
      </c>
      <c r="C30" s="180" t="n">
        <f aca="false">C28+7</f>
        <v>43247</v>
      </c>
      <c r="D30" s="186" t="s">
        <v>567</v>
      </c>
      <c r="E30" s="189" t="s">
        <v>568</v>
      </c>
      <c r="F30" s="182" t="s">
        <v>287</v>
      </c>
      <c r="G30" s="179"/>
      <c r="H30" s="179"/>
      <c r="I30" s="179"/>
    </row>
    <row r="31" customFormat="false" ht="15" hidden="false" customHeight="false" outlineLevel="0" collapsed="false">
      <c r="A31" s="179" t="s">
        <v>9</v>
      </c>
      <c r="B31" s="179" t="s">
        <v>94</v>
      </c>
      <c r="C31" s="180" t="n">
        <f aca="false">C29+7</f>
        <v>43253</v>
      </c>
      <c r="D31" s="181" t="s">
        <v>453</v>
      </c>
      <c r="E31" s="181" t="s">
        <v>454</v>
      </c>
      <c r="F31" s="182" t="s">
        <v>155</v>
      </c>
      <c r="G31" s="179" t="str">
        <f aca="false">CONCATENATE("(",B27," Topics",")"," ",D27)</f>
        <v>(Day 25 Topics) CSE 7124c</v>
      </c>
      <c r="H31" s="179" t="s">
        <v>66</v>
      </c>
      <c r="I31" s="179" t="s">
        <v>418</v>
      </c>
    </row>
    <row r="32" customFormat="false" ht="15" hidden="false" customHeight="false" outlineLevel="0" collapsed="false">
      <c r="A32" s="179" t="s">
        <v>15</v>
      </c>
      <c r="B32" s="179" t="s">
        <v>97</v>
      </c>
      <c r="C32" s="180" t="n">
        <f aca="false">C30+7</f>
        <v>43254</v>
      </c>
      <c r="D32" s="181" t="s">
        <v>453</v>
      </c>
      <c r="E32" s="181" t="s">
        <v>454</v>
      </c>
      <c r="F32" s="182" t="s">
        <v>155</v>
      </c>
      <c r="G32" s="179" t="str">
        <f aca="false">CONCATENATE("(",B28," Topics",")"," ",D28)</f>
        <v>(Day 26 Topics) CSE 7124c</v>
      </c>
      <c r="H32" s="183"/>
      <c r="I32" s="179" t="s">
        <v>524</v>
      </c>
    </row>
    <row r="33" customFormat="false" ht="15" hidden="false" customHeight="false" outlineLevel="0" collapsed="false">
      <c r="A33" s="179" t="s">
        <v>9</v>
      </c>
      <c r="B33" s="179" t="s">
        <v>100</v>
      </c>
      <c r="C33" s="180" t="n">
        <f aca="false">C31+7</f>
        <v>43260</v>
      </c>
      <c r="D33" s="181" t="s">
        <v>453</v>
      </c>
      <c r="E33" s="181" t="s">
        <v>454</v>
      </c>
      <c r="F33" s="182" t="s">
        <v>526</v>
      </c>
      <c r="G33" s="179" t="str">
        <f aca="false">CONCATENATE("(",B31," Topics",")"," ",D31)</f>
        <v>(Day 29 Topics) CSE 7321c</v>
      </c>
      <c r="H33" s="179"/>
      <c r="I33" s="179" t="s">
        <v>601</v>
      </c>
    </row>
    <row r="34" customFormat="false" ht="15" hidden="false" customHeight="false" outlineLevel="0" collapsed="false">
      <c r="A34" s="179" t="s">
        <v>15</v>
      </c>
      <c r="B34" s="179" t="s">
        <v>105</v>
      </c>
      <c r="C34" s="180" t="n">
        <f aca="false">C32+7</f>
        <v>43261</v>
      </c>
      <c r="D34" s="181" t="s">
        <v>453</v>
      </c>
      <c r="E34" s="181" t="s">
        <v>454</v>
      </c>
      <c r="F34" s="182" t="s">
        <v>526</v>
      </c>
      <c r="G34" s="179" t="str">
        <f aca="false">CONCATENATE("(",B32," Topics",")"," ",D32)</f>
        <v>(Day 30 Topics) CSE 7321c</v>
      </c>
      <c r="H34" s="179" t="s">
        <v>66</v>
      </c>
      <c r="I34" s="179" t="s">
        <v>428</v>
      </c>
    </row>
    <row r="35" customFormat="false" ht="15" hidden="false" customHeight="false" outlineLevel="0" collapsed="false">
      <c r="A35" s="188" t="s">
        <v>657</v>
      </c>
      <c r="B35" s="188"/>
      <c r="C35" s="188"/>
      <c r="D35" s="188"/>
      <c r="E35" s="188"/>
      <c r="F35" s="188"/>
      <c r="G35" s="188"/>
      <c r="H35" s="188"/>
      <c r="I35" s="188"/>
    </row>
    <row r="36" customFormat="false" ht="15" hidden="false" customHeight="false" outlineLevel="0" collapsed="false">
      <c r="A36" s="179" t="s">
        <v>9</v>
      </c>
      <c r="B36" s="179" t="s">
        <v>109</v>
      </c>
      <c r="C36" s="180" t="n">
        <f aca="false">C33+14</f>
        <v>43274</v>
      </c>
      <c r="D36" s="181" t="s">
        <v>442</v>
      </c>
      <c r="E36" s="181" t="s">
        <v>656</v>
      </c>
      <c r="F36" s="182" t="s">
        <v>155</v>
      </c>
      <c r="G36" s="179" t="str">
        <f aca="false">CONCATENATE("(",B33," Topics",")"," ",D33)</f>
        <v>(Day 31 Topics) CSE 7321c</v>
      </c>
      <c r="H36" s="179"/>
      <c r="I36" s="179" t="s">
        <v>66</v>
      </c>
    </row>
    <row r="37" customFormat="false" ht="15" hidden="false" customHeight="false" outlineLevel="0" collapsed="false">
      <c r="A37" s="179" t="s">
        <v>15</v>
      </c>
      <c r="B37" s="179" t="s">
        <v>112</v>
      </c>
      <c r="C37" s="180" t="n">
        <f aca="false">C34+14</f>
        <v>43275</v>
      </c>
      <c r="D37" s="181" t="s">
        <v>442</v>
      </c>
      <c r="E37" s="181" t="s">
        <v>656</v>
      </c>
      <c r="F37" s="182" t="s">
        <v>155</v>
      </c>
      <c r="G37" s="179" t="str">
        <f aca="false">CONCATENATE("(",B36," Topics",")"," ",D36)</f>
        <v>(Day 33 Topics) CSE 7322c</v>
      </c>
      <c r="H37" s="183"/>
      <c r="I37" s="183"/>
    </row>
    <row r="38" customFormat="false" ht="15" hidden="false" customHeight="false" outlineLevel="0" collapsed="false">
      <c r="A38" s="179" t="s">
        <v>9</v>
      </c>
      <c r="B38" s="179" t="s">
        <v>116</v>
      </c>
      <c r="C38" s="180" t="n">
        <f aca="false">C36+7</f>
        <v>43281</v>
      </c>
      <c r="D38" s="181" t="s">
        <v>453</v>
      </c>
      <c r="E38" s="181" t="s">
        <v>454</v>
      </c>
      <c r="F38" s="182" t="s">
        <v>348</v>
      </c>
      <c r="G38" s="179" t="str">
        <f aca="false">CONCATENATE("(",B34," Topics",")"," ",D34)</f>
        <v>(Day 32 Topics) CSE 7321c</v>
      </c>
      <c r="H38" s="179" t="s">
        <v>66</v>
      </c>
      <c r="I38" s="179" t="s">
        <v>571</v>
      </c>
    </row>
    <row r="39" customFormat="false" ht="15" hidden="false" customHeight="false" outlineLevel="0" collapsed="false">
      <c r="A39" s="179" t="s">
        <v>15</v>
      </c>
      <c r="B39" s="179" t="s">
        <v>119</v>
      </c>
      <c r="C39" s="180" t="n">
        <f aca="false">C37+7</f>
        <v>43282</v>
      </c>
      <c r="D39" s="181" t="s">
        <v>442</v>
      </c>
      <c r="E39" s="181" t="s">
        <v>656</v>
      </c>
      <c r="F39" s="182" t="s">
        <v>287</v>
      </c>
      <c r="G39" s="179" t="str">
        <f aca="false">CONCATENATE("(",B37," Topics",")"," ",D38)</f>
        <v>(Day 34 Topics) CSE 7321c</v>
      </c>
      <c r="H39" s="179"/>
      <c r="I39" s="179"/>
    </row>
    <row r="40" customFormat="false" ht="15" hidden="false" customHeight="false" outlineLevel="0" collapsed="false">
      <c r="A40" s="179" t="s">
        <v>9</v>
      </c>
      <c r="B40" s="179" t="s">
        <v>122</v>
      </c>
      <c r="C40" s="180" t="n">
        <f aca="false">C38+7</f>
        <v>43288</v>
      </c>
      <c r="D40" s="186" t="s">
        <v>63</v>
      </c>
      <c r="E40" s="189" t="s">
        <v>453</v>
      </c>
      <c r="F40" s="182" t="s">
        <v>287</v>
      </c>
      <c r="G40" s="179" t="s">
        <v>66</v>
      </c>
      <c r="H40" s="179" t="s">
        <v>489</v>
      </c>
      <c r="I40" s="179" t="s">
        <v>602</v>
      </c>
    </row>
    <row r="41" customFormat="false" ht="15" hidden="false" customHeight="false" outlineLevel="0" collapsed="false">
      <c r="A41" s="179" t="s">
        <v>15</v>
      </c>
      <c r="B41" s="179" t="s">
        <v>124</v>
      </c>
      <c r="C41" s="180" t="n">
        <f aca="false">C39+7</f>
        <v>43289</v>
      </c>
      <c r="D41" s="181" t="s">
        <v>442</v>
      </c>
      <c r="E41" s="181" t="s">
        <v>656</v>
      </c>
      <c r="F41" s="182" t="s">
        <v>287</v>
      </c>
      <c r="G41" s="179" t="str">
        <f aca="false">CONCATENATE("(",B38," Topics",")"," ",D37)</f>
        <v>(Day 35 Topics) CSE 7322c</v>
      </c>
      <c r="H41" s="183"/>
      <c r="I41" s="179" t="s">
        <v>66</v>
      </c>
    </row>
    <row r="42" customFormat="false" ht="15" hidden="false" customHeight="false" outlineLevel="0" collapsed="false">
      <c r="A42" s="179" t="s">
        <v>9</v>
      </c>
      <c r="B42" s="179" t="s">
        <v>127</v>
      </c>
      <c r="C42" s="180" t="n">
        <f aca="false">C40+7</f>
        <v>43295</v>
      </c>
      <c r="D42" s="181" t="s">
        <v>442</v>
      </c>
      <c r="E42" s="181" t="s">
        <v>656</v>
      </c>
      <c r="F42" s="182" t="s">
        <v>287</v>
      </c>
      <c r="G42" s="179" t="str">
        <f aca="false">CONCATENATE("(",B39," Topics",")"," ",D39)</f>
        <v>(Day 36 Topics) CSE 7322c</v>
      </c>
      <c r="H42" s="183"/>
      <c r="I42" s="183"/>
    </row>
    <row r="43" customFormat="false" ht="15" hidden="false" customHeight="false" outlineLevel="0" collapsed="false">
      <c r="A43" s="179" t="s">
        <v>15</v>
      </c>
      <c r="B43" s="179" t="s">
        <v>130</v>
      </c>
      <c r="C43" s="180" t="n">
        <f aca="false">C41+7</f>
        <v>43296</v>
      </c>
      <c r="D43" s="181" t="s">
        <v>445</v>
      </c>
      <c r="E43" s="181" t="s">
        <v>446</v>
      </c>
      <c r="F43" s="182" t="s">
        <v>287</v>
      </c>
      <c r="G43" s="179" t="str">
        <f aca="false">CONCATENATE("(",B41," Topics",")"," ",D41)</f>
        <v>(Day 38 Topics) CSE 7322c</v>
      </c>
      <c r="H43" s="179" t="s">
        <v>66</v>
      </c>
      <c r="I43" s="183"/>
    </row>
    <row r="44" customFormat="false" ht="15" hidden="false" customHeight="false" outlineLevel="0" collapsed="false">
      <c r="A44" s="179" t="s">
        <v>9</v>
      </c>
      <c r="B44" s="179" t="s">
        <v>132</v>
      </c>
      <c r="C44" s="180" t="n">
        <f aca="false">C42+7</f>
        <v>43302</v>
      </c>
      <c r="D44" s="181" t="s">
        <v>445</v>
      </c>
      <c r="E44" s="181" t="s">
        <v>446</v>
      </c>
      <c r="F44" s="182" t="s">
        <v>287</v>
      </c>
      <c r="G44" s="179" t="str">
        <f aca="false">CONCATENATE("(",B42," Topics",")"," ",D42)</f>
        <v>(Day 39 Topics) CSE 7322c</v>
      </c>
      <c r="H44" s="179" t="s">
        <v>66</v>
      </c>
      <c r="I44" s="179" t="s">
        <v>66</v>
      </c>
    </row>
    <row r="45" customFormat="false" ht="15" hidden="false" customHeight="false" outlineLevel="0" collapsed="false">
      <c r="A45" s="179" t="s">
        <v>15</v>
      </c>
      <c r="B45" s="179" t="s">
        <v>135</v>
      </c>
      <c r="C45" s="180" t="n">
        <f aca="false">C43+7</f>
        <v>43303</v>
      </c>
      <c r="D45" s="181" t="s">
        <v>445</v>
      </c>
      <c r="E45" s="181" t="s">
        <v>446</v>
      </c>
      <c r="F45" s="182" t="s">
        <v>287</v>
      </c>
      <c r="G45" s="179" t="s">
        <v>66</v>
      </c>
      <c r="H45" s="187"/>
      <c r="I45" s="187" t="s">
        <v>66</v>
      </c>
    </row>
    <row r="46" customFormat="false" ht="15" hidden="false" customHeight="false" outlineLevel="0" collapsed="false">
      <c r="A46" s="179" t="s">
        <v>9</v>
      </c>
      <c r="B46" s="179" t="s">
        <v>136</v>
      </c>
      <c r="C46" s="180" t="n">
        <f aca="false">C44+7</f>
        <v>43309</v>
      </c>
      <c r="D46" s="181" t="s">
        <v>445</v>
      </c>
      <c r="E46" s="181" t="s">
        <v>446</v>
      </c>
      <c r="F46" s="182" t="s">
        <v>287</v>
      </c>
      <c r="G46" s="179" t="s">
        <v>66</v>
      </c>
      <c r="H46" s="179" t="s">
        <v>66</v>
      </c>
      <c r="I46" s="179" t="s">
        <v>66</v>
      </c>
    </row>
    <row r="47" customFormat="false" ht="15" hidden="false" customHeight="false" outlineLevel="0" collapsed="false">
      <c r="A47" s="179" t="s">
        <v>15</v>
      </c>
      <c r="B47" s="179" t="s">
        <v>139</v>
      </c>
      <c r="C47" s="180" t="n">
        <f aca="false">C45+7</f>
        <v>43310</v>
      </c>
      <c r="D47" s="181" t="s">
        <v>445</v>
      </c>
      <c r="E47" s="181" t="s">
        <v>446</v>
      </c>
      <c r="F47" s="182" t="s">
        <v>287</v>
      </c>
      <c r="G47" s="179" t="s">
        <v>66</v>
      </c>
      <c r="H47" s="179" t="s">
        <v>539</v>
      </c>
      <c r="I47" s="179" t="s">
        <v>66</v>
      </c>
    </row>
    <row r="48" customFormat="false" ht="15" hidden="false" customHeight="false" outlineLevel="0" collapsed="false">
      <c r="A48" s="179" t="s">
        <v>9</v>
      </c>
      <c r="B48" s="179" t="s">
        <v>141</v>
      </c>
      <c r="C48" s="180" t="n">
        <f aca="false">C46+7</f>
        <v>43316</v>
      </c>
      <c r="D48" s="181" t="s">
        <v>142</v>
      </c>
      <c r="E48" s="189" t="s">
        <v>540</v>
      </c>
      <c r="F48" s="182" t="s">
        <v>287</v>
      </c>
      <c r="G48" s="179" t="s">
        <v>66</v>
      </c>
      <c r="H48" s="183"/>
      <c r="I48" s="179" t="s">
        <v>66</v>
      </c>
    </row>
    <row r="49" customFormat="false" ht="15" hidden="false" customHeight="false" outlineLevel="0" collapsed="false">
      <c r="A49" s="179" t="s">
        <v>15</v>
      </c>
      <c r="B49" s="179" t="s">
        <v>144</v>
      </c>
      <c r="C49" s="180" t="n">
        <f aca="false">C47+7</f>
        <v>43317</v>
      </c>
      <c r="D49" s="181" t="s">
        <v>142</v>
      </c>
      <c r="E49" s="189" t="s">
        <v>540</v>
      </c>
      <c r="F49" s="182" t="s">
        <v>287</v>
      </c>
      <c r="G49" s="179" t="s">
        <v>66</v>
      </c>
      <c r="H49" s="179" t="s">
        <v>66</v>
      </c>
      <c r="I49" s="179"/>
    </row>
    <row r="50" customFormat="false" ht="15" hidden="false" customHeight="false" outlineLevel="0" collapsed="false">
      <c r="A50" s="179" t="s">
        <v>9</v>
      </c>
      <c r="B50" s="179" t="s">
        <v>448</v>
      </c>
      <c r="C50" s="180" t="n">
        <f aca="false">C48+7</f>
        <v>43323</v>
      </c>
      <c r="D50" s="181" t="s">
        <v>142</v>
      </c>
      <c r="E50" s="189" t="s">
        <v>540</v>
      </c>
      <c r="F50" s="182" t="s">
        <v>287</v>
      </c>
      <c r="G50" s="183"/>
      <c r="H50" s="179"/>
      <c r="I50" s="179"/>
    </row>
    <row r="51" customFormat="false" ht="15" hidden="false" customHeight="false" outlineLevel="0" collapsed="false">
      <c r="A51" s="179" t="s">
        <v>15</v>
      </c>
      <c r="B51" s="179" t="s">
        <v>499</v>
      </c>
      <c r="C51" s="180" t="n">
        <f aca="false">C49+7</f>
        <v>43324</v>
      </c>
      <c r="D51" s="181" t="s">
        <v>142</v>
      </c>
      <c r="E51" s="189" t="s">
        <v>540</v>
      </c>
      <c r="F51" s="182" t="s">
        <v>287</v>
      </c>
      <c r="G51" s="183"/>
      <c r="H51" s="183"/>
      <c r="I51" s="183"/>
    </row>
  </sheetData>
  <autoFilter ref="A1:I51"/>
  <mergeCells count="2">
    <mergeCell ref="A10:I10"/>
    <mergeCell ref="A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6"/>
    <col collapsed="false" customWidth="true" hidden="false" outlineLevel="0" max="3" min="3" style="1" width="8.71"/>
    <col collapsed="false" customWidth="true" hidden="false" outlineLevel="0" max="4" min="4" style="1" width="8.14"/>
    <col collapsed="false" customWidth="true" hidden="false" outlineLevel="0" max="5" min="5" style="1" width="57.28"/>
    <col collapsed="false" customWidth="true" hidden="false" outlineLevel="0" max="6" min="6" style="1" width="24.15"/>
    <col collapsed="false" customWidth="true" hidden="false" outlineLevel="0" max="7" min="7" style="1" width="20"/>
    <col collapsed="false" customWidth="true" hidden="false" outlineLevel="0" max="8" min="8" style="1" width="8.57"/>
    <col collapsed="false" customWidth="true" hidden="false" outlineLevel="0" max="9" min="9" style="1" width="34"/>
    <col collapsed="false" customWidth="true" hidden="false" outlineLevel="0" max="10" min="10" style="1" width="24.15"/>
    <col collapsed="false" customWidth="true" hidden="false" outlineLevel="0" max="1025" min="11" style="1" width="8.8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145</v>
      </c>
      <c r="J1" s="4" t="s">
        <v>146</v>
      </c>
      <c r="K1" s="1" t="s">
        <v>250</v>
      </c>
    </row>
    <row r="2" customFormat="false" ht="15" hidden="false" customHeight="false" outlineLevel="0" collapsed="false">
      <c r="A2" s="42" t="s">
        <v>9</v>
      </c>
      <c r="B2" s="42" t="s">
        <v>10</v>
      </c>
      <c r="C2" s="40" t="n">
        <v>42154</v>
      </c>
      <c r="D2" s="42" t="s">
        <v>36</v>
      </c>
      <c r="E2" s="42" t="s">
        <v>37</v>
      </c>
      <c r="F2" s="42" t="s">
        <v>14</v>
      </c>
      <c r="G2" s="21" t="s">
        <v>66</v>
      </c>
      <c r="H2" s="21"/>
      <c r="I2" s="21" t="s">
        <v>251</v>
      </c>
      <c r="J2" s="8" t="s">
        <v>14</v>
      </c>
      <c r="K2" s="1" t="n">
        <v>12</v>
      </c>
    </row>
    <row r="3" customFormat="false" ht="15" hidden="false" customHeight="false" outlineLevel="0" collapsed="false">
      <c r="A3" s="42" t="s">
        <v>15</v>
      </c>
      <c r="B3" s="42" t="s">
        <v>16</v>
      </c>
      <c r="C3" s="40" t="n">
        <f aca="false">C2+1</f>
        <v>42155</v>
      </c>
      <c r="D3" s="42" t="s">
        <v>36</v>
      </c>
      <c r="E3" s="42" t="s">
        <v>37</v>
      </c>
      <c r="F3" s="42" t="s">
        <v>14</v>
      </c>
      <c r="H3" s="21"/>
      <c r="I3" s="21" t="s">
        <v>252</v>
      </c>
      <c r="J3" s="11" t="s">
        <v>13</v>
      </c>
      <c r="K3" s="1" t="n">
        <v>9</v>
      </c>
    </row>
    <row r="4" customFormat="false" ht="15" hidden="false" customHeight="false" outlineLevel="0" collapsed="false">
      <c r="A4" s="42" t="s">
        <v>9</v>
      </c>
      <c r="B4" s="42" t="s">
        <v>20</v>
      </c>
      <c r="C4" s="40" t="n">
        <f aca="false">C2+7</f>
        <v>42161</v>
      </c>
      <c r="D4" s="42" t="s">
        <v>151</v>
      </c>
      <c r="E4" s="42" t="s">
        <v>152</v>
      </c>
      <c r="F4" s="42" t="s">
        <v>14</v>
      </c>
      <c r="G4" s="21" t="str">
        <f aca="false">CONCATENATE("(",B2," Topics",")"," ",D2)</f>
        <v>(Day 1 Topics) CSE 7111c</v>
      </c>
      <c r="I4" s="21" t="s">
        <v>154</v>
      </c>
      <c r="J4" s="12" t="s">
        <v>19</v>
      </c>
      <c r="K4" s="1" t="n">
        <v>10</v>
      </c>
    </row>
    <row r="5" customFormat="false" ht="15" hidden="false" customHeight="false" outlineLevel="0" collapsed="false">
      <c r="A5" s="12" t="s">
        <v>15</v>
      </c>
      <c r="B5" s="12" t="s">
        <v>22</v>
      </c>
      <c r="C5" s="46" t="n">
        <f aca="false">C3+7</f>
        <v>42162</v>
      </c>
      <c r="D5" s="12" t="s">
        <v>151</v>
      </c>
      <c r="E5" s="12" t="s">
        <v>152</v>
      </c>
      <c r="F5" s="12" t="s">
        <v>19</v>
      </c>
      <c r="G5" s="21" t="str">
        <f aca="false">CONCATENATE("(",B3," Topics",")"," ",D3)</f>
        <v>(Day 2 Topics) CSE 7111c</v>
      </c>
      <c r="H5" s="21"/>
      <c r="I5" s="21" t="s">
        <v>158</v>
      </c>
      <c r="J5" s="43" t="s">
        <v>253</v>
      </c>
      <c r="K5" s="1" t="n">
        <v>1</v>
      </c>
    </row>
    <row r="6" customFormat="false" ht="15" hidden="false" customHeight="false" outlineLevel="0" collapsed="false">
      <c r="A6" s="43" t="s">
        <v>9</v>
      </c>
      <c r="B6" s="43" t="s">
        <v>25</v>
      </c>
      <c r="C6" s="83" t="n">
        <f aca="false">C4+7</f>
        <v>42168</v>
      </c>
      <c r="D6" s="43" t="s">
        <v>44</v>
      </c>
      <c r="E6" s="43" t="s">
        <v>45</v>
      </c>
      <c r="F6" s="43" t="s">
        <v>254</v>
      </c>
      <c r="G6" s="21" t="str">
        <f aca="false">CONCATENATE("(",B4," Topics",")"," ",D4)</f>
        <v>(Day 3 Topics) CSE 7315c</v>
      </c>
      <c r="H6" s="21"/>
      <c r="I6" s="84" t="s">
        <v>255</v>
      </c>
      <c r="J6" s="63" t="s">
        <v>155</v>
      </c>
      <c r="K6" s="1" t="n">
        <v>8</v>
      </c>
    </row>
    <row r="7" customFormat="false" ht="15" hidden="false" customHeight="false" outlineLevel="0" collapsed="false">
      <c r="A7" s="12" t="s">
        <v>15</v>
      </c>
      <c r="B7" s="12" t="s">
        <v>27</v>
      </c>
      <c r="C7" s="46" t="n">
        <f aca="false">C5+7</f>
        <v>42169</v>
      </c>
      <c r="D7" s="12" t="s">
        <v>151</v>
      </c>
      <c r="E7" s="12" t="s">
        <v>152</v>
      </c>
      <c r="F7" s="12" t="s">
        <v>19</v>
      </c>
      <c r="G7" s="21" t="str">
        <f aca="false">CONCATENATE("(",B5," Topics",")"," ",D5)</f>
        <v>(Day 4 Topics) CSE 7315c</v>
      </c>
      <c r="H7" s="55"/>
      <c r="I7" s="21" t="s">
        <v>161</v>
      </c>
      <c r="J7" s="55"/>
    </row>
    <row r="8" customFormat="false" ht="15" hidden="false" customHeight="false" outlineLevel="0" collapsed="false">
      <c r="A8" s="12" t="s">
        <v>9</v>
      </c>
      <c r="B8" s="12" t="s">
        <v>31</v>
      </c>
      <c r="C8" s="46" t="n">
        <f aca="false">C6+7</f>
        <v>42175</v>
      </c>
      <c r="D8" s="12" t="s">
        <v>151</v>
      </c>
      <c r="E8" s="12" t="s">
        <v>152</v>
      </c>
      <c r="F8" s="12" t="s">
        <v>19</v>
      </c>
      <c r="G8" s="21" t="str">
        <f aca="false">CONCATENATE("(",B6," Topics",")"," ",D6)</f>
        <v>(Day 5 Topics) CSE 7112c</v>
      </c>
      <c r="H8" s="21"/>
      <c r="I8" s="21" t="s">
        <v>166</v>
      </c>
      <c r="J8" s="55"/>
    </row>
    <row r="9" customFormat="false" ht="15" hidden="false" customHeight="false" outlineLevel="0" collapsed="false">
      <c r="A9" s="12" t="s">
        <v>15</v>
      </c>
      <c r="B9" s="12" t="s">
        <v>33</v>
      </c>
      <c r="C9" s="46" t="n">
        <f aca="false">C7+7</f>
        <v>42176</v>
      </c>
      <c r="D9" s="12" t="s">
        <v>151</v>
      </c>
      <c r="E9" s="12" t="s">
        <v>152</v>
      </c>
      <c r="F9" s="12" t="s">
        <v>19</v>
      </c>
      <c r="G9" s="21" t="str">
        <f aca="false">CONCATENATE("(",B7," Topics",")"," ",D7)</f>
        <v>(Day 6 Topics) CSE 7315c</v>
      </c>
      <c r="H9" s="21"/>
      <c r="I9" s="21" t="s">
        <v>168</v>
      </c>
      <c r="J9" s="55"/>
    </row>
    <row r="10" customFormat="false" ht="15" hidden="false" customHeight="false" outlineLevel="0" collapsed="false">
      <c r="A10" s="12" t="s">
        <v>9</v>
      </c>
      <c r="B10" s="12" t="s">
        <v>35</v>
      </c>
      <c r="C10" s="46" t="n">
        <f aca="false">C8+7</f>
        <v>42182</v>
      </c>
      <c r="D10" s="12" t="s">
        <v>173</v>
      </c>
      <c r="E10" s="12" t="s">
        <v>52</v>
      </c>
      <c r="F10" s="12" t="s">
        <v>19</v>
      </c>
      <c r="G10" s="21" t="str">
        <f aca="false">CONCATENATE("(",B8," Topics",")"," ",D8)</f>
        <v>(Day 7 Topics) CSE 7315c</v>
      </c>
      <c r="H10" s="55"/>
      <c r="I10" s="21" t="s">
        <v>175</v>
      </c>
      <c r="J10" s="55"/>
    </row>
    <row r="11" customFormat="false" ht="15" hidden="false" customHeight="false" outlineLevel="0" collapsed="false">
      <c r="A11" s="12" t="s">
        <v>15</v>
      </c>
      <c r="B11" s="12" t="s">
        <v>39</v>
      </c>
      <c r="C11" s="46" t="n">
        <f aca="false">C9+7</f>
        <v>42183</v>
      </c>
      <c r="D11" s="12" t="s">
        <v>173</v>
      </c>
      <c r="E11" s="12" t="s">
        <v>52</v>
      </c>
      <c r="F11" s="12" t="s">
        <v>19</v>
      </c>
      <c r="G11" s="21" t="str">
        <f aca="false">CONCATENATE("(",B9," Topics",")"," ",D9)</f>
        <v>(Day 8 Topics) CSE 7315c</v>
      </c>
      <c r="H11" s="21"/>
      <c r="I11" s="21" t="s">
        <v>256</v>
      </c>
      <c r="J11" s="55"/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42189</v>
      </c>
      <c r="D12" s="60" t="s">
        <v>148</v>
      </c>
      <c r="E12" s="60" t="s">
        <v>12</v>
      </c>
      <c r="F12" s="85" t="s">
        <v>13</v>
      </c>
      <c r="G12" s="21" t="str">
        <f aca="false">CONCATENATE("(",B10," Topics",")"," ",D10)</f>
        <v>(Day 9 Topics) CSE 7202c</v>
      </c>
      <c r="I12" s="55"/>
      <c r="J12" s="21"/>
    </row>
    <row r="13" customFormat="false" ht="15" hidden="false" customHeight="false" outlineLevel="0" collapsed="false">
      <c r="A13" s="12" t="s">
        <v>15</v>
      </c>
      <c r="B13" s="12" t="s">
        <v>43</v>
      </c>
      <c r="C13" s="46" t="n">
        <f aca="false">C11+7</f>
        <v>42190</v>
      </c>
      <c r="D13" s="12" t="s">
        <v>173</v>
      </c>
      <c r="E13" s="12" t="s">
        <v>52</v>
      </c>
      <c r="F13" s="12" t="s">
        <v>19</v>
      </c>
      <c r="G13" s="21" t="str">
        <f aca="false">CONCATENATE("(",B11," Topics",")"," ",D11)</f>
        <v>(Day 10 Topics) CSE 7202c</v>
      </c>
      <c r="H13" s="21"/>
      <c r="I13" s="21" t="s">
        <v>257</v>
      </c>
      <c r="J13" s="86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42196</v>
      </c>
      <c r="D14" s="60" t="s">
        <v>148</v>
      </c>
      <c r="E14" s="60" t="s">
        <v>12</v>
      </c>
      <c r="F14" s="85" t="s">
        <v>13</v>
      </c>
      <c r="G14" s="21" t="str">
        <f aca="false">CONCATENATE("(",B12," Topics",")"," ",D12)</f>
        <v>(Day 11 Topics) CSE 7404c</v>
      </c>
      <c r="H14" s="21"/>
      <c r="I14" s="21" t="s">
        <v>66</v>
      </c>
      <c r="J14" s="55"/>
    </row>
    <row r="15" customFormat="false" ht="15" hidden="false" customHeight="false" outlineLevel="0" collapsed="false">
      <c r="A15" s="87" t="s">
        <v>15</v>
      </c>
      <c r="B15" s="87" t="s">
        <v>50</v>
      </c>
      <c r="C15" s="88" t="n">
        <f aca="false">C13+7</f>
        <v>42197</v>
      </c>
      <c r="D15" s="89" t="s">
        <v>63</v>
      </c>
      <c r="E15" s="89" t="s">
        <v>258</v>
      </c>
      <c r="F15" s="87"/>
      <c r="I15" s="55"/>
      <c r="J15" s="55"/>
    </row>
    <row r="16" customFormat="false" ht="15" hidden="false" customHeight="false" outlineLevel="0" collapsed="false">
      <c r="A16" s="50" t="s">
        <v>259</v>
      </c>
      <c r="B16" s="50"/>
      <c r="C16" s="50"/>
      <c r="D16" s="50"/>
      <c r="E16" s="50"/>
      <c r="F16" s="50"/>
      <c r="G16" s="50"/>
      <c r="H16" s="50"/>
      <c r="I16" s="50"/>
      <c r="J16" s="50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42210</v>
      </c>
      <c r="D17" s="60" t="s">
        <v>148</v>
      </c>
      <c r="E17" s="60" t="s">
        <v>12</v>
      </c>
      <c r="F17" s="60" t="s">
        <v>13</v>
      </c>
      <c r="G17" s="21" t="str">
        <f aca="false">CONCATENATE("(",B14," Topics",")"," ",D14)</f>
        <v>(Day 13 Topics) CSE 7404c</v>
      </c>
      <c r="H17" s="55"/>
      <c r="I17" s="55"/>
      <c r="J17" s="55"/>
    </row>
    <row r="18" customFormat="false" ht="15" hidden="false" customHeight="false" outlineLevel="0" collapsed="false">
      <c r="A18" s="90" t="s">
        <v>15</v>
      </c>
      <c r="B18" s="90" t="s">
        <v>57</v>
      </c>
      <c r="C18" s="91" t="n">
        <f aca="false">C15+14</f>
        <v>42211</v>
      </c>
      <c r="D18" s="90" t="s">
        <v>68</v>
      </c>
      <c r="E18" s="90" t="s">
        <v>69</v>
      </c>
      <c r="F18" s="90" t="s">
        <v>155</v>
      </c>
      <c r="H18" s="21" t="s">
        <v>179</v>
      </c>
      <c r="I18" s="21" t="s">
        <v>187</v>
      </c>
      <c r="J18" s="21"/>
    </row>
    <row r="19" s="58" customFormat="true" ht="15" hidden="false" customHeight="false" outlineLevel="0" collapsed="false">
      <c r="A19" s="60" t="s">
        <v>9</v>
      </c>
      <c r="B19" s="60" t="s">
        <v>60</v>
      </c>
      <c r="C19" s="71" t="n">
        <f aca="false">C17+7</f>
        <v>42217</v>
      </c>
      <c r="D19" s="60" t="s">
        <v>148</v>
      </c>
      <c r="E19" s="60" t="s">
        <v>12</v>
      </c>
      <c r="F19" s="60" t="s">
        <v>13</v>
      </c>
      <c r="G19" s="21" t="str">
        <f aca="false">CONCATENATE("(",B17," Topics",")"," ",D17)</f>
        <v>(Day 15 Topics) CSE 7404c</v>
      </c>
      <c r="H19" s="21" t="s">
        <v>66</v>
      </c>
      <c r="I19" s="86"/>
      <c r="J19" s="92"/>
    </row>
    <row r="20" customFormat="false" ht="15" hidden="false" customHeight="false" outlineLevel="0" collapsed="false">
      <c r="A20" s="90" t="s">
        <v>15</v>
      </c>
      <c r="B20" s="90" t="s">
        <v>62</v>
      </c>
      <c r="C20" s="91" t="n">
        <f aca="false">C18+7</f>
        <v>42218</v>
      </c>
      <c r="D20" s="90" t="s">
        <v>68</v>
      </c>
      <c r="E20" s="90" t="s">
        <v>69</v>
      </c>
      <c r="F20" s="90" t="s">
        <v>155</v>
      </c>
      <c r="G20" s="21" t="str">
        <f aca="false">CONCATENATE("(",B18," Topics",")"," ",D18)</f>
        <v>(Day 16 Topics) CSE 7114c</v>
      </c>
      <c r="H20" s="21"/>
      <c r="I20" s="65" t="s">
        <v>191</v>
      </c>
      <c r="J20" s="55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42224</v>
      </c>
      <c r="D21" s="60" t="s">
        <v>148</v>
      </c>
      <c r="E21" s="60" t="s">
        <v>12</v>
      </c>
      <c r="F21" s="60" t="s">
        <v>13</v>
      </c>
      <c r="G21" s="21" t="str">
        <f aca="false">CONCATENATE("(",B19," Topics",")"," ",D19)</f>
        <v>(Day 17 Topics) CSE 7404c</v>
      </c>
      <c r="I21" s="55"/>
      <c r="J21" s="55"/>
    </row>
    <row r="22" customFormat="false" ht="15" hidden="false" customHeight="false" outlineLevel="0" collapsed="false">
      <c r="A22" s="87" t="s">
        <v>15</v>
      </c>
      <c r="B22" s="87" t="s">
        <v>67</v>
      </c>
      <c r="C22" s="88" t="n">
        <f aca="false">C20+7</f>
        <v>42225</v>
      </c>
      <c r="D22" s="89" t="s">
        <v>63</v>
      </c>
      <c r="E22" s="89" t="s">
        <v>260</v>
      </c>
      <c r="F22" s="87"/>
      <c r="G22" s="21" t="str">
        <f aca="false">CONCATENATE("(",B20," Topics",")"," ",D20)</f>
        <v>(Day 18 Topics) CSE 7114c</v>
      </c>
      <c r="I22" s="74"/>
      <c r="J22" s="55"/>
    </row>
    <row r="23" customFormat="false" ht="15" hidden="false" customHeight="false" outlineLevel="0" collapsed="false">
      <c r="A23" s="50" t="s">
        <v>261</v>
      </c>
      <c r="B23" s="50"/>
      <c r="C23" s="50"/>
      <c r="D23" s="50"/>
      <c r="E23" s="50"/>
      <c r="F23" s="50"/>
      <c r="G23" s="50"/>
      <c r="H23" s="50"/>
      <c r="I23" s="50"/>
      <c r="J23" s="50"/>
    </row>
    <row r="24" customFormat="false" ht="15" hidden="false" customHeight="false" outlineLevel="0" collapsed="false">
      <c r="A24" s="60" t="s">
        <v>9</v>
      </c>
      <c r="B24" s="60" t="s">
        <v>71</v>
      </c>
      <c r="C24" s="66" t="n">
        <f aca="false">C21+14</f>
        <v>42238</v>
      </c>
      <c r="D24" s="60" t="s">
        <v>148</v>
      </c>
      <c r="E24" s="60" t="s">
        <v>12</v>
      </c>
      <c r="F24" s="60" t="s">
        <v>13</v>
      </c>
      <c r="G24" s="21" t="str">
        <f aca="false">CONCATENATE("(",B21," Topics",")"," ",D21)</f>
        <v>(Day 19 Topics) CSE 7404c</v>
      </c>
      <c r="H24" s="21"/>
      <c r="I24" s="21"/>
      <c r="J24" s="55"/>
    </row>
    <row r="25" s="58" customFormat="true" ht="15" hidden="false" customHeight="false" outlineLevel="0" collapsed="false">
      <c r="A25" s="90" t="s">
        <v>15</v>
      </c>
      <c r="B25" s="90" t="s">
        <v>73</v>
      </c>
      <c r="C25" s="93" t="n">
        <f aca="false">C22+14</f>
        <v>42239</v>
      </c>
      <c r="D25" s="90" t="s">
        <v>194</v>
      </c>
      <c r="E25" s="90" t="s">
        <v>102</v>
      </c>
      <c r="F25" s="90" t="s">
        <v>155</v>
      </c>
      <c r="H25" s="21" t="s">
        <v>262</v>
      </c>
      <c r="I25" s="65" t="s">
        <v>263</v>
      </c>
      <c r="J25" s="92"/>
    </row>
    <row r="26" customFormat="false" ht="15" hidden="false" customHeight="false" outlineLevel="0" collapsed="false">
      <c r="A26" s="42" t="s">
        <v>9</v>
      </c>
      <c r="B26" s="42" t="s">
        <v>76</v>
      </c>
      <c r="C26" s="40" t="n">
        <f aca="false">C24+7</f>
        <v>42245</v>
      </c>
      <c r="D26" s="42" t="s">
        <v>80</v>
      </c>
      <c r="E26" s="42" t="s">
        <v>81</v>
      </c>
      <c r="F26" s="42" t="s">
        <v>14</v>
      </c>
      <c r="G26" s="44" t="s">
        <v>264</v>
      </c>
      <c r="H26" s="55"/>
      <c r="I26" s="21" t="s">
        <v>265</v>
      </c>
      <c r="J26" s="55"/>
    </row>
    <row r="27" customFormat="false" ht="15" hidden="false" customHeight="false" outlineLevel="0" collapsed="false">
      <c r="A27" s="60" t="s">
        <v>15</v>
      </c>
      <c r="B27" s="60" t="s">
        <v>79</v>
      </c>
      <c r="C27" s="71" t="n">
        <f aca="false">C25+7</f>
        <v>42246</v>
      </c>
      <c r="D27" s="60" t="s">
        <v>148</v>
      </c>
      <c r="E27" s="60" t="s">
        <v>12</v>
      </c>
      <c r="F27" s="60" t="s">
        <v>13</v>
      </c>
      <c r="G27" s="44" t="s">
        <v>266</v>
      </c>
      <c r="H27" s="21" t="s">
        <v>66</v>
      </c>
      <c r="J27" s="55"/>
    </row>
    <row r="28" customFormat="false" ht="15" hidden="false" customHeight="false" outlineLevel="0" collapsed="false">
      <c r="A28" s="60" t="s">
        <v>9</v>
      </c>
      <c r="B28" s="60" t="s">
        <v>83</v>
      </c>
      <c r="C28" s="71" t="n">
        <f aca="false">C26+7</f>
        <v>42252</v>
      </c>
      <c r="D28" s="60" t="s">
        <v>148</v>
      </c>
      <c r="E28" s="60" t="s">
        <v>12</v>
      </c>
      <c r="F28" s="60" t="s">
        <v>13</v>
      </c>
      <c r="G28" s="21" t="s">
        <v>267</v>
      </c>
      <c r="H28" s="21"/>
      <c r="I28" s="86"/>
      <c r="J28" s="74"/>
    </row>
    <row r="29" customFormat="false" ht="15" hidden="false" customHeight="false" outlineLevel="0" collapsed="false">
      <c r="A29" s="87" t="s">
        <v>15</v>
      </c>
      <c r="B29" s="87" t="s">
        <v>85</v>
      </c>
      <c r="C29" s="88" t="n">
        <f aca="false">C27+7</f>
        <v>42253</v>
      </c>
      <c r="D29" s="89" t="s">
        <v>63</v>
      </c>
      <c r="E29" s="89" t="s">
        <v>148</v>
      </c>
      <c r="F29" s="87"/>
      <c r="G29" s="21" t="str">
        <f aca="false">CONCATENATE("(",B26," Topics",")"," ",D27)</f>
        <v>(Day 23 Topics) CSE 7404c</v>
      </c>
      <c r="I29" s="55"/>
      <c r="J29" s="21"/>
    </row>
    <row r="30" customFormat="false" ht="15" hidden="false" customHeight="false" outlineLevel="0" collapsed="false">
      <c r="A30" s="60" t="s">
        <v>9</v>
      </c>
      <c r="B30" s="60" t="s">
        <v>88</v>
      </c>
      <c r="C30" s="71" t="n">
        <f aca="false">C28+7</f>
        <v>42259</v>
      </c>
      <c r="D30" s="60" t="s">
        <v>148</v>
      </c>
      <c r="E30" s="60" t="s">
        <v>12</v>
      </c>
      <c r="F30" s="60" t="s">
        <v>13</v>
      </c>
      <c r="G30" s="21" t="str">
        <f aca="false">CONCATENATE("(",B28," Topics",")"," ",D28)</f>
        <v>(Day 25 Topics) CSE 7404c</v>
      </c>
      <c r="H30" s="21" t="s">
        <v>66</v>
      </c>
      <c r="I30" s="65"/>
      <c r="J30" s="21"/>
    </row>
    <row r="31" customFormat="false" ht="15" hidden="false" customHeight="false" outlineLevel="0" collapsed="false">
      <c r="A31" s="90" t="s">
        <v>15</v>
      </c>
      <c r="B31" s="90" t="s">
        <v>91</v>
      </c>
      <c r="C31" s="91" t="n">
        <f aca="false">C29+7</f>
        <v>42260</v>
      </c>
      <c r="D31" s="90" t="s">
        <v>194</v>
      </c>
      <c r="E31" s="90" t="s">
        <v>102</v>
      </c>
      <c r="F31" s="90" t="s">
        <v>155</v>
      </c>
      <c r="G31" s="21" t="s">
        <v>66</v>
      </c>
      <c r="H31" s="21"/>
      <c r="I31" s="65" t="s">
        <v>268</v>
      </c>
      <c r="J31" s="21"/>
    </row>
    <row r="32" customFormat="false" ht="15" hidden="false" customHeight="false" outlineLevel="0" collapsed="false">
      <c r="A32" s="42" t="s">
        <v>9</v>
      </c>
      <c r="B32" s="42" t="s">
        <v>94</v>
      </c>
      <c r="C32" s="40" t="n">
        <f aca="false">C30+7</f>
        <v>42266</v>
      </c>
      <c r="D32" s="42" t="s">
        <v>173</v>
      </c>
      <c r="E32" s="42" t="s">
        <v>52</v>
      </c>
      <c r="F32" s="42" t="s">
        <v>269</v>
      </c>
      <c r="G32" s="21" t="s">
        <v>66</v>
      </c>
      <c r="H32" s="21" t="s">
        <v>270</v>
      </c>
      <c r="I32" s="19" t="s">
        <v>271</v>
      </c>
      <c r="J32" s="21"/>
    </row>
    <row r="33" customFormat="false" ht="15" hidden="false" customHeight="false" outlineLevel="0" collapsed="false">
      <c r="A33" s="42" t="s">
        <v>15</v>
      </c>
      <c r="B33" s="42" t="s">
        <v>97</v>
      </c>
      <c r="C33" s="40" t="n">
        <f aca="false">C31+7</f>
        <v>42267</v>
      </c>
      <c r="D33" s="42" t="s">
        <v>80</v>
      </c>
      <c r="E33" s="42" t="s">
        <v>81</v>
      </c>
      <c r="F33" s="42" t="s">
        <v>14</v>
      </c>
      <c r="G33" s="21" t="str">
        <f aca="false">CONCATENATE("(",  B31," Topics",")"," ",D31)</f>
        <v>(Day 28 Topics) CSE 7405c</v>
      </c>
      <c r="H33" s="21"/>
      <c r="I33" s="21" t="s">
        <v>272</v>
      </c>
      <c r="J33" s="21"/>
    </row>
    <row r="34" customFormat="false" ht="15" hidden="false" customHeight="false" outlineLevel="0" collapsed="false">
      <c r="A34" s="90" t="s">
        <v>9</v>
      </c>
      <c r="B34" s="90" t="s">
        <v>100</v>
      </c>
      <c r="C34" s="91" t="n">
        <f aca="false">C32+7</f>
        <v>42273</v>
      </c>
      <c r="D34" s="90" t="s">
        <v>194</v>
      </c>
      <c r="E34" s="90" t="s">
        <v>102</v>
      </c>
      <c r="F34" s="90" t="s">
        <v>155</v>
      </c>
      <c r="G34" s="21" t="str">
        <f aca="false">CONCATENATE("(",  B32," Topics",")"," ",D32)</f>
        <v>(Day 29 Topics) CSE 7202c</v>
      </c>
      <c r="H34" s="21"/>
      <c r="I34" s="21" t="s">
        <v>273</v>
      </c>
      <c r="J34" s="21" t="s">
        <v>66</v>
      </c>
    </row>
    <row r="35" customFormat="false" ht="15" hidden="false" customHeight="false" outlineLevel="0" collapsed="false">
      <c r="A35" s="90" t="s">
        <v>15</v>
      </c>
      <c r="B35" s="90" t="s">
        <v>105</v>
      </c>
      <c r="C35" s="91" t="n">
        <f aca="false">C33+7</f>
        <v>42274</v>
      </c>
      <c r="D35" s="90" t="s">
        <v>194</v>
      </c>
      <c r="E35" s="90" t="s">
        <v>102</v>
      </c>
      <c r="F35" s="90" t="s">
        <v>155</v>
      </c>
      <c r="G35" s="21" t="str">
        <f aca="false">CONCATENATE("(",B33," Topics",")"," ",D33)</f>
        <v>(Day 30 Topics) CSE 7206c</v>
      </c>
      <c r="H35" s="34"/>
      <c r="I35" s="21" t="s">
        <v>274</v>
      </c>
      <c r="J35" s="21"/>
    </row>
    <row r="36" customFormat="false" ht="15" hidden="false" customHeight="false" outlineLevel="0" collapsed="false">
      <c r="A36" s="42" t="s">
        <v>9</v>
      </c>
      <c r="B36" s="42" t="s">
        <v>109</v>
      </c>
      <c r="C36" s="40" t="n">
        <f aca="false">C34+7</f>
        <v>42280</v>
      </c>
      <c r="D36" s="42" t="s">
        <v>80</v>
      </c>
      <c r="E36" s="42" t="s">
        <v>81</v>
      </c>
      <c r="F36" s="42" t="s">
        <v>14</v>
      </c>
      <c r="G36" s="21" t="str">
        <f aca="false">CONCATENATE("(",B34," Topics",")"," ",D34)</f>
        <v>(Day 31 Topics) CSE 7405c</v>
      </c>
      <c r="H36" s="21"/>
      <c r="I36" s="21" t="s">
        <v>275</v>
      </c>
      <c r="J36" s="21"/>
    </row>
    <row r="37" customFormat="false" ht="15" hidden="false" customHeight="false" outlineLevel="0" collapsed="false">
      <c r="A37" s="42" t="s">
        <v>15</v>
      </c>
      <c r="B37" s="42" t="s">
        <v>112</v>
      </c>
      <c r="C37" s="40" t="n">
        <f aca="false">C35+7</f>
        <v>42281</v>
      </c>
      <c r="D37" s="42" t="s">
        <v>80</v>
      </c>
      <c r="E37" s="42" t="s">
        <v>81</v>
      </c>
      <c r="F37" s="42" t="s">
        <v>14</v>
      </c>
      <c r="G37" s="21" t="str">
        <f aca="false">CONCATENATE("(",B35," Topics",")"," ",D35)</f>
        <v>(Day 32 Topics) CSE 7405c</v>
      </c>
      <c r="H37" s="21"/>
      <c r="I37" s="65" t="s">
        <v>276</v>
      </c>
      <c r="J37" s="21"/>
    </row>
    <row r="38" customFormat="false" ht="15" hidden="false" customHeight="false" outlineLevel="0" collapsed="false">
      <c r="A38" s="90" t="s">
        <v>9</v>
      </c>
      <c r="B38" s="90" t="s">
        <v>116</v>
      </c>
      <c r="C38" s="91" t="n">
        <f aca="false">C36+7</f>
        <v>42287</v>
      </c>
      <c r="D38" s="90" t="s">
        <v>194</v>
      </c>
      <c r="E38" s="90" t="s">
        <v>102</v>
      </c>
      <c r="F38" s="90" t="s">
        <v>155</v>
      </c>
      <c r="G38" s="21" t="str">
        <f aca="false">CONCATENATE("(",B36," Topics",")"," ",D36)</f>
        <v>(Day 33 Topics) CSE 7206c</v>
      </c>
      <c r="H38" s="21"/>
      <c r="I38" s="19" t="s">
        <v>277</v>
      </c>
      <c r="J38" s="21"/>
    </row>
    <row r="39" customFormat="false" ht="15" hidden="false" customHeight="false" outlineLevel="0" collapsed="false">
      <c r="A39" s="87" t="s">
        <v>15</v>
      </c>
      <c r="B39" s="87" t="s">
        <v>119</v>
      </c>
      <c r="C39" s="94" t="n">
        <f aca="false">C37+7</f>
        <v>42288</v>
      </c>
      <c r="D39" s="89" t="s">
        <v>63</v>
      </c>
      <c r="E39" s="89" t="s">
        <v>80</v>
      </c>
      <c r="F39" s="87"/>
      <c r="G39" s="21" t="s">
        <v>66</v>
      </c>
      <c r="H39" s="21" t="s">
        <v>278</v>
      </c>
      <c r="I39" s="65"/>
      <c r="J39" s="21"/>
    </row>
    <row r="40" customFormat="false" ht="15" hidden="false" customHeight="false" outlineLevel="0" collapsed="false">
      <c r="A40" s="90" t="s">
        <v>9</v>
      </c>
      <c r="B40" s="90" t="s">
        <v>122</v>
      </c>
      <c r="C40" s="91" t="n">
        <f aca="false">C38+7</f>
        <v>42294</v>
      </c>
      <c r="D40" s="90" t="s">
        <v>194</v>
      </c>
      <c r="E40" s="90" t="s">
        <v>102</v>
      </c>
      <c r="F40" s="90" t="s">
        <v>155</v>
      </c>
      <c r="G40" s="21" t="str">
        <f aca="false">CONCATENATE("(",B38," Topics",")"," ",D38)</f>
        <v>(Day 35 Topics) CSE 7405c</v>
      </c>
      <c r="H40" s="21" t="s">
        <v>66</v>
      </c>
      <c r="I40" s="19" t="s">
        <v>111</v>
      </c>
      <c r="J40" s="21"/>
    </row>
    <row r="41" customFormat="false" ht="15" hidden="false" customHeight="false" outlineLevel="0" collapsed="false">
      <c r="A41" s="42" t="s">
        <v>15</v>
      </c>
      <c r="B41" s="42" t="s">
        <v>124</v>
      </c>
      <c r="C41" s="40" t="n">
        <f aca="false">C39+7</f>
        <v>42295</v>
      </c>
      <c r="D41" s="42" t="s">
        <v>125</v>
      </c>
      <c r="E41" s="42" t="s">
        <v>126</v>
      </c>
      <c r="F41" s="42" t="s">
        <v>14</v>
      </c>
      <c r="G41" s="21" t="s">
        <v>66</v>
      </c>
      <c r="H41" s="55"/>
      <c r="I41" s="95" t="s">
        <v>279</v>
      </c>
      <c r="J41" s="21"/>
    </row>
    <row r="42" customFormat="false" ht="15" hidden="false" customHeight="false" outlineLevel="0" collapsed="false">
      <c r="A42" s="87" t="s">
        <v>9</v>
      </c>
      <c r="B42" s="87" t="s">
        <v>127</v>
      </c>
      <c r="C42" s="88" t="n">
        <f aca="false">C40+7</f>
        <v>42301</v>
      </c>
      <c r="D42" s="89" t="s">
        <v>63</v>
      </c>
      <c r="E42" s="89" t="s">
        <v>194</v>
      </c>
      <c r="F42" s="87"/>
      <c r="G42" s="21" t="str">
        <f aca="false">CONCATENATE("(",B40," Topics",")"," ",D40)</f>
        <v>(Day 37 Topics) CSE 7405c</v>
      </c>
      <c r="H42" s="55"/>
      <c r="J42" s="21"/>
    </row>
    <row r="43" customFormat="false" ht="15" hidden="false" customHeight="false" outlineLevel="0" collapsed="false">
      <c r="A43" s="42" t="s">
        <v>15</v>
      </c>
      <c r="B43" s="42" t="s">
        <v>130</v>
      </c>
      <c r="C43" s="40" t="n">
        <f aca="false">C41+7</f>
        <v>42302</v>
      </c>
      <c r="D43" s="42" t="s">
        <v>125</v>
      </c>
      <c r="E43" s="42" t="s">
        <v>126</v>
      </c>
      <c r="F43" s="42" t="s">
        <v>14</v>
      </c>
      <c r="G43" s="21" t="str">
        <f aca="false">CONCATENATE("(",B41," Topics",")"," ",D41)</f>
        <v>(Day 38 Topics) CSE 7213c</v>
      </c>
      <c r="H43" s="55"/>
      <c r="I43" s="86" t="s">
        <v>280</v>
      </c>
      <c r="J43" s="21"/>
    </row>
    <row r="44" customFormat="false" ht="15" hidden="false" customHeight="false" outlineLevel="0" collapsed="false">
      <c r="A44" s="90" t="s">
        <v>9</v>
      </c>
      <c r="B44" s="90" t="s">
        <v>132</v>
      </c>
      <c r="C44" s="91" t="n">
        <f aca="false">C42+7</f>
        <v>42308</v>
      </c>
      <c r="D44" s="90" t="s">
        <v>194</v>
      </c>
      <c r="E44" s="90" t="s">
        <v>102</v>
      </c>
      <c r="F44" s="90" t="s">
        <v>155</v>
      </c>
      <c r="G44" s="21" t="s">
        <v>66</v>
      </c>
      <c r="I44" s="21" t="s">
        <v>281</v>
      </c>
      <c r="J44" s="74"/>
    </row>
    <row r="45" customFormat="false" ht="15" hidden="false" customHeight="false" outlineLevel="0" collapsed="false">
      <c r="A45" s="42" t="s">
        <v>15</v>
      </c>
      <c r="B45" s="42" t="s">
        <v>135</v>
      </c>
      <c r="C45" s="40" t="n">
        <f aca="false">C43+7</f>
        <v>42309</v>
      </c>
      <c r="D45" s="42" t="s">
        <v>125</v>
      </c>
      <c r="E45" s="42" t="s">
        <v>126</v>
      </c>
      <c r="F45" s="42" t="s">
        <v>14</v>
      </c>
      <c r="G45" s="21" t="str">
        <f aca="false">CONCATENATE("(",B43," Topics",")"," ",D43)</f>
        <v>(Day 40 Topics) CSE 7213c</v>
      </c>
      <c r="I45" s="86" t="s">
        <v>282</v>
      </c>
      <c r="J45" s="55"/>
    </row>
    <row r="46" customFormat="false" ht="15" hidden="false" customHeight="false" outlineLevel="0" collapsed="false">
      <c r="A46" s="12" t="s">
        <v>9</v>
      </c>
      <c r="B46" s="12" t="s">
        <v>136</v>
      </c>
      <c r="C46" s="46" t="n">
        <f aca="false">C44+7</f>
        <v>42315</v>
      </c>
      <c r="D46" s="12" t="s">
        <v>28</v>
      </c>
      <c r="E46" s="12" t="s">
        <v>29</v>
      </c>
      <c r="F46" s="12" t="s">
        <v>19</v>
      </c>
      <c r="G46" s="21" t="s">
        <v>66</v>
      </c>
      <c r="H46" s="21" t="s">
        <v>283</v>
      </c>
      <c r="I46" s="55"/>
      <c r="J46" s="55"/>
    </row>
    <row r="47" customFormat="false" ht="15" hidden="false" customHeight="false" outlineLevel="0" collapsed="false">
      <c r="A47" s="87" t="s">
        <v>15</v>
      </c>
      <c r="B47" s="87" t="s">
        <v>139</v>
      </c>
      <c r="C47" s="88" t="n">
        <f aca="false">C45+7</f>
        <v>42316</v>
      </c>
      <c r="D47" s="89" t="s">
        <v>63</v>
      </c>
      <c r="E47" s="89" t="s">
        <v>284</v>
      </c>
      <c r="F47" s="87"/>
      <c r="G47" s="55"/>
      <c r="H47" s="21" t="s">
        <v>285</v>
      </c>
      <c r="I47" s="21"/>
      <c r="J47" s="55"/>
    </row>
    <row r="48" customFormat="false" ht="15" hidden="false" customHeight="false" outlineLevel="0" collapsed="false">
      <c r="A48" s="12" t="s">
        <v>9</v>
      </c>
      <c r="B48" s="12" t="s">
        <v>141</v>
      </c>
      <c r="C48" s="46" t="n">
        <f aca="false">C46+7</f>
        <v>42322</v>
      </c>
      <c r="D48" s="12" t="s">
        <v>142</v>
      </c>
      <c r="E48" s="76" t="s">
        <v>143</v>
      </c>
      <c r="F48" s="12" t="s">
        <v>19</v>
      </c>
      <c r="G48" s="55"/>
      <c r="H48" s="55"/>
      <c r="I48" s="55"/>
      <c r="J48" s="55"/>
    </row>
    <row r="49" customFormat="false" ht="15" hidden="false" customHeight="false" outlineLevel="0" collapsed="false">
      <c r="A49" s="12" t="s">
        <v>15</v>
      </c>
      <c r="B49" s="12" t="s">
        <v>144</v>
      </c>
      <c r="C49" s="46" t="n">
        <f aca="false">C47+7</f>
        <v>42323</v>
      </c>
      <c r="D49" s="12" t="s">
        <v>142</v>
      </c>
      <c r="E49" s="76" t="s">
        <v>143</v>
      </c>
      <c r="F49" s="12" t="s">
        <v>19</v>
      </c>
      <c r="G49" s="55"/>
      <c r="H49" s="21"/>
      <c r="I49" s="21"/>
      <c r="J49" s="55"/>
    </row>
  </sheetData>
  <mergeCells count="2">
    <mergeCell ref="A16:J16"/>
    <mergeCell ref="A23:J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30.86"/>
    <col collapsed="false" customWidth="true" hidden="false" outlineLevel="0" max="7" min="7" style="0" width="18.14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96" t="s">
        <v>0</v>
      </c>
      <c r="B1" s="97" t="s">
        <v>1</v>
      </c>
      <c r="C1" s="97" t="s">
        <v>2</v>
      </c>
      <c r="D1" s="3" t="s">
        <v>3</v>
      </c>
      <c r="E1" s="3" t="s">
        <v>4</v>
      </c>
      <c r="F1" s="97" t="s">
        <v>5</v>
      </c>
      <c r="G1" s="97" t="s">
        <v>6</v>
      </c>
      <c r="H1" s="97" t="s">
        <v>7</v>
      </c>
      <c r="I1" s="97" t="s">
        <v>145</v>
      </c>
      <c r="J1" s="97" t="s">
        <v>146</v>
      </c>
      <c r="K1" s="98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42280</v>
      </c>
      <c r="D2" s="12" t="s">
        <v>151</v>
      </c>
      <c r="E2" s="12" t="s">
        <v>152</v>
      </c>
      <c r="F2" s="12" t="s">
        <v>19</v>
      </c>
      <c r="G2" s="74"/>
      <c r="H2" s="74"/>
      <c r="I2" s="21" t="s">
        <v>154</v>
      </c>
      <c r="J2" s="42" t="s">
        <v>14</v>
      </c>
      <c r="K2" s="98" t="n">
        <f aca="false">COUNTIFS(F2:F49,"Dr.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v>42281</v>
      </c>
      <c r="D3" s="47" t="s">
        <v>44</v>
      </c>
      <c r="E3" s="47" t="s">
        <v>45</v>
      </c>
      <c r="F3" s="47" t="s">
        <v>287</v>
      </c>
      <c r="G3" s="74"/>
      <c r="H3" s="21"/>
      <c r="I3" s="21" t="s">
        <v>288</v>
      </c>
      <c r="J3" s="12" t="s">
        <v>19</v>
      </c>
      <c r="K3" s="98" t="n">
        <f aca="false">COUNTIFS(F2:F49,"Dr. Sridhar Pappu")</f>
        <v>11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42287</v>
      </c>
      <c r="D4" s="60" t="s">
        <v>148</v>
      </c>
      <c r="E4" s="60" t="s">
        <v>12</v>
      </c>
      <c r="F4" s="85" t="s">
        <v>13</v>
      </c>
      <c r="G4" s="21" t="str">
        <f aca="false">CONCATENATE("(",B2," Topics",")"," ",D2)</f>
        <v>(Day 1 Topics) CSE 7315c</v>
      </c>
      <c r="H4" s="21"/>
      <c r="I4" s="98"/>
      <c r="J4" s="99" t="s">
        <v>155</v>
      </c>
      <c r="K4" s="98" t="n">
        <f aca="false">COUNTIFS(F2:F49,"Dr. Surya Kompalli")</f>
        <v>6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42288</v>
      </c>
      <c r="D5" s="12" t="s">
        <v>151</v>
      </c>
      <c r="E5" s="12" t="s">
        <v>152</v>
      </c>
      <c r="F5" s="12" t="s">
        <v>19</v>
      </c>
      <c r="G5" s="21" t="str">
        <f aca="false">CONCATENATE("(",B3," Topics",")"," ",D3)</f>
        <v>(Day 2 Topics) CSE 7112c</v>
      </c>
      <c r="H5" s="74"/>
      <c r="I5" s="21" t="s">
        <v>158</v>
      </c>
      <c r="J5" s="85" t="s">
        <v>13</v>
      </c>
      <c r="K5" s="98" t="n">
        <f aca="false">COUNTIFS(F2:F49,"Dr. Sreerama K Murthy")</f>
        <v>10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42294</v>
      </c>
      <c r="D6" s="60" t="s">
        <v>148</v>
      </c>
      <c r="E6" s="60" t="s">
        <v>12</v>
      </c>
      <c r="F6" s="85" t="s">
        <v>13</v>
      </c>
      <c r="G6" s="21" t="str">
        <f aca="false">CONCATENATE("(",B4," Topics",")"," ",D4)</f>
        <v>(Day 3 Topics) CSE 7404c</v>
      </c>
      <c r="H6" s="21"/>
      <c r="I6" s="74"/>
      <c r="J6" s="100" t="s">
        <v>289</v>
      </c>
      <c r="K6" s="98" t="n">
        <f aca="false">COUNTIFS(F2:F49,"Dr.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42295</v>
      </c>
      <c r="D7" s="12" t="s">
        <v>151</v>
      </c>
      <c r="E7" s="12" t="s">
        <v>152</v>
      </c>
      <c r="F7" s="12" t="s">
        <v>19</v>
      </c>
      <c r="G7" s="21" t="str">
        <f aca="false">CONCATENATE("(",B5," Topics",")"," ",D5)</f>
        <v>(Day 4 Topics) CSE 7315c</v>
      </c>
      <c r="H7" s="74"/>
      <c r="I7" s="21" t="s">
        <v>161</v>
      </c>
      <c r="J7" s="101" t="s">
        <v>290</v>
      </c>
      <c r="K7" s="98" t="s">
        <v>66</v>
      </c>
    </row>
    <row r="8" customFormat="false" ht="15" hidden="false" customHeight="false" outlineLevel="0" collapsed="false">
      <c r="A8" s="78" t="s">
        <v>291</v>
      </c>
      <c r="B8" s="78"/>
      <c r="C8" s="78"/>
      <c r="D8" s="78"/>
      <c r="E8" s="78"/>
      <c r="F8" s="78"/>
      <c r="G8" s="78"/>
      <c r="H8" s="78"/>
      <c r="I8" s="102"/>
      <c r="J8" s="103" t="s">
        <v>292</v>
      </c>
      <c r="K8" s="98" t="n">
        <f aca="false">COUNTIFS(F4:F51,"Dr. Somdeb Lahiri")</f>
        <v>1</v>
      </c>
    </row>
    <row r="9" customFormat="false" ht="15" hidden="false" customHeight="false" outlineLevel="0" collapsed="false">
      <c r="A9" s="60" t="s">
        <v>9</v>
      </c>
      <c r="B9" s="60" t="s">
        <v>31</v>
      </c>
      <c r="C9" s="66" t="n">
        <f aca="false">C6+14</f>
        <v>42308</v>
      </c>
      <c r="D9" s="60" t="s">
        <v>148</v>
      </c>
      <c r="E9" s="60" t="s">
        <v>12</v>
      </c>
      <c r="F9" s="85" t="s">
        <v>13</v>
      </c>
      <c r="G9" s="21" t="str">
        <f aca="false">CONCATENATE("(",B6," Topics",")"," ",D6)</f>
        <v>(Day 5 Topics) CSE 7404c</v>
      </c>
      <c r="H9" s="21"/>
      <c r="I9" s="74"/>
      <c r="J9" s="42" t="s">
        <v>293</v>
      </c>
      <c r="K9" s="98" t="n">
        <f aca="false">COUNTIFS(F5:F52,"Dr. Kranthi Adusumilli")</f>
        <v>2</v>
      </c>
    </row>
    <row r="10" customFormat="false" ht="15" hidden="false" customHeight="false" outlineLevel="0" collapsed="false">
      <c r="A10" s="60" t="s">
        <v>15</v>
      </c>
      <c r="B10" s="60" t="s">
        <v>33</v>
      </c>
      <c r="C10" s="66" t="n">
        <f aca="false">C7+14</f>
        <v>42309</v>
      </c>
      <c r="D10" s="12" t="s">
        <v>151</v>
      </c>
      <c r="E10" s="12" t="s">
        <v>152</v>
      </c>
      <c r="F10" s="12" t="s">
        <v>19</v>
      </c>
      <c r="G10" s="21" t="str">
        <f aca="false">CONCATENATE("(",B7," Topics",")"," ",D7)</f>
        <v>(Day 6 Topics) CSE 7315c</v>
      </c>
      <c r="H10" s="21"/>
      <c r="I10" s="86" t="s">
        <v>166</v>
      </c>
      <c r="J10" s="98"/>
      <c r="K10" s="98" t="n">
        <f aca="false">SUM(K2:K9)</f>
        <v>39</v>
      </c>
    </row>
    <row r="11" customFormat="false" ht="15" hidden="false" customHeight="false" outlineLevel="0" collapsed="false">
      <c r="A11" s="60" t="s">
        <v>9</v>
      </c>
      <c r="B11" s="60" t="s">
        <v>35</v>
      </c>
      <c r="C11" s="66" t="n">
        <f aca="false">C9+7</f>
        <v>42315</v>
      </c>
      <c r="D11" s="60" t="s">
        <v>148</v>
      </c>
      <c r="E11" s="60" t="s">
        <v>12</v>
      </c>
      <c r="F11" s="85" t="s">
        <v>13</v>
      </c>
      <c r="G11" s="21" t="str">
        <f aca="false">CONCATENATE("(",B9," Topics",")"," ",D9)</f>
        <v>(Day 7 Topics) CSE 7404c</v>
      </c>
      <c r="H11" s="21"/>
      <c r="I11" s="74"/>
      <c r="J11" s="98"/>
      <c r="K11" s="98"/>
    </row>
    <row r="12" customFormat="false" ht="15" hidden="false" customHeight="false" outlineLevel="0" collapsed="false">
      <c r="A12" s="60" t="s">
        <v>15</v>
      </c>
      <c r="B12" s="60" t="s">
        <v>39</v>
      </c>
      <c r="C12" s="66" t="n">
        <f aca="false">C10+7</f>
        <v>42316</v>
      </c>
      <c r="D12" s="12" t="s">
        <v>151</v>
      </c>
      <c r="E12" s="12" t="s">
        <v>152</v>
      </c>
      <c r="F12" s="12" t="s">
        <v>19</v>
      </c>
      <c r="G12" s="21" t="str">
        <f aca="false">CONCATENATE("(",B10," Topics",")"," ",D10)</f>
        <v>(Day 8 Topics) CSE 7315c</v>
      </c>
      <c r="H12" s="74"/>
      <c r="I12" s="21" t="s">
        <v>168</v>
      </c>
      <c r="J12" s="98"/>
      <c r="K12" s="98"/>
    </row>
    <row r="13" customFormat="false" ht="15" hidden="false" customHeight="false" outlineLevel="0" collapsed="false">
      <c r="A13" s="60" t="s">
        <v>9</v>
      </c>
      <c r="B13" s="60" t="s">
        <v>41</v>
      </c>
      <c r="C13" s="66" t="n">
        <f aca="false">C11+7</f>
        <v>42322</v>
      </c>
      <c r="D13" s="60" t="s">
        <v>148</v>
      </c>
      <c r="E13" s="60" t="s">
        <v>12</v>
      </c>
      <c r="F13" s="60" t="s">
        <v>13</v>
      </c>
      <c r="G13" s="21" t="str">
        <f aca="false">CONCATENATE("(",B11," Topics",")"," ",D11)</f>
        <v>(Day 9 Topics) CSE 7404c</v>
      </c>
      <c r="H13" s="74"/>
      <c r="I13" s="74"/>
      <c r="J13" s="98"/>
      <c r="K13" s="98"/>
    </row>
    <row r="14" customFormat="false" ht="15" hidden="false" customHeight="false" outlineLevel="0" collapsed="false">
      <c r="A14" s="60" t="s">
        <v>15</v>
      </c>
      <c r="B14" s="60" t="s">
        <v>43</v>
      </c>
      <c r="C14" s="71" t="n">
        <f aca="false">C12+7</f>
        <v>42323</v>
      </c>
      <c r="D14" s="47" t="s">
        <v>63</v>
      </c>
      <c r="E14" s="49" t="s">
        <v>151</v>
      </c>
      <c r="F14" s="47" t="s">
        <v>287</v>
      </c>
      <c r="G14" s="21" t="s">
        <v>66</v>
      </c>
      <c r="H14" s="98"/>
      <c r="I14" s="74"/>
      <c r="J14" s="98"/>
      <c r="K14" s="98"/>
    </row>
    <row r="15" customFormat="false" ht="15" hidden="false" customHeight="false" outlineLevel="0" collapsed="false">
      <c r="A15" s="60" t="s">
        <v>9</v>
      </c>
      <c r="B15" s="60" t="s">
        <v>48</v>
      </c>
      <c r="C15" s="66" t="n">
        <f aca="false">C13+7</f>
        <v>42329</v>
      </c>
      <c r="D15" s="60" t="s">
        <v>148</v>
      </c>
      <c r="E15" s="60" t="s">
        <v>12</v>
      </c>
      <c r="F15" s="60" t="s">
        <v>13</v>
      </c>
      <c r="G15" s="21" t="str">
        <f aca="false">CONCATENATE("(",B13," Topics",")"," ",D13)</f>
        <v>(Day 11 Topics) CSE 7404c</v>
      </c>
      <c r="H15" s="74"/>
      <c r="I15" s="74"/>
      <c r="J15" s="98"/>
      <c r="K15" s="98"/>
    </row>
    <row r="16" customFormat="false" ht="15" hidden="false" customHeight="false" outlineLevel="0" collapsed="false">
      <c r="A16" s="60" t="s">
        <v>15</v>
      </c>
      <c r="B16" s="60" t="s">
        <v>50</v>
      </c>
      <c r="C16" s="71" t="n">
        <f aca="false">C14+7</f>
        <v>42330</v>
      </c>
      <c r="D16" s="12" t="s">
        <v>173</v>
      </c>
      <c r="E16" s="12" t="s">
        <v>52</v>
      </c>
      <c r="F16" s="12" t="s">
        <v>19</v>
      </c>
      <c r="G16" s="21" t="s">
        <v>66</v>
      </c>
      <c r="H16" s="21" t="s">
        <v>179</v>
      </c>
      <c r="I16" s="21" t="s">
        <v>175</v>
      </c>
      <c r="J16" s="98"/>
      <c r="K16" s="98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C15+7</f>
        <v>42336</v>
      </c>
      <c r="D17" s="60" t="s">
        <v>148</v>
      </c>
      <c r="E17" s="60" t="s">
        <v>12</v>
      </c>
      <c r="F17" s="60" t="s">
        <v>13</v>
      </c>
      <c r="G17" s="21" t="str">
        <f aca="false">CONCATENATE("(",B15," Topics",")"," ",D15)</f>
        <v>(Day 13 Topics) CSE 7404c</v>
      </c>
      <c r="H17" s="21" t="s">
        <v>66</v>
      </c>
      <c r="I17" s="74"/>
      <c r="J17" s="98"/>
      <c r="K17" s="98"/>
    </row>
    <row r="18" customFormat="false" ht="15" hidden="false" customHeight="false" outlineLevel="0" collapsed="false">
      <c r="A18" s="60" t="s">
        <v>15</v>
      </c>
      <c r="B18" s="60" t="s">
        <v>57</v>
      </c>
      <c r="C18" s="66" t="n">
        <f aca="false">C16+7</f>
        <v>42337</v>
      </c>
      <c r="D18" s="12" t="s">
        <v>173</v>
      </c>
      <c r="E18" s="12" t="s">
        <v>52</v>
      </c>
      <c r="F18" s="12" t="s">
        <v>19</v>
      </c>
      <c r="G18" s="21" t="str">
        <f aca="false">CONCATENATE("(",B16," Topics",")"," ",D16)</f>
        <v>(Day 14 Topics) CSE 7202c</v>
      </c>
      <c r="H18" s="74"/>
      <c r="I18" s="21" t="s">
        <v>180</v>
      </c>
      <c r="J18" s="98"/>
      <c r="K18" s="98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42343</v>
      </c>
      <c r="D19" s="104" t="s">
        <v>173</v>
      </c>
      <c r="E19" s="104" t="s">
        <v>52</v>
      </c>
      <c r="F19" s="104" t="s">
        <v>292</v>
      </c>
      <c r="G19" s="21" t="str">
        <f aca="false">CONCATENATE("(",B18," Topics",")"," ",D18)</f>
        <v>(Day 16 Topics) CSE 7202c</v>
      </c>
      <c r="H19" s="21"/>
      <c r="I19" s="86" t="s">
        <v>183</v>
      </c>
      <c r="J19" s="98"/>
      <c r="K19" s="98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42344</v>
      </c>
      <c r="D20" s="60" t="s">
        <v>148</v>
      </c>
      <c r="E20" s="60" t="s">
        <v>12</v>
      </c>
      <c r="F20" s="60" t="s">
        <v>13</v>
      </c>
      <c r="G20" s="21" t="str">
        <f aca="false">CONCATENATE("(",B17," Topics",")"," ",D17)</f>
        <v>(Day 15 Topics) CSE 7404c</v>
      </c>
      <c r="H20" s="21"/>
      <c r="I20" s="98"/>
      <c r="J20" s="98"/>
      <c r="K20" s="98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42350</v>
      </c>
      <c r="D21" s="60" t="s">
        <v>148</v>
      </c>
      <c r="E21" s="60" t="s">
        <v>12</v>
      </c>
      <c r="F21" s="60" t="s">
        <v>13</v>
      </c>
      <c r="G21" s="21" t="str">
        <f aca="false">CONCATENATE("(",B20," Topics",")"," ",D20)</f>
        <v>(Day 18 Topics) CSE 7404c</v>
      </c>
      <c r="H21" s="21"/>
      <c r="I21" s="98"/>
      <c r="J21" s="98"/>
      <c r="K21" s="98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42351</v>
      </c>
      <c r="D22" s="90" t="s">
        <v>194</v>
      </c>
      <c r="E22" s="90" t="s">
        <v>294</v>
      </c>
      <c r="F22" s="90" t="s">
        <v>155</v>
      </c>
      <c r="G22" s="21" t="s">
        <v>66</v>
      </c>
      <c r="H22" s="74"/>
      <c r="I22" s="65" t="s">
        <v>263</v>
      </c>
      <c r="J22" s="98"/>
      <c r="K22" s="98"/>
    </row>
    <row r="23" customFormat="false" ht="15" hidden="false" customHeight="false" outlineLevel="0" collapsed="false">
      <c r="A23" s="60" t="s">
        <v>9</v>
      </c>
      <c r="B23" s="60" t="s">
        <v>71</v>
      </c>
      <c r="C23" s="71" t="n">
        <f aca="false">C21+7</f>
        <v>42357</v>
      </c>
      <c r="D23" s="60" t="s">
        <v>148</v>
      </c>
      <c r="E23" s="60" t="s">
        <v>12</v>
      </c>
      <c r="F23" s="60" t="s">
        <v>13</v>
      </c>
      <c r="G23" s="21" t="str">
        <f aca="false">CONCATENATE("(",B21," Topics",")"," ",D21)</f>
        <v>(Day 19 Topics) CSE 7404c</v>
      </c>
      <c r="H23" s="98"/>
      <c r="I23" s="74"/>
      <c r="J23" s="98"/>
      <c r="K23" s="98"/>
    </row>
    <row r="24" customFormat="false" ht="15" hidden="false" customHeight="false" outlineLevel="0" collapsed="false">
      <c r="A24" s="60" t="s">
        <v>15</v>
      </c>
      <c r="B24" s="60" t="s">
        <v>73</v>
      </c>
      <c r="C24" s="71" t="n">
        <f aca="false">C22+7</f>
        <v>42358</v>
      </c>
      <c r="D24" s="90" t="s">
        <v>194</v>
      </c>
      <c r="E24" s="90" t="s">
        <v>294</v>
      </c>
      <c r="F24" s="90" t="s">
        <v>155</v>
      </c>
      <c r="G24" s="21" t="str">
        <f aca="false">CONCATENATE("(",B22," Topics",")"," ",D22)</f>
        <v>(Day 20 Topics) CSE 7405c</v>
      </c>
      <c r="H24" s="21" t="s">
        <v>66</v>
      </c>
      <c r="I24" s="21" t="s">
        <v>295</v>
      </c>
      <c r="J24" s="98"/>
      <c r="K24" s="98"/>
    </row>
    <row r="25" customFormat="false" ht="15" hidden="false" customHeight="false" outlineLevel="0" collapsed="false">
      <c r="A25" s="60" t="s">
        <v>9</v>
      </c>
      <c r="B25" s="60" t="s">
        <v>76</v>
      </c>
      <c r="C25" s="66" t="n">
        <f aca="false">C23+7</f>
        <v>42364</v>
      </c>
      <c r="D25" s="12" t="s">
        <v>173</v>
      </c>
      <c r="E25" s="12" t="s">
        <v>52</v>
      </c>
      <c r="F25" s="12" t="s">
        <v>19</v>
      </c>
      <c r="G25" s="21" t="str">
        <f aca="false">CONCATENATE("(",B23," Topics",")"," ",D23)</f>
        <v>(Day 21 Topics) CSE 7404c</v>
      </c>
      <c r="H25" s="21" t="s">
        <v>66</v>
      </c>
      <c r="I25" s="86" t="s">
        <v>183</v>
      </c>
      <c r="J25" s="98"/>
      <c r="K25" s="98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42365</v>
      </c>
      <c r="D26" s="90" t="s">
        <v>194</v>
      </c>
      <c r="E26" s="90" t="s">
        <v>294</v>
      </c>
      <c r="F26" s="90" t="s">
        <v>155</v>
      </c>
      <c r="G26" s="21" t="str">
        <f aca="false">CONCATENATE("(",B24," Topics",")"," ",D24)</f>
        <v>(Day 22 Topics) CSE 7405c</v>
      </c>
      <c r="H26" s="21" t="s">
        <v>66</v>
      </c>
      <c r="I26" s="21" t="s">
        <v>296</v>
      </c>
      <c r="J26" s="98"/>
      <c r="K26" s="98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42371</v>
      </c>
      <c r="D27" s="100" t="s">
        <v>297</v>
      </c>
      <c r="E27" s="100" t="s">
        <v>81</v>
      </c>
      <c r="F27" s="100" t="s">
        <v>289</v>
      </c>
      <c r="G27" s="21" t="str">
        <f aca="false">CONCATENATE("(",B25," Topics",")"," ",D25)</f>
        <v>(Day 23 Topics) CSE 7202c</v>
      </c>
      <c r="H27" s="98"/>
      <c r="I27" s="105" t="s">
        <v>298</v>
      </c>
      <c r="J27" s="98"/>
      <c r="K27" s="98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42372</v>
      </c>
      <c r="D28" s="90" t="s">
        <v>194</v>
      </c>
      <c r="E28" s="90" t="s">
        <v>294</v>
      </c>
      <c r="F28" s="90" t="s">
        <v>155</v>
      </c>
      <c r="G28" s="21" t="str">
        <f aca="false">CONCATENATE("(",B26," Topics",")"," ",D26)</f>
        <v>(Day 24 Topics) CSE 7405c</v>
      </c>
      <c r="H28" s="98"/>
      <c r="I28" s="21" t="s">
        <v>299</v>
      </c>
      <c r="J28" s="98"/>
      <c r="K28" s="98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42378</v>
      </c>
      <c r="D29" s="100" t="s">
        <v>297</v>
      </c>
      <c r="E29" s="100" t="s">
        <v>81</v>
      </c>
      <c r="F29" s="100" t="s">
        <v>289</v>
      </c>
      <c r="G29" s="21" t="str">
        <f aca="false">CONCATENATE("(",B27," Topics",")"," ",D27)</f>
        <v>(Day 25 Topics) CSE 7306c</v>
      </c>
      <c r="H29" s="98"/>
      <c r="I29" s="105" t="s">
        <v>300</v>
      </c>
      <c r="J29" s="98"/>
      <c r="K29" s="98"/>
    </row>
    <row r="30" customFormat="false" ht="15" hidden="false" customHeight="false" outlineLevel="0" collapsed="false">
      <c r="A30" s="60" t="s">
        <v>15</v>
      </c>
      <c r="B30" s="60" t="s">
        <v>91</v>
      </c>
      <c r="C30" s="66" t="n">
        <f aca="false">C28+7</f>
        <v>42379</v>
      </c>
      <c r="D30" s="70" t="s">
        <v>63</v>
      </c>
      <c r="E30" s="49" t="s">
        <v>148</v>
      </c>
      <c r="F30" s="47" t="s">
        <v>287</v>
      </c>
      <c r="G30" s="98"/>
      <c r="H30" s="21" t="s">
        <v>270</v>
      </c>
      <c r="I30" s="21" t="s">
        <v>66</v>
      </c>
      <c r="J30" s="98"/>
      <c r="K30" s="98"/>
    </row>
    <row r="31" customFormat="false" ht="15" hidden="false" customHeight="false" outlineLevel="0" collapsed="false">
      <c r="A31" s="78" t="s">
        <v>301</v>
      </c>
      <c r="B31" s="78"/>
      <c r="C31" s="78"/>
      <c r="D31" s="78"/>
      <c r="E31" s="78"/>
      <c r="F31" s="78"/>
      <c r="G31" s="78"/>
      <c r="H31" s="78"/>
      <c r="I31" s="78"/>
      <c r="J31" s="98"/>
      <c r="K31" s="98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C29+14</f>
        <v>42392</v>
      </c>
      <c r="D32" s="100" t="s">
        <v>297</v>
      </c>
      <c r="E32" s="100" t="s">
        <v>81</v>
      </c>
      <c r="F32" s="100" t="s">
        <v>289</v>
      </c>
      <c r="G32" s="21" t="str">
        <f aca="false">CONCATENATE("(",B29," Topics",")"," ",D29)</f>
        <v>(Day 27 Topics) CSE 7306c</v>
      </c>
      <c r="H32" s="21" t="s">
        <v>262</v>
      </c>
      <c r="I32" s="106" t="s">
        <v>302</v>
      </c>
      <c r="J32" s="98"/>
      <c r="K32" s="98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C30+14</f>
        <v>42393</v>
      </c>
      <c r="D33" s="42" t="s">
        <v>303</v>
      </c>
      <c r="E33" s="42" t="s">
        <v>304</v>
      </c>
      <c r="F33" s="42" t="s">
        <v>14</v>
      </c>
      <c r="G33" s="21" t="s">
        <v>305</v>
      </c>
      <c r="H33" s="21"/>
      <c r="I33" s="86" t="s">
        <v>306</v>
      </c>
      <c r="J33" s="98"/>
      <c r="K33" s="98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42399</v>
      </c>
      <c r="D34" s="100" t="s">
        <v>297</v>
      </c>
      <c r="E34" s="100" t="s">
        <v>81</v>
      </c>
      <c r="F34" s="100" t="s">
        <v>289</v>
      </c>
      <c r="G34" s="21" t="str">
        <f aca="false">CONCATENATE("(",B32," Topics",")"," ",D32)</f>
        <v>(Day 29 Topics) CSE 7306c</v>
      </c>
      <c r="H34" s="34"/>
      <c r="I34" s="105" t="s">
        <v>307</v>
      </c>
      <c r="J34" s="98"/>
      <c r="K34" s="98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42400</v>
      </c>
      <c r="D35" s="42" t="s">
        <v>303</v>
      </c>
      <c r="E35" s="42" t="s">
        <v>304</v>
      </c>
      <c r="F35" s="42" t="s">
        <v>14</v>
      </c>
      <c r="G35" s="21" t="str">
        <f aca="false">CONCATENATE("(",B33," Topics",")"," ",D33)</f>
        <v>(Day 30 Topics) CSE 7219c</v>
      </c>
      <c r="H35" s="21"/>
      <c r="I35" s="86" t="s">
        <v>308</v>
      </c>
      <c r="J35" s="98"/>
      <c r="K35" s="98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42406</v>
      </c>
      <c r="D36" s="42" t="s">
        <v>303</v>
      </c>
      <c r="E36" s="42" t="s">
        <v>304</v>
      </c>
      <c r="F36" s="42" t="s">
        <v>14</v>
      </c>
      <c r="G36" s="21" t="str">
        <f aca="false">CONCATENATE("(",B34," Topics",")"," ",D34)</f>
        <v>(Day 31 Topics) CSE 7306c</v>
      </c>
      <c r="H36" s="21"/>
      <c r="I36" s="86" t="s">
        <v>309</v>
      </c>
      <c r="J36" s="98"/>
      <c r="K36" s="98"/>
    </row>
    <row r="37" customFormat="false" ht="15" hidden="false" customHeight="false" outlineLevel="0" collapsed="false">
      <c r="A37" s="60" t="s">
        <v>15</v>
      </c>
      <c r="B37" s="60" t="s">
        <v>112</v>
      </c>
      <c r="C37" s="71" t="n">
        <f aca="false">C35+7</f>
        <v>42407</v>
      </c>
      <c r="D37" s="100" t="s">
        <v>297</v>
      </c>
      <c r="E37" s="100" t="s">
        <v>81</v>
      </c>
      <c r="F37" s="100" t="s">
        <v>289</v>
      </c>
      <c r="G37" s="107" t="str">
        <f aca="false">CONCATENATE("(",B35," Topics",")"," ",D35)</f>
        <v>(Day 32 Topics) CSE 7219c</v>
      </c>
      <c r="H37" s="107"/>
      <c r="I37" s="105" t="s">
        <v>310</v>
      </c>
      <c r="J37" s="98"/>
      <c r="K37" s="98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42413</v>
      </c>
      <c r="D38" s="70" t="s">
        <v>63</v>
      </c>
      <c r="E38" s="49" t="s">
        <v>297</v>
      </c>
      <c r="F38" s="47" t="s">
        <v>287</v>
      </c>
      <c r="G38" s="107" t="str">
        <f aca="false">CONCATENATE("(",B37," Topics",")"," ",D37)</f>
        <v>(Day 34 Topics) CSE 7306c</v>
      </c>
      <c r="H38" s="74"/>
      <c r="I38" s="98"/>
      <c r="J38" s="98"/>
      <c r="K38" s="98"/>
    </row>
    <row r="39" customFormat="false" ht="15" hidden="false" customHeight="false" outlineLevel="0" collapsed="false">
      <c r="A39" s="60" t="s">
        <v>15</v>
      </c>
      <c r="B39" s="60" t="s">
        <v>119</v>
      </c>
      <c r="C39" s="66" t="n">
        <f aca="false">C37+7</f>
        <v>42414</v>
      </c>
      <c r="D39" s="42" t="s">
        <v>303</v>
      </c>
      <c r="E39" s="42" t="s">
        <v>304</v>
      </c>
      <c r="F39" s="42" t="s">
        <v>14</v>
      </c>
      <c r="G39" s="107" t="str">
        <f aca="false">CONCATENATE("(",B36," Topics",")"," ",D36)</f>
        <v>(Day 33 Topics) CSE 7219c</v>
      </c>
      <c r="H39" s="74"/>
      <c r="I39" s="86" t="s">
        <v>311</v>
      </c>
      <c r="J39" s="98"/>
      <c r="K39" s="98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42420</v>
      </c>
      <c r="D40" s="42" t="s">
        <v>312</v>
      </c>
      <c r="E40" s="42" t="s">
        <v>126</v>
      </c>
      <c r="F40" s="42" t="s">
        <v>293</v>
      </c>
      <c r="G40" s="107"/>
      <c r="H40" s="21" t="s">
        <v>313</v>
      </c>
      <c r="I40" s="86" t="s">
        <v>279</v>
      </c>
      <c r="J40" s="98"/>
      <c r="K40" s="98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42421</v>
      </c>
      <c r="D41" s="42" t="s">
        <v>312</v>
      </c>
      <c r="E41" s="42" t="s">
        <v>126</v>
      </c>
      <c r="F41" s="42" t="s">
        <v>293</v>
      </c>
      <c r="G41" s="21" t="str">
        <f aca="false">CONCATENATE("(",B39," Topics",")"," ",D39)</f>
        <v>(Day 36 Topics) CSE 7219c</v>
      </c>
      <c r="H41" s="74"/>
      <c r="I41" s="86" t="s">
        <v>280</v>
      </c>
      <c r="J41" s="98"/>
      <c r="K41" s="98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42427</v>
      </c>
      <c r="D42" s="70" t="s">
        <v>63</v>
      </c>
      <c r="E42" s="49" t="s">
        <v>314</v>
      </c>
      <c r="F42" s="47" t="s">
        <v>287</v>
      </c>
      <c r="G42" s="98"/>
      <c r="H42" s="21" t="s">
        <v>315</v>
      </c>
      <c r="I42" s="98"/>
      <c r="J42" s="98"/>
      <c r="K42" s="98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42428</v>
      </c>
      <c r="D43" s="90" t="s">
        <v>194</v>
      </c>
      <c r="E43" s="90" t="s">
        <v>294</v>
      </c>
      <c r="F43" s="90" t="s">
        <v>155</v>
      </c>
      <c r="G43" s="21" t="str">
        <f aca="false">CONCATENATE("(",B40," Topics",")"," ",D40)</f>
        <v>(Day 37 Topics) CSE 7113c</v>
      </c>
      <c r="H43" s="74"/>
      <c r="I43" s="19" t="s">
        <v>111</v>
      </c>
      <c r="J43" s="98"/>
      <c r="K43" s="98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42434</v>
      </c>
      <c r="D44" s="90" t="s">
        <v>194</v>
      </c>
      <c r="E44" s="90" t="s">
        <v>294</v>
      </c>
      <c r="F44" s="90" t="s">
        <v>316</v>
      </c>
      <c r="G44" s="21" t="str">
        <f aca="false">CONCATENATE("(",B41," Topics",")"," ",D41)</f>
        <v>(Day 38 Topics) CSE 7113c</v>
      </c>
      <c r="H44" s="74"/>
      <c r="I44" s="19" t="s">
        <v>277</v>
      </c>
      <c r="J44" s="98"/>
      <c r="K44" s="98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42435</v>
      </c>
      <c r="D45" s="90" t="s">
        <v>194</v>
      </c>
      <c r="E45" s="90" t="s">
        <v>294</v>
      </c>
      <c r="F45" s="90" t="s">
        <v>155</v>
      </c>
      <c r="G45" s="21" t="str">
        <f aca="false">CONCATENATE("(",B43," Topics",")"," ",D43)</f>
        <v>(Day 40 Topics) CSE 7405c</v>
      </c>
      <c r="H45" s="74"/>
      <c r="I45" s="21" t="s">
        <v>281</v>
      </c>
      <c r="J45" s="98"/>
      <c r="K45" s="98"/>
    </row>
    <row r="46" customFormat="false" ht="15" hidden="false" customHeight="false" outlineLevel="0" collapsed="false">
      <c r="A46" s="60" t="s">
        <v>9</v>
      </c>
      <c r="B46" s="60" t="s">
        <v>136</v>
      </c>
      <c r="C46" s="71" t="n">
        <f aca="false">C44+7</f>
        <v>42441</v>
      </c>
      <c r="D46" s="12" t="s">
        <v>28</v>
      </c>
      <c r="E46" s="12" t="s">
        <v>29</v>
      </c>
      <c r="F46" s="12" t="s">
        <v>19</v>
      </c>
      <c r="G46" s="21" t="s">
        <v>66</v>
      </c>
      <c r="H46" s="98"/>
      <c r="I46" s="21" t="s">
        <v>66</v>
      </c>
      <c r="J46" s="98"/>
      <c r="K46" s="98"/>
    </row>
    <row r="47" customFormat="false" ht="15" hidden="false" customHeight="false" outlineLevel="0" collapsed="false">
      <c r="A47" s="60" t="s">
        <v>15</v>
      </c>
      <c r="B47" s="60" t="s">
        <v>139</v>
      </c>
      <c r="C47" s="71" t="n">
        <f aca="false">C45+7</f>
        <v>42442</v>
      </c>
      <c r="D47" s="70" t="s">
        <v>63</v>
      </c>
      <c r="E47" s="49" t="s">
        <v>194</v>
      </c>
      <c r="F47" s="47" t="s">
        <v>287</v>
      </c>
      <c r="G47" s="74"/>
      <c r="H47" s="21" t="s">
        <v>317</v>
      </c>
      <c r="I47" s="21"/>
      <c r="J47" s="98"/>
      <c r="K47" s="98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42448</v>
      </c>
      <c r="D48" s="12" t="s">
        <v>142</v>
      </c>
      <c r="E48" s="76" t="s">
        <v>143</v>
      </c>
      <c r="F48" s="12" t="s">
        <v>19</v>
      </c>
      <c r="G48" s="74"/>
      <c r="H48" s="21"/>
      <c r="I48" s="21"/>
      <c r="J48" s="98"/>
      <c r="K48" s="98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42449</v>
      </c>
      <c r="D49" s="12" t="s">
        <v>142</v>
      </c>
      <c r="E49" s="76" t="s">
        <v>143</v>
      </c>
      <c r="F49" s="12" t="s">
        <v>19</v>
      </c>
      <c r="G49" s="74"/>
      <c r="H49" s="74"/>
      <c r="I49" s="74"/>
      <c r="J49" s="98"/>
      <c r="K49" s="98"/>
    </row>
  </sheetData>
  <mergeCells count="2">
    <mergeCell ref="A8:H8"/>
    <mergeCell ref="A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21.28"/>
    <col collapsed="false" customWidth="true" hidden="false" outlineLevel="0" max="7" min="7" style="0" width="18.14"/>
    <col collapsed="false" customWidth="true" hidden="false" outlineLevel="0" max="9" min="8" style="0" width="8.53"/>
    <col collapsed="false" customWidth="true" hidden="false" outlineLevel="0" max="10" min="10" style="0" width="21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08" t="s">
        <v>0</v>
      </c>
      <c r="B1" s="109" t="s">
        <v>1</v>
      </c>
      <c r="C1" s="109" t="s">
        <v>2</v>
      </c>
      <c r="D1" s="3" t="s">
        <v>3</v>
      </c>
      <c r="E1" s="3" t="s">
        <v>4</v>
      </c>
      <c r="F1" s="97" t="s">
        <v>5</v>
      </c>
      <c r="G1" s="97" t="s">
        <v>6</v>
      </c>
      <c r="H1" s="97" t="s">
        <v>7</v>
      </c>
      <c r="I1" s="97" t="s">
        <v>145</v>
      </c>
      <c r="J1" s="97" t="s">
        <v>146</v>
      </c>
      <c r="K1" s="98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42336</v>
      </c>
      <c r="D2" s="12" t="s">
        <v>151</v>
      </c>
      <c r="E2" s="12" t="s">
        <v>152</v>
      </c>
      <c r="F2" s="12" t="s">
        <v>19</v>
      </c>
      <c r="G2" s="74"/>
      <c r="H2" s="74"/>
      <c r="I2" s="21" t="s">
        <v>154</v>
      </c>
      <c r="J2" s="42" t="s">
        <v>14</v>
      </c>
      <c r="K2" s="98" t="n">
        <f aca="false">COUNTIFS(F2:F49,"Dr.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42337</v>
      </c>
      <c r="D3" s="47" t="s">
        <v>44</v>
      </c>
      <c r="E3" s="47" t="s">
        <v>45</v>
      </c>
      <c r="F3" s="47" t="s">
        <v>287</v>
      </c>
      <c r="G3" s="74"/>
      <c r="H3" s="21"/>
      <c r="I3" s="21" t="s">
        <v>288</v>
      </c>
      <c r="J3" s="12" t="s">
        <v>19</v>
      </c>
      <c r="K3" s="98" t="n">
        <f aca="false">COUNTIFS(F2:F49,"Dr. Sridhar Pappu")</f>
        <v>9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42343</v>
      </c>
      <c r="D4" s="60" t="s">
        <v>318</v>
      </c>
      <c r="E4" s="60" t="s">
        <v>12</v>
      </c>
      <c r="F4" s="85" t="s">
        <v>13</v>
      </c>
      <c r="G4" s="21" t="str">
        <f aca="false">CONCATENATE("(",B2," Topics",")"," ",D2)</f>
        <v>(Day 1 Topics) CSE 7315c</v>
      </c>
      <c r="H4" s="21"/>
      <c r="I4" s="74"/>
      <c r="J4" s="99" t="s">
        <v>155</v>
      </c>
      <c r="K4" s="98" t="n">
        <f aca="false">COUNTIFS(F2:F49,"Dr. Surya Kompalli")</f>
        <v>6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42344</v>
      </c>
      <c r="D5" s="12" t="s">
        <v>151</v>
      </c>
      <c r="E5" s="12" t="s">
        <v>152</v>
      </c>
      <c r="F5" s="12" t="s">
        <v>19</v>
      </c>
      <c r="G5" s="21" t="str">
        <f aca="false">CONCATENATE("(",B3," Topics",")"," ",D3)</f>
        <v>(Day 2 Topics) CSE 7112c</v>
      </c>
      <c r="H5" s="74"/>
      <c r="I5" s="21" t="s">
        <v>158</v>
      </c>
      <c r="J5" s="85" t="s">
        <v>13</v>
      </c>
      <c r="K5" s="98" t="n">
        <f aca="false">COUNTIFS(F2:F49,"Dr. Sreerama K Murthy")</f>
        <v>10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42350</v>
      </c>
      <c r="D6" s="12" t="s">
        <v>151</v>
      </c>
      <c r="E6" s="12" t="s">
        <v>152</v>
      </c>
      <c r="F6" s="12" t="s">
        <v>19</v>
      </c>
      <c r="G6" s="21" t="str">
        <f aca="false">CONCATENATE("(",B5," Topics",")"," ",D5)</f>
        <v>(Day 4 Topics) CSE 7315c</v>
      </c>
      <c r="H6" s="21"/>
      <c r="I6" s="21" t="s">
        <v>161</v>
      </c>
      <c r="J6" s="100" t="s">
        <v>289</v>
      </c>
      <c r="K6" s="98" t="n">
        <f aca="false">COUNTIFS(F2:F49,"Dr.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42351</v>
      </c>
      <c r="D7" s="60" t="s">
        <v>318</v>
      </c>
      <c r="E7" s="60" t="s">
        <v>12</v>
      </c>
      <c r="F7" s="85" t="s">
        <v>13</v>
      </c>
      <c r="G7" s="21" t="str">
        <f aca="false">CONCATENATE("(",B4," Topics",")"," ",D4)</f>
        <v>(Day 3 Topics) CSE 7504c</v>
      </c>
      <c r="H7" s="74"/>
      <c r="I7" s="21"/>
      <c r="J7" s="110" t="s">
        <v>319</v>
      </c>
      <c r="K7" s="98" t="s">
        <v>66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42357</v>
      </c>
      <c r="D8" s="12" t="s">
        <v>151</v>
      </c>
      <c r="E8" s="12" t="s">
        <v>152</v>
      </c>
      <c r="F8" s="12" t="s">
        <v>19</v>
      </c>
      <c r="G8" s="21" t="str">
        <f aca="false">CONCATENATE("(",B6," Topics",")"," ",D6)</f>
        <v>(Day 5 Topics) CSE 7315c</v>
      </c>
      <c r="H8" s="21"/>
      <c r="I8" s="86" t="s">
        <v>166</v>
      </c>
      <c r="J8" s="42" t="s">
        <v>320</v>
      </c>
      <c r="K8" s="98" t="n">
        <f aca="false">COUNTIFS(F5:F52,"Dr. Priya Ranjan")</f>
        <v>2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42358</v>
      </c>
      <c r="D9" s="60" t="s">
        <v>318</v>
      </c>
      <c r="E9" s="60" t="s">
        <v>12</v>
      </c>
      <c r="F9" s="85" t="s">
        <v>13</v>
      </c>
      <c r="G9" s="21" t="str">
        <f aca="false">CONCATENATE("(",B7," Topics",")"," ",D7)</f>
        <v>(Day 6 Topics) CSE 7504c</v>
      </c>
      <c r="H9" s="21"/>
      <c r="I9" s="86"/>
      <c r="J9" s="110" t="s">
        <v>290</v>
      </c>
      <c r="K9" s="98" t="n">
        <f aca="false">COUNTIFS(F6:F53,"Dr. Manoj Chinnakotla")</f>
        <v>3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42364</v>
      </c>
      <c r="D10" s="60" t="s">
        <v>318</v>
      </c>
      <c r="E10" s="60" t="s">
        <v>12</v>
      </c>
      <c r="F10" s="85" t="s">
        <v>13</v>
      </c>
      <c r="G10" s="21" t="str">
        <f aca="false">CONCATENATE("(",B9," Topics",")"," ",D9)</f>
        <v>(Day 8 Topics) CSE 7504c</v>
      </c>
      <c r="H10" s="21"/>
      <c r="I10" s="98"/>
      <c r="J10" s="74"/>
      <c r="K10" s="98"/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42365</v>
      </c>
      <c r="D11" s="12" t="s">
        <v>151</v>
      </c>
      <c r="E11" s="12" t="s">
        <v>152</v>
      </c>
      <c r="F11" s="12" t="s">
        <v>19</v>
      </c>
      <c r="G11" s="21" t="str">
        <f aca="false">CONCATENATE("(",B8," Topics",")"," ",D8)</f>
        <v>(Day 7 Topics) CSE 7315c</v>
      </c>
      <c r="H11" s="74"/>
      <c r="I11" s="21" t="s">
        <v>168</v>
      </c>
      <c r="J11" s="74"/>
      <c r="K11" s="98" t="n">
        <f aca="false">SUM(K2:K9)</f>
        <v>39</v>
      </c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42371</v>
      </c>
      <c r="D12" s="70" t="s">
        <v>63</v>
      </c>
      <c r="E12" s="49" t="s">
        <v>151</v>
      </c>
      <c r="F12" s="47" t="s">
        <v>287</v>
      </c>
      <c r="G12" s="98"/>
      <c r="H12" s="21"/>
      <c r="I12" s="74"/>
      <c r="J12" s="86"/>
      <c r="K12" s="98"/>
    </row>
    <row r="13" customFormat="false" ht="15" hidden="false" customHeight="false" outlineLevel="0" collapsed="false">
      <c r="A13" s="60" t="s">
        <v>15</v>
      </c>
      <c r="B13" s="60" t="s">
        <v>43</v>
      </c>
      <c r="C13" s="66" t="n">
        <f aca="false">C11+7</f>
        <v>42372</v>
      </c>
      <c r="D13" s="12" t="s">
        <v>173</v>
      </c>
      <c r="E13" s="12" t="s">
        <v>52</v>
      </c>
      <c r="F13" s="12" t="s">
        <v>19</v>
      </c>
      <c r="G13" s="21" t="str">
        <f aca="false">CONCATENATE("(",B9," Topics",")"," ",D9)</f>
        <v>(Day 8 Topics) CSE 7504c</v>
      </c>
      <c r="H13" s="98"/>
      <c r="I13" s="21" t="s">
        <v>175</v>
      </c>
      <c r="J13" s="21"/>
      <c r="K13" s="98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42378</v>
      </c>
      <c r="D14" s="60" t="s">
        <v>318</v>
      </c>
      <c r="E14" s="60" t="s">
        <v>12</v>
      </c>
      <c r="F14" s="60" t="s">
        <v>13</v>
      </c>
      <c r="G14" s="21" t="str">
        <f aca="false">CONCATENATE("(",B10," Topics",")"," ",D10)</f>
        <v>(Day 9 Topics) CSE 7504c</v>
      </c>
      <c r="H14" s="74"/>
      <c r="I14" s="74"/>
      <c r="J14" s="74"/>
      <c r="K14" s="98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42379</v>
      </c>
      <c r="D15" s="12" t="s">
        <v>173</v>
      </c>
      <c r="E15" s="12" t="s">
        <v>52</v>
      </c>
      <c r="F15" s="12" t="s">
        <v>19</v>
      </c>
      <c r="G15" s="21" t="s">
        <v>66</v>
      </c>
      <c r="H15" s="21" t="s">
        <v>179</v>
      </c>
      <c r="I15" s="21" t="s">
        <v>180</v>
      </c>
      <c r="J15" s="74"/>
      <c r="K15" s="98"/>
    </row>
    <row r="16" customFormat="false" ht="15" hidden="false" customHeight="false" outlineLevel="0" collapsed="false">
      <c r="A16" s="78" t="s">
        <v>321</v>
      </c>
      <c r="B16" s="78"/>
      <c r="C16" s="78"/>
      <c r="D16" s="78"/>
      <c r="E16" s="78"/>
      <c r="F16" s="78"/>
      <c r="G16" s="78"/>
      <c r="H16" s="78"/>
      <c r="I16" s="78"/>
      <c r="J16" s="78"/>
      <c r="K16" s="98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42392</v>
      </c>
      <c r="D17" s="60" t="s">
        <v>318</v>
      </c>
      <c r="E17" s="60" t="s">
        <v>12</v>
      </c>
      <c r="F17" s="60" t="s">
        <v>13</v>
      </c>
      <c r="G17" s="21" t="str">
        <f aca="false">CONCATENATE("(",B14," Topics",")"," ",D14)</f>
        <v>(Day 13 Topics) CSE 7504c</v>
      </c>
      <c r="H17" s="74"/>
      <c r="I17" s="74"/>
      <c r="J17" s="74"/>
      <c r="K17" s="98"/>
    </row>
    <row r="18" customFormat="false" ht="15" hidden="false" customHeight="false" outlineLevel="0" collapsed="false">
      <c r="A18" s="60" t="s">
        <v>15</v>
      </c>
      <c r="B18" s="60" t="s">
        <v>57</v>
      </c>
      <c r="C18" s="71" t="n">
        <f aca="false">C15+14</f>
        <v>42393</v>
      </c>
      <c r="D18" s="12" t="s">
        <v>173</v>
      </c>
      <c r="E18" s="12" t="s">
        <v>52</v>
      </c>
      <c r="F18" s="12" t="s">
        <v>19</v>
      </c>
      <c r="G18" s="21" t="str">
        <f aca="false">CONCATENATE("(",B15," Topics",")"," ",D15)</f>
        <v>(Day 14 Topics) CSE 7202c</v>
      </c>
      <c r="H18" s="21" t="s">
        <v>66</v>
      </c>
      <c r="I18" s="86" t="s">
        <v>183</v>
      </c>
      <c r="J18" s="111"/>
      <c r="K18" s="98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42399</v>
      </c>
      <c r="D19" s="60" t="s">
        <v>318</v>
      </c>
      <c r="E19" s="60" t="s">
        <v>12</v>
      </c>
      <c r="F19" s="60" t="s">
        <v>13</v>
      </c>
      <c r="G19" s="21" t="str">
        <f aca="false">CONCATENATE("(",B17," Topics",")"," ",D17)</f>
        <v>(Day 15 Topics) CSE 7504c</v>
      </c>
      <c r="H19" s="21" t="s">
        <v>66</v>
      </c>
      <c r="I19" s="86"/>
      <c r="J19" s="21"/>
      <c r="K19" s="98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42400</v>
      </c>
      <c r="D20" s="100" t="s">
        <v>297</v>
      </c>
      <c r="E20" s="100" t="s">
        <v>81</v>
      </c>
      <c r="F20" s="100" t="s">
        <v>289</v>
      </c>
      <c r="G20" s="21" t="str">
        <f aca="false">CONCATENATE("(",B18," Topics",")"," ",D18)</f>
        <v>(Day 16 Topics) CSE 7202c</v>
      </c>
      <c r="H20" s="74"/>
      <c r="I20" s="105" t="s">
        <v>298</v>
      </c>
      <c r="J20" s="74"/>
      <c r="K20" s="98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42406</v>
      </c>
      <c r="D21" s="70" t="s">
        <v>63</v>
      </c>
      <c r="E21" s="49" t="s">
        <v>173</v>
      </c>
      <c r="F21" s="47" t="s">
        <v>287</v>
      </c>
      <c r="G21" s="98"/>
      <c r="H21" s="21" t="s">
        <v>262</v>
      </c>
      <c r="I21" s="74"/>
      <c r="J21" s="74"/>
      <c r="K21" s="98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42407</v>
      </c>
      <c r="D22" s="60" t="s">
        <v>318</v>
      </c>
      <c r="E22" s="60" t="s">
        <v>12</v>
      </c>
      <c r="F22" s="60" t="s">
        <v>13</v>
      </c>
      <c r="G22" s="21" t="str">
        <f aca="false">CONCATENATE("(",B19," Topics",")"," ",D19)</f>
        <v>(Day 17 Topics) CSE 7504c</v>
      </c>
      <c r="H22" s="98"/>
      <c r="I22" s="98"/>
      <c r="J22" s="74"/>
      <c r="K22" s="98"/>
    </row>
    <row r="23" customFormat="false" ht="15" hidden="false" customHeight="false" outlineLevel="0" collapsed="false">
      <c r="A23" s="60" t="s">
        <v>9</v>
      </c>
      <c r="B23" s="60" t="s">
        <v>71</v>
      </c>
      <c r="C23" s="66" t="n">
        <f aca="false">C21+7</f>
        <v>42413</v>
      </c>
      <c r="D23" s="60" t="s">
        <v>318</v>
      </c>
      <c r="E23" s="60" t="s">
        <v>12</v>
      </c>
      <c r="F23" s="60" t="s">
        <v>13</v>
      </c>
      <c r="G23" s="98"/>
      <c r="H23" s="21"/>
      <c r="I23" s="74"/>
      <c r="J23" s="74"/>
      <c r="K23" s="98"/>
    </row>
    <row r="24" customFormat="false" ht="15" hidden="false" customHeight="false" outlineLevel="0" collapsed="false">
      <c r="A24" s="60" t="s">
        <v>15</v>
      </c>
      <c r="B24" s="60" t="s">
        <v>73</v>
      </c>
      <c r="C24" s="66" t="n">
        <f aca="false">C22+7</f>
        <v>42414</v>
      </c>
      <c r="D24" s="100" t="s">
        <v>297</v>
      </c>
      <c r="E24" s="100" t="s">
        <v>81</v>
      </c>
      <c r="F24" s="100" t="s">
        <v>289</v>
      </c>
      <c r="G24" s="21" t="str">
        <f aca="false">CONCATENATE("(",B20," Topics",")"," ",D20)</f>
        <v>(Day 18 Topics) CSE 7306c</v>
      </c>
      <c r="H24" s="74"/>
      <c r="I24" s="105" t="s">
        <v>300</v>
      </c>
      <c r="J24" s="74"/>
      <c r="K24" s="98"/>
    </row>
    <row r="25" customFormat="false" ht="15" hidden="false" customHeight="false" outlineLevel="0" collapsed="false">
      <c r="A25" s="60" t="s">
        <v>9</v>
      </c>
      <c r="B25" s="60" t="s">
        <v>76</v>
      </c>
      <c r="C25" s="71" t="n">
        <f aca="false">C23+7</f>
        <v>42420</v>
      </c>
      <c r="D25" s="60" t="s">
        <v>318</v>
      </c>
      <c r="E25" s="60" t="s">
        <v>12</v>
      </c>
      <c r="F25" s="60" t="s">
        <v>13</v>
      </c>
      <c r="G25" s="21" t="str">
        <f aca="false">CONCATENATE("(",B23," Topics",")"," ",D23)</f>
        <v>(Day 21 Topics) CSE 7504c</v>
      </c>
      <c r="H25" s="74"/>
      <c r="I25" s="74"/>
      <c r="J25" s="111"/>
      <c r="K25" s="98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42421</v>
      </c>
      <c r="D26" s="100" t="s">
        <v>297</v>
      </c>
      <c r="E26" s="100" t="s">
        <v>81</v>
      </c>
      <c r="F26" s="100" t="s">
        <v>289</v>
      </c>
      <c r="G26" s="21" t="str">
        <f aca="false">CONCATENATE("(",B24," Topics",")"," ",D24)</f>
        <v>(Day 22 Topics) CSE 7306c</v>
      </c>
      <c r="H26" s="74"/>
      <c r="I26" s="106" t="s">
        <v>302</v>
      </c>
      <c r="J26" s="74"/>
      <c r="K26" s="98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42427</v>
      </c>
      <c r="D27" s="70" t="s">
        <v>63</v>
      </c>
      <c r="E27" s="49" t="s">
        <v>318</v>
      </c>
      <c r="F27" s="47" t="s">
        <v>287</v>
      </c>
      <c r="G27" s="21" t="s">
        <v>66</v>
      </c>
      <c r="H27" s="21" t="s">
        <v>322</v>
      </c>
      <c r="I27" s="74"/>
      <c r="J27" s="74"/>
      <c r="K27" s="98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42428</v>
      </c>
      <c r="D28" s="100" t="s">
        <v>297</v>
      </c>
      <c r="E28" s="100" t="s">
        <v>81</v>
      </c>
      <c r="F28" s="100" t="s">
        <v>289</v>
      </c>
      <c r="G28" s="21" t="str">
        <f aca="false">CONCATENATE("(",B26," Topics",")"," ",D26)</f>
        <v>(Day 24 Topics) CSE 7306c</v>
      </c>
      <c r="H28" s="21"/>
      <c r="I28" s="105" t="s">
        <v>307</v>
      </c>
      <c r="J28" s="74"/>
      <c r="K28" s="98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42434</v>
      </c>
      <c r="D29" s="42" t="s">
        <v>303</v>
      </c>
      <c r="E29" s="42" t="s">
        <v>304</v>
      </c>
      <c r="F29" s="42" t="s">
        <v>14</v>
      </c>
      <c r="G29" s="21" t="s">
        <v>66</v>
      </c>
      <c r="H29" s="74"/>
      <c r="I29" s="86" t="s">
        <v>323</v>
      </c>
      <c r="J29" s="21"/>
      <c r="K29" s="98"/>
    </row>
    <row r="30" customFormat="false" ht="15" hidden="false" customHeight="false" outlineLevel="0" collapsed="false">
      <c r="A30" s="60" t="s">
        <v>15</v>
      </c>
      <c r="B30" s="60" t="s">
        <v>91</v>
      </c>
      <c r="C30" s="71" t="n">
        <f aca="false">C28+7</f>
        <v>42435</v>
      </c>
      <c r="D30" s="100" t="s">
        <v>297</v>
      </c>
      <c r="E30" s="100" t="s">
        <v>81</v>
      </c>
      <c r="F30" s="100" t="s">
        <v>289</v>
      </c>
      <c r="G30" s="21" t="str">
        <f aca="false">CONCATENATE("(",B28," Topics",")"," ",D28)</f>
        <v>(Day 26 Topics) CSE 7306c</v>
      </c>
      <c r="H30" s="74"/>
      <c r="I30" s="105" t="s">
        <v>310</v>
      </c>
      <c r="J30" s="21"/>
      <c r="K30" s="98"/>
    </row>
    <row r="31" customFormat="false" ht="15" hidden="false" customHeight="false" outlineLevel="0" collapsed="false">
      <c r="A31" s="60" t="s">
        <v>9</v>
      </c>
      <c r="B31" s="60" t="s">
        <v>94</v>
      </c>
      <c r="C31" s="66" t="n">
        <f aca="false">C29+7</f>
        <v>42441</v>
      </c>
      <c r="D31" s="42" t="s">
        <v>303</v>
      </c>
      <c r="E31" s="42" t="s">
        <v>304</v>
      </c>
      <c r="F31" s="42" t="s">
        <v>14</v>
      </c>
      <c r="G31" s="21" t="str">
        <f aca="false">CONCATENATE("(",B29," Topics",")"," ",D29)</f>
        <v>(Day 27 Topics) CSE 7219c</v>
      </c>
      <c r="H31" s="74"/>
      <c r="I31" s="21" t="s">
        <v>324</v>
      </c>
      <c r="J31" s="21"/>
      <c r="K31" s="98"/>
    </row>
    <row r="32" customFormat="false" ht="15" hidden="false" customHeight="false" outlineLevel="0" collapsed="false">
      <c r="A32" s="60" t="s">
        <v>15</v>
      </c>
      <c r="B32" s="60" t="s">
        <v>97</v>
      </c>
      <c r="C32" s="66" t="n">
        <f aca="false">C30+7</f>
        <v>42442</v>
      </c>
      <c r="D32" s="70" t="s">
        <v>63</v>
      </c>
      <c r="E32" s="49" t="s">
        <v>297</v>
      </c>
      <c r="F32" s="47" t="s">
        <v>287</v>
      </c>
      <c r="G32" s="21" t="str">
        <f aca="false">CONCATENATE("(",B30," Topics",")"," ",D30)</f>
        <v>(Day 28 Topics) CSE 7306c</v>
      </c>
      <c r="H32" s="21"/>
      <c r="I32" s="98"/>
      <c r="J32" s="21"/>
      <c r="K32" s="98"/>
    </row>
    <row r="33" customFormat="false" ht="15" hidden="false" customHeight="false" outlineLevel="0" collapsed="false">
      <c r="A33" s="60" t="s">
        <v>9</v>
      </c>
      <c r="B33" s="60" t="s">
        <v>100</v>
      </c>
      <c r="C33" s="66" t="n">
        <f aca="false">C31+7</f>
        <v>42448</v>
      </c>
      <c r="D33" s="87" t="s">
        <v>194</v>
      </c>
      <c r="E33" s="87" t="s">
        <v>294</v>
      </c>
      <c r="F33" s="110" t="s">
        <v>290</v>
      </c>
      <c r="G33" s="21" t="str">
        <f aca="false">CONCATENATE("(",B31," Topics",")"," ",D31)</f>
        <v>(Day 29 Topics) CSE 7219c</v>
      </c>
      <c r="H33" s="21"/>
      <c r="I33" s="21" t="s">
        <v>295</v>
      </c>
      <c r="J33" s="21"/>
      <c r="K33" s="98"/>
    </row>
    <row r="34" customFormat="false" ht="15" hidden="false" customHeight="false" outlineLevel="0" collapsed="false">
      <c r="A34" s="60" t="s">
        <v>15</v>
      </c>
      <c r="B34" s="60" t="s">
        <v>105</v>
      </c>
      <c r="C34" s="66" t="n">
        <f aca="false">C32+7</f>
        <v>42449</v>
      </c>
      <c r="D34" s="87" t="s">
        <v>194</v>
      </c>
      <c r="E34" s="87" t="s">
        <v>294</v>
      </c>
      <c r="F34" s="110" t="s">
        <v>290</v>
      </c>
      <c r="G34" s="21" t="s">
        <v>66</v>
      </c>
      <c r="H34" s="21" t="s">
        <v>313</v>
      </c>
      <c r="I34" s="21" t="s">
        <v>296</v>
      </c>
      <c r="J34" s="21"/>
      <c r="K34" s="98"/>
    </row>
    <row r="35" customFormat="false" ht="15" hidden="false" customHeight="false" outlineLevel="0" collapsed="false">
      <c r="A35" s="78" t="s">
        <v>325</v>
      </c>
      <c r="B35" s="78"/>
      <c r="C35" s="78"/>
      <c r="D35" s="78"/>
      <c r="E35" s="78"/>
      <c r="F35" s="78"/>
      <c r="G35" s="78"/>
      <c r="H35" s="78"/>
      <c r="I35" s="78"/>
      <c r="J35" s="78"/>
      <c r="K35" s="98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C33+14</f>
        <v>42462</v>
      </c>
      <c r="D36" s="42" t="s">
        <v>303</v>
      </c>
      <c r="E36" s="42" t="s">
        <v>304</v>
      </c>
      <c r="F36" s="42" t="s">
        <v>14</v>
      </c>
      <c r="G36" s="21" t="str">
        <f aca="false">CONCATENATE("(",B33," Topics",")"," ",D33)</f>
        <v>(Day 31 Topics) CSE 7405c</v>
      </c>
      <c r="H36" s="34"/>
      <c r="I36" s="86" t="s">
        <v>306</v>
      </c>
      <c r="J36" s="21"/>
      <c r="K36" s="98"/>
    </row>
    <row r="37" customFormat="false" ht="15" hidden="false" customHeight="false" outlineLevel="0" collapsed="false">
      <c r="A37" s="60" t="s">
        <v>15</v>
      </c>
      <c r="B37" s="60" t="s">
        <v>112</v>
      </c>
      <c r="C37" s="66" t="n">
        <f aca="false">C34+14</f>
        <v>42463</v>
      </c>
      <c r="D37" s="42" t="s">
        <v>303</v>
      </c>
      <c r="E37" s="42" t="s">
        <v>304</v>
      </c>
      <c r="F37" s="42" t="s">
        <v>14</v>
      </c>
      <c r="G37" s="21" t="str">
        <f aca="false">CONCATENATE("(",B34," Topics",")"," ",D34)</f>
        <v>(Day 32 Topics) CSE 7405c</v>
      </c>
      <c r="H37" s="21"/>
      <c r="I37" s="86" t="s">
        <v>308</v>
      </c>
      <c r="J37" s="21"/>
      <c r="K37" s="98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42469</v>
      </c>
      <c r="D38" s="90" t="s">
        <v>194</v>
      </c>
      <c r="E38" s="90" t="s">
        <v>294</v>
      </c>
      <c r="F38" s="90" t="s">
        <v>155</v>
      </c>
      <c r="G38" s="21" t="str">
        <f aca="false">CONCATENATE("(",B36," Topics",")"," ",D36)</f>
        <v>(Day 33 Topics) CSE 7219c</v>
      </c>
      <c r="H38" s="74"/>
      <c r="I38" s="65" t="s">
        <v>263</v>
      </c>
      <c r="J38" s="21"/>
      <c r="K38" s="98"/>
    </row>
    <row r="39" customFormat="false" ht="15" hidden="false" customHeight="false" outlineLevel="0" collapsed="false">
      <c r="A39" s="60" t="s">
        <v>15</v>
      </c>
      <c r="B39" s="60" t="s">
        <v>119</v>
      </c>
      <c r="C39" s="71" t="n">
        <f aca="false">C37+7</f>
        <v>42470</v>
      </c>
      <c r="D39" s="90" t="s">
        <v>194</v>
      </c>
      <c r="E39" s="90" t="s">
        <v>294</v>
      </c>
      <c r="F39" s="90" t="s">
        <v>155</v>
      </c>
      <c r="G39" s="21" t="str">
        <f aca="false">CONCATENATE("(",B37," Topics",")"," ",D37)</f>
        <v>(Day 34 Topics) CSE 7219c</v>
      </c>
      <c r="H39" s="98"/>
      <c r="I39" s="21" t="s">
        <v>299</v>
      </c>
      <c r="J39" s="21"/>
      <c r="K39" s="98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42476</v>
      </c>
      <c r="D40" s="90" t="s">
        <v>194</v>
      </c>
      <c r="E40" s="90" t="s">
        <v>294</v>
      </c>
      <c r="F40" s="90" t="s">
        <v>155</v>
      </c>
      <c r="G40" s="21" t="str">
        <f aca="false">CONCATENATE("(",B38," Topics",")"," ",D38)</f>
        <v>(Day 35 Topics) CSE 7405c</v>
      </c>
      <c r="H40" s="21"/>
      <c r="I40" s="19" t="s">
        <v>277</v>
      </c>
      <c r="J40" s="21"/>
      <c r="K40" s="98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42477</v>
      </c>
      <c r="D41" s="90" t="s">
        <v>194</v>
      </c>
      <c r="E41" s="90" t="s">
        <v>294</v>
      </c>
      <c r="F41" s="90" t="s">
        <v>155</v>
      </c>
      <c r="G41" s="21" t="str">
        <f aca="false">CONCATENATE("(",B39," Topics",")"," ",D39)</f>
        <v>(Day 36 Topics) CSE 7405c</v>
      </c>
      <c r="H41" s="74"/>
      <c r="I41" s="19" t="s">
        <v>111</v>
      </c>
      <c r="J41" s="21"/>
      <c r="K41" s="98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42483</v>
      </c>
      <c r="D42" s="42" t="s">
        <v>312</v>
      </c>
      <c r="E42" s="42" t="s">
        <v>126</v>
      </c>
      <c r="F42" s="42" t="s">
        <v>320</v>
      </c>
      <c r="G42" s="21" t="str">
        <f aca="false">CONCATENATE("(",B40," Topics",")"," ",D40)</f>
        <v>(Day 37 Topics) CSE 7405c</v>
      </c>
      <c r="H42" s="98"/>
      <c r="I42" s="86" t="s">
        <v>279</v>
      </c>
      <c r="J42" s="21"/>
      <c r="K42" s="98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42484</v>
      </c>
      <c r="D43" s="42" t="s">
        <v>312</v>
      </c>
      <c r="E43" s="42" t="s">
        <v>126</v>
      </c>
      <c r="F43" s="42" t="s">
        <v>320</v>
      </c>
      <c r="G43" s="21" t="str">
        <f aca="false">CONCATENATE("(",B41," Topics",")"," ",D41)</f>
        <v>(Day 38 Topics) CSE 7405c</v>
      </c>
      <c r="H43" s="74"/>
      <c r="I43" s="86" t="s">
        <v>280</v>
      </c>
      <c r="J43" s="21"/>
      <c r="K43" s="98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42490</v>
      </c>
      <c r="D44" s="70" t="s">
        <v>63</v>
      </c>
      <c r="E44" s="49" t="s">
        <v>314</v>
      </c>
      <c r="F44" s="47" t="s">
        <v>287</v>
      </c>
      <c r="G44" s="21" t="str">
        <f aca="false">CONCATENATE("(",B42," Topics",")"," ",D42)</f>
        <v>(Day 39 Topics) CSE 7113c</v>
      </c>
      <c r="H44" s="21" t="s">
        <v>326</v>
      </c>
      <c r="I44" s="74"/>
      <c r="J44" s="21"/>
      <c r="K44" s="98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42491</v>
      </c>
      <c r="D45" s="12" t="s">
        <v>28</v>
      </c>
      <c r="E45" s="12" t="s">
        <v>29</v>
      </c>
      <c r="F45" s="12" t="s">
        <v>19</v>
      </c>
      <c r="G45" s="21" t="str">
        <f aca="false">CONCATENATE("(",B43," Topics",")"," ",D43)</f>
        <v>(Day 40 Topics) CSE 7113c</v>
      </c>
      <c r="H45" s="74"/>
      <c r="I45" s="74"/>
      <c r="J45" s="74"/>
      <c r="K45" s="98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42497</v>
      </c>
      <c r="D46" s="87" t="s">
        <v>194</v>
      </c>
      <c r="E46" s="87" t="s">
        <v>294</v>
      </c>
      <c r="F46" s="110" t="s">
        <v>290</v>
      </c>
      <c r="G46" s="21" t="s">
        <v>66</v>
      </c>
      <c r="H46" s="74"/>
      <c r="I46" s="21" t="s">
        <v>281</v>
      </c>
      <c r="J46" s="74"/>
      <c r="K46" s="98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42498</v>
      </c>
      <c r="D47" s="70" t="s">
        <v>63</v>
      </c>
      <c r="E47" s="49" t="s">
        <v>194</v>
      </c>
      <c r="F47" s="47" t="s">
        <v>287</v>
      </c>
      <c r="G47" s="21" t="s">
        <v>66</v>
      </c>
      <c r="H47" s="21" t="s">
        <v>317</v>
      </c>
      <c r="I47" s="74"/>
      <c r="J47" s="74"/>
      <c r="K47" s="98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42504</v>
      </c>
      <c r="D48" s="90" t="s">
        <v>142</v>
      </c>
      <c r="E48" s="112" t="s">
        <v>143</v>
      </c>
      <c r="F48" s="90" t="s">
        <v>155</v>
      </c>
      <c r="G48" s="74"/>
      <c r="H48" s="21"/>
      <c r="I48" s="21"/>
      <c r="J48" s="74"/>
      <c r="K48" s="98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42505</v>
      </c>
      <c r="D49" s="90" t="s">
        <v>142</v>
      </c>
      <c r="E49" s="112" t="s">
        <v>143</v>
      </c>
      <c r="F49" s="90" t="s">
        <v>155</v>
      </c>
      <c r="G49" s="74"/>
      <c r="H49" s="74"/>
      <c r="I49" s="74"/>
      <c r="J49" s="74"/>
      <c r="K49" s="98"/>
    </row>
  </sheetData>
  <mergeCells count="2">
    <mergeCell ref="A16:J16"/>
    <mergeCell ref="A35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66.71"/>
    <col collapsed="false" customWidth="true" hidden="false" outlineLevel="0" max="6" min="6" style="0" width="21.28"/>
    <col collapsed="false" customWidth="true" hidden="false" outlineLevel="0" max="7" min="7" style="0" width="18.14"/>
    <col collapsed="false" customWidth="true" hidden="false" outlineLevel="0" max="8" min="8" style="0" width="8.53"/>
    <col collapsed="false" customWidth="true" hidden="false" outlineLevel="0" max="9" min="9" style="0" width="17.28"/>
    <col collapsed="false" customWidth="true" hidden="false" outlineLevel="0" max="10" min="10" style="0" width="21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08" t="s">
        <v>0</v>
      </c>
      <c r="B1" s="109" t="s">
        <v>1</v>
      </c>
      <c r="C1" s="109" t="s">
        <v>2</v>
      </c>
      <c r="D1" s="3" t="s">
        <v>3</v>
      </c>
      <c r="E1" s="3" t="s">
        <v>4</v>
      </c>
      <c r="F1" s="97" t="s">
        <v>5</v>
      </c>
      <c r="G1" s="97" t="s">
        <v>6</v>
      </c>
      <c r="H1" s="97" t="s">
        <v>7</v>
      </c>
      <c r="I1" s="97" t="s">
        <v>145</v>
      </c>
      <c r="J1" s="97" t="s">
        <v>146</v>
      </c>
      <c r="K1" s="98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42399</v>
      </c>
      <c r="D2" s="12" t="s">
        <v>151</v>
      </c>
      <c r="E2" s="12" t="s">
        <v>152</v>
      </c>
      <c r="F2" s="12" t="s">
        <v>19</v>
      </c>
      <c r="G2" s="74"/>
      <c r="H2" s="74"/>
      <c r="I2" s="21" t="s">
        <v>154</v>
      </c>
      <c r="J2" s="42" t="s">
        <v>14</v>
      </c>
      <c r="K2" s="98" t="n">
        <f aca="false">COUNTIFS(F2:F51,"Dr.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42400</v>
      </c>
      <c r="D3" s="47" t="s">
        <v>44</v>
      </c>
      <c r="E3" s="47" t="s">
        <v>45</v>
      </c>
      <c r="F3" s="47" t="s">
        <v>287</v>
      </c>
      <c r="G3" s="74"/>
      <c r="H3" s="21"/>
      <c r="I3" s="21" t="s">
        <v>288</v>
      </c>
      <c r="J3" s="12" t="s">
        <v>19</v>
      </c>
      <c r="K3" s="98" t="n">
        <f aca="false">COUNTIFS(F2:F51,"Dr. Sridhar Pappu")</f>
        <v>8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42406</v>
      </c>
      <c r="D4" s="90" t="s">
        <v>327</v>
      </c>
      <c r="E4" s="90" t="s">
        <v>328</v>
      </c>
      <c r="F4" s="99" t="s">
        <v>155</v>
      </c>
      <c r="G4" s="21" t="str">
        <f aca="false">CONCATENATE("(",B2," Topics",")"," ",D2)</f>
        <v>(Day 1 Topics) CSE 7315c</v>
      </c>
      <c r="H4" s="21"/>
      <c r="I4" s="98"/>
      <c r="J4" s="99" t="s">
        <v>155</v>
      </c>
      <c r="K4" s="98" t="n">
        <f aca="false">COUNTIFS(F2:F51,"Dr. Surya Kompalli")</f>
        <v>5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42407</v>
      </c>
      <c r="D5" s="12" t="s">
        <v>151</v>
      </c>
      <c r="E5" s="12" t="s">
        <v>152</v>
      </c>
      <c r="F5" s="12" t="s">
        <v>19</v>
      </c>
      <c r="G5" s="21" t="str">
        <f aca="false">CONCATENATE("(",B3," Topics",")"," ",D3)</f>
        <v>(Day 2 Topics) CSE 7112c</v>
      </c>
      <c r="H5" s="74"/>
      <c r="I5" s="21" t="s">
        <v>158</v>
      </c>
      <c r="J5" s="85" t="s">
        <v>13</v>
      </c>
      <c r="K5" s="98" t="n">
        <f aca="false">COUNTIFS(F2:F51,"Dr. Sreerama K Murthy")</f>
        <v>8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42413</v>
      </c>
      <c r="D6" s="90" t="s">
        <v>327</v>
      </c>
      <c r="E6" s="90" t="s">
        <v>328</v>
      </c>
      <c r="F6" s="99" t="s">
        <v>155</v>
      </c>
      <c r="G6" s="21" t="str">
        <f aca="false">CONCATENATE("(",B4," Topics",")"," ",D4)</f>
        <v>(Day 3 Topics) CSE 7118c</v>
      </c>
      <c r="H6" s="21"/>
      <c r="I6" s="98"/>
      <c r="J6" s="100" t="s">
        <v>289</v>
      </c>
      <c r="K6" s="98" t="n">
        <f aca="false">COUNTIFS(F2:F51,"Dr.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42414</v>
      </c>
      <c r="D7" s="12" t="s">
        <v>151</v>
      </c>
      <c r="E7" s="12" t="s">
        <v>152</v>
      </c>
      <c r="F7" s="12" t="s">
        <v>19</v>
      </c>
      <c r="G7" s="21" t="str">
        <f aca="false">CONCATENATE("(",B5," Topics",")"," ",D5)</f>
        <v>(Day 4 Topics) CSE 7315c</v>
      </c>
      <c r="H7" s="74"/>
      <c r="I7" s="21" t="s">
        <v>161</v>
      </c>
      <c r="J7" s="110" t="s">
        <v>290</v>
      </c>
      <c r="K7" s="98" t="n">
        <f aca="false">COUNTIFS(F3:F52,"Dr. Manoj Chinnakotla")</f>
        <v>4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42420</v>
      </c>
      <c r="D8" s="12" t="s">
        <v>151</v>
      </c>
      <c r="E8" s="12" t="s">
        <v>152</v>
      </c>
      <c r="F8" s="12" t="s">
        <v>19</v>
      </c>
      <c r="G8" s="21" t="str">
        <f aca="false">CONCATENATE("(",B6," Topics",")"," ",D6)</f>
        <v>(Day 5 Topics) CSE 7118c</v>
      </c>
      <c r="H8" s="21"/>
      <c r="I8" s="86" t="s">
        <v>166</v>
      </c>
      <c r="J8" s="42" t="s">
        <v>320</v>
      </c>
      <c r="K8" s="98" t="n">
        <f aca="false">COUNTIFS(F4:F52,"Dr. Priya Ranjan")</f>
        <v>2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42421</v>
      </c>
      <c r="D9" s="60" t="s">
        <v>148</v>
      </c>
      <c r="E9" s="60" t="s">
        <v>12</v>
      </c>
      <c r="F9" s="85" t="s">
        <v>13</v>
      </c>
      <c r="G9" s="21" t="str">
        <f aca="false">CONCATENATE("(",B7," Topics",")"," ",D7)</f>
        <v>(Day 6 Topics) CSE 7315c</v>
      </c>
      <c r="H9" s="21"/>
      <c r="I9" s="98"/>
      <c r="J9" s="98"/>
      <c r="K9" s="98" t="n">
        <f aca="false">SUM(K2:K8)</f>
        <v>36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42427</v>
      </c>
      <c r="D10" s="113" t="s">
        <v>329</v>
      </c>
      <c r="E10" s="113"/>
      <c r="F10" s="113"/>
      <c r="G10" s="98"/>
      <c r="H10" s="21"/>
      <c r="I10" s="74"/>
      <c r="J10" s="74"/>
      <c r="K10" s="98"/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42428</v>
      </c>
      <c r="D11" s="12" t="s">
        <v>151</v>
      </c>
      <c r="E11" s="12" t="s">
        <v>152</v>
      </c>
      <c r="F11" s="12" t="s">
        <v>19</v>
      </c>
      <c r="G11" s="21" t="str">
        <f aca="false">CONCATENATE("(",B8," Topics",")"," ",D8)</f>
        <v>(Day 7 Topics) CSE 7315c</v>
      </c>
      <c r="H11" s="74"/>
      <c r="I11" s="21" t="s">
        <v>168</v>
      </c>
      <c r="J11" s="74"/>
      <c r="K11" s="98"/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42434</v>
      </c>
      <c r="D12" s="60" t="s">
        <v>148</v>
      </c>
      <c r="E12" s="60" t="s">
        <v>12</v>
      </c>
      <c r="F12" s="60" t="s">
        <v>13</v>
      </c>
      <c r="G12" s="21" t="str">
        <f aca="false">CONCATENATE("(",B9, " Topics",")"," ",D9)</f>
        <v>(Day 8 Topics) CSE 7404c</v>
      </c>
      <c r="H12" s="21"/>
      <c r="I12" s="98"/>
      <c r="J12" s="86"/>
      <c r="K12" s="98"/>
    </row>
    <row r="13" customFormat="false" ht="15" hidden="false" customHeight="false" outlineLevel="0" collapsed="false">
      <c r="A13" s="60" t="s">
        <v>15</v>
      </c>
      <c r="B13" s="60" t="s">
        <v>43</v>
      </c>
      <c r="C13" s="66" t="n">
        <f aca="false">C11+7</f>
        <v>42435</v>
      </c>
      <c r="D13" s="12" t="s">
        <v>173</v>
      </c>
      <c r="E13" s="12" t="s">
        <v>52</v>
      </c>
      <c r="F13" s="12" t="s">
        <v>19</v>
      </c>
      <c r="G13" s="21" t="str">
        <f aca="false">CONCATENATE("(",B11," Topics",")"," ",D11)</f>
        <v>(Day 10 Topics) CSE 7315c</v>
      </c>
      <c r="H13" s="98"/>
      <c r="I13" s="21" t="s">
        <v>175</v>
      </c>
      <c r="J13" s="21"/>
      <c r="K13" s="98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42441</v>
      </c>
      <c r="D14" s="60" t="s">
        <v>148</v>
      </c>
      <c r="E14" s="60" t="s">
        <v>12</v>
      </c>
      <c r="F14" s="60" t="s">
        <v>13</v>
      </c>
      <c r="G14" s="21" t="str">
        <f aca="false">CONCATENATE("(",B12," Topics",")"," ",D12)</f>
        <v>(Day 11 Topics) CSE 7404c</v>
      </c>
      <c r="H14" s="74"/>
      <c r="I14" s="98"/>
      <c r="J14" s="74"/>
      <c r="K14" s="98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42442</v>
      </c>
      <c r="D15" s="12" t="s">
        <v>173</v>
      </c>
      <c r="E15" s="12" t="s">
        <v>52</v>
      </c>
      <c r="F15" s="12" t="s">
        <v>19</v>
      </c>
      <c r="G15" s="21" t="str">
        <f aca="false">CONCATENATE("(",B13," Topics",")"," ",D13)</f>
        <v>(Day 12 Topics) CSE 7202c</v>
      </c>
      <c r="H15" s="74"/>
      <c r="I15" s="21" t="s">
        <v>180</v>
      </c>
      <c r="J15" s="74"/>
      <c r="K15" s="98"/>
    </row>
    <row r="16" customFormat="false" ht="15" hidden="false" customHeight="false" outlineLevel="0" collapsed="false">
      <c r="A16" s="60" t="s">
        <v>9</v>
      </c>
      <c r="B16" s="60" t="s">
        <v>55</v>
      </c>
      <c r="C16" s="66" t="n">
        <f aca="false">C14+7</f>
        <v>42448</v>
      </c>
      <c r="D16" s="60" t="s">
        <v>148</v>
      </c>
      <c r="E16" s="60" t="s">
        <v>12</v>
      </c>
      <c r="F16" s="60" t="s">
        <v>13</v>
      </c>
      <c r="G16" s="21" t="str">
        <f aca="false">CONCATENATE("(",B14," Topics",")"," ",D14)</f>
        <v>(Day 13 Topics) CSE 7404c</v>
      </c>
      <c r="H16" s="74"/>
      <c r="I16" s="98"/>
      <c r="J16" s="74"/>
      <c r="K16" s="98"/>
    </row>
    <row r="17" customFormat="false" ht="15" hidden="false" customHeight="false" outlineLevel="0" collapsed="false">
      <c r="A17" s="60" t="s">
        <v>15</v>
      </c>
      <c r="B17" s="60" t="s">
        <v>57</v>
      </c>
      <c r="C17" s="71" t="n">
        <f aca="false">C15+7</f>
        <v>42449</v>
      </c>
      <c r="D17" s="70" t="s">
        <v>63</v>
      </c>
      <c r="E17" s="49" t="s">
        <v>151</v>
      </c>
      <c r="F17" s="47" t="s">
        <v>287</v>
      </c>
      <c r="G17" s="21" t="s">
        <v>66</v>
      </c>
      <c r="H17" s="21" t="s">
        <v>179</v>
      </c>
      <c r="I17" s="21"/>
      <c r="J17" s="111"/>
      <c r="K17" s="98"/>
    </row>
    <row r="18" customFormat="false" ht="15" hidden="false" customHeight="false" outlineLevel="0" collapsed="false">
      <c r="A18" s="78" t="s">
        <v>325</v>
      </c>
      <c r="B18" s="78"/>
      <c r="C18" s="78"/>
      <c r="D18" s="78"/>
      <c r="E18" s="78"/>
      <c r="F18" s="78"/>
      <c r="G18" s="78"/>
      <c r="H18" s="78"/>
      <c r="I18" s="78"/>
      <c r="J18" s="78"/>
      <c r="K18" s="98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C16+14</f>
        <v>42462</v>
      </c>
      <c r="D19" s="12" t="s">
        <v>173</v>
      </c>
      <c r="E19" s="12" t="s">
        <v>52</v>
      </c>
      <c r="F19" s="12" t="s">
        <v>19</v>
      </c>
      <c r="G19" s="21" t="str">
        <f aca="false">CONCATENATE("(",B15," Topics",")"," ",D15)</f>
        <v>(Day 14 Topics) CSE 7202c</v>
      </c>
      <c r="H19" s="21" t="s">
        <v>66</v>
      </c>
      <c r="I19" s="86" t="s">
        <v>183</v>
      </c>
      <c r="J19" s="21"/>
      <c r="K19" s="98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C17+14</f>
        <v>42463</v>
      </c>
      <c r="D20" s="100" t="s">
        <v>297</v>
      </c>
      <c r="E20" s="100" t="s">
        <v>81</v>
      </c>
      <c r="F20" s="100" t="s">
        <v>289</v>
      </c>
      <c r="G20" s="98"/>
      <c r="H20" s="74"/>
      <c r="I20" s="105" t="s">
        <v>298</v>
      </c>
      <c r="J20" s="74"/>
      <c r="K20" s="98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42469</v>
      </c>
      <c r="D21" s="60" t="s">
        <v>148</v>
      </c>
      <c r="E21" s="60" t="s">
        <v>12</v>
      </c>
      <c r="F21" s="60" t="s">
        <v>13</v>
      </c>
      <c r="G21" s="21" t="str">
        <f aca="false">CONCATENATE("(",B16," Topics",")"," ",D16)</f>
        <v>(Day 15 Topics) CSE 7404c</v>
      </c>
      <c r="H21" s="21"/>
      <c r="I21" s="74"/>
      <c r="J21" s="74"/>
      <c r="K21" s="98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42470</v>
      </c>
      <c r="D22" s="100" t="s">
        <v>297</v>
      </c>
      <c r="E22" s="100" t="s">
        <v>81</v>
      </c>
      <c r="F22" s="100" t="s">
        <v>289</v>
      </c>
      <c r="G22" s="21" t="str">
        <f aca="false">CONCATENATE("(",B20," Topics",")"," ",D20)</f>
        <v>(Day 18 Topics) CSE 7306c</v>
      </c>
      <c r="H22" s="98"/>
      <c r="I22" s="105" t="s">
        <v>300</v>
      </c>
      <c r="J22" s="74"/>
      <c r="K22" s="98"/>
    </row>
    <row r="23" customFormat="false" ht="15" hidden="false" customHeight="false" outlineLevel="0" collapsed="false">
      <c r="A23" s="60" t="s">
        <v>9</v>
      </c>
      <c r="B23" s="60" t="s">
        <v>71</v>
      </c>
      <c r="C23" s="66" t="n">
        <f aca="false">C21+7</f>
        <v>42476</v>
      </c>
      <c r="D23" s="60" t="s">
        <v>148</v>
      </c>
      <c r="E23" s="60" t="s">
        <v>12</v>
      </c>
      <c r="F23" s="60" t="s">
        <v>13</v>
      </c>
      <c r="G23" s="21" t="str">
        <f aca="false">CONCATENATE("(", B21," Topics",")"," ",D21)</f>
        <v>(Day 19 Topics) CSE 7404c</v>
      </c>
      <c r="H23" s="21" t="s">
        <v>66</v>
      </c>
      <c r="I23" s="98"/>
      <c r="J23" s="74"/>
      <c r="K23" s="98"/>
    </row>
    <row r="24" customFormat="false" ht="15" hidden="false" customHeight="false" outlineLevel="0" collapsed="false">
      <c r="A24" s="60" t="s">
        <v>15</v>
      </c>
      <c r="B24" s="60" t="s">
        <v>73</v>
      </c>
      <c r="C24" s="66" t="n">
        <f aca="false">C22+7</f>
        <v>42477</v>
      </c>
      <c r="D24" s="70" t="s">
        <v>63</v>
      </c>
      <c r="E24" s="49" t="s">
        <v>173</v>
      </c>
      <c r="F24" s="47" t="s">
        <v>287</v>
      </c>
      <c r="G24" s="114" t="s">
        <v>66</v>
      </c>
      <c r="H24" s="21" t="s">
        <v>262</v>
      </c>
      <c r="I24" s="98"/>
      <c r="J24" s="74"/>
      <c r="K24" s="98"/>
    </row>
    <row r="25" customFormat="false" ht="15" hidden="false" customHeight="false" outlineLevel="0" collapsed="false">
      <c r="A25" s="60" t="s">
        <v>9</v>
      </c>
      <c r="B25" s="60" t="s">
        <v>76</v>
      </c>
      <c r="C25" s="71" t="n">
        <f aca="false">C23+7</f>
        <v>42483</v>
      </c>
      <c r="D25" s="42" t="s">
        <v>303</v>
      </c>
      <c r="E25" s="42" t="s">
        <v>304</v>
      </c>
      <c r="F25" s="42" t="s">
        <v>14</v>
      </c>
      <c r="G25" s="98"/>
      <c r="H25" s="74"/>
      <c r="I25" s="95" t="s">
        <v>330</v>
      </c>
      <c r="J25" s="111"/>
      <c r="K25" s="98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42484</v>
      </c>
      <c r="D26" s="60" t="s">
        <v>148</v>
      </c>
      <c r="E26" s="60" t="s">
        <v>12</v>
      </c>
      <c r="F26" s="60" t="s">
        <v>13</v>
      </c>
      <c r="G26" s="114" t="str">
        <f aca="false">CONCATENATE("(",B23," Topics",")"," ",D23)</f>
        <v>(Day 21 Topics) CSE 7404c</v>
      </c>
      <c r="H26" s="21" t="s">
        <v>66</v>
      </c>
      <c r="I26" s="95" t="s">
        <v>331</v>
      </c>
      <c r="J26" s="74"/>
      <c r="K26" s="98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42490</v>
      </c>
      <c r="D27" s="42" t="s">
        <v>303</v>
      </c>
      <c r="E27" s="42" t="s">
        <v>304</v>
      </c>
      <c r="F27" s="42" t="s">
        <v>14</v>
      </c>
      <c r="G27" s="21" t="str">
        <f aca="false">CONCATENATE("(",B25," Topics",")"," ",D25)</f>
        <v>(Day 23 Topics) CSE 7219c</v>
      </c>
      <c r="H27" s="74"/>
      <c r="I27" s="98"/>
      <c r="J27" s="74"/>
      <c r="K27" s="98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42491</v>
      </c>
      <c r="D28" s="60" t="s">
        <v>148</v>
      </c>
      <c r="E28" s="60" t="s">
        <v>12</v>
      </c>
      <c r="F28" s="60" t="s">
        <v>13</v>
      </c>
      <c r="G28" s="98"/>
      <c r="H28" s="74"/>
      <c r="I28" s="98"/>
      <c r="J28" s="74"/>
      <c r="K28" s="98"/>
    </row>
    <row r="29" customFormat="false" ht="15" hidden="false" customHeight="false" outlineLevel="0" collapsed="false">
      <c r="A29" s="60" t="s">
        <v>9</v>
      </c>
      <c r="B29" s="60" t="s">
        <v>88</v>
      </c>
      <c r="C29" s="66" t="n">
        <f aca="false">C27+7</f>
        <v>42497</v>
      </c>
      <c r="D29" s="100" t="s">
        <v>297</v>
      </c>
      <c r="E29" s="100" t="s">
        <v>81</v>
      </c>
      <c r="F29" s="100" t="s">
        <v>289</v>
      </c>
      <c r="G29" s="21" t="str">
        <f aca="false">CONCATENATE("(",B22," Topics",")"," ",D22)</f>
        <v>(Day 20 Topics) CSE 7306c</v>
      </c>
      <c r="H29" s="74"/>
      <c r="I29" s="106" t="s">
        <v>302</v>
      </c>
      <c r="J29" s="21"/>
      <c r="K29" s="98"/>
    </row>
    <row r="30" customFormat="false" ht="15" hidden="false" customHeight="false" outlineLevel="0" collapsed="false">
      <c r="A30" s="60" t="s">
        <v>15</v>
      </c>
      <c r="B30" s="60" t="s">
        <v>91</v>
      </c>
      <c r="C30" s="71" t="n">
        <f aca="false">C28+7</f>
        <v>42498</v>
      </c>
      <c r="D30" s="87" t="s">
        <v>194</v>
      </c>
      <c r="E30" s="87" t="s">
        <v>294</v>
      </c>
      <c r="F30" s="110" t="s">
        <v>290</v>
      </c>
      <c r="G30" s="21" t="str">
        <f aca="false">CONCATENATE("(",B27," Topics",")"," ",D27)</f>
        <v>(Day 25 Topics) CSE 7219c</v>
      </c>
      <c r="H30" s="74"/>
      <c r="I30" s="65" t="s">
        <v>263</v>
      </c>
      <c r="J30" s="21"/>
      <c r="K30" s="98"/>
    </row>
    <row r="31" customFormat="false" ht="15" hidden="false" customHeight="false" outlineLevel="0" collapsed="false">
      <c r="A31" s="78" t="s">
        <v>332</v>
      </c>
      <c r="B31" s="78"/>
      <c r="C31" s="78"/>
      <c r="D31" s="78"/>
      <c r="E31" s="78"/>
      <c r="F31" s="78"/>
      <c r="G31" s="78"/>
      <c r="H31" s="78"/>
      <c r="I31" s="78"/>
      <c r="J31" s="78"/>
      <c r="K31" s="98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C29+14</f>
        <v>42511</v>
      </c>
      <c r="D32" s="100" t="s">
        <v>297</v>
      </c>
      <c r="E32" s="100" t="s">
        <v>81</v>
      </c>
      <c r="F32" s="100" t="s">
        <v>289</v>
      </c>
      <c r="G32" s="21" t="s">
        <v>66</v>
      </c>
      <c r="H32" s="21" t="s">
        <v>66</v>
      </c>
      <c r="I32" s="105" t="s">
        <v>307</v>
      </c>
      <c r="J32" s="21"/>
      <c r="K32" s="98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C30+14</f>
        <v>42512</v>
      </c>
      <c r="D33" s="87" t="s">
        <v>194</v>
      </c>
      <c r="E33" s="87" t="s">
        <v>294</v>
      </c>
      <c r="F33" s="110" t="s">
        <v>290</v>
      </c>
      <c r="G33" s="21" t="str">
        <f aca="false">CONCATENATE("(",B30," Topics",")"," ",D30)</f>
        <v>(Day 28 Topics) CSE 7405c</v>
      </c>
      <c r="H33" s="21"/>
      <c r="I33" s="95" t="s">
        <v>333</v>
      </c>
      <c r="J33" s="21"/>
      <c r="K33" s="98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42518</v>
      </c>
      <c r="D34" s="100" t="s">
        <v>297</v>
      </c>
      <c r="E34" s="100" t="s">
        <v>81</v>
      </c>
      <c r="F34" s="100" t="s">
        <v>289</v>
      </c>
      <c r="G34" s="21" t="s">
        <v>334</v>
      </c>
      <c r="H34" s="21" t="s">
        <v>270</v>
      </c>
      <c r="I34" s="105" t="s">
        <v>310</v>
      </c>
      <c r="J34" s="21"/>
      <c r="K34" s="98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42519</v>
      </c>
      <c r="D35" s="70" t="s">
        <v>63</v>
      </c>
      <c r="E35" s="49" t="s">
        <v>297</v>
      </c>
      <c r="F35" s="47" t="s">
        <v>287</v>
      </c>
      <c r="G35" s="21" t="s">
        <v>335</v>
      </c>
      <c r="H35" s="98"/>
      <c r="I35" s="98"/>
      <c r="J35" s="21"/>
      <c r="K35" s="98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42525</v>
      </c>
      <c r="D36" s="90" t="s">
        <v>194</v>
      </c>
      <c r="E36" s="90" t="s">
        <v>294</v>
      </c>
      <c r="F36" s="90" t="s">
        <v>155</v>
      </c>
      <c r="G36" s="21" t="str">
        <f aca="false">CONCATENATE("(",B33," Topics",")"," ",D33)</f>
        <v>(Day 30 Topics) CSE 7405c</v>
      </c>
      <c r="H36" s="98"/>
      <c r="I36" s="21" t="s">
        <v>295</v>
      </c>
      <c r="J36" s="21"/>
      <c r="K36" s="98"/>
    </row>
    <row r="37" customFormat="false" ht="15" hidden="false" customHeight="false" outlineLevel="0" collapsed="false">
      <c r="A37" s="60" t="s">
        <v>15</v>
      </c>
      <c r="B37" s="60" t="s">
        <v>112</v>
      </c>
      <c r="C37" s="66" t="n">
        <f aca="false">C35+7</f>
        <v>42526</v>
      </c>
      <c r="D37" s="42" t="s">
        <v>303</v>
      </c>
      <c r="E37" s="42" t="s">
        <v>304</v>
      </c>
      <c r="F37" s="42" t="s">
        <v>14</v>
      </c>
      <c r="G37" s="21" t="s">
        <v>66</v>
      </c>
      <c r="H37" s="21" t="s">
        <v>313</v>
      </c>
      <c r="I37" s="95" t="s">
        <v>336</v>
      </c>
      <c r="J37" s="21"/>
      <c r="K37" s="98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42532</v>
      </c>
      <c r="D38" s="90" t="s">
        <v>194</v>
      </c>
      <c r="E38" s="90" t="s">
        <v>294</v>
      </c>
      <c r="F38" s="90" t="s">
        <v>155</v>
      </c>
      <c r="G38" s="21" t="str">
        <f aca="false">CONCATENATE("(",B36," Topics",")"," ",D36)</f>
        <v>(Day 33 Topics) CSE 7405c</v>
      </c>
      <c r="H38" s="98"/>
      <c r="I38" s="21" t="s">
        <v>299</v>
      </c>
      <c r="J38" s="21"/>
      <c r="K38" s="98"/>
    </row>
    <row r="39" customFormat="false" ht="15" hidden="false" customHeight="false" outlineLevel="0" collapsed="false">
      <c r="A39" s="60" t="s">
        <v>15</v>
      </c>
      <c r="B39" s="60" t="s">
        <v>119</v>
      </c>
      <c r="C39" s="71" t="n">
        <f aca="false">C37+7</f>
        <v>42533</v>
      </c>
      <c r="D39" s="87" t="s">
        <v>194</v>
      </c>
      <c r="E39" s="87" t="s">
        <v>294</v>
      </c>
      <c r="F39" s="110" t="s">
        <v>290</v>
      </c>
      <c r="G39" s="21" t="str">
        <f aca="false">CONCATENATE("(",B37," Topics",")"," ",D37)</f>
        <v>(Day 34 Topics) CSE 7219c</v>
      </c>
      <c r="H39" s="21"/>
      <c r="I39" s="19" t="s">
        <v>111</v>
      </c>
      <c r="J39" s="21"/>
      <c r="K39" s="98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42539</v>
      </c>
      <c r="D40" s="42" t="s">
        <v>303</v>
      </c>
      <c r="E40" s="42" t="s">
        <v>304</v>
      </c>
      <c r="F40" s="42" t="s">
        <v>14</v>
      </c>
      <c r="G40" s="21" t="str">
        <f aca="false">CONCATENATE("(",B38," Topics",")"," ",D38)</f>
        <v>(Day 35 Topics) CSE 7405c</v>
      </c>
      <c r="H40" s="114"/>
      <c r="I40" s="86" t="s">
        <v>337</v>
      </c>
      <c r="J40" s="21"/>
      <c r="K40" s="98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42540</v>
      </c>
      <c r="D41" s="87" t="s">
        <v>194</v>
      </c>
      <c r="E41" s="87" t="s">
        <v>294</v>
      </c>
      <c r="F41" s="110" t="s">
        <v>290</v>
      </c>
      <c r="G41" s="21" t="str">
        <f aca="false">CONCATENATE("(",B39," Topics",")"," ",D39)</f>
        <v>(Day 36 Topics) CSE 7405c</v>
      </c>
      <c r="H41" s="98"/>
      <c r="I41" s="21" t="s">
        <v>277</v>
      </c>
      <c r="J41" s="74"/>
      <c r="K41" s="98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42546</v>
      </c>
      <c r="D42" s="42" t="s">
        <v>312</v>
      </c>
      <c r="E42" s="42" t="s">
        <v>126</v>
      </c>
      <c r="F42" s="42" t="s">
        <v>320</v>
      </c>
      <c r="G42" s="21" t="str">
        <f aca="false">CONCATENATE("(",B40," Topics",")"," ",D40)</f>
        <v>(Day 37 Topics) CSE 7219c</v>
      </c>
      <c r="H42" s="115"/>
      <c r="I42" s="86" t="s">
        <v>279</v>
      </c>
      <c r="J42" s="74"/>
      <c r="K42" s="98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42547</v>
      </c>
      <c r="D43" s="42" t="s">
        <v>312</v>
      </c>
      <c r="E43" s="42" t="s">
        <v>126</v>
      </c>
      <c r="F43" s="42" t="s">
        <v>320</v>
      </c>
      <c r="G43" s="21" t="str">
        <f aca="false">CONCATENATE("(",B41," Topics",")"," ",D41)</f>
        <v>(Day 38 Topics) CSE 7405c</v>
      </c>
      <c r="H43" s="98"/>
      <c r="I43" s="86" t="s">
        <v>280</v>
      </c>
      <c r="J43" s="21"/>
      <c r="K43" s="98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42553</v>
      </c>
      <c r="D44" s="90" t="s">
        <v>194</v>
      </c>
      <c r="E44" s="90" t="s">
        <v>294</v>
      </c>
      <c r="F44" s="90" t="s">
        <v>155</v>
      </c>
      <c r="G44" s="21" t="str">
        <f aca="false">CONCATENATE("(",B42," Topics",")"," ",D42)</f>
        <v>(Day 39 Topics) CSE 7113c</v>
      </c>
      <c r="H44" s="98"/>
      <c r="I44" s="21" t="s">
        <v>281</v>
      </c>
      <c r="J44" s="21"/>
      <c r="K44" s="98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42554</v>
      </c>
      <c r="D45" s="70" t="s">
        <v>63</v>
      </c>
      <c r="E45" s="49" t="s">
        <v>303</v>
      </c>
      <c r="F45" s="47" t="s">
        <v>287</v>
      </c>
      <c r="G45" s="21" t="str">
        <f aca="false">CONCATENATE("(",B43," Topics",")"," ",D43)</f>
        <v>(Day 40 Topics) CSE 7113c</v>
      </c>
      <c r="H45" s="114" t="s">
        <v>326</v>
      </c>
      <c r="I45" s="74"/>
      <c r="J45" s="74"/>
      <c r="K45" s="98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42560</v>
      </c>
      <c r="D46" s="70" t="s">
        <v>63</v>
      </c>
      <c r="E46" s="49" t="s">
        <v>194</v>
      </c>
      <c r="F46" s="47" t="s">
        <v>287</v>
      </c>
      <c r="G46" s="21" t="s">
        <v>66</v>
      </c>
      <c r="H46" s="114" t="s">
        <v>317</v>
      </c>
      <c r="I46" s="98"/>
      <c r="J46" s="74"/>
      <c r="K46" s="98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42561</v>
      </c>
      <c r="D47" s="12" t="s">
        <v>28</v>
      </c>
      <c r="E47" s="12" t="s">
        <v>338</v>
      </c>
      <c r="F47" s="47" t="s">
        <v>287</v>
      </c>
      <c r="G47" s="98"/>
      <c r="H47" s="114" t="s">
        <v>66</v>
      </c>
      <c r="I47" s="74"/>
      <c r="J47" s="74"/>
      <c r="K47" s="98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42567</v>
      </c>
      <c r="D48" s="90" t="s">
        <v>142</v>
      </c>
      <c r="E48" s="112" t="s">
        <v>143</v>
      </c>
      <c r="F48" s="90" t="s">
        <v>287</v>
      </c>
      <c r="G48" s="74"/>
      <c r="H48" s="114"/>
      <c r="I48" s="74"/>
      <c r="J48" s="74"/>
      <c r="K48" s="98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42568</v>
      </c>
      <c r="D49" s="90" t="s">
        <v>142</v>
      </c>
      <c r="E49" s="112" t="s">
        <v>143</v>
      </c>
      <c r="F49" s="90" t="s">
        <v>287</v>
      </c>
      <c r="G49" s="74"/>
      <c r="H49" s="74"/>
      <c r="I49" s="74"/>
      <c r="J49" s="74"/>
      <c r="K49" s="98"/>
    </row>
  </sheetData>
  <mergeCells count="3">
    <mergeCell ref="D10:F10"/>
    <mergeCell ref="A18:J18"/>
    <mergeCell ref="A31:J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66.71"/>
    <col collapsed="false" customWidth="true" hidden="false" outlineLevel="0" max="6" min="6" style="0" width="21.28"/>
    <col collapsed="false" customWidth="true" hidden="false" outlineLevel="0" max="7" min="7" style="0" width="24.43"/>
    <col collapsed="false" customWidth="true" hidden="false" outlineLevel="0" max="8" min="8" style="0" width="8.53"/>
    <col collapsed="false" customWidth="true" hidden="false" outlineLevel="0" max="9" min="9" style="0" width="21.57"/>
    <col collapsed="false" customWidth="true" hidden="false" outlineLevel="0" max="10" min="10" style="0" width="21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08" t="s">
        <v>0</v>
      </c>
      <c r="B1" s="109" t="s">
        <v>1</v>
      </c>
      <c r="C1" s="109" t="s">
        <v>2</v>
      </c>
      <c r="D1" s="3" t="s">
        <v>3</v>
      </c>
      <c r="E1" s="3" t="s">
        <v>4</v>
      </c>
      <c r="F1" s="97" t="s">
        <v>5</v>
      </c>
      <c r="G1" s="97" t="s">
        <v>6</v>
      </c>
      <c r="H1" s="97" t="s">
        <v>7</v>
      </c>
      <c r="I1" s="97" t="s">
        <v>145</v>
      </c>
      <c r="J1" s="97" t="s">
        <v>146</v>
      </c>
      <c r="K1" s="98" t="s">
        <v>286</v>
      </c>
    </row>
    <row r="2" customFormat="false" ht="15" hidden="false" customHeight="false" outlineLevel="0" collapsed="false">
      <c r="A2" s="60" t="s">
        <v>9</v>
      </c>
      <c r="B2" s="60" t="s">
        <v>10</v>
      </c>
      <c r="C2" s="66" t="n">
        <v>42406</v>
      </c>
      <c r="D2" s="12" t="s">
        <v>151</v>
      </c>
      <c r="E2" s="12" t="s">
        <v>152</v>
      </c>
      <c r="F2" s="12" t="s">
        <v>19</v>
      </c>
      <c r="G2" s="74"/>
      <c r="H2" s="74"/>
      <c r="I2" s="21" t="s">
        <v>154</v>
      </c>
      <c r="J2" s="42" t="s">
        <v>14</v>
      </c>
      <c r="K2" s="98" t="n">
        <f aca="false">COUNTIFS(F2:F51,"Dr. Dakshinamurthy V Kolluru")</f>
        <v>4</v>
      </c>
    </row>
    <row r="3" customFormat="false" ht="15" hidden="false" customHeight="false" outlineLevel="0" collapsed="false">
      <c r="A3" s="60" t="s">
        <v>15</v>
      </c>
      <c r="B3" s="60" t="s">
        <v>16</v>
      </c>
      <c r="C3" s="66" t="n">
        <f aca="false">C2+1</f>
        <v>42407</v>
      </c>
      <c r="D3" s="90" t="s">
        <v>327</v>
      </c>
      <c r="E3" s="90" t="s">
        <v>328</v>
      </c>
      <c r="F3" s="99" t="s">
        <v>155</v>
      </c>
      <c r="G3" s="74"/>
      <c r="H3" s="21"/>
      <c r="I3" s="21" t="s">
        <v>288</v>
      </c>
      <c r="J3" s="12" t="s">
        <v>19</v>
      </c>
      <c r="K3" s="98" t="n">
        <f aca="false">COUNTIFS(F2:F51,"Dr. Sridhar Pappu")</f>
        <v>8</v>
      </c>
    </row>
    <row r="4" customFormat="false" ht="15" hidden="false" customHeight="false" outlineLevel="0" collapsed="false">
      <c r="A4" s="60" t="s">
        <v>9</v>
      </c>
      <c r="B4" s="60" t="s">
        <v>20</v>
      </c>
      <c r="C4" s="66" t="n">
        <f aca="false">C2+7</f>
        <v>42413</v>
      </c>
      <c r="D4" s="12" t="s">
        <v>151</v>
      </c>
      <c r="E4" s="12" t="s">
        <v>152</v>
      </c>
      <c r="F4" s="12" t="s">
        <v>19</v>
      </c>
      <c r="G4" s="21" t="str">
        <f aca="false">CONCATENATE("(",B2," Topics",")"," ",D2)</f>
        <v>(Day 1 Topics) CSE 7315c</v>
      </c>
      <c r="H4" s="21"/>
      <c r="I4" s="21" t="s">
        <v>158</v>
      </c>
      <c r="J4" s="99" t="s">
        <v>155</v>
      </c>
      <c r="K4" s="98" t="n">
        <f aca="false">COUNTIFS(F2:F51,"Dr. Surya Kompalli")</f>
        <v>7</v>
      </c>
    </row>
    <row r="5" customFormat="false" ht="15" hidden="false" customHeight="false" outlineLevel="0" collapsed="false">
      <c r="A5" s="60" t="s">
        <v>15</v>
      </c>
      <c r="B5" s="60" t="s">
        <v>22</v>
      </c>
      <c r="C5" s="66" t="n">
        <f aca="false">C3+7</f>
        <v>42414</v>
      </c>
      <c r="D5" s="90" t="s">
        <v>327</v>
      </c>
      <c r="E5" s="90" t="s">
        <v>328</v>
      </c>
      <c r="F5" s="99" t="s">
        <v>155</v>
      </c>
      <c r="G5" s="21" t="str">
        <f aca="false">CONCATENATE("(",B3," Topics",")"," ",D3)</f>
        <v>(Day 2 Topics) CSE 7118c</v>
      </c>
      <c r="H5" s="74"/>
      <c r="I5" s="74"/>
      <c r="J5" s="116" t="s">
        <v>13</v>
      </c>
      <c r="K5" s="98" t="n">
        <f aca="false">COUNTIFS(F2:F51,"Dr. Sreerama K Murthy")</f>
        <v>8</v>
      </c>
    </row>
    <row r="6" customFormat="false" ht="15" hidden="false" customHeight="false" outlineLevel="0" collapsed="false">
      <c r="A6" s="60" t="s">
        <v>9</v>
      </c>
      <c r="B6" s="60" t="s">
        <v>25</v>
      </c>
      <c r="C6" s="66" t="n">
        <f aca="false">C4+7</f>
        <v>42420</v>
      </c>
      <c r="D6" s="47" t="s">
        <v>44</v>
      </c>
      <c r="E6" s="47" t="s">
        <v>45</v>
      </c>
      <c r="F6" s="47" t="s">
        <v>287</v>
      </c>
      <c r="G6" s="21" t="str">
        <f aca="false">CONCATENATE("(",B4," Topics",")"," ",D4)</f>
        <v>(Day 3 Topics) CSE 7315c</v>
      </c>
      <c r="H6" s="21"/>
      <c r="I6" s="74"/>
      <c r="J6" s="117" t="s">
        <v>289</v>
      </c>
      <c r="K6" s="98" t="n">
        <f aca="false">COUNTIFS(F2:F51,"Dr. Manish Gupta")</f>
        <v>5</v>
      </c>
    </row>
    <row r="7" customFormat="false" ht="15" hidden="false" customHeight="false" outlineLevel="0" collapsed="false">
      <c r="A7" s="60" t="s">
        <v>15</v>
      </c>
      <c r="B7" s="60" t="s">
        <v>27</v>
      </c>
      <c r="C7" s="66" t="n">
        <f aca="false">C5+7</f>
        <v>42421</v>
      </c>
      <c r="D7" s="12" t="s">
        <v>151</v>
      </c>
      <c r="E7" s="12" t="s">
        <v>152</v>
      </c>
      <c r="F7" s="12" t="s">
        <v>19</v>
      </c>
      <c r="G7" s="21" t="str">
        <f aca="false">CONCATENATE("(",B5," Topics",")"," ",D5)</f>
        <v>(Day 4 Topics) CSE 7118c</v>
      </c>
      <c r="H7" s="74"/>
      <c r="I7" s="21" t="s">
        <v>161</v>
      </c>
      <c r="J7" s="101" t="s">
        <v>290</v>
      </c>
      <c r="K7" s="98" t="n">
        <f aca="false">COUNTIFS(F3:F52,"Dr. Manoj Chinnakotla")</f>
        <v>4</v>
      </c>
    </row>
    <row r="8" customFormat="false" ht="15" hidden="false" customHeight="false" outlineLevel="0" collapsed="false">
      <c r="A8" s="60" t="s">
        <v>9</v>
      </c>
      <c r="B8" s="60" t="s">
        <v>31</v>
      </c>
      <c r="C8" s="66" t="n">
        <f aca="false">C6+7</f>
        <v>42427</v>
      </c>
      <c r="D8" s="12" t="s">
        <v>151</v>
      </c>
      <c r="E8" s="12" t="s">
        <v>152</v>
      </c>
      <c r="F8" s="12" t="s">
        <v>19</v>
      </c>
      <c r="G8" s="21" t="str">
        <f aca="false">CONCATENATE("(",B6," Topics",")"," ",D6)</f>
        <v>(Day 5 Topics) CSE 7112c</v>
      </c>
      <c r="H8" s="21"/>
      <c r="I8" s="86" t="s">
        <v>166</v>
      </c>
      <c r="J8" s="118" t="s">
        <v>320</v>
      </c>
      <c r="K8" s="98" t="n">
        <f aca="false">COUNTIFS(F5:F52,"Dr. Priya Ranjan")</f>
        <v>2</v>
      </c>
    </row>
    <row r="9" customFormat="false" ht="15" hidden="false" customHeight="false" outlineLevel="0" collapsed="false">
      <c r="A9" s="60" t="s">
        <v>15</v>
      </c>
      <c r="B9" s="60" t="s">
        <v>33</v>
      </c>
      <c r="C9" s="66" t="n">
        <f aca="false">C7+7</f>
        <v>42428</v>
      </c>
      <c r="D9" s="113" t="s">
        <v>329</v>
      </c>
      <c r="E9" s="113"/>
      <c r="F9" s="113"/>
      <c r="G9" s="98"/>
      <c r="H9" s="21"/>
      <c r="I9" s="74"/>
      <c r="J9" s="98"/>
      <c r="K9" s="98" t="n">
        <f aca="false">SUM(K2:K8)</f>
        <v>38</v>
      </c>
    </row>
    <row r="10" customFormat="false" ht="15" hidden="false" customHeight="false" outlineLevel="0" collapsed="false">
      <c r="A10" s="60" t="s">
        <v>9</v>
      </c>
      <c r="B10" s="60" t="s">
        <v>35</v>
      </c>
      <c r="C10" s="66" t="n">
        <f aca="false">C8+7</f>
        <v>42434</v>
      </c>
      <c r="D10" s="12" t="s">
        <v>151</v>
      </c>
      <c r="E10" s="12" t="s">
        <v>152</v>
      </c>
      <c r="F10" s="12" t="s">
        <v>19</v>
      </c>
      <c r="G10" s="21" t="str">
        <f aca="false">CONCATENATE("(",B7," Topics",")"," ",D7)</f>
        <v>(Day 6 Topics) CSE 7315c</v>
      </c>
      <c r="H10" s="21"/>
      <c r="I10" s="21" t="s">
        <v>168</v>
      </c>
      <c r="J10" s="119"/>
      <c r="K10" s="98"/>
    </row>
    <row r="11" customFormat="false" ht="15" hidden="false" customHeight="false" outlineLevel="0" collapsed="false">
      <c r="A11" s="60" t="s">
        <v>15</v>
      </c>
      <c r="B11" s="60" t="s">
        <v>39</v>
      </c>
      <c r="C11" s="66" t="n">
        <f aca="false">C9+7</f>
        <v>42435</v>
      </c>
      <c r="D11" s="60" t="s">
        <v>148</v>
      </c>
      <c r="E11" s="60" t="s">
        <v>12</v>
      </c>
      <c r="F11" s="85" t="s">
        <v>13</v>
      </c>
      <c r="G11" s="21" t="str">
        <f aca="false">CONCATENATE("(",B8," Topics",")"," ",D8)</f>
        <v>(Day 7 Topics) CSE 7315c</v>
      </c>
      <c r="H11" s="74"/>
      <c r="I11" s="74"/>
      <c r="J11" s="119"/>
      <c r="K11" s="98"/>
    </row>
    <row r="12" customFormat="false" ht="15" hidden="false" customHeight="false" outlineLevel="0" collapsed="false">
      <c r="A12" s="60" t="s">
        <v>9</v>
      </c>
      <c r="B12" s="60" t="s">
        <v>41</v>
      </c>
      <c r="C12" s="66" t="n">
        <f aca="false">C10+7</f>
        <v>42441</v>
      </c>
      <c r="D12" s="70" t="s">
        <v>63</v>
      </c>
      <c r="E12" s="49" t="s">
        <v>151</v>
      </c>
      <c r="F12" s="47" t="s">
        <v>287</v>
      </c>
      <c r="G12" s="21" t="str">
        <f aca="false">CONCATENATE("(",B10," Topics",")"," ",D10)</f>
        <v>(Day 9 Topics) CSE 7315c</v>
      </c>
      <c r="H12" s="21"/>
      <c r="I12" s="21"/>
      <c r="J12" s="120"/>
      <c r="K12" s="98"/>
    </row>
    <row r="13" customFormat="false" ht="15" hidden="false" customHeight="false" outlineLevel="0" collapsed="false">
      <c r="A13" s="60" t="s">
        <v>15</v>
      </c>
      <c r="B13" s="60" t="s">
        <v>43</v>
      </c>
      <c r="C13" s="66" t="n">
        <f aca="false">C11+7</f>
        <v>42442</v>
      </c>
      <c r="D13" s="60" t="s">
        <v>148</v>
      </c>
      <c r="E13" s="60" t="s">
        <v>12</v>
      </c>
      <c r="F13" s="60" t="s">
        <v>13</v>
      </c>
      <c r="G13" s="21" t="str">
        <f aca="false">CONCATENATE("(",B11," Topics",")"," ",D11)</f>
        <v>(Day 10 Topics) CSE 7404c</v>
      </c>
      <c r="H13" s="98"/>
      <c r="I13" s="21"/>
      <c r="J13" s="121"/>
      <c r="K13" s="98"/>
    </row>
    <row r="14" customFormat="false" ht="15" hidden="false" customHeight="false" outlineLevel="0" collapsed="false">
      <c r="A14" s="60" t="s">
        <v>9</v>
      </c>
      <c r="B14" s="60" t="s">
        <v>48</v>
      </c>
      <c r="C14" s="66" t="n">
        <f aca="false">C12+7</f>
        <v>42448</v>
      </c>
      <c r="D14" s="42" t="s">
        <v>303</v>
      </c>
      <c r="E14" s="42" t="s">
        <v>304</v>
      </c>
      <c r="F14" s="42" t="s">
        <v>14</v>
      </c>
      <c r="G14" s="21" t="s">
        <v>66</v>
      </c>
      <c r="H14" s="21" t="s">
        <v>179</v>
      </c>
      <c r="I14" s="86" t="s">
        <v>339</v>
      </c>
      <c r="J14" s="119"/>
      <c r="K14" s="98"/>
    </row>
    <row r="15" customFormat="false" ht="15" hidden="false" customHeight="false" outlineLevel="0" collapsed="false">
      <c r="A15" s="60" t="s">
        <v>15</v>
      </c>
      <c r="B15" s="60" t="s">
        <v>50</v>
      </c>
      <c r="C15" s="71" t="n">
        <f aca="false">C13+7</f>
        <v>42449</v>
      </c>
      <c r="D15" s="60" t="s">
        <v>148</v>
      </c>
      <c r="E15" s="60" t="s">
        <v>12</v>
      </c>
      <c r="F15" s="60" t="s">
        <v>13</v>
      </c>
      <c r="G15" s="21" t="str">
        <f aca="false">CONCATENATE("(",B13," Topics",")"," ",D13)</f>
        <v>(Day 12 Topics) CSE 7404c</v>
      </c>
      <c r="H15" s="74"/>
      <c r="I15" s="21"/>
      <c r="J15" s="74"/>
      <c r="K15" s="98"/>
    </row>
    <row r="16" customFormat="false" ht="15" hidden="false" customHeight="false" outlineLevel="0" collapsed="false">
      <c r="A16" s="78" t="s">
        <v>325</v>
      </c>
      <c r="B16" s="78"/>
      <c r="C16" s="78"/>
      <c r="D16" s="78"/>
      <c r="E16" s="78"/>
      <c r="F16" s="78"/>
      <c r="G16" s="78"/>
      <c r="H16" s="78"/>
      <c r="I16" s="78"/>
      <c r="J16" s="78"/>
      <c r="K16" s="98"/>
    </row>
    <row r="17" customFormat="false" ht="15" hidden="false" customHeight="false" outlineLevel="0" collapsed="false">
      <c r="A17" s="60" t="s">
        <v>9</v>
      </c>
      <c r="B17" s="60" t="s">
        <v>55</v>
      </c>
      <c r="C17" s="66" t="n">
        <f aca="false">C14+14</f>
        <v>42462</v>
      </c>
      <c r="D17" s="60" t="s">
        <v>148</v>
      </c>
      <c r="E17" s="60" t="s">
        <v>12</v>
      </c>
      <c r="F17" s="60" t="s">
        <v>13</v>
      </c>
      <c r="G17" s="21" t="str">
        <f aca="false">CONCATENATE("(",B15," Topics",")"," ",D15)</f>
        <v>(Day 14 Topics) CSE 7404c</v>
      </c>
      <c r="H17" s="74"/>
      <c r="I17" s="98"/>
      <c r="J17" s="74"/>
      <c r="K17" s="98"/>
    </row>
    <row r="18" customFormat="false" ht="15" hidden="false" customHeight="false" outlineLevel="0" collapsed="false">
      <c r="A18" s="60" t="s">
        <v>15</v>
      </c>
      <c r="B18" s="60" t="s">
        <v>57</v>
      </c>
      <c r="C18" s="71" t="n">
        <f aca="false">C15+14</f>
        <v>42463</v>
      </c>
      <c r="D18" s="12" t="s">
        <v>173</v>
      </c>
      <c r="E18" s="12" t="s">
        <v>52</v>
      </c>
      <c r="F18" s="12" t="s">
        <v>19</v>
      </c>
      <c r="G18" s="21" t="str">
        <f aca="false">CONCATENATE("(",B14," Topics",")"," ",D14)</f>
        <v>(Day 13 Topics) CSE 7219c</v>
      </c>
      <c r="H18" s="98"/>
      <c r="I18" s="21" t="s">
        <v>340</v>
      </c>
      <c r="J18" s="111"/>
      <c r="K18" s="98"/>
    </row>
    <row r="19" customFormat="false" ht="15" hidden="false" customHeight="false" outlineLevel="0" collapsed="false">
      <c r="A19" s="60" t="s">
        <v>9</v>
      </c>
      <c r="B19" s="60" t="s">
        <v>60</v>
      </c>
      <c r="C19" s="66" t="n">
        <f aca="false">C17+7</f>
        <v>42469</v>
      </c>
      <c r="D19" s="12" t="s">
        <v>173</v>
      </c>
      <c r="E19" s="12" t="s">
        <v>52</v>
      </c>
      <c r="F19" s="12" t="s">
        <v>19</v>
      </c>
      <c r="G19" s="21" t="s">
        <v>66</v>
      </c>
      <c r="H19" s="21" t="s">
        <v>66</v>
      </c>
      <c r="I19" s="21" t="s">
        <v>180</v>
      </c>
      <c r="J19" s="21"/>
      <c r="K19" s="98"/>
    </row>
    <row r="20" customFormat="false" ht="15" hidden="false" customHeight="false" outlineLevel="0" collapsed="false">
      <c r="A20" s="60" t="s">
        <v>15</v>
      </c>
      <c r="B20" s="60" t="s">
        <v>62</v>
      </c>
      <c r="C20" s="66" t="n">
        <f aca="false">C18+7</f>
        <v>42470</v>
      </c>
      <c r="D20" s="60" t="s">
        <v>148</v>
      </c>
      <c r="E20" s="60" t="s">
        <v>12</v>
      </c>
      <c r="F20" s="60" t="s">
        <v>13</v>
      </c>
      <c r="G20" s="21" t="str">
        <f aca="false">CONCATENATE("(",B17," Topics",")"," ",D17)</f>
        <v>(Day 15 Topics) CSE 7404c</v>
      </c>
      <c r="H20" s="74"/>
      <c r="I20" s="98"/>
      <c r="J20" s="74"/>
      <c r="K20" s="98"/>
    </row>
    <row r="21" customFormat="false" ht="15" hidden="false" customHeight="false" outlineLevel="0" collapsed="false">
      <c r="A21" s="60" t="s">
        <v>9</v>
      </c>
      <c r="B21" s="60" t="s">
        <v>65</v>
      </c>
      <c r="C21" s="66" t="n">
        <f aca="false">C19+7</f>
        <v>42476</v>
      </c>
      <c r="D21" s="12" t="s">
        <v>173</v>
      </c>
      <c r="E21" s="12" t="s">
        <v>52</v>
      </c>
      <c r="F21" s="12" t="s">
        <v>19</v>
      </c>
      <c r="G21" s="21" t="str">
        <f aca="false">CONCATENATE("(",B18, " &amp; ", B19," Topics",")"," ",D18)</f>
        <v>(Day 16 &amp; Day 17 Topics) CSE 7202c</v>
      </c>
      <c r="H21" s="21"/>
      <c r="I21" s="86" t="s">
        <v>183</v>
      </c>
      <c r="J21" s="74"/>
      <c r="K21" s="98"/>
    </row>
    <row r="22" customFormat="false" ht="15" hidden="false" customHeight="false" outlineLevel="0" collapsed="false">
      <c r="A22" s="60" t="s">
        <v>15</v>
      </c>
      <c r="B22" s="60" t="s">
        <v>67</v>
      </c>
      <c r="C22" s="66" t="n">
        <f aca="false">C20+7</f>
        <v>42477</v>
      </c>
      <c r="D22" s="60" t="s">
        <v>148</v>
      </c>
      <c r="E22" s="60" t="s">
        <v>12</v>
      </c>
      <c r="F22" s="60" t="s">
        <v>13</v>
      </c>
      <c r="G22" s="21" t="str">
        <f aca="false">CONCATENATE("(",B20," Topics",")"," ",D20)</f>
        <v>(Day 18 Topics) CSE 7404c</v>
      </c>
      <c r="H22" s="98"/>
      <c r="I22" s="86"/>
      <c r="J22" s="74"/>
      <c r="K22" s="98"/>
    </row>
    <row r="23" customFormat="false" ht="15" hidden="false" customHeight="false" outlineLevel="0" collapsed="false">
      <c r="A23" s="60" t="s">
        <v>9</v>
      </c>
      <c r="B23" s="60" t="s">
        <v>71</v>
      </c>
      <c r="C23" s="66" t="n">
        <f aca="false">C21+7</f>
        <v>42483</v>
      </c>
      <c r="D23" s="60" t="s">
        <v>148</v>
      </c>
      <c r="E23" s="60" t="s">
        <v>12</v>
      </c>
      <c r="F23" s="60" t="s">
        <v>13</v>
      </c>
      <c r="G23" s="21" t="str">
        <f aca="false">CONCATENATE("(",B22," Topics",")"," ",D22)</f>
        <v>(Day 20 Topics) CSE 7404c</v>
      </c>
      <c r="H23" s="21" t="s">
        <v>66</v>
      </c>
      <c r="I23" s="98"/>
      <c r="J23" s="74"/>
      <c r="K23" s="98"/>
    </row>
    <row r="24" customFormat="false" ht="15" hidden="false" customHeight="false" outlineLevel="0" collapsed="false">
      <c r="A24" s="60" t="s">
        <v>15</v>
      </c>
      <c r="B24" s="60" t="s">
        <v>73</v>
      </c>
      <c r="C24" s="66" t="n">
        <f aca="false">C22+7</f>
        <v>42484</v>
      </c>
      <c r="D24" s="70" t="s">
        <v>63</v>
      </c>
      <c r="E24" s="49" t="s">
        <v>173</v>
      </c>
      <c r="F24" s="47" t="s">
        <v>287</v>
      </c>
      <c r="G24" s="98"/>
      <c r="H24" s="77" t="s">
        <v>262</v>
      </c>
      <c r="I24" s="98"/>
      <c r="J24" s="74"/>
      <c r="K24" s="98"/>
    </row>
    <row r="25" customFormat="false" ht="15" hidden="false" customHeight="false" outlineLevel="0" collapsed="false">
      <c r="A25" s="60" t="s">
        <v>9</v>
      </c>
      <c r="B25" s="60" t="s">
        <v>76</v>
      </c>
      <c r="C25" s="71" t="n">
        <f aca="false">C23+7</f>
        <v>42490</v>
      </c>
      <c r="D25" s="100" t="s">
        <v>297</v>
      </c>
      <c r="E25" s="100" t="s">
        <v>81</v>
      </c>
      <c r="F25" s="100" t="s">
        <v>289</v>
      </c>
      <c r="G25" s="21" t="s">
        <v>66</v>
      </c>
      <c r="H25" s="98"/>
      <c r="I25" s="105" t="s">
        <v>298</v>
      </c>
      <c r="J25" s="111"/>
      <c r="K25" s="98"/>
    </row>
    <row r="26" customFormat="false" ht="15" hidden="false" customHeight="false" outlineLevel="0" collapsed="false">
      <c r="A26" s="60" t="s">
        <v>15</v>
      </c>
      <c r="B26" s="60" t="s">
        <v>79</v>
      </c>
      <c r="C26" s="71" t="n">
        <f aca="false">C24+7</f>
        <v>42491</v>
      </c>
      <c r="D26" s="100" t="s">
        <v>297</v>
      </c>
      <c r="E26" s="100" t="s">
        <v>81</v>
      </c>
      <c r="F26" s="100" t="s">
        <v>289</v>
      </c>
      <c r="G26" s="98"/>
      <c r="H26" s="21" t="s">
        <v>66</v>
      </c>
      <c r="I26" s="105" t="s">
        <v>300</v>
      </c>
      <c r="J26" s="74"/>
      <c r="K26" s="98"/>
    </row>
    <row r="27" customFormat="false" ht="15" hidden="false" customHeight="false" outlineLevel="0" collapsed="false">
      <c r="A27" s="60" t="s">
        <v>9</v>
      </c>
      <c r="B27" s="60" t="s">
        <v>83</v>
      </c>
      <c r="C27" s="66" t="n">
        <f aca="false">C25+7</f>
        <v>42497</v>
      </c>
      <c r="D27" s="60" t="s">
        <v>148</v>
      </c>
      <c r="E27" s="60" t="s">
        <v>12</v>
      </c>
      <c r="F27" s="60" t="s">
        <v>13</v>
      </c>
      <c r="G27" s="21" t="s">
        <v>66</v>
      </c>
      <c r="H27" s="21" t="s">
        <v>66</v>
      </c>
      <c r="I27" s="98"/>
      <c r="J27" s="74"/>
      <c r="K27" s="98"/>
    </row>
    <row r="28" customFormat="false" ht="15" hidden="false" customHeight="false" outlineLevel="0" collapsed="false">
      <c r="A28" s="60" t="s">
        <v>15</v>
      </c>
      <c r="B28" s="60" t="s">
        <v>85</v>
      </c>
      <c r="C28" s="71" t="n">
        <f aca="false">C26+7</f>
        <v>42498</v>
      </c>
      <c r="D28" s="100" t="s">
        <v>297</v>
      </c>
      <c r="E28" s="100" t="s">
        <v>81</v>
      </c>
      <c r="F28" s="100" t="s">
        <v>289</v>
      </c>
      <c r="G28" s="21" t="str">
        <f aca="false">CONCATENATE("(",B25," Topics",")"," ",D25)</f>
        <v>(Day 23 Topics) CSE 7306c</v>
      </c>
      <c r="H28" s="21" t="s">
        <v>66</v>
      </c>
      <c r="I28" s="106" t="s">
        <v>302</v>
      </c>
      <c r="J28" s="74"/>
      <c r="K28" s="98"/>
    </row>
    <row r="29" customFormat="false" ht="15" hidden="false" customHeight="false" outlineLevel="0" collapsed="false">
      <c r="A29" s="78" t="s">
        <v>332</v>
      </c>
      <c r="B29" s="78"/>
      <c r="C29" s="78"/>
      <c r="D29" s="78"/>
      <c r="E29" s="78"/>
      <c r="F29" s="78"/>
      <c r="G29" s="78"/>
      <c r="H29" s="78"/>
      <c r="I29" s="78"/>
      <c r="J29" s="78"/>
      <c r="K29" s="98"/>
    </row>
    <row r="30" customFormat="false" ht="15" hidden="false" customHeight="false" outlineLevel="0" collapsed="false">
      <c r="A30" s="60" t="s">
        <v>9</v>
      </c>
      <c r="B30" s="60" t="s">
        <v>88</v>
      </c>
      <c r="C30" s="66" t="n">
        <f aca="false">C27+14</f>
        <v>42511</v>
      </c>
      <c r="D30" s="87" t="s">
        <v>194</v>
      </c>
      <c r="E30" s="87" t="s">
        <v>294</v>
      </c>
      <c r="F30" s="110" t="s">
        <v>290</v>
      </c>
      <c r="G30" s="21" t="s">
        <v>66</v>
      </c>
      <c r="H30" s="21" t="s">
        <v>270</v>
      </c>
      <c r="I30" s="65" t="s">
        <v>263</v>
      </c>
      <c r="J30" s="21"/>
      <c r="K30" s="98"/>
    </row>
    <row r="31" customFormat="false" ht="15" hidden="false" customHeight="false" outlineLevel="0" collapsed="false">
      <c r="A31" s="60" t="s">
        <v>15</v>
      </c>
      <c r="B31" s="60" t="s">
        <v>91</v>
      </c>
      <c r="C31" s="71" t="n">
        <f aca="false">C28+14</f>
        <v>42512</v>
      </c>
      <c r="D31" s="100" t="s">
        <v>297</v>
      </c>
      <c r="E31" s="100" t="s">
        <v>81</v>
      </c>
      <c r="F31" s="100" t="s">
        <v>289</v>
      </c>
      <c r="G31" s="21" t="s">
        <v>341</v>
      </c>
      <c r="H31" s="114"/>
      <c r="I31" s="105" t="s">
        <v>307</v>
      </c>
      <c r="J31" s="21"/>
      <c r="K31" s="98"/>
    </row>
    <row r="32" customFormat="false" ht="15" hidden="false" customHeight="false" outlineLevel="0" collapsed="false">
      <c r="A32" s="60" t="s">
        <v>9</v>
      </c>
      <c r="B32" s="60" t="s">
        <v>94</v>
      </c>
      <c r="C32" s="66" t="n">
        <f aca="false">C30+7</f>
        <v>42518</v>
      </c>
      <c r="D32" s="90" t="s">
        <v>194</v>
      </c>
      <c r="E32" s="90" t="s">
        <v>294</v>
      </c>
      <c r="F32" s="90" t="s">
        <v>155</v>
      </c>
      <c r="G32" s="21" t="str">
        <f aca="false">CONCATENATE("(",B30," Topics",")"," ",D30)</f>
        <v>(Day 27 Topics) CSE 7405c</v>
      </c>
      <c r="H32" s="114"/>
      <c r="I32" s="86" t="s">
        <v>333</v>
      </c>
      <c r="J32" s="21"/>
      <c r="K32" s="98"/>
    </row>
    <row r="33" customFormat="false" ht="15" hidden="false" customHeight="false" outlineLevel="0" collapsed="false">
      <c r="A33" s="60" t="s">
        <v>15</v>
      </c>
      <c r="B33" s="60" t="s">
        <v>97</v>
      </c>
      <c r="C33" s="66" t="n">
        <f aca="false">C31+7</f>
        <v>42519</v>
      </c>
      <c r="D33" s="100" t="s">
        <v>297</v>
      </c>
      <c r="E33" s="100" t="s">
        <v>81</v>
      </c>
      <c r="F33" s="100" t="s">
        <v>289</v>
      </c>
      <c r="G33" s="21" t="s">
        <v>342</v>
      </c>
      <c r="H33" s="114"/>
      <c r="I33" s="105" t="s">
        <v>310</v>
      </c>
      <c r="J33" s="21"/>
      <c r="K33" s="98"/>
    </row>
    <row r="34" customFormat="false" ht="15" hidden="false" customHeight="false" outlineLevel="0" collapsed="false">
      <c r="A34" s="60" t="s">
        <v>9</v>
      </c>
      <c r="B34" s="60" t="s">
        <v>100</v>
      </c>
      <c r="C34" s="66" t="n">
        <f aca="false">C32+7</f>
        <v>42525</v>
      </c>
      <c r="D34" s="42" t="s">
        <v>303</v>
      </c>
      <c r="E34" s="42" t="s">
        <v>304</v>
      </c>
      <c r="F34" s="42" t="s">
        <v>14</v>
      </c>
      <c r="G34" s="21" t="str">
        <f aca="false">CONCATENATE("(",B32," Topics",")"," ",D32)</f>
        <v>(Day 29 Topics) CSE 7405c</v>
      </c>
      <c r="H34" s="98"/>
      <c r="I34" s="95" t="s">
        <v>343</v>
      </c>
      <c r="J34" s="21"/>
      <c r="K34" s="98"/>
    </row>
    <row r="35" customFormat="false" ht="15" hidden="false" customHeight="false" outlineLevel="0" collapsed="false">
      <c r="A35" s="60" t="s">
        <v>15</v>
      </c>
      <c r="B35" s="60" t="s">
        <v>105</v>
      </c>
      <c r="C35" s="66" t="n">
        <f aca="false">C33+7</f>
        <v>42526</v>
      </c>
      <c r="D35" s="70" t="s">
        <v>63</v>
      </c>
      <c r="E35" s="49" t="s">
        <v>297</v>
      </c>
      <c r="F35" s="47" t="s">
        <v>287</v>
      </c>
      <c r="G35" s="21" t="str">
        <f aca="false">CONCATENATE("(",B31," Topics",")"," ",D31)</f>
        <v>(Day 28 Topics) CSE 7306c</v>
      </c>
      <c r="H35" s="114" t="s">
        <v>313</v>
      </c>
      <c r="I35" s="98"/>
      <c r="J35" s="21"/>
      <c r="K35" s="98"/>
    </row>
    <row r="36" customFormat="false" ht="15" hidden="false" customHeight="false" outlineLevel="0" collapsed="false">
      <c r="A36" s="60" t="s">
        <v>9</v>
      </c>
      <c r="B36" s="60" t="s">
        <v>109</v>
      </c>
      <c r="C36" s="66" t="n">
        <f aca="false">C34+7</f>
        <v>42532</v>
      </c>
      <c r="D36" s="87" t="s">
        <v>194</v>
      </c>
      <c r="E36" s="87" t="s">
        <v>294</v>
      </c>
      <c r="F36" s="110" t="s">
        <v>290</v>
      </c>
      <c r="G36" s="21" t="str">
        <f aca="false">CONCATENATE("(",B34," Topics",")"," ",D34)</f>
        <v>(Day 31 Topics) CSE 7219c</v>
      </c>
      <c r="H36" s="98"/>
      <c r="I36" s="19" t="s">
        <v>277</v>
      </c>
      <c r="J36" s="21"/>
      <c r="K36" s="98"/>
    </row>
    <row r="37" customFormat="false" ht="15" hidden="false" customHeight="false" outlineLevel="0" collapsed="false">
      <c r="A37" s="60" t="s">
        <v>15</v>
      </c>
      <c r="B37" s="60" t="s">
        <v>112</v>
      </c>
      <c r="C37" s="66" t="n">
        <f aca="false">C35+7</f>
        <v>42533</v>
      </c>
      <c r="D37" s="90" t="s">
        <v>194</v>
      </c>
      <c r="E37" s="90" t="s">
        <v>294</v>
      </c>
      <c r="F37" s="90" t="s">
        <v>155</v>
      </c>
      <c r="G37" s="21" t="s">
        <v>66</v>
      </c>
      <c r="H37" s="21"/>
      <c r="I37" s="21" t="s">
        <v>295</v>
      </c>
      <c r="J37" s="21"/>
      <c r="K37" s="98"/>
    </row>
    <row r="38" customFormat="false" ht="15" hidden="false" customHeight="false" outlineLevel="0" collapsed="false">
      <c r="A38" s="60" t="s">
        <v>9</v>
      </c>
      <c r="B38" s="60" t="s">
        <v>116</v>
      </c>
      <c r="C38" s="66" t="n">
        <f aca="false">C36+7</f>
        <v>42539</v>
      </c>
      <c r="D38" s="90" t="s">
        <v>194</v>
      </c>
      <c r="E38" s="90" t="s">
        <v>294</v>
      </c>
      <c r="F38" s="90" t="s">
        <v>155</v>
      </c>
      <c r="G38" s="21" t="str">
        <f aca="false">CONCATENATE("(",B37," Topics",")"," ",D37)</f>
        <v>(Day 34 Topics) CSE 7405c</v>
      </c>
      <c r="H38" s="98"/>
      <c r="I38" s="21" t="s">
        <v>299</v>
      </c>
      <c r="J38" s="121"/>
      <c r="K38" s="98"/>
    </row>
    <row r="39" customFormat="false" ht="15" hidden="false" customHeight="false" outlineLevel="0" collapsed="false">
      <c r="A39" s="60" t="s">
        <v>15</v>
      </c>
      <c r="B39" s="60" t="s">
        <v>119</v>
      </c>
      <c r="C39" s="71" t="n">
        <f aca="false">C37+7</f>
        <v>42540</v>
      </c>
      <c r="D39" s="42" t="s">
        <v>303</v>
      </c>
      <c r="E39" s="42" t="s">
        <v>304</v>
      </c>
      <c r="F39" s="42" t="s">
        <v>14</v>
      </c>
      <c r="G39" s="21" t="str">
        <f aca="false">CONCATENATE("(",B36," Topics",")"," ",D36)</f>
        <v>(Day 33 Topics) CSE 7405c</v>
      </c>
      <c r="H39" s="21"/>
      <c r="I39" s="86" t="s">
        <v>344</v>
      </c>
      <c r="J39" s="121"/>
      <c r="K39" s="98"/>
    </row>
    <row r="40" customFormat="false" ht="15" hidden="false" customHeight="false" outlineLevel="0" collapsed="false">
      <c r="A40" s="60" t="s">
        <v>9</v>
      </c>
      <c r="B40" s="60" t="s">
        <v>122</v>
      </c>
      <c r="C40" s="66" t="n">
        <f aca="false">C38+7</f>
        <v>42546</v>
      </c>
      <c r="D40" s="42" t="s">
        <v>303</v>
      </c>
      <c r="E40" s="42" t="s">
        <v>304</v>
      </c>
      <c r="F40" s="42" t="s">
        <v>14</v>
      </c>
      <c r="G40" s="21" t="str">
        <f aca="false">CONCATENATE("(",B38," Topics",")"," ",D38)</f>
        <v>(Day 35 Topics) CSE 7405c</v>
      </c>
      <c r="H40" s="21"/>
      <c r="I40" s="86" t="s">
        <v>345</v>
      </c>
      <c r="J40" s="121"/>
      <c r="K40" s="98"/>
    </row>
    <row r="41" customFormat="false" ht="15" hidden="false" customHeight="false" outlineLevel="0" collapsed="false">
      <c r="A41" s="60" t="s">
        <v>15</v>
      </c>
      <c r="B41" s="60" t="s">
        <v>124</v>
      </c>
      <c r="C41" s="66" t="n">
        <f aca="false">C39+7</f>
        <v>42547</v>
      </c>
      <c r="D41" s="87" t="s">
        <v>194</v>
      </c>
      <c r="E41" s="87" t="s">
        <v>294</v>
      </c>
      <c r="F41" s="110" t="s">
        <v>290</v>
      </c>
      <c r="G41" s="21" t="str">
        <f aca="false">CONCATENATE("(",B39," Topics",")"," ",D39)</f>
        <v>(Day 36 Topics) CSE 7219c</v>
      </c>
      <c r="H41" s="98"/>
      <c r="I41" s="19" t="s">
        <v>111</v>
      </c>
      <c r="J41" s="98"/>
      <c r="K41" s="98"/>
    </row>
    <row r="42" customFormat="false" ht="15" hidden="false" customHeight="false" outlineLevel="0" collapsed="false">
      <c r="A42" s="60" t="s">
        <v>9</v>
      </c>
      <c r="B42" s="60" t="s">
        <v>127</v>
      </c>
      <c r="C42" s="66" t="n">
        <f aca="false">C40+7</f>
        <v>42553</v>
      </c>
      <c r="D42" s="42" t="s">
        <v>312</v>
      </c>
      <c r="E42" s="42" t="s">
        <v>126</v>
      </c>
      <c r="F42" s="42" t="s">
        <v>320</v>
      </c>
      <c r="G42" s="21" t="str">
        <f aca="false">CONCATENATE("(",B40," Topics",")"," ",D40)</f>
        <v>(Day 37 Topics) CSE 7219c</v>
      </c>
      <c r="H42" s="74"/>
      <c r="I42" s="86" t="s">
        <v>279</v>
      </c>
      <c r="J42" s="98"/>
      <c r="K42" s="98"/>
    </row>
    <row r="43" customFormat="false" ht="15" hidden="false" customHeight="false" outlineLevel="0" collapsed="false">
      <c r="A43" s="60" t="s">
        <v>15</v>
      </c>
      <c r="B43" s="60" t="s">
        <v>130</v>
      </c>
      <c r="C43" s="66" t="n">
        <f aca="false">C41+7</f>
        <v>42554</v>
      </c>
      <c r="D43" s="42" t="s">
        <v>312</v>
      </c>
      <c r="E43" s="42" t="s">
        <v>126</v>
      </c>
      <c r="F43" s="42" t="s">
        <v>320</v>
      </c>
      <c r="G43" s="21" t="str">
        <f aca="false">CONCATENATE("(",B41," Topics",")"," ",D41)</f>
        <v>(Day 38 Topics) CSE 7405c</v>
      </c>
      <c r="H43" s="74"/>
      <c r="I43" s="86" t="s">
        <v>280</v>
      </c>
      <c r="J43" s="121"/>
      <c r="K43" s="98"/>
    </row>
    <row r="44" customFormat="false" ht="15" hidden="false" customHeight="false" outlineLevel="0" collapsed="false">
      <c r="A44" s="60" t="s">
        <v>9</v>
      </c>
      <c r="B44" s="60" t="s">
        <v>132</v>
      </c>
      <c r="C44" s="66" t="n">
        <f aca="false">C42+7</f>
        <v>42560</v>
      </c>
      <c r="D44" s="101" t="s">
        <v>194</v>
      </c>
      <c r="E44" s="101" t="s">
        <v>294</v>
      </c>
      <c r="F44" s="101" t="s">
        <v>290</v>
      </c>
      <c r="G44" s="21" t="str">
        <f aca="false">CONCATENATE("(",B42," Topics",")"," ",D42)</f>
        <v>(Day 39 Topics) CSE 7113c</v>
      </c>
      <c r="H44" s="98"/>
      <c r="I44" s="21" t="s">
        <v>281</v>
      </c>
      <c r="J44" s="121"/>
      <c r="K44" s="98"/>
    </row>
    <row r="45" customFormat="false" ht="15" hidden="false" customHeight="false" outlineLevel="0" collapsed="false">
      <c r="A45" s="60" t="s">
        <v>15</v>
      </c>
      <c r="B45" s="60" t="s">
        <v>135</v>
      </c>
      <c r="C45" s="66" t="n">
        <f aca="false">C43+7</f>
        <v>42561</v>
      </c>
      <c r="D45" s="12" t="s">
        <v>28</v>
      </c>
      <c r="E45" s="12" t="s">
        <v>338</v>
      </c>
      <c r="F45" s="47" t="s">
        <v>287</v>
      </c>
      <c r="G45" s="21" t="str">
        <f aca="false">CONCATENATE("(",B43," Topics",")"," ",D43)</f>
        <v>(Day 40 Topics) CSE 7113c</v>
      </c>
      <c r="H45" s="74"/>
      <c r="I45" s="98"/>
      <c r="J45" s="74"/>
      <c r="K45" s="98"/>
    </row>
    <row r="46" customFormat="false" ht="15" hidden="false" customHeight="false" outlineLevel="0" collapsed="false">
      <c r="A46" s="60" t="s">
        <v>9</v>
      </c>
      <c r="B46" s="60" t="s">
        <v>136</v>
      </c>
      <c r="C46" s="66" t="n">
        <f aca="false">C44+7</f>
        <v>42567</v>
      </c>
      <c r="D46" s="70" t="s">
        <v>63</v>
      </c>
      <c r="E46" s="49" t="s">
        <v>346</v>
      </c>
      <c r="F46" s="47" t="s">
        <v>287</v>
      </c>
      <c r="G46" s="21" t="s">
        <v>66</v>
      </c>
      <c r="H46" s="21" t="s">
        <v>326</v>
      </c>
      <c r="I46" s="74"/>
      <c r="J46" s="74"/>
      <c r="K46" s="98"/>
    </row>
    <row r="47" customFormat="false" ht="15" hidden="false" customHeight="false" outlineLevel="0" collapsed="false">
      <c r="A47" s="60" t="s">
        <v>15</v>
      </c>
      <c r="B47" s="60" t="s">
        <v>139</v>
      </c>
      <c r="C47" s="66" t="n">
        <f aca="false">C45+7</f>
        <v>42568</v>
      </c>
      <c r="D47" s="70" t="s">
        <v>63</v>
      </c>
      <c r="E47" s="49" t="s">
        <v>194</v>
      </c>
      <c r="F47" s="47" t="s">
        <v>287</v>
      </c>
      <c r="G47" s="21" t="s">
        <v>66</v>
      </c>
      <c r="H47" s="21" t="s">
        <v>317</v>
      </c>
      <c r="I47" s="98"/>
      <c r="J47" s="74"/>
      <c r="K47" s="98"/>
    </row>
    <row r="48" customFormat="false" ht="15" hidden="false" customHeight="false" outlineLevel="0" collapsed="false">
      <c r="A48" s="60" t="s">
        <v>9</v>
      </c>
      <c r="B48" s="60" t="s">
        <v>141</v>
      </c>
      <c r="C48" s="66" t="n">
        <f aca="false">C46+7</f>
        <v>42574</v>
      </c>
      <c r="D48" s="12" t="s">
        <v>142</v>
      </c>
      <c r="E48" s="76" t="s">
        <v>143</v>
      </c>
      <c r="F48" s="99" t="s">
        <v>155</v>
      </c>
      <c r="G48" s="74"/>
      <c r="H48" s="21"/>
      <c r="I48" s="98"/>
      <c r="J48" s="74"/>
      <c r="K48" s="98"/>
    </row>
    <row r="49" customFormat="false" ht="15" hidden="false" customHeight="false" outlineLevel="0" collapsed="false">
      <c r="A49" s="60" t="s">
        <v>15</v>
      </c>
      <c r="B49" s="60" t="s">
        <v>144</v>
      </c>
      <c r="C49" s="66" t="n">
        <f aca="false">C47+7</f>
        <v>42575</v>
      </c>
      <c r="D49" s="12" t="s">
        <v>142</v>
      </c>
      <c r="E49" s="76" t="s">
        <v>143</v>
      </c>
      <c r="F49" s="99" t="s">
        <v>155</v>
      </c>
      <c r="G49" s="74"/>
      <c r="H49" s="74"/>
      <c r="I49" s="74"/>
      <c r="J49" s="74"/>
      <c r="K49" s="98"/>
    </row>
  </sheetData>
  <mergeCells count="3">
    <mergeCell ref="D9:F9"/>
    <mergeCell ref="A16:J16"/>
    <mergeCell ref="A29:J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49.85"/>
    <col collapsed="false" customWidth="true" hidden="false" outlineLevel="0" max="6" min="6" style="0" width="21.28"/>
    <col collapsed="false" customWidth="true" hidden="false" outlineLevel="0" max="7" min="7" style="0" width="20.71"/>
    <col collapsed="false" customWidth="true" hidden="false" outlineLevel="0" max="8" min="8" style="0" width="8.53"/>
    <col collapsed="false" customWidth="true" hidden="false" outlineLevel="0" max="9" min="9" style="0" width="35.28"/>
    <col collapsed="false" customWidth="true" hidden="false" outlineLevel="0" max="10" min="10" style="0" width="21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96" t="s">
        <v>0</v>
      </c>
      <c r="B1" s="97" t="s">
        <v>1</v>
      </c>
      <c r="C1" s="97" t="s">
        <v>2</v>
      </c>
      <c r="D1" s="3" t="s">
        <v>3</v>
      </c>
      <c r="E1" s="3" t="s">
        <v>4</v>
      </c>
      <c r="F1" s="97" t="s">
        <v>5</v>
      </c>
      <c r="G1" s="97" t="s">
        <v>6</v>
      </c>
      <c r="H1" s="97" t="s">
        <v>7</v>
      </c>
      <c r="I1" s="97" t="s">
        <v>145</v>
      </c>
      <c r="J1" s="122" t="s">
        <v>146</v>
      </c>
      <c r="K1" s="98" t="s">
        <v>286</v>
      </c>
    </row>
    <row r="2" customFormat="false" ht="15" hidden="false" customHeight="false" outlineLevel="0" collapsed="false">
      <c r="A2" s="123" t="s">
        <v>9</v>
      </c>
      <c r="B2" s="123" t="s">
        <v>10</v>
      </c>
      <c r="C2" s="124" t="n">
        <v>42490</v>
      </c>
      <c r="D2" s="12" t="s">
        <v>151</v>
      </c>
      <c r="E2" s="12" t="s">
        <v>152</v>
      </c>
      <c r="F2" s="12" t="s">
        <v>19</v>
      </c>
      <c r="G2" s="74"/>
      <c r="H2" s="74"/>
      <c r="I2" s="21" t="s">
        <v>154</v>
      </c>
      <c r="J2" s="118" t="s">
        <v>14</v>
      </c>
      <c r="K2" s="98" t="n">
        <f aca="false">COUNTIFS(F2:F49,"Dr. Dakshinamurthy V Kolluru")</f>
        <v>4</v>
      </c>
    </row>
    <row r="3" customFormat="false" ht="15" hidden="false" customHeight="false" outlineLevel="0" collapsed="false">
      <c r="A3" s="123" t="s">
        <v>15</v>
      </c>
      <c r="B3" s="123" t="s">
        <v>16</v>
      </c>
      <c r="C3" s="124" t="n">
        <f aca="false">C2+1</f>
        <v>42491</v>
      </c>
      <c r="D3" s="47" t="s">
        <v>44</v>
      </c>
      <c r="E3" s="47" t="s">
        <v>45</v>
      </c>
      <c r="F3" s="47" t="s">
        <v>287</v>
      </c>
      <c r="G3" s="74"/>
      <c r="H3" s="21"/>
      <c r="I3" s="21" t="s">
        <v>288</v>
      </c>
      <c r="J3" s="125" t="s">
        <v>19</v>
      </c>
      <c r="K3" s="98" t="n">
        <f aca="false">COUNTIFS(F2:F49,"Dr. Sridhar Pappu")</f>
        <v>10</v>
      </c>
    </row>
    <row r="4" customFormat="false" ht="15" hidden="false" customHeight="false" outlineLevel="0" collapsed="false">
      <c r="A4" s="123" t="s">
        <v>9</v>
      </c>
      <c r="B4" s="123" t="s">
        <v>20</v>
      </c>
      <c r="C4" s="124" t="n">
        <f aca="false">C2+7</f>
        <v>42497</v>
      </c>
      <c r="D4" s="126" t="s">
        <v>151</v>
      </c>
      <c r="E4" s="126" t="s">
        <v>152</v>
      </c>
      <c r="F4" s="12" t="s">
        <v>19</v>
      </c>
      <c r="G4" s="21" t="str">
        <f aca="false">CONCATENATE("(",B2," Topics",")"," ",D2)</f>
        <v>(Day 1 Topics) CSE 7315c</v>
      </c>
      <c r="H4" s="21"/>
      <c r="I4" s="21" t="s">
        <v>158</v>
      </c>
      <c r="J4" s="127" t="s">
        <v>155</v>
      </c>
      <c r="K4" s="98" t="n">
        <f aca="false">COUNTIFS(F2:F49,"Dr. Surya Kompalli")</f>
        <v>1</v>
      </c>
    </row>
    <row r="5" customFormat="false" ht="15" hidden="false" customHeight="false" outlineLevel="0" collapsed="false">
      <c r="A5" s="123" t="s">
        <v>15</v>
      </c>
      <c r="B5" s="123" t="s">
        <v>22</v>
      </c>
      <c r="C5" s="124" t="n">
        <f aca="false">C3+7</f>
        <v>42498</v>
      </c>
      <c r="D5" s="60" t="s">
        <v>327</v>
      </c>
      <c r="E5" s="60" t="s">
        <v>328</v>
      </c>
      <c r="F5" s="85" t="s">
        <v>13</v>
      </c>
      <c r="G5" s="21" t="str">
        <f aca="false">CONCATENATE("(",B3," Topics",")"," ",D3)</f>
        <v>(Day 2 Topics) CSE 7112c</v>
      </c>
      <c r="H5" s="74"/>
      <c r="I5" s="21"/>
      <c r="J5" s="116" t="s">
        <v>13</v>
      </c>
      <c r="K5" s="98" t="n">
        <f aca="false">COUNTIFS(F2:F49,"Dr. Sreerama K Murthy")</f>
        <v>10</v>
      </c>
    </row>
    <row r="6" customFormat="false" ht="15" hidden="false" customHeight="false" outlineLevel="0" collapsed="false">
      <c r="A6" s="123" t="s">
        <v>9</v>
      </c>
      <c r="B6" s="123" t="s">
        <v>25</v>
      </c>
      <c r="C6" s="124" t="n">
        <f aca="false">C4+7</f>
        <v>42504</v>
      </c>
      <c r="D6" s="12" t="s">
        <v>151</v>
      </c>
      <c r="E6" s="12" t="s">
        <v>152</v>
      </c>
      <c r="F6" s="12" t="s">
        <v>19</v>
      </c>
      <c r="G6" s="21" t="str">
        <f aca="false">CONCATENATE("(",B4," Topics",")"," ",D4)</f>
        <v>(Day 3 Topics) CSE 7315c</v>
      </c>
      <c r="H6" s="21"/>
      <c r="I6" s="21" t="s">
        <v>161</v>
      </c>
      <c r="J6" s="117" t="s">
        <v>289</v>
      </c>
      <c r="K6" s="98" t="n">
        <f aca="false">COUNTIFS(F2:F49,"Dr. Manish Gupta")</f>
        <v>7</v>
      </c>
    </row>
    <row r="7" customFormat="false" ht="15" hidden="false" customHeight="false" outlineLevel="0" collapsed="false">
      <c r="A7" s="123" t="s">
        <v>15</v>
      </c>
      <c r="B7" s="123" t="s">
        <v>27</v>
      </c>
      <c r="C7" s="124" t="n">
        <f aca="false">C5+7</f>
        <v>42505</v>
      </c>
      <c r="D7" s="60" t="s">
        <v>327</v>
      </c>
      <c r="E7" s="60" t="s">
        <v>328</v>
      </c>
      <c r="F7" s="85" t="s">
        <v>13</v>
      </c>
      <c r="G7" s="21" t="str">
        <f aca="false">CONCATENATE("(",B5," Topics",")"," ",D5)</f>
        <v>(Day 4 Topics) CSE 7118c</v>
      </c>
      <c r="H7" s="74"/>
      <c r="I7" s="21"/>
      <c r="J7" s="101" t="s">
        <v>290</v>
      </c>
      <c r="K7" s="98" t="n">
        <f aca="false">COUNTIFS(F3:F50,"Dr. Manoj Chinnakotla")</f>
        <v>1</v>
      </c>
    </row>
    <row r="8" customFormat="false" ht="15" hidden="false" customHeight="false" outlineLevel="0" collapsed="false">
      <c r="A8" s="123" t="s">
        <v>9</v>
      </c>
      <c r="B8" s="123" t="s">
        <v>31</v>
      </c>
      <c r="C8" s="124" t="n">
        <f aca="false">C6+7</f>
        <v>42511</v>
      </c>
      <c r="D8" s="60" t="s">
        <v>148</v>
      </c>
      <c r="E8" s="60" t="s">
        <v>12</v>
      </c>
      <c r="F8" s="85" t="s">
        <v>13</v>
      </c>
      <c r="G8" s="21" t="str">
        <f aca="false">CONCATENATE("(",B6," Topics",")"," ",D6)</f>
        <v>(Day 5 Topics) CSE 7315c</v>
      </c>
      <c r="H8" s="21"/>
      <c r="I8" s="74"/>
      <c r="J8" s="118" t="s">
        <v>347</v>
      </c>
      <c r="K8" s="98" t="n">
        <f aca="false">COUNTIFS(F4:F51,"Dr. Kranthi Adusmilli")</f>
        <v>2</v>
      </c>
    </row>
    <row r="9" customFormat="false" ht="15" hidden="false" customHeight="false" outlineLevel="0" collapsed="false">
      <c r="A9" s="123" t="s">
        <v>15</v>
      </c>
      <c r="B9" s="123" t="s">
        <v>33</v>
      </c>
      <c r="C9" s="124" t="n">
        <f aca="false">C7+7</f>
        <v>42512</v>
      </c>
      <c r="D9" s="60" t="s">
        <v>148</v>
      </c>
      <c r="E9" s="60" t="s">
        <v>12</v>
      </c>
      <c r="F9" s="85" t="s">
        <v>13</v>
      </c>
      <c r="G9" s="21" t="str">
        <f aca="false">CONCATENATE("(",B7," Topics",")"," ",D7)</f>
        <v>(Day 6 Topics) CSE 7118c</v>
      </c>
      <c r="H9" s="21"/>
      <c r="I9" s="86"/>
      <c r="J9" s="125" t="s">
        <v>348</v>
      </c>
      <c r="K9" s="98" t="n">
        <f aca="false">COUNTIFS(F5:F52,"Dr. Kishore Konda")</f>
        <v>3</v>
      </c>
    </row>
    <row r="10" customFormat="false" ht="15" hidden="false" customHeight="false" outlineLevel="0" collapsed="false">
      <c r="A10" s="123" t="s">
        <v>9</v>
      </c>
      <c r="B10" s="123" t="s">
        <v>35</v>
      </c>
      <c r="C10" s="124" t="n">
        <f aca="false">C8+7</f>
        <v>42518</v>
      </c>
      <c r="D10" s="12" t="s">
        <v>151</v>
      </c>
      <c r="E10" s="12" t="s">
        <v>152</v>
      </c>
      <c r="F10" s="12" t="s">
        <v>19</v>
      </c>
      <c r="G10" s="21"/>
      <c r="H10" s="21"/>
      <c r="I10" s="86" t="s">
        <v>166</v>
      </c>
      <c r="J10" s="98" t="s">
        <v>349</v>
      </c>
      <c r="K10" s="98" t="n">
        <f aca="false">COUNTIFS(F6:F53,"Mr. Ankit Jain")</f>
        <v>1</v>
      </c>
    </row>
    <row r="11" customFormat="false" ht="15" hidden="false" customHeight="false" outlineLevel="0" collapsed="false">
      <c r="A11" s="123" t="s">
        <v>15</v>
      </c>
      <c r="B11" s="123" t="s">
        <v>39</v>
      </c>
      <c r="C11" s="124" t="n">
        <f aca="false">C9+7</f>
        <v>42519</v>
      </c>
      <c r="D11" s="12" t="s">
        <v>151</v>
      </c>
      <c r="E11" s="12" t="s">
        <v>152</v>
      </c>
      <c r="F11" s="12" t="s">
        <v>19</v>
      </c>
      <c r="G11" s="21" t="str">
        <f aca="false">CONCATENATE("(",B8," Topics",")"," ",D8)</f>
        <v>(Day 7 Topics) CSE 7404c</v>
      </c>
      <c r="H11" s="74"/>
      <c r="I11" s="21" t="s">
        <v>168</v>
      </c>
      <c r="J11" s="98"/>
      <c r="K11" s="128" t="n">
        <f aca="false">SUM(K2:K10)</f>
        <v>39</v>
      </c>
    </row>
    <row r="12" customFormat="false" ht="15" hidden="false" customHeight="false" outlineLevel="0" collapsed="false">
      <c r="A12" s="123" t="s">
        <v>9</v>
      </c>
      <c r="B12" s="123" t="s">
        <v>41</v>
      </c>
      <c r="C12" s="124" t="n">
        <f aca="false">C10+7</f>
        <v>42525</v>
      </c>
      <c r="D12" s="60" t="s">
        <v>148</v>
      </c>
      <c r="E12" s="60" t="s">
        <v>12</v>
      </c>
      <c r="F12" s="60" t="s">
        <v>13</v>
      </c>
      <c r="G12" s="129" t="str">
        <f aca="false">CONCATENATE("(",B9," Topics",")"," ",D9)</f>
        <v>(Day 8 Topics) CSE 7404c</v>
      </c>
      <c r="H12" s="74"/>
      <c r="I12" s="74"/>
      <c r="J12" s="98"/>
      <c r="K12" s="98"/>
    </row>
    <row r="13" customFormat="false" ht="15" hidden="false" customHeight="false" outlineLevel="0" collapsed="false">
      <c r="A13" s="123" t="s">
        <v>15</v>
      </c>
      <c r="B13" s="123" t="s">
        <v>43</v>
      </c>
      <c r="C13" s="130" t="n">
        <f aca="false">C11+7</f>
        <v>42526</v>
      </c>
      <c r="D13" s="47" t="s">
        <v>63</v>
      </c>
      <c r="E13" s="49" t="s">
        <v>151</v>
      </c>
      <c r="F13" s="47" t="s">
        <v>287</v>
      </c>
      <c r="G13" s="21" t="str">
        <f aca="false">CONCATENATE("(",B10," Topics",")"," ",D10)</f>
        <v>(Day 9 Topics) CSE 7315c</v>
      </c>
      <c r="H13" s="21" t="s">
        <v>179</v>
      </c>
      <c r="I13" s="74"/>
      <c r="J13" s="98"/>
      <c r="K13" s="98"/>
    </row>
    <row r="14" customFormat="false" ht="15" hidden="false" customHeight="false" outlineLevel="0" collapsed="false">
      <c r="A14" s="123" t="s">
        <v>9</v>
      </c>
      <c r="B14" s="123" t="s">
        <v>48</v>
      </c>
      <c r="C14" s="124" t="n">
        <f aca="false">C12+7</f>
        <v>42532</v>
      </c>
      <c r="D14" s="42" t="s">
        <v>173</v>
      </c>
      <c r="E14" s="42" t="s">
        <v>52</v>
      </c>
      <c r="F14" s="42" t="s">
        <v>14</v>
      </c>
      <c r="G14" s="74"/>
      <c r="H14" s="74"/>
      <c r="I14" s="21" t="s">
        <v>175</v>
      </c>
      <c r="J14" s="98"/>
      <c r="K14" s="98"/>
    </row>
    <row r="15" customFormat="false" ht="15" hidden="false" customHeight="false" outlineLevel="0" collapsed="false">
      <c r="A15" s="123" t="s">
        <v>15</v>
      </c>
      <c r="B15" s="123" t="s">
        <v>50</v>
      </c>
      <c r="C15" s="130" t="n">
        <f aca="false">C13+7</f>
        <v>42533</v>
      </c>
      <c r="D15" s="42" t="s">
        <v>173</v>
      </c>
      <c r="E15" s="42" t="s">
        <v>52</v>
      </c>
      <c r="F15" s="42" t="s">
        <v>14</v>
      </c>
      <c r="G15" s="74"/>
      <c r="H15" s="74"/>
      <c r="I15" s="21" t="s">
        <v>180</v>
      </c>
      <c r="J15" s="98"/>
      <c r="K15" s="98"/>
    </row>
    <row r="16" customFormat="false" ht="15" hidden="false" customHeight="false" outlineLevel="0" collapsed="false">
      <c r="A16" s="123" t="s">
        <v>9</v>
      </c>
      <c r="B16" s="123" t="s">
        <v>55</v>
      </c>
      <c r="C16" s="124" t="n">
        <f aca="false">C14+7</f>
        <v>42539</v>
      </c>
      <c r="D16" s="60" t="s">
        <v>148</v>
      </c>
      <c r="E16" s="60" t="s">
        <v>12</v>
      </c>
      <c r="F16" s="60" t="s">
        <v>13</v>
      </c>
      <c r="G16" s="21" t="str">
        <f aca="false">CONCATENATE("(",B12," Topics",")"," ",D12)</f>
        <v>(Day 11 Topics) CSE 7404c</v>
      </c>
      <c r="H16" s="98"/>
      <c r="I16" s="74"/>
      <c r="J16" s="98"/>
      <c r="K16" s="98"/>
    </row>
    <row r="17" customFormat="false" ht="15" hidden="false" customHeight="false" outlineLevel="0" collapsed="false">
      <c r="A17" s="123" t="s">
        <v>15</v>
      </c>
      <c r="B17" s="123" t="s">
        <v>57</v>
      </c>
      <c r="C17" s="124" t="n">
        <f aca="false">C15+7</f>
        <v>42540</v>
      </c>
      <c r="D17" s="60" t="s">
        <v>148</v>
      </c>
      <c r="E17" s="60" t="s">
        <v>12</v>
      </c>
      <c r="F17" s="60" t="s">
        <v>13</v>
      </c>
      <c r="G17" s="98"/>
      <c r="H17" s="98"/>
      <c r="I17" s="74"/>
      <c r="J17" s="98"/>
      <c r="K17" s="98"/>
    </row>
    <row r="18" customFormat="false" ht="15" hidden="false" customHeight="false" outlineLevel="0" collapsed="false">
      <c r="A18" s="123" t="s">
        <v>9</v>
      </c>
      <c r="B18" s="123" t="s">
        <v>60</v>
      </c>
      <c r="C18" s="124" t="n">
        <f aca="false">C16+7</f>
        <v>42546</v>
      </c>
      <c r="D18" s="60" t="s">
        <v>148</v>
      </c>
      <c r="E18" s="60" t="s">
        <v>12</v>
      </c>
      <c r="F18" s="60" t="s">
        <v>13</v>
      </c>
      <c r="G18" s="21" t="str">
        <f aca="false">CONCATENATE("(",B16," Topics",")"," ",D16)</f>
        <v>(Day 15 Topics) CSE 7404c</v>
      </c>
      <c r="H18" s="98"/>
      <c r="I18" s="74"/>
      <c r="J18" s="98"/>
      <c r="K18" s="98"/>
    </row>
    <row r="19" customFormat="false" ht="15" hidden="false" customHeight="false" outlineLevel="0" collapsed="false">
      <c r="A19" s="123" t="s">
        <v>15</v>
      </c>
      <c r="B19" s="123" t="s">
        <v>62</v>
      </c>
      <c r="C19" s="124" t="n">
        <f aca="false">C17+7</f>
        <v>42547</v>
      </c>
      <c r="D19" s="12" t="s">
        <v>173</v>
      </c>
      <c r="E19" s="12" t="s">
        <v>52</v>
      </c>
      <c r="F19" s="12" t="s">
        <v>19</v>
      </c>
      <c r="G19" s="21" t="str">
        <f aca="false">CONCATENATE("(",B14," Topics",")"," ",D14)</f>
        <v>(Day 13 Topics) CSE 7202c</v>
      </c>
      <c r="H19" s="98"/>
      <c r="I19" s="86" t="s">
        <v>183</v>
      </c>
      <c r="J19" s="98"/>
      <c r="K19" s="98"/>
    </row>
    <row r="20" customFormat="false" ht="15" hidden="false" customHeight="false" outlineLevel="0" collapsed="false">
      <c r="A20" s="123" t="s">
        <v>9</v>
      </c>
      <c r="B20" s="123" t="s">
        <v>65</v>
      </c>
      <c r="C20" s="124" t="n">
        <f aca="false">C18+7</f>
        <v>42553</v>
      </c>
      <c r="D20" s="60" t="s">
        <v>148</v>
      </c>
      <c r="E20" s="60" t="s">
        <v>12</v>
      </c>
      <c r="F20" s="60" t="s">
        <v>13</v>
      </c>
      <c r="G20" s="21" t="str">
        <f aca="false">CONCATENATE("(",B17, "&amp;", "17", " Topics",")"," ",D18)</f>
        <v>(Day 16&amp;17 Topics) CSE 7404c</v>
      </c>
      <c r="H20" s="21"/>
      <c r="I20" s="74"/>
      <c r="J20" s="98"/>
      <c r="K20" s="98"/>
    </row>
    <row r="21" customFormat="false" ht="15" hidden="false" customHeight="false" outlineLevel="0" collapsed="false">
      <c r="A21" s="123" t="s">
        <v>15</v>
      </c>
      <c r="B21" s="123" t="s">
        <v>67</v>
      </c>
      <c r="C21" s="124" t="n">
        <f aca="false">C19+7</f>
        <v>42554</v>
      </c>
      <c r="D21" s="131" t="s">
        <v>194</v>
      </c>
      <c r="E21" s="131" t="s">
        <v>294</v>
      </c>
      <c r="F21" s="131" t="s">
        <v>155</v>
      </c>
      <c r="G21" s="21" t="str">
        <f aca="false">CONCATENATE("(",B15," Topics",")"," ",D15)</f>
        <v>(Day 14 Topics) CSE 7202c</v>
      </c>
      <c r="H21" s="98"/>
      <c r="I21" s="21" t="s">
        <v>295</v>
      </c>
      <c r="J21" s="98"/>
      <c r="K21" s="98"/>
    </row>
    <row r="22" customFormat="false" ht="15" hidden="false" customHeight="false" outlineLevel="0" collapsed="false">
      <c r="A22" s="78" t="s">
        <v>350</v>
      </c>
      <c r="B22" s="78"/>
      <c r="C22" s="78"/>
      <c r="D22" s="78"/>
      <c r="E22" s="78"/>
      <c r="F22" s="78"/>
      <c r="G22" s="78"/>
      <c r="H22" s="78"/>
      <c r="I22" s="78"/>
      <c r="J22" s="98"/>
      <c r="K22" s="98"/>
    </row>
    <row r="23" customFormat="false" ht="15" hidden="false" customHeight="false" outlineLevel="0" collapsed="false">
      <c r="A23" s="123" t="s">
        <v>9</v>
      </c>
      <c r="B23" s="123" t="s">
        <v>71</v>
      </c>
      <c r="C23" s="130" t="n">
        <f aca="false">C20+14</f>
        <v>42567</v>
      </c>
      <c r="D23" s="60" t="s">
        <v>148</v>
      </c>
      <c r="E23" s="60" t="s">
        <v>12</v>
      </c>
      <c r="F23" s="60" t="s">
        <v>13</v>
      </c>
      <c r="G23" s="21" t="str">
        <f aca="false">CONCATENATE("(",B20," Topics",")"," ",D20)</f>
        <v>(Day 19 Topics) CSE 7404c</v>
      </c>
      <c r="H23" s="74"/>
      <c r="I23" s="74"/>
      <c r="J23" s="98"/>
      <c r="K23" s="98"/>
    </row>
    <row r="24" customFormat="false" ht="15" hidden="false" customHeight="false" outlineLevel="0" collapsed="false">
      <c r="A24" s="123" t="s">
        <v>15</v>
      </c>
      <c r="B24" s="123" t="s">
        <v>73</v>
      </c>
      <c r="C24" s="130" t="n">
        <f aca="false">C21+14</f>
        <v>42568</v>
      </c>
      <c r="D24" s="12" t="s">
        <v>194</v>
      </c>
      <c r="E24" s="12" t="s">
        <v>294</v>
      </c>
      <c r="F24" s="12" t="s">
        <v>19</v>
      </c>
      <c r="G24" s="21" t="str">
        <f aca="false">CONCATENATE("(",B21," Topics",")"," ",D21)</f>
        <v>(Day 20 Topics) CSE 7405c</v>
      </c>
      <c r="H24" s="21" t="s">
        <v>66</v>
      </c>
      <c r="I24" s="65" t="s">
        <v>263</v>
      </c>
      <c r="J24" s="98"/>
      <c r="K24" s="98"/>
    </row>
    <row r="25" customFormat="false" ht="15" hidden="false" customHeight="false" outlineLevel="0" collapsed="false">
      <c r="A25" s="123" t="s">
        <v>9</v>
      </c>
      <c r="B25" s="123" t="s">
        <v>76</v>
      </c>
      <c r="C25" s="124" t="n">
        <f aca="false">C23+7</f>
        <v>42574</v>
      </c>
      <c r="D25" s="70" t="s">
        <v>63</v>
      </c>
      <c r="E25" s="49" t="s">
        <v>173</v>
      </c>
      <c r="F25" s="47" t="s">
        <v>287</v>
      </c>
      <c r="G25" s="21" t="str">
        <f aca="false">CONCATENATE("(",B19," Topics",")"," ",D19)</f>
        <v>(Day 18 Topics) CSE 7202c</v>
      </c>
      <c r="H25" s="21" t="s">
        <v>262</v>
      </c>
      <c r="I25" s="98"/>
      <c r="J25" s="98"/>
      <c r="K25" s="98"/>
    </row>
    <row r="26" customFormat="false" ht="15" hidden="false" customHeight="false" outlineLevel="0" collapsed="false">
      <c r="A26" s="123" t="s">
        <v>15</v>
      </c>
      <c r="B26" s="123" t="s">
        <v>79</v>
      </c>
      <c r="C26" s="130" t="n">
        <f aca="false">C24+7</f>
        <v>42575</v>
      </c>
      <c r="D26" s="100" t="s">
        <v>194</v>
      </c>
      <c r="E26" s="100" t="s">
        <v>294</v>
      </c>
      <c r="F26" s="100" t="s">
        <v>289</v>
      </c>
      <c r="G26" s="21" t="str">
        <f aca="false">CONCATENATE("(",B24," Topics",")"," ",D24)</f>
        <v>(Day 22 Topics) CSE 7405c</v>
      </c>
      <c r="H26" s="21" t="s">
        <v>66</v>
      </c>
      <c r="I26" s="21" t="s">
        <v>299</v>
      </c>
      <c r="J26" s="98"/>
      <c r="K26" s="98"/>
    </row>
    <row r="27" customFormat="false" ht="15" hidden="false" customHeight="false" outlineLevel="0" collapsed="false">
      <c r="A27" s="123" t="s">
        <v>9</v>
      </c>
      <c r="B27" s="123" t="s">
        <v>83</v>
      </c>
      <c r="C27" s="124" t="n">
        <f aca="false">C25+7</f>
        <v>42581</v>
      </c>
      <c r="D27" s="87" t="s">
        <v>194</v>
      </c>
      <c r="E27" s="87" t="s">
        <v>294</v>
      </c>
      <c r="F27" s="110" t="s">
        <v>290</v>
      </c>
      <c r="G27" s="21" t="str">
        <f aca="false">CONCATENATE("(",B26," Topics",")"," ",D26)</f>
        <v>(Day 24 Topics) CSE 7405c</v>
      </c>
      <c r="H27" s="74"/>
      <c r="I27" s="21" t="s">
        <v>277</v>
      </c>
      <c r="J27" s="98"/>
      <c r="K27" s="98"/>
    </row>
    <row r="28" customFormat="false" ht="15" hidden="false" customHeight="false" outlineLevel="0" collapsed="false">
      <c r="A28" s="123" t="s">
        <v>15</v>
      </c>
      <c r="B28" s="123" t="s">
        <v>85</v>
      </c>
      <c r="C28" s="130" t="n">
        <f aca="false">C26+7</f>
        <v>42582</v>
      </c>
      <c r="D28" s="100" t="s">
        <v>297</v>
      </c>
      <c r="E28" s="100" t="s">
        <v>81</v>
      </c>
      <c r="F28" s="100" t="s">
        <v>289</v>
      </c>
      <c r="G28" s="98"/>
      <c r="H28" s="74"/>
      <c r="I28" s="105" t="s">
        <v>298</v>
      </c>
      <c r="J28" s="98"/>
      <c r="K28" s="98"/>
    </row>
    <row r="29" customFormat="false" ht="15" hidden="false" customHeight="false" outlineLevel="0" collapsed="false">
      <c r="A29" s="123" t="s">
        <v>9</v>
      </c>
      <c r="B29" s="123" t="s">
        <v>88</v>
      </c>
      <c r="C29" s="124" t="n">
        <f aca="false">C27+7</f>
        <v>42588</v>
      </c>
      <c r="D29" s="70" t="s">
        <v>63</v>
      </c>
      <c r="E29" s="49" t="s">
        <v>148</v>
      </c>
      <c r="F29" s="47" t="s">
        <v>287</v>
      </c>
      <c r="G29" s="21" t="s">
        <v>266</v>
      </c>
      <c r="H29" s="21" t="s">
        <v>270</v>
      </c>
      <c r="I29" s="98"/>
      <c r="J29" s="98"/>
      <c r="K29" s="98"/>
    </row>
    <row r="30" customFormat="false" ht="15" hidden="false" customHeight="false" outlineLevel="0" collapsed="false">
      <c r="A30" s="123" t="s">
        <v>15</v>
      </c>
      <c r="B30" s="123" t="s">
        <v>91</v>
      </c>
      <c r="C30" s="124" t="n">
        <f aca="false">C28+7</f>
        <v>42589</v>
      </c>
      <c r="D30" s="100" t="s">
        <v>297</v>
      </c>
      <c r="E30" s="100" t="s">
        <v>81</v>
      </c>
      <c r="F30" s="100" t="s">
        <v>289</v>
      </c>
      <c r="G30" s="21" t="str">
        <f aca="false">CONCATENATE("(",B27," Topics",")"," ",D27)</f>
        <v>(Day 25 Topics) CSE 7405c</v>
      </c>
      <c r="H30" s="98"/>
      <c r="I30" s="105" t="s">
        <v>300</v>
      </c>
      <c r="J30" s="98"/>
      <c r="K30" s="98"/>
    </row>
    <row r="31" customFormat="false" ht="15" hidden="false" customHeight="false" outlineLevel="0" collapsed="false">
      <c r="A31" s="123" t="s">
        <v>9</v>
      </c>
      <c r="B31" s="123" t="s">
        <v>94</v>
      </c>
      <c r="C31" s="124" t="n">
        <f aca="false">C29+7</f>
        <v>42595</v>
      </c>
      <c r="D31" s="100" t="s">
        <v>297</v>
      </c>
      <c r="E31" s="100" t="s">
        <v>81</v>
      </c>
      <c r="F31" s="100" t="s">
        <v>289</v>
      </c>
      <c r="G31" s="21" t="str">
        <f aca="false">CONCATENATE("(",B28," Topics",")"," ",D28)</f>
        <v>(Day 26 Topics) CSE 7306c</v>
      </c>
      <c r="H31" s="74"/>
      <c r="I31" s="106" t="s">
        <v>351</v>
      </c>
      <c r="J31" s="98"/>
      <c r="K31" s="98"/>
    </row>
    <row r="32" customFormat="false" ht="15" hidden="false" customHeight="false" outlineLevel="0" collapsed="false">
      <c r="A32" s="123" t="s">
        <v>15</v>
      </c>
      <c r="B32" s="123" t="s">
        <v>97</v>
      </c>
      <c r="C32" s="124" t="n">
        <f aca="false">C30+7</f>
        <v>42596</v>
      </c>
      <c r="D32" s="42" t="s">
        <v>303</v>
      </c>
      <c r="E32" s="42" t="s">
        <v>304</v>
      </c>
      <c r="F32" s="42" t="s">
        <v>14</v>
      </c>
      <c r="G32" s="21" t="str">
        <f aca="false">CONCATENATE("(",B30," Topics",")"," ",D30)</f>
        <v>(Day 28 Topics) CSE 7306c</v>
      </c>
      <c r="H32" s="21"/>
      <c r="I32" s="106" t="s">
        <v>352</v>
      </c>
      <c r="J32" s="98"/>
      <c r="K32" s="98"/>
    </row>
    <row r="33" customFormat="false" ht="15" hidden="false" customHeight="false" outlineLevel="0" collapsed="false">
      <c r="A33" s="123" t="s">
        <v>9</v>
      </c>
      <c r="B33" s="123" t="s">
        <v>100</v>
      </c>
      <c r="C33" s="124" t="n">
        <f aca="false">C31+7</f>
        <v>42602</v>
      </c>
      <c r="D33" s="87" t="s">
        <v>194</v>
      </c>
      <c r="E33" s="87" t="s">
        <v>294</v>
      </c>
      <c r="F33" s="87" t="s">
        <v>348</v>
      </c>
      <c r="G33" s="21" t="str">
        <f aca="false">CONCATENATE("(",B31," Topics",")"," ",D31)</f>
        <v>(Day 29 Topics) CSE 7306c</v>
      </c>
      <c r="H33" s="34"/>
      <c r="I33" s="21" t="s">
        <v>296</v>
      </c>
      <c r="J33" s="98"/>
      <c r="K33" s="98"/>
    </row>
    <row r="34" customFormat="false" ht="15" hidden="false" customHeight="false" outlineLevel="0" collapsed="false">
      <c r="A34" s="123" t="s">
        <v>15</v>
      </c>
      <c r="B34" s="123" t="s">
        <v>105</v>
      </c>
      <c r="C34" s="124" t="n">
        <f aca="false">C32+7</f>
        <v>42603</v>
      </c>
      <c r="D34" s="100" t="s">
        <v>297</v>
      </c>
      <c r="E34" s="100" t="s">
        <v>81</v>
      </c>
      <c r="F34" s="100" t="s">
        <v>289</v>
      </c>
      <c r="G34" s="21" t="str">
        <f aca="false">CONCATENATE("(",B32," Topics",")"," ",D32)</f>
        <v>(Day 30 Topics) CSE 7219c</v>
      </c>
      <c r="H34" s="98"/>
      <c r="I34" s="105" t="s">
        <v>307</v>
      </c>
      <c r="J34" s="98"/>
      <c r="K34" s="98"/>
    </row>
    <row r="35" customFormat="false" ht="15" hidden="false" customHeight="false" outlineLevel="0" collapsed="false">
      <c r="A35" s="123" t="s">
        <v>9</v>
      </c>
      <c r="B35" s="123" t="s">
        <v>109</v>
      </c>
      <c r="C35" s="124" t="n">
        <f aca="false">C33+7</f>
        <v>42609</v>
      </c>
      <c r="D35" s="100" t="s">
        <v>297</v>
      </c>
      <c r="E35" s="100" t="s">
        <v>81</v>
      </c>
      <c r="F35" s="100" t="s">
        <v>289</v>
      </c>
      <c r="G35" s="21" t="str">
        <f aca="false">CONCATENATE("(",B33," Topics",")"," ",D33)</f>
        <v>(Day 31 Topics) CSE 7405c</v>
      </c>
      <c r="H35" s="98"/>
      <c r="I35" s="105" t="s">
        <v>310</v>
      </c>
      <c r="J35" s="98"/>
      <c r="K35" s="98"/>
    </row>
    <row r="36" customFormat="false" ht="15" hidden="false" customHeight="false" outlineLevel="0" collapsed="false">
      <c r="A36" s="123" t="s">
        <v>15</v>
      </c>
      <c r="B36" s="123" t="s">
        <v>112</v>
      </c>
      <c r="C36" s="130" t="n">
        <f aca="false">C34+7</f>
        <v>42610</v>
      </c>
      <c r="D36" s="87" t="s">
        <v>303</v>
      </c>
      <c r="E36" s="87" t="s">
        <v>304</v>
      </c>
      <c r="F36" s="87" t="s">
        <v>348</v>
      </c>
      <c r="G36" s="21" t="str">
        <f aca="false">CONCATENATE("(",B34," Topics",")"," ",D34)</f>
        <v>(Day 32 Topics) CSE 7306c</v>
      </c>
      <c r="H36" s="98"/>
      <c r="I36" s="132" t="s">
        <v>353</v>
      </c>
      <c r="J36" s="98"/>
      <c r="K36" s="98"/>
    </row>
    <row r="37" customFormat="false" ht="15" hidden="false" customHeight="false" outlineLevel="0" collapsed="false">
      <c r="A37" s="78" t="s">
        <v>354</v>
      </c>
      <c r="B37" s="78"/>
      <c r="C37" s="78"/>
      <c r="D37" s="78"/>
      <c r="E37" s="78"/>
      <c r="F37" s="78"/>
      <c r="G37" s="78"/>
      <c r="H37" s="78"/>
      <c r="I37" s="78"/>
      <c r="J37" s="98"/>
      <c r="K37" s="98"/>
    </row>
    <row r="38" customFormat="false" ht="15" hidden="false" customHeight="false" outlineLevel="0" collapsed="false">
      <c r="A38" s="123" t="s">
        <v>9</v>
      </c>
      <c r="B38" s="123" t="s">
        <v>116</v>
      </c>
      <c r="C38" s="124" t="n">
        <f aca="false">C35+14</f>
        <v>42623</v>
      </c>
      <c r="D38" s="70" t="s">
        <v>63</v>
      </c>
      <c r="E38" s="49" t="s">
        <v>297</v>
      </c>
      <c r="F38" s="47" t="s">
        <v>287</v>
      </c>
      <c r="G38" s="98"/>
      <c r="H38" s="21" t="s">
        <v>313</v>
      </c>
      <c r="I38" s="98"/>
      <c r="J38" s="98"/>
      <c r="K38" s="98"/>
    </row>
    <row r="39" customFormat="false" ht="15" hidden="false" customHeight="false" outlineLevel="0" collapsed="false">
      <c r="A39" s="123" t="s">
        <v>15</v>
      </c>
      <c r="B39" s="123" t="s">
        <v>119</v>
      </c>
      <c r="C39" s="124" t="n">
        <f aca="false">C36+14</f>
        <v>42624</v>
      </c>
      <c r="D39" s="70" t="s">
        <v>63</v>
      </c>
      <c r="E39" s="49" t="s">
        <v>303</v>
      </c>
      <c r="F39" s="47" t="s">
        <v>287</v>
      </c>
      <c r="G39" s="21" t="str">
        <f aca="false">CONCATENATE("(",B36," Topics",")"," ",D36)</f>
        <v>(Day 34 Topics) CSE 7219c</v>
      </c>
      <c r="H39" s="74"/>
      <c r="I39" s="98"/>
      <c r="J39" s="98"/>
      <c r="K39" s="98"/>
    </row>
    <row r="40" customFormat="false" ht="15" hidden="false" customHeight="false" outlineLevel="0" collapsed="false">
      <c r="A40" s="123" t="s">
        <v>9</v>
      </c>
      <c r="B40" s="123" t="s">
        <v>122</v>
      </c>
      <c r="C40" s="124" t="n">
        <f aca="false">C38+7</f>
        <v>42630</v>
      </c>
      <c r="D40" s="42" t="s">
        <v>312</v>
      </c>
      <c r="E40" s="42" t="s">
        <v>126</v>
      </c>
      <c r="F40" s="42" t="s">
        <v>347</v>
      </c>
      <c r="G40" s="21" t="s">
        <v>66</v>
      </c>
      <c r="H40" s="98"/>
      <c r="I40" s="86" t="s">
        <v>279</v>
      </c>
      <c r="J40" s="98"/>
      <c r="K40" s="98"/>
    </row>
    <row r="41" customFormat="false" ht="15" hidden="false" customHeight="false" outlineLevel="0" collapsed="false">
      <c r="A41" s="123" t="s">
        <v>15</v>
      </c>
      <c r="B41" s="123" t="s">
        <v>124</v>
      </c>
      <c r="C41" s="124" t="n">
        <f aca="false">C39+7</f>
        <v>42631</v>
      </c>
      <c r="D41" s="42" t="s">
        <v>312</v>
      </c>
      <c r="E41" s="42" t="s">
        <v>126</v>
      </c>
      <c r="F41" s="42" t="s">
        <v>347</v>
      </c>
      <c r="G41" s="98"/>
      <c r="H41" s="74"/>
      <c r="I41" s="86" t="s">
        <v>280</v>
      </c>
      <c r="J41" s="98"/>
      <c r="K41" s="98"/>
    </row>
    <row r="42" customFormat="false" ht="15" hidden="false" customHeight="false" outlineLevel="0" collapsed="false">
      <c r="A42" s="123" t="s">
        <v>9</v>
      </c>
      <c r="B42" s="123" t="s">
        <v>127</v>
      </c>
      <c r="C42" s="124" t="n">
        <f aca="false">C40+7</f>
        <v>42637</v>
      </c>
      <c r="D42" s="87" t="s">
        <v>303</v>
      </c>
      <c r="E42" s="87" t="s">
        <v>304</v>
      </c>
      <c r="F42" s="110" t="s">
        <v>348</v>
      </c>
      <c r="G42" s="21" t="str">
        <f aca="false">CONCATENATE("(",B40," Topics",")"," ",D40)</f>
        <v>(Day 37 Topics) CSE 7113c</v>
      </c>
      <c r="H42" s="98"/>
      <c r="I42" s="105" t="s">
        <v>355</v>
      </c>
      <c r="J42" s="98"/>
      <c r="K42" s="98"/>
    </row>
    <row r="43" customFormat="false" ht="15" hidden="false" customHeight="false" outlineLevel="0" collapsed="false">
      <c r="A43" s="123" t="s">
        <v>15</v>
      </c>
      <c r="B43" s="123" t="s">
        <v>130</v>
      </c>
      <c r="C43" s="124" t="n">
        <f aca="false">C41+7</f>
        <v>42638</v>
      </c>
      <c r="D43" s="87" t="s">
        <v>194</v>
      </c>
      <c r="E43" s="87" t="s">
        <v>294</v>
      </c>
      <c r="F43" s="110" t="s">
        <v>349</v>
      </c>
      <c r="G43" s="21" t="str">
        <f aca="false">CONCATENATE("(",B41," Topics",")"," ",D41)</f>
        <v>(Day 38 Topics) CSE 7113c</v>
      </c>
      <c r="H43" s="74"/>
      <c r="I43" s="19" t="s">
        <v>111</v>
      </c>
      <c r="J43" s="98"/>
      <c r="K43" s="98"/>
    </row>
    <row r="44" customFormat="false" ht="15" hidden="false" customHeight="false" outlineLevel="0" collapsed="false">
      <c r="A44" s="123" t="s">
        <v>9</v>
      </c>
      <c r="B44" s="123" t="s">
        <v>132</v>
      </c>
      <c r="C44" s="124" t="n">
        <f aca="false">C42+7</f>
        <v>42644</v>
      </c>
      <c r="D44" s="42" t="s">
        <v>303</v>
      </c>
      <c r="E44" s="42" t="s">
        <v>304</v>
      </c>
      <c r="F44" s="42" t="s">
        <v>14</v>
      </c>
      <c r="G44" s="21" t="str">
        <f aca="false">CONCATENATE("(",B42," Topics",")"," ",D42)</f>
        <v>(Day 39 Topics) CSE 7219c</v>
      </c>
      <c r="H44" s="74"/>
      <c r="I44" s="105" t="s">
        <v>356</v>
      </c>
      <c r="J44" s="98"/>
      <c r="K44" s="98"/>
    </row>
    <row r="45" customFormat="false" ht="15" hidden="false" customHeight="false" outlineLevel="0" collapsed="false">
      <c r="A45" s="123" t="s">
        <v>15</v>
      </c>
      <c r="B45" s="123" t="s">
        <v>135</v>
      </c>
      <c r="C45" s="124" t="n">
        <f aca="false">C43+7</f>
        <v>42645</v>
      </c>
      <c r="D45" s="87" t="s">
        <v>194</v>
      </c>
      <c r="E45" s="87" t="s">
        <v>294</v>
      </c>
      <c r="F45" s="110" t="s">
        <v>289</v>
      </c>
      <c r="G45" s="21" t="str">
        <f aca="false">CONCATENATE("(",B43," Topics",")"," ",D43)</f>
        <v>(Day 40 Topics) CSE 7405c</v>
      </c>
      <c r="H45" s="74"/>
      <c r="I45" s="21" t="s">
        <v>281</v>
      </c>
      <c r="J45" s="98"/>
      <c r="K45" s="98"/>
    </row>
    <row r="46" customFormat="false" ht="15" hidden="false" customHeight="false" outlineLevel="0" collapsed="false">
      <c r="A46" s="123" t="s">
        <v>9</v>
      </c>
      <c r="B46" s="123" t="s">
        <v>136</v>
      </c>
      <c r="C46" s="130" t="n">
        <f aca="false">C44+7</f>
        <v>42651</v>
      </c>
      <c r="D46" s="12" t="s">
        <v>28</v>
      </c>
      <c r="E46" s="12" t="s">
        <v>29</v>
      </c>
      <c r="F46" s="12" t="s">
        <v>19</v>
      </c>
      <c r="G46" s="21" t="s">
        <v>66</v>
      </c>
      <c r="H46" s="21" t="s">
        <v>315</v>
      </c>
      <c r="I46" s="21"/>
      <c r="J46" s="98"/>
      <c r="K46" s="98"/>
    </row>
    <row r="47" customFormat="false" ht="15" hidden="false" customHeight="false" outlineLevel="0" collapsed="false">
      <c r="A47" s="123" t="s">
        <v>15</v>
      </c>
      <c r="B47" s="123" t="s">
        <v>139</v>
      </c>
      <c r="C47" s="130" t="n">
        <f aca="false">C45+7</f>
        <v>42652</v>
      </c>
      <c r="D47" s="70" t="s">
        <v>63</v>
      </c>
      <c r="E47" s="49" t="s">
        <v>194</v>
      </c>
      <c r="F47" s="47" t="s">
        <v>287</v>
      </c>
      <c r="G47" s="21" t="str">
        <f aca="false">CONCATENATE("(",B45," Topics",")"," ",D45)</f>
        <v>(Day 42 Topics) CSE 7405c</v>
      </c>
      <c r="H47" s="21" t="s">
        <v>317</v>
      </c>
      <c r="I47" s="21"/>
      <c r="J47" s="98"/>
      <c r="K47" s="98"/>
    </row>
    <row r="48" customFormat="false" ht="15" hidden="false" customHeight="false" outlineLevel="0" collapsed="false">
      <c r="A48" s="123" t="s">
        <v>9</v>
      </c>
      <c r="B48" s="123" t="s">
        <v>141</v>
      </c>
      <c r="C48" s="124" t="n">
        <f aca="false">C46+7</f>
        <v>42658</v>
      </c>
      <c r="D48" s="12" t="s">
        <v>142</v>
      </c>
      <c r="E48" s="12" t="s">
        <v>143</v>
      </c>
      <c r="F48" s="12" t="s">
        <v>19</v>
      </c>
      <c r="G48" s="74"/>
      <c r="H48" s="21"/>
      <c r="I48" s="21"/>
      <c r="J48" s="98"/>
      <c r="K48" s="98"/>
    </row>
    <row r="49" customFormat="false" ht="15" hidden="false" customHeight="false" outlineLevel="0" collapsed="false">
      <c r="A49" s="123" t="s">
        <v>15</v>
      </c>
      <c r="B49" s="123" t="s">
        <v>144</v>
      </c>
      <c r="C49" s="124" t="n">
        <f aca="false">C47+7</f>
        <v>42659</v>
      </c>
      <c r="D49" s="12" t="s">
        <v>142</v>
      </c>
      <c r="E49" s="12" t="s">
        <v>143</v>
      </c>
      <c r="F49" s="12" t="s">
        <v>19</v>
      </c>
      <c r="G49" s="74"/>
      <c r="H49" s="74"/>
      <c r="I49" s="74"/>
      <c r="J49" s="98"/>
      <c r="K49" s="98"/>
    </row>
  </sheetData>
  <mergeCells count="2">
    <mergeCell ref="A22:I22"/>
    <mergeCell ref="A37:I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2014-10-20T01:21:08Z</dcterms:created>
  <dc:creator>admin</dc:creator>
  <dc:description/>
  <dc:language>en-IN</dc:language>
  <cp:lastModifiedBy/>
  <cp:lastPrinted>2015-02-16T11:09:00Z</cp:lastPrinted>
  <dcterms:modified xsi:type="dcterms:W3CDTF">2018-09-25T15:32:53Z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