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Lenovo\OneDrive\Desktop\"/>
    </mc:Choice>
  </mc:AlternateContent>
  <xr:revisionPtr revIDLastSave="0" documentId="13_ncr:1_{9F290334-524D-4D27-8C1B-B2170F50454E}" xr6:coauthVersionLast="47" xr6:coauthVersionMax="47" xr10:uidLastSave="{00000000-0000-0000-0000-000000000000}"/>
  <bookViews>
    <workbookView xWindow="-108" yWindow="-108" windowWidth="23256" windowHeight="13176" activeTab="1" xr2:uid="{00000000-000D-0000-FFFF-FFFF00000000}"/>
  </bookViews>
  <sheets>
    <sheet name="Particulars" sheetId="1" r:id="rId1"/>
    <sheet name="Ratios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7" i="2" l="1"/>
  <c r="E28" i="2"/>
  <c r="E29" i="2"/>
  <c r="E31" i="2"/>
  <c r="D29" i="2"/>
  <c r="D27" i="2"/>
  <c r="D28" i="2"/>
  <c r="D31" i="2"/>
  <c r="E24" i="2"/>
  <c r="E25" i="2"/>
  <c r="E26" i="2"/>
  <c r="E12" i="2"/>
  <c r="E13" i="2"/>
  <c r="E14" i="2"/>
  <c r="D26" i="2"/>
  <c r="D25" i="2"/>
  <c r="D24" i="2"/>
  <c r="E20" i="2"/>
  <c r="D20" i="2"/>
  <c r="C10" i="1"/>
  <c r="B10" i="1"/>
  <c r="D7" i="2" s="1"/>
  <c r="E19" i="2"/>
  <c r="D19" i="2"/>
  <c r="D14" i="2"/>
  <c r="D13" i="2"/>
  <c r="D12" i="2"/>
  <c r="E4" i="2"/>
  <c r="E5" i="2"/>
  <c r="E6" i="2"/>
  <c r="E7" i="2"/>
  <c r="E8" i="2"/>
  <c r="E9" i="2"/>
  <c r="D9" i="2"/>
  <c r="D8" i="2"/>
  <c r="D6" i="2"/>
  <c r="D5" i="2"/>
  <c r="D4" i="2"/>
  <c r="C26" i="1"/>
  <c r="E30" i="2" s="1"/>
  <c r="B26" i="1"/>
  <c r="D30" i="2" s="1"/>
</calcChain>
</file>

<file path=xl/sharedStrings.xml><?xml version="1.0" encoding="utf-8"?>
<sst xmlns="http://schemas.openxmlformats.org/spreadsheetml/2006/main" count="57" uniqueCount="56">
  <si>
    <t>Profitability Ratios</t>
  </si>
  <si>
    <t>Return on Equity</t>
  </si>
  <si>
    <t>Return on Assets</t>
  </si>
  <si>
    <t>Return on Capital Employed</t>
  </si>
  <si>
    <t>Gross Margin Ratio</t>
  </si>
  <si>
    <t>Operating Profit Margin</t>
  </si>
  <si>
    <t>Net Profit Margin</t>
  </si>
  <si>
    <t>Net Income</t>
  </si>
  <si>
    <t>Share Holder's Equity</t>
  </si>
  <si>
    <t>Total Assets</t>
  </si>
  <si>
    <t>EBIT</t>
  </si>
  <si>
    <t>Current Liabilities</t>
  </si>
  <si>
    <t>Total Revenue</t>
  </si>
  <si>
    <t>COGS</t>
  </si>
  <si>
    <t>Gross Profit</t>
  </si>
  <si>
    <t>Short Term Debt</t>
  </si>
  <si>
    <t>Long Term Debt</t>
  </si>
  <si>
    <t>Net Credit Sales</t>
  </si>
  <si>
    <t>Average Account Receivable</t>
  </si>
  <si>
    <t>Net Sales</t>
  </si>
  <si>
    <t>Average Total Assets</t>
  </si>
  <si>
    <t>Average Inventory</t>
  </si>
  <si>
    <t>Inventory Turnover Ratio</t>
  </si>
  <si>
    <t>Current Assets</t>
  </si>
  <si>
    <t>Cash</t>
  </si>
  <si>
    <t>Marketable Securities</t>
  </si>
  <si>
    <t>Accounts Recievables</t>
  </si>
  <si>
    <t>Interest Expense</t>
  </si>
  <si>
    <t>Adjusted Operating Cash Flow</t>
  </si>
  <si>
    <t>Capital Expenditure</t>
  </si>
  <si>
    <t>Material Cost %</t>
  </si>
  <si>
    <t>Previous PPE</t>
  </si>
  <si>
    <t>Current PPE</t>
  </si>
  <si>
    <t>Depreciation</t>
  </si>
  <si>
    <t>Leverage Ratios</t>
  </si>
  <si>
    <t>Debt to Equity Ratio</t>
  </si>
  <si>
    <t>Debt Ratio</t>
  </si>
  <si>
    <t>Equity Ratio</t>
  </si>
  <si>
    <t>Effeciency Ratios</t>
  </si>
  <si>
    <t>Accounts Recievable Turnover Ratio</t>
  </si>
  <si>
    <t>Asset Turnover Ratio</t>
  </si>
  <si>
    <t>Inventory Days</t>
  </si>
  <si>
    <t>Accunts Recievable Days</t>
  </si>
  <si>
    <t>Liquidity Ratios</t>
  </si>
  <si>
    <t>Current Ratio</t>
  </si>
  <si>
    <t>Quick Ratio</t>
  </si>
  <si>
    <t>Cash Ratio</t>
  </si>
  <si>
    <t>Defensive Interval Ratio</t>
  </si>
  <si>
    <t>Times Interest Earned Ratio</t>
  </si>
  <si>
    <t>CAPEX to Operating Cash Ratio</t>
  </si>
  <si>
    <t>Operating Cash Flow Ratio</t>
  </si>
  <si>
    <t>Tata Motors</t>
  </si>
  <si>
    <t>Borrowings</t>
  </si>
  <si>
    <t>Inventory</t>
  </si>
  <si>
    <t>Cash Flow From Operation</t>
  </si>
  <si>
    <t>Times Interest Earned (Cash-Basis)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</si>
</sst>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3" fontId="0" fillId="0" borderId="0" xfId="0" applyNumberFormat="1"/>
    <xf numFmtId="10" fontId="0" fillId="0" borderId="0" xfId="1" applyNumberFormat="1" applyFont="1"/>
    <xf numFmtId="2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1"/>
  <sheetViews>
    <sheetView topLeftCell="A3" workbookViewId="0">
      <selection activeCell="D18" sqref="D18"/>
    </sheetView>
  </sheetViews>
  <sheetFormatPr defaultRowHeight="14.4" x14ac:dyDescent="0.3"/>
  <cols>
    <col min="1" max="1" width="31.5546875" bestFit="1" customWidth="1"/>
  </cols>
  <sheetData>
    <row r="1" spans="1:3" x14ac:dyDescent="0.3">
      <c r="B1">
        <v>2022</v>
      </c>
      <c r="C1">
        <v>2023</v>
      </c>
    </row>
    <row r="2" spans="1:3" x14ac:dyDescent="0.3">
      <c r="A2" t="s">
        <v>7</v>
      </c>
      <c r="B2">
        <v>19937.759999999998</v>
      </c>
      <c r="C2">
        <v>22467.39</v>
      </c>
    </row>
    <row r="3" spans="1:3" x14ac:dyDescent="0.3">
      <c r="A3" t="s">
        <v>8</v>
      </c>
      <c r="B3">
        <v>44554.85</v>
      </c>
      <c r="C3">
        <v>45319.33</v>
      </c>
    </row>
    <row r="4" spans="1:3" x14ac:dyDescent="0.3">
      <c r="A4" t="s">
        <v>9</v>
      </c>
      <c r="B4">
        <v>329061</v>
      </c>
      <c r="C4">
        <v>334674</v>
      </c>
    </row>
    <row r="5" spans="1:3" x14ac:dyDescent="0.3">
      <c r="A5" t="s">
        <v>10</v>
      </c>
      <c r="B5">
        <v>24720</v>
      </c>
      <c r="C5">
        <v>31816</v>
      </c>
    </row>
    <row r="6" spans="1:3" x14ac:dyDescent="0.3">
      <c r="A6" t="s">
        <v>11</v>
      </c>
      <c r="B6">
        <v>150682.81</v>
      </c>
      <c r="C6">
        <v>155027.32999999999</v>
      </c>
    </row>
    <row r="7" spans="1:3" x14ac:dyDescent="0.3">
      <c r="A7" t="s">
        <v>12</v>
      </c>
      <c r="B7">
        <v>278454</v>
      </c>
      <c r="C7">
        <v>345967</v>
      </c>
    </row>
    <row r="8" spans="1:3" x14ac:dyDescent="0.3">
      <c r="A8" t="s">
        <v>13</v>
      </c>
      <c r="B8">
        <v>253734</v>
      </c>
      <c r="C8">
        <v>314151</v>
      </c>
    </row>
    <row r="9" spans="1:3" x14ac:dyDescent="0.3">
      <c r="A9" t="s">
        <v>30</v>
      </c>
      <c r="B9">
        <v>0.65</v>
      </c>
      <c r="C9">
        <v>0.65</v>
      </c>
    </row>
    <row r="10" spans="1:3" x14ac:dyDescent="0.3">
      <c r="A10" t="s">
        <v>14</v>
      </c>
      <c r="B10">
        <f>B7-B8*B9</f>
        <v>113526.9</v>
      </c>
      <c r="C10">
        <f>C7-C8*C9</f>
        <v>141768.85</v>
      </c>
    </row>
    <row r="11" spans="1:3" x14ac:dyDescent="0.3">
      <c r="A11" t="s">
        <v>15</v>
      </c>
      <c r="B11">
        <v>41918</v>
      </c>
      <c r="C11">
        <v>36965</v>
      </c>
    </row>
    <row r="12" spans="1:3" x14ac:dyDescent="0.3">
      <c r="A12" t="s">
        <v>16</v>
      </c>
      <c r="B12">
        <v>97759</v>
      </c>
      <c r="C12">
        <v>88696</v>
      </c>
    </row>
    <row r="13" spans="1:3" x14ac:dyDescent="0.3">
      <c r="A13" t="s">
        <v>52</v>
      </c>
      <c r="B13" s="1">
        <v>146449</v>
      </c>
      <c r="C13" s="1">
        <v>134113</v>
      </c>
    </row>
    <row r="14" spans="1:3" x14ac:dyDescent="0.3">
      <c r="A14" t="s">
        <v>17</v>
      </c>
    </row>
    <row r="15" spans="1:3" x14ac:dyDescent="0.3">
      <c r="A15" t="s">
        <v>18</v>
      </c>
      <c r="B15">
        <v>2660</v>
      </c>
      <c r="C15">
        <v>1014</v>
      </c>
    </row>
    <row r="16" spans="1:3" x14ac:dyDescent="0.3">
      <c r="A16" t="s">
        <v>19</v>
      </c>
      <c r="B16">
        <v>278454</v>
      </c>
      <c r="C16">
        <v>345967</v>
      </c>
    </row>
    <row r="17" spans="1:3" x14ac:dyDescent="0.3">
      <c r="A17" t="s">
        <v>20</v>
      </c>
      <c r="B17">
        <v>335315.5</v>
      </c>
      <c r="C17">
        <v>331867.5</v>
      </c>
    </row>
    <row r="18" spans="1:3" x14ac:dyDescent="0.3">
      <c r="A18" t="s">
        <v>21</v>
      </c>
      <c r="B18">
        <v>-2143</v>
      </c>
      <c r="C18">
        <v>2596.5</v>
      </c>
    </row>
    <row r="19" spans="1:3" x14ac:dyDescent="0.3">
      <c r="A19" t="s">
        <v>22</v>
      </c>
    </row>
    <row r="20" spans="1:3" x14ac:dyDescent="0.3">
      <c r="A20" t="s">
        <v>23</v>
      </c>
      <c r="B20">
        <v>146977.54</v>
      </c>
      <c r="C20">
        <v>151528.47</v>
      </c>
    </row>
    <row r="21" spans="1:3" x14ac:dyDescent="0.3">
      <c r="A21" t="s">
        <v>24</v>
      </c>
      <c r="B21">
        <v>40669.19</v>
      </c>
      <c r="C21">
        <v>37015.56</v>
      </c>
    </row>
    <row r="22" spans="1:3" x14ac:dyDescent="0.3">
      <c r="A22" t="s">
        <v>25</v>
      </c>
      <c r="B22">
        <v>40669</v>
      </c>
      <c r="C22">
        <v>37016</v>
      </c>
    </row>
    <row r="23" spans="1:3" x14ac:dyDescent="0.3">
      <c r="A23" t="s">
        <v>26</v>
      </c>
      <c r="B23">
        <v>12442</v>
      </c>
      <c r="C23">
        <v>15738</v>
      </c>
    </row>
    <row r="24" spans="1:3" x14ac:dyDescent="0.3">
      <c r="A24" t="s">
        <v>27</v>
      </c>
      <c r="B24">
        <v>9312</v>
      </c>
      <c r="C24">
        <v>10225</v>
      </c>
    </row>
    <row r="25" spans="1:3" x14ac:dyDescent="0.3">
      <c r="A25" t="s">
        <v>28</v>
      </c>
      <c r="B25">
        <v>16193</v>
      </c>
      <c r="C25">
        <v>38567</v>
      </c>
    </row>
    <row r="26" spans="1:3" x14ac:dyDescent="0.3">
      <c r="A26" t="s">
        <v>29</v>
      </c>
      <c r="B26">
        <f>B28-B27+B29</f>
        <v>24983</v>
      </c>
      <c r="C26">
        <f>C28-C27+C29</f>
        <v>18085</v>
      </c>
    </row>
    <row r="27" spans="1:3" x14ac:dyDescent="0.3">
      <c r="A27" t="s">
        <v>31</v>
      </c>
      <c r="B27">
        <v>138708</v>
      </c>
      <c r="C27">
        <v>138855</v>
      </c>
    </row>
    <row r="28" spans="1:3" x14ac:dyDescent="0.3">
      <c r="A28" t="s">
        <v>32</v>
      </c>
      <c r="B28">
        <v>138855</v>
      </c>
      <c r="C28">
        <v>132080</v>
      </c>
    </row>
    <row r="29" spans="1:3" x14ac:dyDescent="0.3">
      <c r="A29" t="s">
        <v>33</v>
      </c>
      <c r="B29">
        <v>24836</v>
      </c>
      <c r="C29">
        <v>24860</v>
      </c>
    </row>
    <row r="30" spans="1:3" x14ac:dyDescent="0.3">
      <c r="A30" t="s">
        <v>53</v>
      </c>
      <c r="B30" s="1">
        <v>35240</v>
      </c>
      <c r="C30" s="1">
        <v>40755</v>
      </c>
    </row>
    <row r="31" spans="1:3" x14ac:dyDescent="0.3">
      <c r="A31" t="s">
        <v>54</v>
      </c>
      <c r="B31" s="1">
        <v>14283</v>
      </c>
      <c r="C31" s="1">
        <v>35388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C2CB1E-CB25-4624-AB5B-988ACD0FCA86}">
  <dimension ref="A1:E31"/>
  <sheetViews>
    <sheetView tabSelected="1" topLeftCell="A3" workbookViewId="0">
      <selection activeCell="J14" sqref="J14"/>
    </sheetView>
  </sheetViews>
  <sheetFormatPr defaultRowHeight="14.4" x14ac:dyDescent="0.3"/>
  <cols>
    <col min="1" max="1" width="16.109375" bestFit="1" customWidth="1"/>
    <col min="2" max="2" width="34.33203125" bestFit="1" customWidth="1"/>
    <col min="3" max="3" width="2.44140625" customWidth="1"/>
    <col min="4" max="5" width="10.5546875" bestFit="1" customWidth="1"/>
  </cols>
  <sheetData>
    <row r="1" spans="1:5" x14ac:dyDescent="0.3">
      <c r="D1" t="s">
        <v>51</v>
      </c>
    </row>
    <row r="2" spans="1:5" x14ac:dyDescent="0.3">
      <c r="D2">
        <v>2022</v>
      </c>
      <c r="E2">
        <v>2023</v>
      </c>
    </row>
    <row r="3" spans="1:5" x14ac:dyDescent="0.3">
      <c r="A3" t="s">
        <v>0</v>
      </c>
    </row>
    <row r="4" spans="1:5" x14ac:dyDescent="0.3">
      <c r="A4">
        <v>1</v>
      </c>
      <c r="B4" t="s">
        <v>1</v>
      </c>
      <c r="D4" s="2">
        <f>Particulars!B2/Particulars!B3</f>
        <v>0.44748798391196465</v>
      </c>
      <c r="E4" s="2">
        <f>Particulars!C2/Particulars!C3</f>
        <v>0.49575732915733745</v>
      </c>
    </row>
    <row r="5" spans="1:5" x14ac:dyDescent="0.3">
      <c r="A5">
        <v>2</v>
      </c>
      <c r="B5" t="s">
        <v>2</v>
      </c>
      <c r="D5" s="2">
        <f>Particulars!B2/Particulars!B4</f>
        <v>6.0589860238679148E-2</v>
      </c>
      <c r="E5" s="2">
        <f>Particulars!C2/Particulars!C4</f>
        <v>6.7132164434643857E-2</v>
      </c>
    </row>
    <row r="6" spans="1:5" x14ac:dyDescent="0.3">
      <c r="A6">
        <v>3</v>
      </c>
      <c r="B6" t="s">
        <v>3</v>
      </c>
      <c r="D6" s="2">
        <f>(Particulars!B5)/(Particulars!B4-Particulars!B6)</f>
        <v>0.13858196453277163</v>
      </c>
      <c r="E6" s="2">
        <f>(Particulars!C5)/(Particulars!C4-Particulars!C6)</f>
        <v>0.17710319929670834</v>
      </c>
    </row>
    <row r="7" spans="1:5" x14ac:dyDescent="0.3">
      <c r="A7">
        <v>4</v>
      </c>
      <c r="B7" t="s">
        <v>4</v>
      </c>
      <c r="D7" s="2">
        <f>Particulars!B10/Particulars!B7</f>
        <v>0.40770432459221267</v>
      </c>
      <c r="E7" s="2">
        <f>Particulars!C10/Particulars!C7</f>
        <v>0.40977564334170602</v>
      </c>
    </row>
    <row r="8" spans="1:5" x14ac:dyDescent="0.3">
      <c r="A8">
        <v>5</v>
      </c>
      <c r="B8" t="s">
        <v>5</v>
      </c>
      <c r="D8" s="2">
        <f>Particulars!B5/Particulars!B7</f>
        <v>8.8775883988019569E-2</v>
      </c>
      <c r="E8" s="2">
        <f>Particulars!C5/Particulars!C7</f>
        <v>9.1962528218009237E-2</v>
      </c>
    </row>
    <row r="9" spans="1:5" x14ac:dyDescent="0.3">
      <c r="A9">
        <v>6</v>
      </c>
      <c r="B9" t="s">
        <v>6</v>
      </c>
      <c r="D9" s="2">
        <f>Particulars!B2/Particulars!B7</f>
        <v>7.1601628994376082E-2</v>
      </c>
      <c r="E9" s="2">
        <f>Particulars!C2/Particulars!C7</f>
        <v>6.4940846959392076E-2</v>
      </c>
    </row>
    <row r="11" spans="1:5" x14ac:dyDescent="0.3">
      <c r="A11" t="s">
        <v>34</v>
      </c>
    </row>
    <row r="12" spans="1:5" x14ac:dyDescent="0.3">
      <c r="A12">
        <v>1</v>
      </c>
      <c r="B12" t="s">
        <v>35</v>
      </c>
      <c r="D12" s="3">
        <f>Particulars!B13/Particulars!B3</f>
        <v>3.2869373367882511</v>
      </c>
      <c r="E12" s="3">
        <f>Particulars!C13/Particulars!C3</f>
        <v>2.9592891157040495</v>
      </c>
    </row>
    <row r="13" spans="1:5" x14ac:dyDescent="0.3">
      <c r="A13">
        <v>2</v>
      </c>
      <c r="B13" t="s">
        <v>36</v>
      </c>
      <c r="D13" s="3">
        <f>(Particulars!B11+Particulars!B12)/Particulars!B4</f>
        <v>0.42447145058211094</v>
      </c>
      <c r="E13" s="3">
        <f>(Particulars!C11+Particulars!C12)/Particulars!C4</f>
        <v>0.37547284820452143</v>
      </c>
    </row>
    <row r="14" spans="1:5" x14ac:dyDescent="0.3">
      <c r="A14">
        <v>3</v>
      </c>
      <c r="B14" t="s">
        <v>37</v>
      </c>
      <c r="D14" s="3">
        <f>Particulars!B3/Particulars!B4</f>
        <v>0.13539997143386789</v>
      </c>
      <c r="E14" s="3">
        <f>Particulars!C3/Particulars!C4</f>
        <v>0.13541335747623059</v>
      </c>
    </row>
    <row r="16" spans="1:5" x14ac:dyDescent="0.3">
      <c r="A16" t="s">
        <v>38</v>
      </c>
    </row>
    <row r="17" spans="1:5" x14ac:dyDescent="0.3">
      <c r="A17">
        <v>1</v>
      </c>
      <c r="B17" t="s">
        <v>39</v>
      </c>
    </row>
    <row r="18" spans="1:5" x14ac:dyDescent="0.3">
      <c r="A18">
        <v>2</v>
      </c>
      <c r="B18" t="s">
        <v>42</v>
      </c>
      <c r="D18">
        <v>16</v>
      </c>
      <c r="E18">
        <v>17</v>
      </c>
    </row>
    <row r="19" spans="1:5" x14ac:dyDescent="0.3">
      <c r="A19">
        <v>3</v>
      </c>
      <c r="B19" t="s">
        <v>40</v>
      </c>
      <c r="D19" s="3">
        <f>Particulars!B16/Particulars!B17</f>
        <v>0.83042388437158432</v>
      </c>
      <c r="E19" s="3">
        <f>Particulars!C16/Particulars!C17</f>
        <v>1.0424853292353122</v>
      </c>
    </row>
    <row r="20" spans="1:5" x14ac:dyDescent="0.3">
      <c r="A20">
        <v>4</v>
      </c>
      <c r="B20" t="s">
        <v>22</v>
      </c>
      <c r="D20" s="3">
        <f>Particulars!B8/Particulars!B18</f>
        <v>-118.40130657956136</v>
      </c>
      <c r="E20" s="3">
        <f>Particulars!C8/Particulars!C18</f>
        <v>120.99017908723282</v>
      </c>
    </row>
    <row r="21" spans="1:5" x14ac:dyDescent="0.3">
      <c r="A21">
        <v>5</v>
      </c>
      <c r="B21" t="s">
        <v>41</v>
      </c>
      <c r="D21">
        <v>71</v>
      </c>
      <c r="E21">
        <v>66</v>
      </c>
    </row>
    <row r="23" spans="1:5" x14ac:dyDescent="0.3">
      <c r="A23" t="s">
        <v>43</v>
      </c>
    </row>
    <row r="24" spans="1:5" x14ac:dyDescent="0.3">
      <c r="A24">
        <v>1</v>
      </c>
      <c r="B24" t="s">
        <v>44</v>
      </c>
      <c r="D24" s="3">
        <f>Particulars!B20/Particulars!B6</f>
        <v>0.97541013470614202</v>
      </c>
      <c r="E24" s="3">
        <f>Particulars!C20/Particulars!C6</f>
        <v>0.97743068915655074</v>
      </c>
    </row>
    <row r="25" spans="1:5" x14ac:dyDescent="0.3">
      <c r="A25">
        <v>2</v>
      </c>
      <c r="B25" t="s">
        <v>45</v>
      </c>
      <c r="D25" s="3">
        <f>(Particulars!B20-Particulars!B30)/Particulars!B6</f>
        <v>0.7415413875013348</v>
      </c>
      <c r="E25" s="3">
        <f>(Particulars!C20-Particulars!C30)/Particulars!C6</f>
        <v>0.7145415585755106</v>
      </c>
    </row>
    <row r="26" spans="1:5" x14ac:dyDescent="0.3">
      <c r="A26">
        <v>3</v>
      </c>
      <c r="B26" t="s">
        <v>46</v>
      </c>
      <c r="D26" s="3">
        <f>Particulars!B21/Particulars!B6</f>
        <v>0.26989933357361734</v>
      </c>
      <c r="E26" s="3">
        <f>Particulars!C21/Particulars!C6</f>
        <v>0.23876796433248254</v>
      </c>
    </row>
    <row r="27" spans="1:5" x14ac:dyDescent="0.3">
      <c r="A27">
        <v>4</v>
      </c>
      <c r="B27" t="s">
        <v>47</v>
      </c>
      <c r="D27" s="3">
        <f>Particulars!B20/((Particulars!B8*80%)/365)</f>
        <v>264.28662546209813</v>
      </c>
      <c r="E27" s="3">
        <f>Particulars!C20/((Particulars!C8*80%)/365)</f>
        <v>220.06889819704537</v>
      </c>
    </row>
    <row r="28" spans="1:5" x14ac:dyDescent="0.3">
      <c r="A28">
        <v>5</v>
      </c>
      <c r="B28" t="s">
        <v>48</v>
      </c>
      <c r="D28" s="3">
        <f>Particulars!B5/Particulars!B24</f>
        <v>2.6546391752577319</v>
      </c>
      <c r="E28" s="3">
        <f>Particulars!C5/Particulars!C24</f>
        <v>3.1115892420537898</v>
      </c>
    </row>
    <row r="29" spans="1:5" x14ac:dyDescent="0.3">
      <c r="A29">
        <v>6</v>
      </c>
      <c r="B29" t="s">
        <v>55</v>
      </c>
      <c r="D29" s="3">
        <f>Particulars!B25/Particulars!B24</f>
        <v>1.738939003436426</v>
      </c>
      <c r="E29" s="3">
        <f>Particulars!C25/Particulars!C24</f>
        <v>3.7718337408312959</v>
      </c>
    </row>
    <row r="30" spans="1:5" x14ac:dyDescent="0.3">
      <c r="A30">
        <v>7</v>
      </c>
      <c r="B30" t="s">
        <v>49</v>
      </c>
      <c r="D30" s="3">
        <f>Particulars!B31/Particulars!B26</f>
        <v>0.57170876195813158</v>
      </c>
      <c r="E30" s="3">
        <f>Particulars!C31/Particulars!C26</f>
        <v>1.9567597456455625</v>
      </c>
    </row>
    <row r="31" spans="1:5" x14ac:dyDescent="0.3">
      <c r="A31">
        <v>8</v>
      </c>
      <c r="B31" t="s">
        <v>50</v>
      </c>
      <c r="D31" s="3">
        <f>Particulars!B31/Particulars!B6</f>
        <v>9.4788516354320715E-2</v>
      </c>
      <c r="E31" s="3">
        <f>Particulars!C31/Particulars!C6</f>
        <v>0.22826942836466321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Particulars</vt:lpstr>
      <vt:lpstr>Ratios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Hemanth P</cp:lastModifiedBy>
  <dcterms:created xsi:type="dcterms:W3CDTF">2015-06-05T18:17:20Z</dcterms:created>
  <dcterms:modified xsi:type="dcterms:W3CDTF">2023-12-24T14:33:02Z</dcterms:modified>
</cp:coreProperties>
</file>