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awag\Box Sync\Wagner Research\Wagner 2020 COVID-19\data and questionnaires\4 Weighted datasets\"/>
    </mc:Choice>
  </mc:AlternateContent>
  <bookViews>
    <workbookView xWindow="0" yWindow="0" windowWidth="26505" windowHeight="10500" activeTab="5"/>
  </bookViews>
  <sheets>
    <sheet name="United States" sheetId="2" r:id="rId1"/>
    <sheet name="China" sheetId="1" r:id="rId2"/>
    <sheet name="Taiwan" sheetId="4" r:id="rId3"/>
    <sheet name="Malaysia" sheetId="5" r:id="rId4"/>
    <sheet name="Indonesia" sheetId="6" r:id="rId5"/>
    <sheet name="India" sheetId="3" r:id="rId6"/>
  </sheet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110" i="2" l="1"/>
  <c r="G108" i="2"/>
  <c r="G107" i="2"/>
  <c r="G106" i="2"/>
  <c r="G105" i="2"/>
  <c r="L70" i="3"/>
  <c r="M70" i="3"/>
  <c r="N70" i="3"/>
  <c r="O70" i="3"/>
  <c r="P70" i="3"/>
  <c r="K70" i="3"/>
  <c r="R66" i="3"/>
  <c r="L66" i="3"/>
  <c r="M66" i="3"/>
  <c r="N66" i="3"/>
  <c r="O66" i="3"/>
  <c r="P66" i="3"/>
  <c r="K66" i="3"/>
  <c r="K30" i="3"/>
  <c r="L30" i="3"/>
  <c r="M30" i="3"/>
  <c r="N30" i="3"/>
  <c r="O30" i="3"/>
  <c r="P30" i="3"/>
  <c r="K31" i="3"/>
  <c r="L31" i="3"/>
  <c r="M31" i="3"/>
  <c r="N31" i="3"/>
  <c r="O31" i="3"/>
  <c r="P31" i="3"/>
  <c r="K32" i="3"/>
  <c r="L32" i="3"/>
  <c r="M32" i="3"/>
  <c r="N32" i="3"/>
  <c r="O32" i="3"/>
  <c r="P32" i="3"/>
  <c r="K33" i="3"/>
  <c r="L33" i="3"/>
  <c r="M33" i="3"/>
  <c r="N33" i="3"/>
  <c r="O33" i="3"/>
  <c r="P33" i="3"/>
  <c r="K34" i="3"/>
  <c r="L34" i="3"/>
  <c r="M34" i="3"/>
  <c r="N34" i="3"/>
  <c r="O34" i="3"/>
  <c r="P34" i="3"/>
  <c r="K35" i="3"/>
  <c r="L35" i="3"/>
  <c r="M35" i="3"/>
  <c r="N35" i="3"/>
  <c r="O35" i="3"/>
  <c r="P35" i="3"/>
  <c r="K36" i="3"/>
  <c r="L36" i="3"/>
  <c r="M36" i="3"/>
  <c r="N36" i="3"/>
  <c r="O36" i="3"/>
  <c r="P36" i="3"/>
  <c r="K37" i="3"/>
  <c r="L37" i="3"/>
  <c r="M37" i="3"/>
  <c r="N37" i="3"/>
  <c r="O37" i="3"/>
  <c r="P37" i="3"/>
  <c r="K38" i="3"/>
  <c r="L38" i="3"/>
  <c r="M38" i="3"/>
  <c r="N38" i="3"/>
  <c r="O38" i="3"/>
  <c r="P38" i="3"/>
  <c r="K39" i="3"/>
  <c r="L39" i="3"/>
  <c r="M39" i="3"/>
  <c r="N39" i="3"/>
  <c r="O39" i="3"/>
  <c r="P39" i="3"/>
  <c r="K40" i="3"/>
  <c r="L40" i="3"/>
  <c r="M40" i="3"/>
  <c r="N40" i="3"/>
  <c r="O40" i="3"/>
  <c r="P40" i="3"/>
  <c r="K41" i="3"/>
  <c r="L41" i="3"/>
  <c r="M41" i="3"/>
  <c r="N41" i="3"/>
  <c r="O41" i="3"/>
  <c r="P41" i="3"/>
  <c r="K42" i="3"/>
  <c r="L42" i="3"/>
  <c r="M42" i="3"/>
  <c r="N42" i="3"/>
  <c r="O42" i="3"/>
  <c r="P42" i="3"/>
  <c r="K43" i="3"/>
  <c r="L43" i="3"/>
  <c r="M43" i="3"/>
  <c r="N43" i="3"/>
  <c r="O43" i="3"/>
  <c r="P43" i="3"/>
  <c r="K44" i="3"/>
  <c r="L44" i="3"/>
  <c r="M44" i="3"/>
  <c r="N44" i="3"/>
  <c r="O44" i="3"/>
  <c r="P44" i="3"/>
  <c r="K45" i="3"/>
  <c r="L45" i="3"/>
  <c r="M45" i="3"/>
  <c r="N45" i="3"/>
  <c r="O45" i="3"/>
  <c r="P45" i="3"/>
  <c r="K46" i="3"/>
  <c r="L46" i="3"/>
  <c r="M46" i="3"/>
  <c r="N46" i="3"/>
  <c r="O46" i="3"/>
  <c r="P46" i="3"/>
  <c r="K47" i="3"/>
  <c r="L47" i="3"/>
  <c r="M47" i="3"/>
  <c r="N47" i="3"/>
  <c r="O47" i="3"/>
  <c r="P47" i="3"/>
  <c r="K48" i="3"/>
  <c r="L48" i="3"/>
  <c r="M48" i="3"/>
  <c r="N48" i="3"/>
  <c r="O48" i="3"/>
  <c r="P48" i="3"/>
  <c r="K49" i="3"/>
  <c r="L49" i="3"/>
  <c r="M49" i="3"/>
  <c r="N49" i="3"/>
  <c r="O49" i="3"/>
  <c r="P49" i="3"/>
  <c r="K50" i="3"/>
  <c r="L50" i="3"/>
  <c r="M50" i="3"/>
  <c r="N50" i="3"/>
  <c r="O50" i="3"/>
  <c r="P50" i="3"/>
  <c r="K51" i="3"/>
  <c r="L51" i="3"/>
  <c r="M51" i="3"/>
  <c r="N51" i="3"/>
  <c r="O51" i="3"/>
  <c r="P51" i="3"/>
  <c r="K52" i="3"/>
  <c r="L52" i="3"/>
  <c r="M52" i="3"/>
  <c r="N52" i="3"/>
  <c r="O52" i="3"/>
  <c r="P52" i="3"/>
  <c r="K53" i="3"/>
  <c r="L53" i="3"/>
  <c r="M53" i="3"/>
  <c r="N53" i="3"/>
  <c r="O53" i="3"/>
  <c r="P53" i="3"/>
  <c r="K54" i="3"/>
  <c r="L54" i="3"/>
  <c r="M54" i="3"/>
  <c r="N54" i="3"/>
  <c r="O54" i="3"/>
  <c r="P54" i="3"/>
  <c r="K55" i="3"/>
  <c r="L55" i="3"/>
  <c r="M55" i="3"/>
  <c r="N55" i="3"/>
  <c r="O55" i="3"/>
  <c r="P55" i="3"/>
  <c r="K56" i="3"/>
  <c r="L56" i="3"/>
  <c r="M56" i="3"/>
  <c r="N56" i="3"/>
  <c r="O56" i="3"/>
  <c r="P56" i="3"/>
  <c r="K57" i="3"/>
  <c r="L57" i="3"/>
  <c r="M57" i="3"/>
  <c r="N57" i="3"/>
  <c r="O57" i="3"/>
  <c r="P57" i="3"/>
  <c r="K58" i="3"/>
  <c r="L58" i="3"/>
  <c r="M58" i="3"/>
  <c r="N58" i="3"/>
  <c r="O58" i="3"/>
  <c r="P58" i="3"/>
  <c r="K59" i="3"/>
  <c r="L59" i="3"/>
  <c r="M59" i="3"/>
  <c r="N59" i="3"/>
  <c r="O59" i="3"/>
  <c r="P59" i="3"/>
  <c r="K60" i="3"/>
  <c r="L60" i="3"/>
  <c r="M60" i="3"/>
  <c r="N60" i="3"/>
  <c r="O60" i="3"/>
  <c r="P60" i="3"/>
  <c r="K61" i="3"/>
  <c r="L61" i="3"/>
  <c r="M61" i="3"/>
  <c r="N61" i="3"/>
  <c r="O61" i="3"/>
  <c r="P61" i="3"/>
  <c r="K62" i="3"/>
  <c r="L62" i="3"/>
  <c r="M62" i="3"/>
  <c r="N62" i="3"/>
  <c r="O62" i="3"/>
  <c r="P62" i="3"/>
  <c r="K63" i="3"/>
  <c r="L63" i="3"/>
  <c r="M63" i="3"/>
  <c r="N63" i="3"/>
  <c r="O63" i="3"/>
  <c r="P63" i="3"/>
  <c r="K64" i="3"/>
  <c r="L64" i="3"/>
  <c r="M64" i="3"/>
  <c r="N64" i="3"/>
  <c r="O64" i="3"/>
  <c r="P64" i="3"/>
  <c r="L29" i="3"/>
  <c r="M29" i="3"/>
  <c r="N29" i="3"/>
  <c r="O29" i="3"/>
  <c r="P29" i="3"/>
  <c r="K29" i="3"/>
  <c r="K55" i="5"/>
  <c r="L55" i="5"/>
  <c r="M55" i="5"/>
  <c r="N55" i="5"/>
  <c r="J55" i="5"/>
  <c r="K56" i="4"/>
  <c r="P51" i="5"/>
  <c r="K51" i="5"/>
  <c r="L51" i="5"/>
  <c r="M51" i="5"/>
  <c r="N51" i="5"/>
  <c r="J51" i="5"/>
  <c r="J35" i="5"/>
  <c r="K35" i="5"/>
  <c r="L35" i="5"/>
  <c r="M35" i="5"/>
  <c r="N35" i="5"/>
  <c r="J36" i="5"/>
  <c r="K36" i="5"/>
  <c r="L36" i="5"/>
  <c r="M36" i="5"/>
  <c r="N36" i="5"/>
  <c r="J37" i="5"/>
  <c r="K37" i="5"/>
  <c r="L37" i="5"/>
  <c r="M37" i="5"/>
  <c r="N37" i="5"/>
  <c r="J38" i="5"/>
  <c r="K38" i="5"/>
  <c r="L38" i="5"/>
  <c r="M38" i="5"/>
  <c r="N38" i="5"/>
  <c r="J39" i="5"/>
  <c r="K39" i="5"/>
  <c r="L39" i="5"/>
  <c r="M39" i="5"/>
  <c r="N39" i="5"/>
  <c r="J40" i="5"/>
  <c r="K40" i="5"/>
  <c r="L40" i="5"/>
  <c r="M40" i="5"/>
  <c r="N40" i="5"/>
  <c r="J41" i="5"/>
  <c r="K41" i="5"/>
  <c r="L41" i="5"/>
  <c r="M41" i="5"/>
  <c r="N41" i="5"/>
  <c r="J42" i="5"/>
  <c r="K42" i="5"/>
  <c r="L42" i="5"/>
  <c r="M42" i="5"/>
  <c r="N42" i="5"/>
  <c r="J43" i="5"/>
  <c r="K43" i="5"/>
  <c r="L43" i="5"/>
  <c r="M43" i="5"/>
  <c r="N43" i="5"/>
  <c r="J44" i="5"/>
  <c r="K44" i="5"/>
  <c r="L44" i="5"/>
  <c r="M44" i="5"/>
  <c r="N44" i="5"/>
  <c r="J45" i="5"/>
  <c r="K45" i="5"/>
  <c r="L45" i="5"/>
  <c r="M45" i="5"/>
  <c r="N45" i="5"/>
  <c r="J46" i="5"/>
  <c r="K46" i="5"/>
  <c r="L46" i="5"/>
  <c r="M46" i="5"/>
  <c r="N46" i="5"/>
  <c r="J47" i="5"/>
  <c r="K47" i="5"/>
  <c r="L47" i="5"/>
  <c r="M47" i="5"/>
  <c r="N47" i="5"/>
  <c r="J48" i="5"/>
  <c r="K48" i="5"/>
  <c r="L48" i="5"/>
  <c r="M48" i="5"/>
  <c r="N48" i="5"/>
  <c r="J49" i="5"/>
  <c r="K49" i="5"/>
  <c r="L49" i="5"/>
  <c r="M49" i="5"/>
  <c r="N49" i="5"/>
  <c r="K34" i="5"/>
  <c r="L34" i="5"/>
  <c r="M34" i="5"/>
  <c r="N34" i="5"/>
  <c r="J34" i="5"/>
  <c r="K68" i="6"/>
  <c r="L68" i="6"/>
  <c r="M68" i="6"/>
  <c r="N68" i="6"/>
  <c r="J68" i="6"/>
  <c r="P66" i="6"/>
  <c r="K66" i="6"/>
  <c r="L66" i="6"/>
  <c r="M66" i="6"/>
  <c r="N66" i="6"/>
  <c r="J66" i="6"/>
  <c r="J32" i="6"/>
  <c r="K32" i="6"/>
  <c r="L32" i="6"/>
  <c r="M32" i="6"/>
  <c r="N32" i="6"/>
  <c r="J33" i="6"/>
  <c r="K33" i="6"/>
  <c r="L33" i="6"/>
  <c r="M33" i="6"/>
  <c r="N33" i="6"/>
  <c r="J34" i="6"/>
  <c r="K34" i="6"/>
  <c r="L34" i="6"/>
  <c r="M34" i="6"/>
  <c r="N34" i="6"/>
  <c r="J35" i="6"/>
  <c r="K35" i="6"/>
  <c r="L35" i="6"/>
  <c r="M35" i="6"/>
  <c r="N35" i="6"/>
  <c r="J36" i="6"/>
  <c r="K36" i="6"/>
  <c r="L36" i="6"/>
  <c r="M36" i="6"/>
  <c r="N36" i="6"/>
  <c r="J37" i="6"/>
  <c r="K37" i="6"/>
  <c r="L37" i="6"/>
  <c r="M37" i="6"/>
  <c r="N37" i="6"/>
  <c r="J38" i="6"/>
  <c r="K38" i="6"/>
  <c r="L38" i="6"/>
  <c r="M38" i="6"/>
  <c r="N38" i="6"/>
  <c r="J39" i="6"/>
  <c r="K39" i="6"/>
  <c r="L39" i="6"/>
  <c r="M39" i="6"/>
  <c r="N39" i="6"/>
  <c r="J40" i="6"/>
  <c r="K40" i="6"/>
  <c r="L40" i="6"/>
  <c r="M40" i="6"/>
  <c r="N40" i="6"/>
  <c r="J41" i="6"/>
  <c r="K41" i="6"/>
  <c r="L41" i="6"/>
  <c r="M41" i="6"/>
  <c r="N41" i="6"/>
  <c r="J42" i="6"/>
  <c r="K42" i="6"/>
  <c r="L42" i="6"/>
  <c r="M42" i="6"/>
  <c r="N42" i="6"/>
  <c r="J43" i="6"/>
  <c r="K43" i="6"/>
  <c r="L43" i="6"/>
  <c r="M43" i="6"/>
  <c r="N43" i="6"/>
  <c r="J44" i="6"/>
  <c r="K44" i="6"/>
  <c r="L44" i="6"/>
  <c r="M44" i="6"/>
  <c r="N44" i="6"/>
  <c r="J45" i="6"/>
  <c r="K45" i="6"/>
  <c r="L45" i="6"/>
  <c r="M45" i="6"/>
  <c r="N45" i="6"/>
  <c r="J46" i="6"/>
  <c r="K46" i="6"/>
  <c r="L46" i="6"/>
  <c r="M46" i="6"/>
  <c r="N46" i="6"/>
  <c r="J47" i="6"/>
  <c r="K47" i="6"/>
  <c r="L47" i="6"/>
  <c r="M47" i="6"/>
  <c r="N47" i="6"/>
  <c r="J48" i="6"/>
  <c r="K48" i="6"/>
  <c r="L48" i="6"/>
  <c r="M48" i="6"/>
  <c r="N48" i="6"/>
  <c r="J49" i="6"/>
  <c r="K49" i="6"/>
  <c r="L49" i="6"/>
  <c r="M49" i="6"/>
  <c r="N49" i="6"/>
  <c r="J50" i="6"/>
  <c r="K50" i="6"/>
  <c r="L50" i="6"/>
  <c r="M50" i="6"/>
  <c r="N50" i="6"/>
  <c r="J51" i="6"/>
  <c r="K51" i="6"/>
  <c r="L51" i="6"/>
  <c r="M51" i="6"/>
  <c r="N51" i="6"/>
  <c r="J52" i="6"/>
  <c r="K52" i="6"/>
  <c r="L52" i="6"/>
  <c r="M52" i="6"/>
  <c r="N52" i="6"/>
  <c r="J53" i="6"/>
  <c r="K53" i="6"/>
  <c r="L53" i="6"/>
  <c r="M53" i="6"/>
  <c r="N53" i="6"/>
  <c r="J54" i="6"/>
  <c r="K54" i="6"/>
  <c r="L54" i="6"/>
  <c r="M54" i="6"/>
  <c r="N54" i="6"/>
  <c r="J55" i="6"/>
  <c r="K55" i="6"/>
  <c r="L55" i="6"/>
  <c r="M55" i="6"/>
  <c r="N55" i="6"/>
  <c r="J56" i="6"/>
  <c r="K56" i="6"/>
  <c r="L56" i="6"/>
  <c r="M56" i="6"/>
  <c r="N56" i="6"/>
  <c r="J57" i="6"/>
  <c r="K57" i="6"/>
  <c r="L57" i="6"/>
  <c r="M57" i="6"/>
  <c r="N57" i="6"/>
  <c r="J58" i="6"/>
  <c r="K58" i="6"/>
  <c r="L58" i="6"/>
  <c r="M58" i="6"/>
  <c r="N58" i="6"/>
  <c r="J59" i="6"/>
  <c r="K59" i="6"/>
  <c r="L59" i="6"/>
  <c r="M59" i="6"/>
  <c r="N59" i="6"/>
  <c r="J60" i="6"/>
  <c r="K60" i="6"/>
  <c r="L60" i="6"/>
  <c r="M60" i="6"/>
  <c r="N60" i="6"/>
  <c r="J61" i="6"/>
  <c r="K61" i="6"/>
  <c r="L61" i="6"/>
  <c r="M61" i="6"/>
  <c r="N61" i="6"/>
  <c r="J62" i="6"/>
  <c r="K62" i="6"/>
  <c r="L62" i="6"/>
  <c r="M62" i="6"/>
  <c r="N62" i="6"/>
  <c r="J63" i="6"/>
  <c r="K63" i="6"/>
  <c r="L63" i="6"/>
  <c r="M63" i="6"/>
  <c r="N63" i="6"/>
  <c r="J64" i="6"/>
  <c r="K64" i="6"/>
  <c r="L64" i="6"/>
  <c r="M64" i="6"/>
  <c r="N64" i="6"/>
  <c r="K31" i="6"/>
  <c r="L31" i="6"/>
  <c r="M31" i="6"/>
  <c r="N31" i="6"/>
  <c r="J31" i="6"/>
  <c r="M65" i="1"/>
  <c r="N65" i="1"/>
  <c r="O65" i="1"/>
  <c r="P65" i="1"/>
  <c r="Q65" i="1"/>
  <c r="R65" i="1"/>
  <c r="L65" i="1"/>
  <c r="M63" i="1"/>
  <c r="N63" i="1"/>
  <c r="O63" i="1"/>
  <c r="P63" i="1"/>
  <c r="Q63" i="1"/>
  <c r="R63" i="1"/>
  <c r="L63" i="1"/>
  <c r="T61" i="1"/>
  <c r="M61" i="1"/>
  <c r="N61" i="1"/>
  <c r="O61" i="1"/>
  <c r="P61" i="1"/>
  <c r="Q61" i="1"/>
  <c r="R61" i="1"/>
  <c r="L61" i="1"/>
  <c r="L30" i="1"/>
  <c r="M30" i="1"/>
  <c r="N30" i="1"/>
  <c r="O30" i="1"/>
  <c r="P30" i="1"/>
  <c r="Q30" i="1"/>
  <c r="R30" i="1"/>
  <c r="L31" i="1"/>
  <c r="M31" i="1"/>
  <c r="N31" i="1"/>
  <c r="O31" i="1"/>
  <c r="P31" i="1"/>
  <c r="Q31" i="1"/>
  <c r="R31" i="1"/>
  <c r="L32" i="1"/>
  <c r="M32" i="1"/>
  <c r="N32" i="1"/>
  <c r="O32" i="1"/>
  <c r="P32" i="1"/>
  <c r="Q32" i="1"/>
  <c r="R32" i="1"/>
  <c r="L33" i="1"/>
  <c r="M33" i="1"/>
  <c r="N33" i="1"/>
  <c r="O33" i="1"/>
  <c r="P33" i="1"/>
  <c r="Q33" i="1"/>
  <c r="R33" i="1"/>
  <c r="L34" i="1"/>
  <c r="M34" i="1"/>
  <c r="N34" i="1"/>
  <c r="O34" i="1"/>
  <c r="P34" i="1"/>
  <c r="Q34" i="1"/>
  <c r="R34" i="1"/>
  <c r="L35" i="1"/>
  <c r="M35" i="1"/>
  <c r="N35" i="1"/>
  <c r="O35" i="1"/>
  <c r="P35" i="1"/>
  <c r="Q35" i="1"/>
  <c r="R35" i="1"/>
  <c r="L36" i="1"/>
  <c r="M36" i="1"/>
  <c r="N36" i="1"/>
  <c r="O36" i="1"/>
  <c r="P36" i="1"/>
  <c r="Q36" i="1"/>
  <c r="R36" i="1"/>
  <c r="L37" i="1"/>
  <c r="M37" i="1"/>
  <c r="N37" i="1"/>
  <c r="O37" i="1"/>
  <c r="P37" i="1"/>
  <c r="Q37" i="1"/>
  <c r="R37" i="1"/>
  <c r="L38" i="1"/>
  <c r="M38" i="1"/>
  <c r="N38" i="1"/>
  <c r="O38" i="1"/>
  <c r="P38" i="1"/>
  <c r="Q38" i="1"/>
  <c r="R38" i="1"/>
  <c r="L39" i="1"/>
  <c r="M39" i="1"/>
  <c r="N39" i="1"/>
  <c r="O39" i="1"/>
  <c r="P39" i="1"/>
  <c r="Q39" i="1"/>
  <c r="R39" i="1"/>
  <c r="L40" i="1"/>
  <c r="M40" i="1"/>
  <c r="N40" i="1"/>
  <c r="O40" i="1"/>
  <c r="P40" i="1"/>
  <c r="Q40" i="1"/>
  <c r="R40" i="1"/>
  <c r="L41" i="1"/>
  <c r="M41" i="1"/>
  <c r="N41" i="1"/>
  <c r="O41" i="1"/>
  <c r="P41" i="1"/>
  <c r="Q41" i="1"/>
  <c r="R41" i="1"/>
  <c r="L42" i="1"/>
  <c r="M42" i="1"/>
  <c r="N42" i="1"/>
  <c r="O42" i="1"/>
  <c r="P42" i="1"/>
  <c r="Q42" i="1"/>
  <c r="R42" i="1"/>
  <c r="L43" i="1"/>
  <c r="M43" i="1"/>
  <c r="N43" i="1"/>
  <c r="O43" i="1"/>
  <c r="P43" i="1"/>
  <c r="Q43" i="1"/>
  <c r="R43" i="1"/>
  <c r="L44" i="1"/>
  <c r="M44" i="1"/>
  <c r="N44" i="1"/>
  <c r="O44" i="1"/>
  <c r="P44" i="1"/>
  <c r="Q44" i="1"/>
  <c r="R44" i="1"/>
  <c r="L45" i="1"/>
  <c r="M45" i="1"/>
  <c r="N45" i="1"/>
  <c r="O45" i="1"/>
  <c r="P45" i="1"/>
  <c r="Q45" i="1"/>
  <c r="R45" i="1"/>
  <c r="L46" i="1"/>
  <c r="M46" i="1"/>
  <c r="N46" i="1"/>
  <c r="O46" i="1"/>
  <c r="P46" i="1"/>
  <c r="Q46" i="1"/>
  <c r="R46" i="1"/>
  <c r="L47" i="1"/>
  <c r="M47" i="1"/>
  <c r="N47" i="1"/>
  <c r="O47" i="1"/>
  <c r="P47" i="1"/>
  <c r="Q47" i="1"/>
  <c r="R47" i="1"/>
  <c r="L48" i="1"/>
  <c r="M48" i="1"/>
  <c r="N48" i="1"/>
  <c r="O48" i="1"/>
  <c r="P48" i="1"/>
  <c r="Q48" i="1"/>
  <c r="R48" i="1"/>
  <c r="L49" i="1"/>
  <c r="M49" i="1"/>
  <c r="N49" i="1"/>
  <c r="O49" i="1"/>
  <c r="P49" i="1"/>
  <c r="Q49" i="1"/>
  <c r="R49" i="1"/>
  <c r="L50" i="1"/>
  <c r="M50" i="1"/>
  <c r="N50" i="1"/>
  <c r="O50" i="1"/>
  <c r="P50" i="1"/>
  <c r="Q50" i="1"/>
  <c r="R50" i="1"/>
  <c r="L51" i="1"/>
  <c r="M51" i="1"/>
  <c r="N51" i="1"/>
  <c r="O51" i="1"/>
  <c r="P51" i="1"/>
  <c r="Q51" i="1"/>
  <c r="R51" i="1"/>
  <c r="L52" i="1"/>
  <c r="M52" i="1"/>
  <c r="N52" i="1"/>
  <c r="O52" i="1"/>
  <c r="P52" i="1"/>
  <c r="Q52" i="1"/>
  <c r="R52" i="1"/>
  <c r="L53" i="1"/>
  <c r="M53" i="1"/>
  <c r="N53" i="1"/>
  <c r="O53" i="1"/>
  <c r="P53" i="1"/>
  <c r="Q53" i="1"/>
  <c r="R53" i="1"/>
  <c r="L54" i="1"/>
  <c r="M54" i="1"/>
  <c r="N54" i="1"/>
  <c r="O54" i="1"/>
  <c r="P54" i="1"/>
  <c r="Q54" i="1"/>
  <c r="R54" i="1"/>
  <c r="L55" i="1"/>
  <c r="M55" i="1"/>
  <c r="N55" i="1"/>
  <c r="O55" i="1"/>
  <c r="P55" i="1"/>
  <c r="Q55" i="1"/>
  <c r="R55" i="1"/>
  <c r="L56" i="1"/>
  <c r="M56" i="1"/>
  <c r="N56" i="1"/>
  <c r="O56" i="1"/>
  <c r="P56" i="1"/>
  <c r="Q56" i="1"/>
  <c r="R56" i="1"/>
  <c r="L57" i="1"/>
  <c r="M57" i="1"/>
  <c r="N57" i="1"/>
  <c r="O57" i="1"/>
  <c r="P57" i="1"/>
  <c r="Q57" i="1"/>
  <c r="R57" i="1"/>
  <c r="L58" i="1"/>
  <c r="M58" i="1"/>
  <c r="N58" i="1"/>
  <c r="O58" i="1"/>
  <c r="P58" i="1"/>
  <c r="Q58" i="1"/>
  <c r="R58" i="1"/>
  <c r="L59" i="1"/>
  <c r="M59" i="1"/>
  <c r="N59" i="1"/>
  <c r="O59" i="1"/>
  <c r="P59" i="1"/>
  <c r="Q59" i="1"/>
  <c r="R59" i="1"/>
  <c r="M29" i="1"/>
  <c r="N29" i="1"/>
  <c r="O29" i="1"/>
  <c r="P29" i="1"/>
  <c r="Q29" i="1"/>
  <c r="R29" i="1"/>
  <c r="L29" i="1"/>
  <c r="J38" i="2"/>
  <c r="K38" i="2"/>
  <c r="L38" i="2"/>
  <c r="M38" i="2"/>
  <c r="J39" i="2"/>
  <c r="K39" i="2"/>
  <c r="L39" i="2"/>
  <c r="M39" i="2"/>
  <c r="J40" i="2"/>
  <c r="K40" i="2"/>
  <c r="L40" i="2"/>
  <c r="M40" i="2"/>
  <c r="J41" i="2"/>
  <c r="K41" i="2"/>
  <c r="L41" i="2"/>
  <c r="M41" i="2"/>
  <c r="J42" i="2"/>
  <c r="K42" i="2"/>
  <c r="L42" i="2"/>
  <c r="M42" i="2"/>
  <c r="J43" i="2"/>
  <c r="K43" i="2"/>
  <c r="L43" i="2"/>
  <c r="M43" i="2"/>
  <c r="J44" i="2"/>
  <c r="K44" i="2"/>
  <c r="L44" i="2"/>
  <c r="M44" i="2"/>
  <c r="J45" i="2"/>
  <c r="K45" i="2"/>
  <c r="L45" i="2"/>
  <c r="M45" i="2"/>
  <c r="J46" i="2"/>
  <c r="K46" i="2"/>
  <c r="L46" i="2"/>
  <c r="M46" i="2"/>
  <c r="J47" i="2"/>
  <c r="K47" i="2"/>
  <c r="L47" i="2"/>
  <c r="M47" i="2"/>
  <c r="J48" i="2"/>
  <c r="K48" i="2"/>
  <c r="L48" i="2"/>
  <c r="M48" i="2"/>
  <c r="J49" i="2"/>
  <c r="K49" i="2"/>
  <c r="L49" i="2"/>
  <c r="M49" i="2"/>
  <c r="J50" i="2"/>
  <c r="K50" i="2"/>
  <c r="L50" i="2"/>
  <c r="M50" i="2"/>
  <c r="J51" i="2"/>
  <c r="K51" i="2"/>
  <c r="L51" i="2"/>
  <c r="M51" i="2"/>
  <c r="J52" i="2"/>
  <c r="K52" i="2"/>
  <c r="L52" i="2"/>
  <c r="M52" i="2"/>
  <c r="J53" i="2"/>
  <c r="K53" i="2"/>
  <c r="L53" i="2"/>
  <c r="M53" i="2"/>
  <c r="J54" i="2"/>
  <c r="K54" i="2"/>
  <c r="L54" i="2"/>
  <c r="M54" i="2"/>
  <c r="J55" i="2"/>
  <c r="K55" i="2"/>
  <c r="L55" i="2"/>
  <c r="M55" i="2"/>
  <c r="J56" i="2"/>
  <c r="K56" i="2"/>
  <c r="L56" i="2"/>
  <c r="M56" i="2"/>
  <c r="J57" i="2"/>
  <c r="K57" i="2"/>
  <c r="L57" i="2"/>
  <c r="M57" i="2"/>
  <c r="J58" i="2"/>
  <c r="K58" i="2"/>
  <c r="L58" i="2"/>
  <c r="M58" i="2"/>
  <c r="J59" i="2"/>
  <c r="K59" i="2"/>
  <c r="L59" i="2"/>
  <c r="M59" i="2"/>
  <c r="J60" i="2"/>
  <c r="K60" i="2"/>
  <c r="L60" i="2"/>
  <c r="M60" i="2"/>
  <c r="J61" i="2"/>
  <c r="K61" i="2"/>
  <c r="L61" i="2"/>
  <c r="M61" i="2"/>
  <c r="J62" i="2"/>
  <c r="K62" i="2"/>
  <c r="L62" i="2"/>
  <c r="M62" i="2"/>
  <c r="J63" i="2"/>
  <c r="K63" i="2"/>
  <c r="L63" i="2"/>
  <c r="M63" i="2"/>
  <c r="J64" i="2"/>
  <c r="K64" i="2"/>
  <c r="L64" i="2"/>
  <c r="M64" i="2"/>
  <c r="J65" i="2"/>
  <c r="K65" i="2"/>
  <c r="L65" i="2"/>
  <c r="M65" i="2"/>
  <c r="J66" i="2"/>
  <c r="K66" i="2"/>
  <c r="L66" i="2"/>
  <c r="M66" i="2"/>
  <c r="J67" i="2"/>
  <c r="K67" i="2"/>
  <c r="L67" i="2"/>
  <c r="M67" i="2"/>
  <c r="J68" i="2"/>
  <c r="K68" i="2"/>
  <c r="L68" i="2"/>
  <c r="M68" i="2"/>
  <c r="J69" i="2"/>
  <c r="K69" i="2"/>
  <c r="L69" i="2"/>
  <c r="M69" i="2"/>
  <c r="J70" i="2"/>
  <c r="K70" i="2"/>
  <c r="L70" i="2"/>
  <c r="M70" i="2"/>
  <c r="J71" i="2"/>
  <c r="K71" i="2"/>
  <c r="L71" i="2"/>
  <c r="M71" i="2"/>
  <c r="J72" i="2"/>
  <c r="K72" i="2"/>
  <c r="L72" i="2"/>
  <c r="M72" i="2"/>
  <c r="J73" i="2"/>
  <c r="K73" i="2"/>
  <c r="L73" i="2"/>
  <c r="M73" i="2"/>
  <c r="J74" i="2"/>
  <c r="K74" i="2"/>
  <c r="L74" i="2"/>
  <c r="M74" i="2"/>
  <c r="J75" i="2"/>
  <c r="K75" i="2"/>
  <c r="L75" i="2"/>
  <c r="M75" i="2"/>
  <c r="J76" i="2"/>
  <c r="K76" i="2"/>
  <c r="L76" i="2"/>
  <c r="M76" i="2"/>
  <c r="J77" i="2"/>
  <c r="K77" i="2"/>
  <c r="L77" i="2"/>
  <c r="M77" i="2"/>
  <c r="J78" i="2"/>
  <c r="K78" i="2"/>
  <c r="L78" i="2"/>
  <c r="M78" i="2"/>
  <c r="J79" i="2"/>
  <c r="K79" i="2"/>
  <c r="L79" i="2"/>
  <c r="M79" i="2"/>
  <c r="J80" i="2"/>
  <c r="K80" i="2"/>
  <c r="L80" i="2"/>
  <c r="M80" i="2"/>
  <c r="J81" i="2"/>
  <c r="K81" i="2"/>
  <c r="L81" i="2"/>
  <c r="M81" i="2"/>
  <c r="J82" i="2"/>
  <c r="K82" i="2"/>
  <c r="L82" i="2"/>
  <c r="M82" i="2"/>
  <c r="J83" i="2"/>
  <c r="K83" i="2"/>
  <c r="L83" i="2"/>
  <c r="M83" i="2"/>
  <c r="J84" i="2"/>
  <c r="K84" i="2"/>
  <c r="L84" i="2"/>
  <c r="M84" i="2"/>
  <c r="J85" i="2"/>
  <c r="K85" i="2"/>
  <c r="L85" i="2"/>
  <c r="M85" i="2"/>
  <c r="J86" i="2"/>
  <c r="K86" i="2"/>
  <c r="L86" i="2"/>
  <c r="M86" i="2"/>
  <c r="J87" i="2"/>
  <c r="K87" i="2"/>
  <c r="L87" i="2"/>
  <c r="M87" i="2"/>
  <c r="J88" i="2"/>
  <c r="K88" i="2"/>
  <c r="L88" i="2"/>
  <c r="M88" i="2"/>
  <c r="J89" i="2"/>
  <c r="K89" i="2"/>
  <c r="L89" i="2"/>
  <c r="M89" i="2"/>
  <c r="J90" i="2"/>
  <c r="K90" i="2"/>
  <c r="L90" i="2"/>
  <c r="M90" i="2"/>
  <c r="J91" i="2"/>
  <c r="K91" i="2"/>
  <c r="L91" i="2"/>
  <c r="M91" i="2"/>
  <c r="J92" i="2"/>
  <c r="K92" i="2"/>
  <c r="L92" i="2"/>
  <c r="M92" i="2"/>
  <c r="K37" i="2"/>
  <c r="K94" i="2" s="1"/>
  <c r="L37" i="2"/>
  <c r="L94" i="2" s="1"/>
  <c r="M37" i="2"/>
  <c r="M94" i="2" s="1"/>
  <c r="J37" i="2"/>
  <c r="J94" i="2" s="1"/>
  <c r="J56" i="4"/>
  <c r="I56" i="4"/>
  <c r="J54" i="4"/>
  <c r="L54" i="4"/>
  <c r="M54" i="4"/>
  <c r="I54" i="4"/>
  <c r="O52" i="4"/>
  <c r="J52" i="4"/>
  <c r="K52" i="4"/>
  <c r="L52" i="4"/>
  <c r="M52" i="4"/>
  <c r="I52" i="4"/>
  <c r="I30" i="4"/>
  <c r="J30" i="4"/>
  <c r="K30" i="4"/>
  <c r="L30" i="4"/>
  <c r="M30" i="4"/>
  <c r="I31" i="4"/>
  <c r="J31" i="4"/>
  <c r="K31" i="4"/>
  <c r="L31" i="4"/>
  <c r="M31" i="4"/>
  <c r="I32" i="4"/>
  <c r="J32" i="4"/>
  <c r="K32" i="4"/>
  <c r="L32" i="4"/>
  <c r="M32" i="4"/>
  <c r="I33" i="4"/>
  <c r="J33" i="4"/>
  <c r="K33" i="4"/>
  <c r="L33" i="4"/>
  <c r="M33" i="4"/>
  <c r="I34" i="4"/>
  <c r="J34" i="4"/>
  <c r="K34" i="4"/>
  <c r="L34" i="4"/>
  <c r="M34" i="4"/>
  <c r="I35" i="4"/>
  <c r="J35" i="4"/>
  <c r="K35" i="4"/>
  <c r="L35" i="4"/>
  <c r="M35" i="4"/>
  <c r="I36" i="4"/>
  <c r="J36" i="4"/>
  <c r="K36" i="4"/>
  <c r="L36" i="4"/>
  <c r="M36" i="4"/>
  <c r="I37" i="4"/>
  <c r="J37" i="4"/>
  <c r="K37" i="4"/>
  <c r="L37" i="4"/>
  <c r="M37" i="4"/>
  <c r="I38" i="4"/>
  <c r="J38" i="4"/>
  <c r="K38" i="4"/>
  <c r="L38" i="4"/>
  <c r="M38" i="4"/>
  <c r="I39" i="4"/>
  <c r="J39" i="4"/>
  <c r="K39" i="4"/>
  <c r="L39" i="4"/>
  <c r="M39" i="4"/>
  <c r="I40" i="4"/>
  <c r="J40" i="4"/>
  <c r="K40" i="4"/>
  <c r="L40" i="4"/>
  <c r="M40" i="4"/>
  <c r="I41" i="4"/>
  <c r="J41" i="4"/>
  <c r="K41" i="4"/>
  <c r="L41" i="4"/>
  <c r="M41" i="4"/>
  <c r="I42" i="4"/>
  <c r="J42" i="4"/>
  <c r="K42" i="4"/>
  <c r="L42" i="4"/>
  <c r="M42" i="4"/>
  <c r="I43" i="4"/>
  <c r="J43" i="4"/>
  <c r="K43" i="4"/>
  <c r="L43" i="4"/>
  <c r="M43" i="4"/>
  <c r="I44" i="4"/>
  <c r="J44" i="4"/>
  <c r="K44" i="4"/>
  <c r="L44" i="4"/>
  <c r="M44" i="4"/>
  <c r="I45" i="4"/>
  <c r="J45" i="4"/>
  <c r="K45" i="4"/>
  <c r="L45" i="4"/>
  <c r="M45" i="4"/>
  <c r="I46" i="4"/>
  <c r="J46" i="4"/>
  <c r="K46" i="4"/>
  <c r="L46" i="4"/>
  <c r="M46" i="4"/>
  <c r="I47" i="4"/>
  <c r="J47" i="4"/>
  <c r="K47" i="4"/>
  <c r="L47" i="4"/>
  <c r="M47" i="4"/>
  <c r="I48" i="4"/>
  <c r="J48" i="4"/>
  <c r="K48" i="4"/>
  <c r="L48" i="4"/>
  <c r="M48" i="4"/>
  <c r="I49" i="4"/>
  <c r="J49" i="4"/>
  <c r="K49" i="4"/>
  <c r="L49" i="4"/>
  <c r="M49" i="4"/>
  <c r="I50" i="4"/>
  <c r="J50" i="4"/>
  <c r="K50" i="4"/>
  <c r="L50" i="4"/>
  <c r="M50" i="4"/>
  <c r="J29" i="4"/>
  <c r="K29" i="4"/>
  <c r="L29" i="4"/>
  <c r="M29" i="4"/>
  <c r="I29" i="4"/>
  <c r="Q8" i="4"/>
  <c r="P8" i="4"/>
  <c r="P13" i="4" s="1"/>
  <c r="Q12" i="3"/>
  <c r="P12" i="3"/>
  <c r="Q11" i="3"/>
  <c r="P11" i="3"/>
  <c r="Q10" i="3"/>
  <c r="P10" i="3"/>
  <c r="Q9" i="3"/>
  <c r="P9" i="3"/>
  <c r="Q8" i="3"/>
  <c r="P8" i="3"/>
  <c r="P13" i="3" s="1"/>
  <c r="Q12" i="6"/>
  <c r="P12" i="6"/>
  <c r="Q11" i="6"/>
  <c r="P11" i="6"/>
  <c r="Q10" i="6"/>
  <c r="P10" i="6"/>
  <c r="Q9" i="6"/>
  <c r="P9" i="6"/>
  <c r="Q8" i="6"/>
  <c r="P8" i="6"/>
  <c r="Q12" i="5"/>
  <c r="P12" i="5"/>
  <c r="Q11" i="5"/>
  <c r="P11" i="5"/>
  <c r="Q10" i="5"/>
  <c r="P10" i="5"/>
  <c r="Q9" i="5"/>
  <c r="P9" i="5"/>
  <c r="Q8" i="5"/>
  <c r="P8" i="5"/>
  <c r="P13" i="5" s="1"/>
  <c r="Q12" i="4"/>
  <c r="P12" i="4"/>
  <c r="Q11" i="4"/>
  <c r="P11" i="4"/>
  <c r="Q10" i="4"/>
  <c r="P10" i="4"/>
  <c r="Q9" i="4"/>
  <c r="P9" i="4"/>
  <c r="Q12" i="2"/>
  <c r="P12" i="2"/>
  <c r="Q11" i="2"/>
  <c r="P11" i="2"/>
  <c r="Q10" i="2"/>
  <c r="P10" i="2"/>
  <c r="Q9" i="2"/>
  <c r="P9" i="2"/>
  <c r="Q8" i="2"/>
  <c r="P8" i="2"/>
  <c r="P8" i="1"/>
  <c r="Q8" i="1"/>
  <c r="P9" i="1"/>
  <c r="Q9" i="1"/>
  <c r="P10" i="1"/>
  <c r="Q10" i="1"/>
  <c r="P11" i="1"/>
  <c r="Q11" i="1"/>
  <c r="P12" i="1"/>
  <c r="R12" i="1" s="1"/>
  <c r="Q12" i="1"/>
  <c r="P13" i="1"/>
  <c r="R13" i="1" s="1"/>
  <c r="Q13" i="1"/>
  <c r="P15" i="1"/>
  <c r="R8" i="1" s="1"/>
  <c r="K98" i="2" l="1"/>
  <c r="J98" i="2"/>
  <c r="O94" i="2"/>
  <c r="M98" i="2" s="1"/>
  <c r="P13" i="2"/>
  <c r="P13" i="6"/>
  <c r="Q13" i="3"/>
  <c r="P15" i="3" s="1"/>
  <c r="Q13" i="6"/>
  <c r="Q13" i="5"/>
  <c r="Q13" i="4"/>
  <c r="Q13" i="2"/>
  <c r="S13" i="1"/>
  <c r="S12" i="1"/>
  <c r="S11" i="1"/>
  <c r="S10" i="1"/>
  <c r="S9" i="1"/>
  <c r="S8" i="1"/>
  <c r="R11" i="1"/>
  <c r="R10" i="1"/>
  <c r="R9" i="1"/>
  <c r="R13" i="2" l="1"/>
  <c r="L98" i="2"/>
  <c r="P15" i="2"/>
  <c r="S13" i="2"/>
  <c r="R11" i="3"/>
  <c r="R9" i="3"/>
  <c r="S11" i="3"/>
  <c r="S12" i="3"/>
  <c r="R13" i="3"/>
  <c r="R8" i="3"/>
  <c r="S10" i="3"/>
  <c r="R12" i="3"/>
  <c r="S9" i="3"/>
  <c r="S13" i="3"/>
  <c r="S8" i="3"/>
  <c r="R10" i="3"/>
  <c r="P15" i="6"/>
  <c r="P15" i="5"/>
  <c r="P15" i="4"/>
  <c r="S11" i="2" l="1"/>
  <c r="R11" i="2"/>
  <c r="R9" i="2"/>
  <c r="R12" i="2"/>
  <c r="S9" i="2"/>
  <c r="R8" i="2"/>
  <c r="S8" i="2"/>
  <c r="R10" i="2"/>
  <c r="S10" i="2"/>
  <c r="S12" i="2"/>
  <c r="R12" i="6"/>
  <c r="R11" i="6"/>
  <c r="R10" i="6"/>
  <c r="R9" i="6"/>
  <c r="S11" i="6"/>
  <c r="S8" i="6"/>
  <c r="R8" i="6"/>
  <c r="S9" i="6"/>
  <c r="S10" i="6"/>
  <c r="S12" i="6"/>
  <c r="R13" i="6"/>
  <c r="S13" i="6"/>
  <c r="R12" i="5"/>
  <c r="R11" i="5"/>
  <c r="R10" i="5"/>
  <c r="S10" i="5"/>
  <c r="S11" i="5"/>
  <c r="R9" i="5"/>
  <c r="S12" i="5"/>
  <c r="S9" i="5"/>
  <c r="R8" i="5"/>
  <c r="R13" i="5"/>
  <c r="S8" i="5"/>
  <c r="S13" i="5"/>
  <c r="S9" i="4"/>
  <c r="S8" i="4"/>
  <c r="R8" i="4"/>
  <c r="S10" i="4"/>
  <c r="R10" i="4"/>
  <c r="R11" i="4"/>
  <c r="R13" i="4"/>
  <c r="S11" i="4"/>
  <c r="R9" i="4"/>
  <c r="S12" i="4"/>
  <c r="R12" i="4"/>
  <c r="S13" i="4"/>
</calcChain>
</file>

<file path=xl/sharedStrings.xml><?xml version="1.0" encoding="utf-8"?>
<sst xmlns="http://purl.oclc.org/ooxml/spreadsheetml/main" count="763" uniqueCount="295">
  <si>
    <t>Five Year Age Groups and Sex - Custom Region - China</t>
  </si>
  <si>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</si>
  <si>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</si>
  <si>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</si>
  <si>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</si>
  <si>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</si>
  <si>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</si>
  <si>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</si>
  <si>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</si>
  <si>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</si>
  <si>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</si>
  <si>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</si>
  <si>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</si>
  <si>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</si>
  <si>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</si>
  <si>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</si>
  <si>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</si>
  <si>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</si>
  <si>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</si>
  <si>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</si>
  <si>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</si>
  <si>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</si>
  <si>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</si>
  <si>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</si>
  <si>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</si>
  <si>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</si>
  <si>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</si>
  <si>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</si>
  <si>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</si>
  <si>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</si>
  <si>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18-24</t>
  </si>
  <si>
    <t>25-34</t>
  </si>
  <si>
    <t>35-44</t>
  </si>
  <si>
    <t>45-54</t>
  </si>
  <si>
    <t>Male</t>
  </si>
  <si>
    <t>Female</t>
  </si>
  <si>
    <t>Crude Counts</t>
  </si>
  <si>
    <t>total pop</t>
  </si>
  <si>
    <t>Five Year Age Groups and Sex - Custom Region - United States</t>
  </si>
  <si>
    <t>Five Year Age Groups and Sex - Custom Region - India</t>
  </si>
  <si>
    <t>Five Year Age Groups and Sex - Custom Region - Taiwan</t>
  </si>
  <si>
    <t>Five Year Age Groups and Sex - Custom Region - Malaysia</t>
  </si>
  <si>
    <t>Five Year Age Groups and Sex - Custom Region - Indonesia</t>
  </si>
  <si>
    <t>sum</t>
  </si>
  <si>
    <t>55+</t>
  </si>
  <si>
    <t>Guangdong</t>
  </si>
  <si>
    <t>Shandong</t>
  </si>
  <si>
    <t>Henan</t>
  </si>
  <si>
    <t>Jiangsu</t>
  </si>
  <si>
    <t>Sichuan</t>
  </si>
  <si>
    <t>Hebei</t>
  </si>
  <si>
    <t>Hunan</t>
  </si>
  <si>
    <t>Zhejiang</t>
  </si>
  <si>
    <t>Anhui</t>
  </si>
  <si>
    <t>Hubei</t>
  </si>
  <si>
    <t>Guangxi</t>
  </si>
  <si>
    <t>Yunnan</t>
  </si>
  <si>
    <t>Jiangxi</t>
  </si>
  <si>
    <t>Liaoning</t>
  </si>
  <si>
    <t>Fujian</t>
  </si>
  <si>
    <t>Shaanxi</t>
  </si>
  <si>
    <t>Guizhou</t>
  </si>
  <si>
    <t>Shanxi</t>
  </si>
  <si>
    <t>Chongqing</t>
  </si>
  <si>
    <t>Heilongjiang</t>
  </si>
  <si>
    <t>Xinjiang</t>
  </si>
  <si>
    <t>Gansu</t>
  </si>
  <si>
    <t>Shanghai</t>
  </si>
  <si>
    <t>Jilin</t>
  </si>
  <si>
    <t>Inner Mongolia</t>
  </si>
  <si>
    <t>Beijing</t>
  </si>
  <si>
    <t>Tianjin</t>
  </si>
  <si>
    <t>Hainan</t>
  </si>
  <si>
    <t>Ningxia</t>
  </si>
  <si>
    <t>Qinghai</t>
  </si>
  <si>
    <t>Tibet</t>
  </si>
  <si>
    <t>https://www.statista.com/statistics/279013/population-in-china-by-region/ </t>
  </si>
  <si>
    <t>State Name</t>
  </si>
  <si>
    <t>Estimated population in 2021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</si>
  <si>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</si>
  <si>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</si>
  <si>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</si>
  <si>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</si>
  <si>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</si>
  <si>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</si>
  <si>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</si>
  <si>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</si>
  <si>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</si>
  <si>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</si>
  <si>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</si>
  <si>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</si>
  <si>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</si>
  <si>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</si>
  <si>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</si>
  <si>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</si>
  <si>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</si>
  <si>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</si>
  <si>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</si>
  <si>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</si>
  <si>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</si>
  <si>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</si>
  <si>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</si>
  <si>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</si>
  <si>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</si>
  <si>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</si>
  <si>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</si>
  <si>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</si>
  <si>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</si>
  <si>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</si>
  <si>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</si>
  <si>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</si>
  <si>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</si>
  <si>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</si>
  <si>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</si>
  <si>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</si>
  <si>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https://www.indiacensus.net/index.php</t>
  </si>
  <si>
    <t>Selangor</t>
  </si>
  <si>
    <t>Sabah</t>
  </si>
  <si>
    <t>Johor</t>
  </si>
  <si>
    <t>Sarawak</t>
  </si>
  <si>
    <t>Perak</t>
  </si>
  <si>
    <t>Kedah</t>
  </si>
  <si>
    <t>Kelantan</t>
  </si>
  <si>
    <t>Pulau Pinang</t>
  </si>
  <si>
    <t>WP Kuala Lumpur</t>
  </si>
  <si>
    <t>Pahang</t>
  </si>
  <si>
    <t>Terengganu</t>
  </si>
  <si>
    <t>Negeri Sembilan</t>
  </si>
  <si>
    <t>Melaka</t>
  </si>
  <si>
    <t>Perlis</t>
  </si>
  <si>
    <t>Putrajaya</t>
  </si>
  <si>
    <t>Labuan</t>
  </si>
  <si>
    <t>https://www.statista.com/statistics/1040670/malaysia-population-distribution-by-state/</t>
  </si>
  <si>
    <t>https://www.census.gov/data-tools/demo/idb/informationGateway.php</t>
  </si>
  <si>
    <t>Adult population</t>
  </si>
  <si>
    <t>5-9</t>
  </si>
  <si>
    <t>10-14</t>
  </si>
  <si>
    <t>Percent of adult population</t>
  </si>
  <si>
    <t>Jakarta</t>
  </si>
  <si>
    <t>Aceh</t>
  </si>
  <si>
    <t>Bali</t>
  </si>
  <si>
    <t>Banten</t>
  </si>
  <si>
    <t>Bengkulu</t>
  </si>
  <si>
    <t>Gorontalo</t>
  </si>
  <si>
    <t>Jambi</t>
  </si>
  <si>
    <t>Jawa Barat [West Java]</t>
  </si>
  <si>
    <t>Jawa Tengah [Central Java]</t>
  </si>
  <si>
    <t>Jawa Timur [East Java]</t>
  </si>
  <si>
    <t>Kalimantan Barat [West Borneo]</t>
  </si>
  <si>
    <t>Kalimantan Selatan [South Borneo]</t>
  </si>
  <si>
    <t>Kalimantan Tengah [Central Borneo]</t>
  </si>
  <si>
    <t>Kalimantan Timur [East Borneo]</t>
  </si>
  <si>
    <t>Kalimantan Utara [North Borneo]</t>
  </si>
  <si>
    <t>Kepulauan Bangka Belitung [Bangka Belitung Islands]</t>
  </si>
  <si>
    <t>Kepulauan Riau [Riau Islands]</t>
  </si>
  <si>
    <t>Riau</t>
  </si>
  <si>
    <t>Lampung</t>
  </si>
  <si>
    <t>Maluku [Moluccas]</t>
  </si>
  <si>
    <t>Maluku Utara [Northern Moluccas]</t>
  </si>
  <si>
    <t>Nusa Tenggara Barat [Western Lesser Sunda Islands]</t>
  </si>
  <si>
    <t>Nusa Tenggara Timur [Eastern Lesser Sunda Islands]</t>
  </si>
  <si>
    <t>Papua (Irian Jaya)</t>
  </si>
  <si>
    <t>Papua Barat (Irian Jaya Barat) [West Papua]</t>
  </si>
  <si>
    <t>Sulawesi Barat (Sulbar) [West Sulawesi]</t>
  </si>
  <si>
    <t>Sulawesi Selatan [South Sulawesi]</t>
  </si>
  <si>
    <t>Sulawesi Tengah [Central Sulawesi]</t>
  </si>
  <si>
    <t>Sulawesi Tenggara [Southeast Sulawesi]</t>
  </si>
  <si>
    <t>Sulawesi Utara [North Sulawesi]</t>
  </si>
  <si>
    <t>Sumatera Barat [West Sumatra]</t>
  </si>
  <si>
    <t>Sumatera Selatan [South Sumatra]</t>
  </si>
  <si>
    <t>Sumatera Utara [North Sumatra]</t>
  </si>
  <si>
    <t>Yogyakarta</t>
  </si>
  <si>
    <t>https://www.citypopulation.de/Indonesia-MU.html</t>
  </si>
  <si>
    <t>Code in weight file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</si>
  <si>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</si>
  <si>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</si>
  <si>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</si>
  <si>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</si>
  <si>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</si>
  <si>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</si>
  <si>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</si>
  <si>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</si>
  <si>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</si>
  <si>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</si>
  <si>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</si>
  <si>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</si>
  <si>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</si>
  <si>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</si>
  <si>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</si>
  <si>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</si>
  <si>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</si>
  <si>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</si>
  <si>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</si>
  <si>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</si>
  <si>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</si>
  <si>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</si>
  <si>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https://gis.ris.gov.tw/dashboard.html?key=B01</t>
  </si>
  <si>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</si>
  <si>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</si>
  <si>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</si>
  <si>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</si>
  <si>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</si>
  <si>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</si>
  <si>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</si>
  <si>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</si>
  <si>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</si>
  <si>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</si>
  <si>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</si>
  <si>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</si>
  <si>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</si>
  <si>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</si>
  <si>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</si>
  <si>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</si>
  <si>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</si>
  <si>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Maryland</t>
  </si>
  <si>
    <t> Missouri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</si>
  <si>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</si>
  <si>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</si>
  <si>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</si>
  <si>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</si>
  <si>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</si>
  <si>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</si>
  <si>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</si>
  <si>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</si>
  <si>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</si>
  <si>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</si>
  <si>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Puerto Rico</t>
  </si>
  <si>
    <t> Utah</t>
  </si>
  <si>
    <t> Iowa</t>
  </si>
  <si>
    <t> Nevada</t>
  </si>
  <si>
    <t> Arkansas</t>
  </si>
  <si>
    <t> Mississippi</t>
  </si>
  <si>
    <t> Kansas</t>
  </si>
  <si>
    <t> New Mexico</t>
  </si>
  <si>
    <t> Nebraska</t>
  </si>
  <si>
    <t> Idaho</t>
  </si>
  <si>
    <t> West Virginia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</si>
  <si>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</si>
  <si>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</si>
  <si>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</si>
  <si>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</si>
  <si>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</si>
  <si>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</si>
  <si>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</si>
  <si>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North Dakota</t>
  </si>
  <si>
    <t> Alaska</t>
  </si>
  <si>
    <t> District of Columbia</t>
  </si>
  <si>
    <t> Vermont</t>
  </si>
  <si>
    <t> Wyoming</t>
  </si>
  <si>
    <t> Guam</t>
  </si>
  <si>
    <t> U.S. Virgin Islands</t>
  </si>
  <si>
    <t> Northern Mariana Islands</t>
  </si>
  <si>
    <t> American Samoa</t>
  </si>
  <si>
    <t>https://www2.census.gov/programs-surveys/decennial/2020/data/apportionment/population-change-data-table.pdf</t>
  </si>
  <si>
    <t>Northern</t>
  </si>
  <si>
    <t>Central</t>
  </si>
  <si>
    <t>Southern</t>
  </si>
  <si>
    <t>Eastern</t>
  </si>
  <si>
    <t>Outer</t>
  </si>
  <si>
    <t>weight code</t>
  </si>
  <si>
    <t>West</t>
  </si>
  <si>
    <t>Midwest</t>
  </si>
  <si>
    <t>South</t>
  </si>
  <si>
    <t>Northeast</t>
  </si>
  <si>
    <t>SW</t>
  </si>
  <si>
    <t>NW</t>
  </si>
  <si>
    <t>S</t>
  </si>
  <si>
    <t>NE</t>
  </si>
  <si>
    <t>E Coast</t>
  </si>
  <si>
    <t>Borneo</t>
  </si>
  <si>
    <t>Sumatra</t>
  </si>
  <si>
    <t>Java</t>
  </si>
  <si>
    <t>Kalimantan</t>
  </si>
  <si>
    <t>Sulawesi</t>
  </si>
  <si>
    <t>propotion</t>
  </si>
  <si>
    <t>proportion</t>
  </si>
  <si>
    <t>Southern / Eastern / Outer</t>
  </si>
  <si>
    <t>Western</t>
  </si>
  <si>
    <t>Northeastern</t>
  </si>
  <si>
    <t>Non-Hispanic American Indian and Alaskan Native alone</t>
  </si>
  <si>
    <t>Percent</t>
  </si>
  <si>
    <t>Non-Hispanic Asian alone</t>
  </si>
  <si>
    <t>Non-Hispanic Black alone</t>
  </si>
  <si>
    <t>Hispanic or Latino</t>
  </si>
  <si>
    <t>Non-Hispanic Native Hawaiian and Other Pacific Islander alone</t>
  </si>
  <si>
    <t>&lt;.5%</t>
  </si>
  <si>
    <t>Non-Hispanic White alone</t>
  </si>
  <si>
    <t>Non-Hispanic Two or More Race Groups</t>
  </si>
  <si>
    <t>Total Ages 18 and Over</t>
  </si>
  <si>
    <t>https://datacenter.kidscount.org/data/tables/6539-adult-population-by-race#detailed/1/any/false/1729/68,69,67,12,70,66,71,2800/13518</t>
  </si>
  <si>
    <t>NH Asian</t>
  </si>
  <si>
    <t>NH Black</t>
  </si>
  <si>
    <t>Hispanic</t>
  </si>
  <si>
    <t>NH White</t>
  </si>
  <si>
    <t>Other (or missing)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</si>
</sst>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77777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0" xfId="0" applyAlignment="1">
      <alignment horizontal="center"/>
    </xf>
    <xf numFmtId="3" fontId="0" fillId="0" borderId="0" xfId="0" applyNumberFormat="1"/>
    <xf numFmtId="16" fontId="0" fillId="0" borderId="0" xfId="0" quotePrefix="1" applyNumberFormat="1"/>
    <xf numFmtId="0" fontId="18" fillId="0" borderId="0" xfId="0" applyFont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tatista.com/statistics/279013/population-in-china-by-region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112"/>
  <sheetViews>
    <sheetView topLeftCell="A55" zoomScale="50" zoomScaleNormal="50" workbookViewId="0">
      <selection activeCell="F115" sqref="F115"/>
    </sheetView>
  </sheetViews>
  <sheetFormatPr defaultColWidth="11" defaultRowHeight="15.75" x14ac:dyDescent="0.25"/>
  <cols>
    <col min="1" max="1" width="16.25" customWidth="1"/>
    <col min="2" max="2" width="12.875" bestFit="1" customWidth="1"/>
  </cols>
  <sheetData>
    <row r="1" spans="1:22" x14ac:dyDescent="0.25">
      <c r="A1" t="s">
        <v>133</v>
      </c>
    </row>
    <row r="2" spans="1:22" x14ac:dyDescent="0.25">
      <c r="A2" t="s">
        <v>38</v>
      </c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2</v>
      </c>
      <c r="L3" t="s">
        <v>4</v>
      </c>
      <c r="M3" t="s">
        <v>5</v>
      </c>
    </row>
    <row r="4" spans="1:22" x14ac:dyDescent="0.25">
      <c r="A4">
        <v>2020</v>
      </c>
      <c r="B4" t="s">
        <v>10</v>
      </c>
      <c r="C4">
        <v>332639102</v>
      </c>
      <c r="D4">
        <v>163904476</v>
      </c>
      <c r="E4">
        <v>168734626</v>
      </c>
      <c r="F4">
        <v>100</v>
      </c>
      <c r="G4">
        <v>100</v>
      </c>
      <c r="H4">
        <v>100</v>
      </c>
      <c r="I4">
        <v>97.1</v>
      </c>
      <c r="K4" t="s">
        <v>10</v>
      </c>
      <c r="L4">
        <v>163904476</v>
      </c>
      <c r="M4">
        <v>168734626</v>
      </c>
    </row>
    <row r="5" spans="1:22" x14ac:dyDescent="0.25">
      <c r="A5">
        <v>2020</v>
      </c>
      <c r="B5" t="s">
        <v>11</v>
      </c>
      <c r="C5">
        <v>20438539</v>
      </c>
      <c r="D5">
        <v>10445659</v>
      </c>
      <c r="E5">
        <v>9992880</v>
      </c>
      <c r="F5">
        <v>6.1</v>
      </c>
      <c r="G5">
        <v>6.4</v>
      </c>
      <c r="H5">
        <v>5.9</v>
      </c>
      <c r="I5">
        <v>104.5</v>
      </c>
      <c r="K5" t="s">
        <v>11</v>
      </c>
      <c r="L5">
        <v>10445659</v>
      </c>
      <c r="M5">
        <v>9992880</v>
      </c>
      <c r="U5" t="s">
        <v>173</v>
      </c>
    </row>
    <row r="6" spans="1:22" x14ac:dyDescent="0.25">
      <c r="A6">
        <v>2020</v>
      </c>
      <c r="B6" s="13" t="s">
        <v>135</v>
      </c>
      <c r="C6">
        <v>20200409</v>
      </c>
      <c r="D6">
        <v>10325131</v>
      </c>
      <c r="E6">
        <v>9875278</v>
      </c>
      <c r="F6">
        <v>6.1</v>
      </c>
      <c r="G6">
        <v>6.3</v>
      </c>
      <c r="H6">
        <v>5.9</v>
      </c>
      <c r="I6">
        <v>104.6</v>
      </c>
      <c r="K6" t="s">
        <v>11</v>
      </c>
      <c r="L6">
        <v>10325131</v>
      </c>
      <c r="M6">
        <v>9875278</v>
      </c>
      <c r="O6" s="1"/>
      <c r="P6" s="17" t="s">
        <v>36</v>
      </c>
      <c r="Q6" s="17"/>
      <c r="R6" s="17" t="s">
        <v>137</v>
      </c>
      <c r="S6" s="18"/>
    </row>
    <row r="7" spans="1:22" x14ac:dyDescent="0.25">
      <c r="A7">
        <v>2020</v>
      </c>
      <c r="B7" s="13" t="s">
        <v>136</v>
      </c>
      <c r="C7">
        <v>20769978</v>
      </c>
      <c r="D7">
        <v>10603765</v>
      </c>
      <c r="E7">
        <v>10166213</v>
      </c>
      <c r="F7">
        <v>6.2</v>
      </c>
      <c r="G7">
        <v>6.5</v>
      </c>
      <c r="H7">
        <v>6</v>
      </c>
      <c r="I7">
        <v>104.3</v>
      </c>
      <c r="K7" s="13" t="s">
        <v>135</v>
      </c>
      <c r="L7">
        <v>10603765</v>
      </c>
      <c r="M7">
        <v>10166213</v>
      </c>
      <c r="O7" s="2"/>
      <c r="P7" s="3" t="s">
        <v>34</v>
      </c>
      <c r="Q7" s="3" t="s">
        <v>35</v>
      </c>
      <c r="R7" s="3" t="s">
        <v>34</v>
      </c>
      <c r="S7" s="4" t="s">
        <v>35</v>
      </c>
    </row>
    <row r="8" spans="1:22" x14ac:dyDescent="0.25">
      <c r="A8">
        <v>2020</v>
      </c>
      <c r="B8" t="s">
        <v>12</v>
      </c>
      <c r="C8">
        <v>21038355</v>
      </c>
      <c r="D8">
        <v>10732423</v>
      </c>
      <c r="E8">
        <v>10305932</v>
      </c>
      <c r="F8">
        <v>6.3</v>
      </c>
      <c r="G8">
        <v>6.5</v>
      </c>
      <c r="H8">
        <v>6.1</v>
      </c>
      <c r="I8">
        <v>104.1</v>
      </c>
      <c r="K8" t="s">
        <v>12</v>
      </c>
      <c r="L8">
        <v>10732423</v>
      </c>
      <c r="M8">
        <v>10305932</v>
      </c>
      <c r="O8" s="2" t="s">
        <v>30</v>
      </c>
      <c r="P8" s="3">
        <f>(0.4*L8)+L9</f>
        <v>15491914.199999999</v>
      </c>
      <c r="Q8" s="3">
        <f>(0.4*M8)+M9</f>
        <v>14822903.800000001</v>
      </c>
      <c r="R8" s="9">
        <f>(P8/P15)*100</f>
        <v>5.9905201465745943</v>
      </c>
      <c r="S8" s="10">
        <f>(Q8/P15)*100</f>
        <v>5.7318225945659522</v>
      </c>
      <c r="U8">
        <v>1</v>
      </c>
      <c r="V8">
        <v>6</v>
      </c>
    </row>
    <row r="9" spans="1:22" x14ac:dyDescent="0.25">
      <c r="A9">
        <v>2020</v>
      </c>
      <c r="B9" t="s">
        <v>13</v>
      </c>
      <c r="C9">
        <v>21899476</v>
      </c>
      <c r="D9">
        <v>11198945</v>
      </c>
      <c r="E9">
        <v>10700531</v>
      </c>
      <c r="F9">
        <v>6.6</v>
      </c>
      <c r="G9">
        <v>6.8</v>
      </c>
      <c r="H9">
        <v>6.3</v>
      </c>
      <c r="I9">
        <v>104.7</v>
      </c>
      <c r="K9" t="s">
        <v>13</v>
      </c>
      <c r="L9">
        <v>11198945</v>
      </c>
      <c r="M9">
        <v>10700531</v>
      </c>
      <c r="O9" s="2" t="s">
        <v>31</v>
      </c>
      <c r="P9" s="3">
        <f>L10+L11</f>
        <v>23678236</v>
      </c>
      <c r="Q9" s="3">
        <f>M10+M11</f>
        <v>22813167</v>
      </c>
      <c r="R9" s="9">
        <f>(P9/P15)*100</f>
        <v>9.1560634768651017</v>
      </c>
      <c r="S9" s="10">
        <f>(Q9/P15)*100</f>
        <v>8.8215526342555339</v>
      </c>
      <c r="U9">
        <v>2</v>
      </c>
      <c r="V9">
        <v>7</v>
      </c>
    </row>
    <row r="10" spans="1:22" x14ac:dyDescent="0.25">
      <c r="A10">
        <v>2020</v>
      </c>
      <c r="B10" t="s">
        <v>14</v>
      </c>
      <c r="C10">
        <v>23511987</v>
      </c>
      <c r="D10">
        <v>12029149</v>
      </c>
      <c r="E10">
        <v>11482838</v>
      </c>
      <c r="F10">
        <v>7.1</v>
      </c>
      <c r="G10">
        <v>7.3</v>
      </c>
      <c r="H10">
        <v>6.8</v>
      </c>
      <c r="I10">
        <v>104.8</v>
      </c>
      <c r="K10" t="s">
        <v>14</v>
      </c>
      <c r="L10">
        <v>12029149</v>
      </c>
      <c r="M10">
        <v>11482838</v>
      </c>
      <c r="O10" s="2" t="s">
        <v>32</v>
      </c>
      <c r="P10" s="3">
        <f>L12+L13</f>
        <v>21158644</v>
      </c>
      <c r="Q10" s="3">
        <f>M12+M13</f>
        <v>21193151</v>
      </c>
      <c r="R10" s="9">
        <f>(P10/P15)*100</f>
        <v>8.1817702783429862</v>
      </c>
      <c r="S10" s="10">
        <f>(Q10/P15)*100</f>
        <v>8.1951136829106321</v>
      </c>
      <c r="U10">
        <v>3</v>
      </c>
      <c r="V10">
        <v>8</v>
      </c>
    </row>
    <row r="11" spans="1:22" x14ac:dyDescent="0.25">
      <c r="A11">
        <v>2020</v>
      </c>
      <c r="B11" t="s">
        <v>15</v>
      </c>
      <c r="C11">
        <v>22979416</v>
      </c>
      <c r="D11">
        <v>11649087</v>
      </c>
      <c r="E11">
        <v>11330329</v>
      </c>
      <c r="F11">
        <v>6.9</v>
      </c>
      <c r="G11">
        <v>7.1</v>
      </c>
      <c r="H11">
        <v>6.7</v>
      </c>
      <c r="I11">
        <v>102.8</v>
      </c>
      <c r="K11" t="s">
        <v>15</v>
      </c>
      <c r="L11">
        <v>11649087</v>
      </c>
      <c r="M11">
        <v>11330329</v>
      </c>
      <c r="O11" s="2" t="s">
        <v>33</v>
      </c>
      <c r="P11" s="3">
        <f>L14+L15</f>
        <v>20056790</v>
      </c>
      <c r="Q11" s="3">
        <f>M14+M15</f>
        <v>20558247</v>
      </c>
      <c r="R11" s="9">
        <f>(P11/P15)*100</f>
        <v>7.7556977801113733</v>
      </c>
      <c r="S11" s="10">
        <f>(Q11/P15)*100</f>
        <v>7.9496046287008681</v>
      </c>
      <c r="U11">
        <v>4</v>
      </c>
      <c r="V11">
        <v>9</v>
      </c>
    </row>
    <row r="12" spans="1:22" x14ac:dyDescent="0.25">
      <c r="A12">
        <v>2020</v>
      </c>
      <c r="B12" t="s">
        <v>16</v>
      </c>
      <c r="C12">
        <v>21922009</v>
      </c>
      <c r="D12">
        <v>10990413</v>
      </c>
      <c r="E12">
        <v>10931596</v>
      </c>
      <c r="F12">
        <v>6.6</v>
      </c>
      <c r="G12">
        <v>6.7</v>
      </c>
      <c r="H12">
        <v>6.5</v>
      </c>
      <c r="I12">
        <v>100.5</v>
      </c>
      <c r="K12" t="s">
        <v>16</v>
      </c>
      <c r="L12">
        <v>10990413</v>
      </c>
      <c r="M12">
        <v>10931596</v>
      </c>
      <c r="O12" s="2" t="s">
        <v>44</v>
      </c>
      <c r="P12" s="3">
        <f>SUM(L16:L25)</f>
        <v>45704883</v>
      </c>
      <c r="Q12" s="3">
        <f>SUM(M16:M25)</f>
        <v>53129227</v>
      </c>
      <c r="R12" s="9">
        <f>(P12/P15)*100</f>
        <v>17.673479137157543</v>
      </c>
      <c r="S12" s="10">
        <f>(Q12/P15)*100</f>
        <v>20.544375640515415</v>
      </c>
      <c r="U12">
        <v>5</v>
      </c>
      <c r="V12">
        <v>10</v>
      </c>
    </row>
    <row r="13" spans="1:22" x14ac:dyDescent="0.25">
      <c r="A13">
        <v>2020</v>
      </c>
      <c r="B13" t="s">
        <v>17</v>
      </c>
      <c r="C13">
        <v>20429786</v>
      </c>
      <c r="D13">
        <v>10168231</v>
      </c>
      <c r="E13">
        <v>10261555</v>
      </c>
      <c r="F13">
        <v>6.1</v>
      </c>
      <c r="G13">
        <v>6.2</v>
      </c>
      <c r="H13">
        <v>6.1</v>
      </c>
      <c r="I13">
        <v>99.1</v>
      </c>
      <c r="K13" t="s">
        <v>17</v>
      </c>
      <c r="L13">
        <v>10168231</v>
      </c>
      <c r="M13">
        <v>10261555</v>
      </c>
      <c r="O13" s="2" t="s">
        <v>37</v>
      </c>
      <c r="P13" s="3">
        <f>SUM(P8:P12)</f>
        <v>126090467.2</v>
      </c>
      <c r="Q13" s="3">
        <f>SUM(Q8:Q12)</f>
        <v>132516695.8</v>
      </c>
      <c r="R13" s="9">
        <f>(P13/P15)*100</f>
        <v>48.757530819051595</v>
      </c>
      <c r="S13" s="10">
        <f>(Q13/P15)*100</f>
        <v>51.242469180948405</v>
      </c>
    </row>
    <row r="14" spans="1:22" x14ac:dyDescent="0.25">
      <c r="A14">
        <v>2020</v>
      </c>
      <c r="B14" t="s">
        <v>18</v>
      </c>
      <c r="C14">
        <v>20104631</v>
      </c>
      <c r="D14">
        <v>9947289</v>
      </c>
      <c r="E14">
        <v>10157342</v>
      </c>
      <c r="F14">
        <v>6</v>
      </c>
      <c r="G14">
        <v>6.1</v>
      </c>
      <c r="H14">
        <v>6</v>
      </c>
      <c r="I14">
        <v>97.9</v>
      </c>
      <c r="K14" t="s">
        <v>18</v>
      </c>
      <c r="L14">
        <v>9947289</v>
      </c>
      <c r="M14">
        <v>10157342</v>
      </c>
      <c r="O14" s="2"/>
      <c r="P14" s="3"/>
      <c r="Q14" s="3"/>
      <c r="R14" s="3"/>
      <c r="S14" s="4"/>
    </row>
    <row r="15" spans="1:22" x14ac:dyDescent="0.25">
      <c r="A15">
        <v>2020</v>
      </c>
      <c r="B15" t="s">
        <v>19</v>
      </c>
      <c r="C15">
        <v>20510406</v>
      </c>
      <c r="D15">
        <v>10109501</v>
      </c>
      <c r="E15">
        <v>10400905</v>
      </c>
      <c r="F15">
        <v>6.2</v>
      </c>
      <c r="G15">
        <v>6.2</v>
      </c>
      <c r="H15">
        <v>6.2</v>
      </c>
      <c r="I15">
        <v>97.2</v>
      </c>
      <c r="K15" t="s">
        <v>19</v>
      </c>
      <c r="L15">
        <v>10109501</v>
      </c>
      <c r="M15">
        <v>10400905</v>
      </c>
      <c r="O15" s="5" t="s">
        <v>134</v>
      </c>
      <c r="P15" s="6">
        <f>SUM(P13:Q13)</f>
        <v>258607163</v>
      </c>
      <c r="Q15" s="6"/>
      <c r="R15" s="6"/>
      <c r="S15" s="7"/>
    </row>
    <row r="16" spans="1:22" x14ac:dyDescent="0.25">
      <c r="A16">
        <v>2020</v>
      </c>
      <c r="B16" t="s">
        <v>20</v>
      </c>
      <c r="C16">
        <v>21771752</v>
      </c>
      <c r="D16">
        <v>10598811</v>
      </c>
      <c r="E16">
        <v>11172941</v>
      </c>
      <c r="F16">
        <v>6.5</v>
      </c>
      <c r="G16">
        <v>6.5</v>
      </c>
      <c r="H16">
        <v>6.6</v>
      </c>
      <c r="I16">
        <v>94.9</v>
      </c>
      <c r="K16" t="s">
        <v>20</v>
      </c>
      <c r="L16">
        <v>10598811</v>
      </c>
      <c r="M16">
        <v>11172941</v>
      </c>
      <c r="O16" s="8"/>
    </row>
    <row r="17" spans="1:13" x14ac:dyDescent="0.25">
      <c r="A17">
        <v>2020</v>
      </c>
      <c r="B17" t="s">
        <v>21</v>
      </c>
      <c r="C17">
        <v>21010792</v>
      </c>
      <c r="D17">
        <v>10091925</v>
      </c>
      <c r="E17">
        <v>10918867</v>
      </c>
      <c r="F17">
        <v>6.3</v>
      </c>
      <c r="G17">
        <v>6.2</v>
      </c>
      <c r="H17">
        <v>6.5</v>
      </c>
      <c r="I17">
        <v>92.4</v>
      </c>
      <c r="K17" t="s">
        <v>21</v>
      </c>
      <c r="L17">
        <v>10091925</v>
      </c>
      <c r="M17">
        <v>10918867</v>
      </c>
    </row>
    <row r="18" spans="1:13" x14ac:dyDescent="0.25">
      <c r="A18">
        <v>2020</v>
      </c>
      <c r="B18" t="s">
        <v>22</v>
      </c>
      <c r="C18">
        <v>18030171</v>
      </c>
      <c r="D18">
        <v>8491889</v>
      </c>
      <c r="E18">
        <v>9538282</v>
      </c>
      <c r="F18">
        <v>5.4</v>
      </c>
      <c r="G18">
        <v>5.2</v>
      </c>
      <c r="H18">
        <v>5.7</v>
      </c>
      <c r="I18">
        <v>89</v>
      </c>
      <c r="K18" t="s">
        <v>22</v>
      </c>
      <c r="L18">
        <v>8491889</v>
      </c>
      <c r="M18">
        <v>9538282</v>
      </c>
    </row>
    <row r="19" spans="1:13" x14ac:dyDescent="0.25">
      <c r="A19">
        <v>2020</v>
      </c>
      <c r="B19" t="s">
        <v>23</v>
      </c>
      <c r="C19">
        <v>14759266</v>
      </c>
      <c r="D19">
        <v>6836985</v>
      </c>
      <c r="E19">
        <v>7922281</v>
      </c>
      <c r="F19">
        <v>4.4000000000000004</v>
      </c>
      <c r="G19">
        <v>4.2</v>
      </c>
      <c r="H19">
        <v>4.7</v>
      </c>
      <c r="I19">
        <v>86.3</v>
      </c>
      <c r="K19" t="s">
        <v>23</v>
      </c>
      <c r="L19">
        <v>6836985</v>
      </c>
      <c r="M19">
        <v>7922281</v>
      </c>
    </row>
    <row r="20" spans="1:13" x14ac:dyDescent="0.25">
      <c r="A20">
        <v>2020</v>
      </c>
      <c r="B20" t="s">
        <v>24</v>
      </c>
      <c r="C20">
        <v>10053038</v>
      </c>
      <c r="D20">
        <v>4502437</v>
      </c>
      <c r="E20">
        <v>5550601</v>
      </c>
      <c r="F20">
        <v>3</v>
      </c>
      <c r="G20">
        <v>2.7</v>
      </c>
      <c r="H20">
        <v>3.3</v>
      </c>
      <c r="I20">
        <v>81.099999999999994</v>
      </c>
      <c r="K20" t="s">
        <v>24</v>
      </c>
      <c r="L20">
        <v>4502437</v>
      </c>
      <c r="M20">
        <v>5550601</v>
      </c>
    </row>
    <row r="21" spans="1:13" x14ac:dyDescent="0.25">
      <c r="A21">
        <v>2020</v>
      </c>
      <c r="B21" t="s">
        <v>25</v>
      </c>
      <c r="C21">
        <v>6508211</v>
      </c>
      <c r="D21">
        <v>2764750</v>
      </c>
      <c r="E21">
        <v>3743461</v>
      </c>
      <c r="F21">
        <v>2</v>
      </c>
      <c r="G21">
        <v>1.7</v>
      </c>
      <c r="H21">
        <v>2.2000000000000002</v>
      </c>
      <c r="I21">
        <v>73.900000000000006</v>
      </c>
      <c r="K21" t="s">
        <v>25</v>
      </c>
      <c r="L21">
        <v>2764750</v>
      </c>
      <c r="M21">
        <v>3743461</v>
      </c>
    </row>
    <row r="22" spans="1:13" x14ac:dyDescent="0.25">
      <c r="A22">
        <v>2020</v>
      </c>
      <c r="B22" t="s">
        <v>26</v>
      </c>
      <c r="C22">
        <v>3943281</v>
      </c>
      <c r="D22">
        <v>1528872</v>
      </c>
      <c r="E22">
        <v>2414409</v>
      </c>
      <c r="F22">
        <v>1.2</v>
      </c>
      <c r="G22">
        <v>0.9</v>
      </c>
      <c r="H22">
        <v>1.4</v>
      </c>
      <c r="I22">
        <v>63.3</v>
      </c>
      <c r="K22" t="s">
        <v>26</v>
      </c>
      <c r="L22">
        <v>1528872</v>
      </c>
      <c r="M22">
        <v>2414409</v>
      </c>
    </row>
    <row r="23" spans="1:13" x14ac:dyDescent="0.25">
      <c r="A23">
        <v>2020</v>
      </c>
      <c r="B23" t="s">
        <v>27</v>
      </c>
      <c r="C23">
        <v>2016964</v>
      </c>
      <c r="D23">
        <v>684284</v>
      </c>
      <c r="E23">
        <v>1332680</v>
      </c>
      <c r="F23">
        <v>0.6</v>
      </c>
      <c r="G23">
        <v>0.4</v>
      </c>
      <c r="H23">
        <v>0.8</v>
      </c>
      <c r="I23">
        <v>51.3</v>
      </c>
      <c r="K23" t="s">
        <v>27</v>
      </c>
      <c r="L23">
        <v>684284</v>
      </c>
      <c r="M23">
        <v>1332680</v>
      </c>
    </row>
    <row r="24" spans="1:13" x14ac:dyDescent="0.25">
      <c r="A24">
        <v>2020</v>
      </c>
      <c r="B24" t="s">
        <v>28</v>
      </c>
      <c r="C24">
        <v>648571</v>
      </c>
      <c r="D24">
        <v>183775</v>
      </c>
      <c r="E24">
        <v>464796</v>
      </c>
      <c r="F24">
        <v>0.2</v>
      </c>
      <c r="G24">
        <v>0.1</v>
      </c>
      <c r="H24">
        <v>0.3</v>
      </c>
      <c r="I24">
        <v>39.5</v>
      </c>
      <c r="K24" t="s">
        <v>28</v>
      </c>
      <c r="L24">
        <v>183775</v>
      </c>
      <c r="M24">
        <v>464796</v>
      </c>
    </row>
    <row r="25" spans="1:13" x14ac:dyDescent="0.25">
      <c r="A25">
        <v>2020</v>
      </c>
      <c r="B25" t="s">
        <v>29</v>
      </c>
      <c r="C25">
        <v>92064</v>
      </c>
      <c r="D25">
        <v>21155</v>
      </c>
      <c r="E25">
        <v>70909</v>
      </c>
      <c r="F25">
        <v>0</v>
      </c>
      <c r="G25">
        <v>0</v>
      </c>
      <c r="H25">
        <v>0</v>
      </c>
      <c r="I25">
        <v>29.8</v>
      </c>
      <c r="K25" t="s">
        <v>29</v>
      </c>
      <c r="L25">
        <v>21155</v>
      </c>
      <c r="M25">
        <v>70909</v>
      </c>
    </row>
    <row r="35" spans="1:13" x14ac:dyDescent="0.25">
      <c r="A35" t="s">
        <v>253</v>
      </c>
    </row>
    <row r="36" spans="1:13" x14ac:dyDescent="0.25">
      <c r="D36" t="s">
        <v>260</v>
      </c>
      <c r="E36" t="s">
        <v>261</v>
      </c>
      <c r="F36" t="s">
        <v>262</v>
      </c>
      <c r="G36" t="s">
        <v>263</v>
      </c>
      <c r="J36" t="s">
        <v>260</v>
      </c>
      <c r="K36" t="s">
        <v>261</v>
      </c>
      <c r="L36" t="s">
        <v>262</v>
      </c>
      <c r="M36" t="s">
        <v>263</v>
      </c>
    </row>
    <row r="37" spans="1:13" x14ac:dyDescent="0.25">
      <c r="A37" t="s">
        <v>197</v>
      </c>
      <c r="B37">
        <v>37253956</v>
      </c>
      <c r="D37">
        <v>1</v>
      </c>
      <c r="J37">
        <f>D37*$B37</f>
        <v>37253956</v>
      </c>
      <c r="K37">
        <f t="shared" ref="K37:M37" si="0">E37*$B37</f>
        <v>0</v>
      </c>
      <c r="L37">
        <f t="shared" si="0"/>
        <v>0</v>
      </c>
      <c r="M37">
        <f t="shared" si="0"/>
        <v>0</v>
      </c>
    </row>
    <row r="38" spans="1:13" x14ac:dyDescent="0.25">
      <c r="A38" t="s">
        <v>198</v>
      </c>
      <c r="B38">
        <v>25145561</v>
      </c>
      <c r="F38">
        <v>1</v>
      </c>
      <c r="J38">
        <f t="shared" ref="J38:J92" si="1">D38*$B38</f>
        <v>0</v>
      </c>
      <c r="K38">
        <f t="shared" ref="K38:K92" si="2">E38*$B38</f>
        <v>0</v>
      </c>
      <c r="L38">
        <f t="shared" ref="L38:L92" si="3">F38*$B38</f>
        <v>25145561</v>
      </c>
      <c r="M38">
        <f t="shared" ref="M38:M92" si="4">G38*$B38</f>
        <v>0</v>
      </c>
    </row>
    <row r="39" spans="1:13" x14ac:dyDescent="0.25">
      <c r="A39" t="s">
        <v>199</v>
      </c>
      <c r="B39">
        <v>18801310</v>
      </c>
      <c r="F39">
        <v>1</v>
      </c>
      <c r="J39">
        <f t="shared" si="1"/>
        <v>0</v>
      </c>
      <c r="K39">
        <f t="shared" si="2"/>
        <v>0</v>
      </c>
      <c r="L39">
        <f t="shared" si="3"/>
        <v>18801310</v>
      </c>
      <c r="M39">
        <f t="shared" si="4"/>
        <v>0</v>
      </c>
    </row>
    <row r="40" spans="1:13" x14ac:dyDescent="0.25">
      <c r="A40" t="s">
        <v>200</v>
      </c>
      <c r="B40">
        <v>19378102</v>
      </c>
      <c r="G40">
        <v>1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4"/>
        <v>19378102</v>
      </c>
    </row>
    <row r="41" spans="1:13" x14ac:dyDescent="0.25">
      <c r="A41" t="s">
        <v>201</v>
      </c>
      <c r="B41">
        <v>12702379</v>
      </c>
      <c r="G41">
        <v>1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12702379</v>
      </c>
    </row>
    <row r="42" spans="1:13" x14ac:dyDescent="0.25">
      <c r="A42" t="s">
        <v>202</v>
      </c>
      <c r="B42">
        <v>12830632</v>
      </c>
      <c r="E42">
        <v>1</v>
      </c>
      <c r="J42">
        <f t="shared" si="1"/>
        <v>0</v>
      </c>
      <c r="K42">
        <f t="shared" si="2"/>
        <v>12830632</v>
      </c>
      <c r="L42">
        <f t="shared" si="3"/>
        <v>0</v>
      </c>
      <c r="M42">
        <f t="shared" si="4"/>
        <v>0</v>
      </c>
    </row>
    <row r="43" spans="1:13" x14ac:dyDescent="0.25">
      <c r="A43" t="s">
        <v>203</v>
      </c>
      <c r="B43">
        <v>11536504</v>
      </c>
      <c r="E43">
        <v>1</v>
      </c>
      <c r="J43">
        <f t="shared" si="1"/>
        <v>0</v>
      </c>
      <c r="K43">
        <f t="shared" si="2"/>
        <v>11536504</v>
      </c>
      <c r="L43">
        <f t="shared" si="3"/>
        <v>0</v>
      </c>
      <c r="M43">
        <f t="shared" si="4"/>
        <v>0</v>
      </c>
    </row>
    <row r="44" spans="1:13" x14ac:dyDescent="0.25">
      <c r="A44" t="s">
        <v>204</v>
      </c>
      <c r="B44">
        <v>9687653</v>
      </c>
      <c r="F44">
        <v>1</v>
      </c>
      <c r="J44">
        <f t="shared" si="1"/>
        <v>0</v>
      </c>
      <c r="K44">
        <f t="shared" si="2"/>
        <v>0</v>
      </c>
      <c r="L44">
        <f t="shared" si="3"/>
        <v>9687653</v>
      </c>
      <c r="M44">
        <f t="shared" si="4"/>
        <v>0</v>
      </c>
    </row>
    <row r="45" spans="1:13" x14ac:dyDescent="0.25">
      <c r="A45" t="s">
        <v>205</v>
      </c>
      <c r="B45">
        <v>9535483</v>
      </c>
      <c r="F45">
        <v>1</v>
      </c>
      <c r="J45">
        <f t="shared" si="1"/>
        <v>0</v>
      </c>
      <c r="K45">
        <f t="shared" si="2"/>
        <v>0</v>
      </c>
      <c r="L45">
        <f t="shared" si="3"/>
        <v>9535483</v>
      </c>
      <c r="M45">
        <f t="shared" si="4"/>
        <v>0</v>
      </c>
    </row>
    <row r="46" spans="1:13" x14ac:dyDescent="0.25">
      <c r="A46" t="s">
        <v>206</v>
      </c>
      <c r="B46">
        <v>9883640</v>
      </c>
      <c r="E46">
        <v>1</v>
      </c>
      <c r="J46">
        <f t="shared" si="1"/>
        <v>0</v>
      </c>
      <c r="K46">
        <f t="shared" si="2"/>
        <v>9883640</v>
      </c>
      <c r="L46">
        <f t="shared" si="3"/>
        <v>0</v>
      </c>
      <c r="M46">
        <f t="shared" si="4"/>
        <v>0</v>
      </c>
    </row>
    <row r="47" spans="1:13" x14ac:dyDescent="0.25">
      <c r="A47" t="s">
        <v>207</v>
      </c>
      <c r="B47">
        <v>8791894</v>
      </c>
      <c r="G47">
        <v>1</v>
      </c>
      <c r="J47">
        <f t="shared" si="1"/>
        <v>0</v>
      </c>
      <c r="K47">
        <f t="shared" si="2"/>
        <v>0</v>
      </c>
      <c r="L47">
        <f t="shared" si="3"/>
        <v>0</v>
      </c>
      <c r="M47">
        <f t="shared" si="4"/>
        <v>8791894</v>
      </c>
    </row>
    <row r="48" spans="1:13" x14ac:dyDescent="0.25">
      <c r="A48" t="s">
        <v>208</v>
      </c>
      <c r="B48">
        <v>8001024</v>
      </c>
      <c r="F48">
        <v>1</v>
      </c>
      <c r="J48">
        <f t="shared" si="1"/>
        <v>0</v>
      </c>
      <c r="K48">
        <f t="shared" si="2"/>
        <v>0</v>
      </c>
      <c r="L48">
        <f t="shared" si="3"/>
        <v>8001024</v>
      </c>
      <c r="M48">
        <f t="shared" si="4"/>
        <v>0</v>
      </c>
    </row>
    <row r="49" spans="1:13" x14ac:dyDescent="0.25">
      <c r="A49" t="s">
        <v>209</v>
      </c>
      <c r="B49">
        <v>6724540</v>
      </c>
      <c r="D49">
        <v>1</v>
      </c>
      <c r="J49">
        <f t="shared" si="1"/>
        <v>6724540</v>
      </c>
      <c r="K49">
        <f t="shared" si="2"/>
        <v>0</v>
      </c>
      <c r="L49">
        <f t="shared" si="3"/>
        <v>0</v>
      </c>
      <c r="M49">
        <f t="shared" si="4"/>
        <v>0</v>
      </c>
    </row>
    <row r="50" spans="1:13" x14ac:dyDescent="0.25">
      <c r="A50" t="s">
        <v>210</v>
      </c>
      <c r="B50">
        <v>6392017</v>
      </c>
      <c r="D50">
        <v>1</v>
      </c>
      <c r="J50">
        <f t="shared" si="1"/>
        <v>6392017</v>
      </c>
      <c r="K50">
        <f t="shared" si="2"/>
        <v>0</v>
      </c>
      <c r="L50">
        <f t="shared" si="3"/>
        <v>0</v>
      </c>
      <c r="M50">
        <f t="shared" si="4"/>
        <v>0</v>
      </c>
    </row>
    <row r="51" spans="1:13" x14ac:dyDescent="0.25">
      <c r="A51" t="s">
        <v>211</v>
      </c>
      <c r="B51">
        <v>6547629</v>
      </c>
      <c r="G51">
        <v>1</v>
      </c>
      <c r="J51">
        <f t="shared" si="1"/>
        <v>0</v>
      </c>
      <c r="K51">
        <f t="shared" si="2"/>
        <v>0</v>
      </c>
      <c r="L51">
        <f t="shared" si="3"/>
        <v>0</v>
      </c>
      <c r="M51">
        <f t="shared" si="4"/>
        <v>6547629</v>
      </c>
    </row>
    <row r="52" spans="1:13" x14ac:dyDescent="0.25">
      <c r="A52" t="s">
        <v>212</v>
      </c>
      <c r="B52">
        <v>6346105</v>
      </c>
      <c r="F52">
        <v>1</v>
      </c>
      <c r="J52">
        <f t="shared" si="1"/>
        <v>0</v>
      </c>
      <c r="K52">
        <f t="shared" si="2"/>
        <v>0</v>
      </c>
      <c r="L52">
        <f t="shared" si="3"/>
        <v>6346105</v>
      </c>
      <c r="M52">
        <f t="shared" si="4"/>
        <v>0</v>
      </c>
    </row>
    <row r="53" spans="1:13" x14ac:dyDescent="0.25">
      <c r="A53" t="s">
        <v>213</v>
      </c>
      <c r="B53">
        <v>6483802</v>
      </c>
      <c r="E53">
        <v>1</v>
      </c>
      <c r="J53">
        <f t="shared" si="1"/>
        <v>0</v>
      </c>
      <c r="K53">
        <f t="shared" si="2"/>
        <v>6483802</v>
      </c>
      <c r="L53">
        <f t="shared" si="3"/>
        <v>0</v>
      </c>
      <c r="M53">
        <f t="shared" si="4"/>
        <v>0</v>
      </c>
    </row>
    <row r="54" spans="1:13" x14ac:dyDescent="0.25">
      <c r="A54" t="s">
        <v>214</v>
      </c>
      <c r="B54">
        <v>5773552</v>
      </c>
      <c r="G54">
        <v>1</v>
      </c>
      <c r="J54">
        <f t="shared" si="1"/>
        <v>0</v>
      </c>
      <c r="K54">
        <f t="shared" si="2"/>
        <v>0</v>
      </c>
      <c r="L54">
        <f t="shared" si="3"/>
        <v>0</v>
      </c>
      <c r="M54">
        <f t="shared" si="4"/>
        <v>5773552</v>
      </c>
    </row>
    <row r="55" spans="1:13" x14ac:dyDescent="0.25">
      <c r="A55" t="s">
        <v>215</v>
      </c>
      <c r="B55">
        <v>5988927</v>
      </c>
      <c r="E55">
        <v>1</v>
      </c>
      <c r="J55">
        <f t="shared" si="1"/>
        <v>0</v>
      </c>
      <c r="K55">
        <f t="shared" si="2"/>
        <v>5988927</v>
      </c>
      <c r="L55">
        <f t="shared" si="3"/>
        <v>0</v>
      </c>
      <c r="M55">
        <f t="shared" si="4"/>
        <v>0</v>
      </c>
    </row>
    <row r="56" spans="1:13" x14ac:dyDescent="0.25">
      <c r="A56" t="s">
        <v>216</v>
      </c>
      <c r="B56">
        <v>5686986</v>
      </c>
      <c r="E56">
        <v>1</v>
      </c>
      <c r="J56">
        <f t="shared" si="1"/>
        <v>0</v>
      </c>
      <c r="K56">
        <f t="shared" si="2"/>
        <v>5686986</v>
      </c>
      <c r="L56">
        <f t="shared" si="3"/>
        <v>0</v>
      </c>
      <c r="M56">
        <f t="shared" si="4"/>
        <v>0</v>
      </c>
    </row>
    <row r="57" spans="1:13" x14ac:dyDescent="0.25">
      <c r="A57" t="s">
        <v>217</v>
      </c>
      <c r="B57">
        <v>5029196</v>
      </c>
      <c r="D57">
        <v>1</v>
      </c>
      <c r="J57">
        <f t="shared" si="1"/>
        <v>5029196</v>
      </c>
      <c r="K57">
        <f t="shared" si="2"/>
        <v>0</v>
      </c>
      <c r="L57">
        <f t="shared" si="3"/>
        <v>0</v>
      </c>
      <c r="M57">
        <f t="shared" si="4"/>
        <v>0</v>
      </c>
    </row>
    <row r="58" spans="1:13" x14ac:dyDescent="0.25">
      <c r="A58" t="s">
        <v>218</v>
      </c>
      <c r="B58">
        <v>5303925</v>
      </c>
      <c r="E58">
        <v>1</v>
      </c>
      <c r="J58">
        <f t="shared" si="1"/>
        <v>0</v>
      </c>
      <c r="K58">
        <f t="shared" si="2"/>
        <v>5303925</v>
      </c>
      <c r="L58">
        <f t="shared" si="3"/>
        <v>0</v>
      </c>
      <c r="M58">
        <f t="shared" si="4"/>
        <v>0</v>
      </c>
    </row>
    <row r="59" spans="1:13" x14ac:dyDescent="0.25">
      <c r="A59" t="s">
        <v>219</v>
      </c>
      <c r="B59">
        <v>4625364</v>
      </c>
      <c r="F59">
        <v>1</v>
      </c>
      <c r="J59">
        <f t="shared" si="1"/>
        <v>0</v>
      </c>
      <c r="K59">
        <f t="shared" si="2"/>
        <v>0</v>
      </c>
      <c r="L59">
        <f t="shared" si="3"/>
        <v>4625364</v>
      </c>
      <c r="M59">
        <f t="shared" si="4"/>
        <v>0</v>
      </c>
    </row>
    <row r="60" spans="1:13" x14ac:dyDescent="0.25">
      <c r="A60" t="s">
        <v>220</v>
      </c>
      <c r="B60">
        <v>4779736</v>
      </c>
      <c r="F60">
        <v>1</v>
      </c>
      <c r="J60">
        <f t="shared" si="1"/>
        <v>0</v>
      </c>
      <c r="K60">
        <f t="shared" si="2"/>
        <v>0</v>
      </c>
      <c r="L60">
        <f t="shared" si="3"/>
        <v>4779736</v>
      </c>
      <c r="M60">
        <f t="shared" si="4"/>
        <v>0</v>
      </c>
    </row>
    <row r="61" spans="1:13" x14ac:dyDescent="0.25">
      <c r="A61" t="s">
        <v>221</v>
      </c>
      <c r="B61">
        <v>4533372</v>
      </c>
      <c r="F61">
        <v>1</v>
      </c>
      <c r="J61">
        <f t="shared" si="1"/>
        <v>0</v>
      </c>
      <c r="K61">
        <f t="shared" si="2"/>
        <v>0</v>
      </c>
      <c r="L61">
        <f t="shared" si="3"/>
        <v>4533372</v>
      </c>
      <c r="M61">
        <f t="shared" si="4"/>
        <v>0</v>
      </c>
    </row>
    <row r="62" spans="1:13" x14ac:dyDescent="0.25">
      <c r="A62" t="s">
        <v>222</v>
      </c>
      <c r="B62">
        <v>4339367</v>
      </c>
      <c r="F62">
        <v>1</v>
      </c>
      <c r="J62">
        <f t="shared" si="1"/>
        <v>0</v>
      </c>
      <c r="K62">
        <f t="shared" si="2"/>
        <v>0</v>
      </c>
      <c r="L62">
        <f t="shared" si="3"/>
        <v>4339367</v>
      </c>
      <c r="M62">
        <f t="shared" si="4"/>
        <v>0</v>
      </c>
    </row>
    <row r="63" spans="1:13" x14ac:dyDescent="0.25">
      <c r="A63" t="s">
        <v>223</v>
      </c>
      <c r="B63">
        <v>3831074</v>
      </c>
      <c r="D63">
        <v>1</v>
      </c>
      <c r="J63">
        <f t="shared" si="1"/>
        <v>3831074</v>
      </c>
      <c r="K63">
        <f t="shared" si="2"/>
        <v>0</v>
      </c>
      <c r="L63">
        <f t="shared" si="3"/>
        <v>0</v>
      </c>
      <c r="M63">
        <f t="shared" si="4"/>
        <v>0</v>
      </c>
    </row>
    <row r="64" spans="1:13" x14ac:dyDescent="0.25">
      <c r="A64" t="s">
        <v>224</v>
      </c>
      <c r="B64">
        <v>3751351</v>
      </c>
      <c r="F64">
        <v>1</v>
      </c>
      <c r="J64">
        <f t="shared" si="1"/>
        <v>0</v>
      </c>
      <c r="K64">
        <f t="shared" si="2"/>
        <v>0</v>
      </c>
      <c r="L64">
        <f t="shared" si="3"/>
        <v>3751351</v>
      </c>
      <c r="M64">
        <f t="shared" si="4"/>
        <v>0</v>
      </c>
    </row>
    <row r="65" spans="1:13" x14ac:dyDescent="0.25">
      <c r="A65" t="s">
        <v>225</v>
      </c>
      <c r="B65">
        <v>3574097</v>
      </c>
      <c r="G65">
        <v>1</v>
      </c>
      <c r="J65">
        <f t="shared" si="1"/>
        <v>0</v>
      </c>
      <c r="K65">
        <f t="shared" si="2"/>
        <v>0</v>
      </c>
      <c r="L65">
        <f t="shared" si="3"/>
        <v>0</v>
      </c>
      <c r="M65">
        <f t="shared" si="4"/>
        <v>3574097</v>
      </c>
    </row>
    <row r="66" spans="1:13" x14ac:dyDescent="0.25">
      <c r="A66" t="s">
        <v>226</v>
      </c>
      <c r="B66">
        <v>3725789</v>
      </c>
      <c r="F66">
        <v>1</v>
      </c>
      <c r="J66">
        <f t="shared" si="1"/>
        <v>0</v>
      </c>
      <c r="K66">
        <f t="shared" si="2"/>
        <v>0</v>
      </c>
      <c r="L66">
        <f t="shared" si="3"/>
        <v>3725789</v>
      </c>
      <c r="M66">
        <f t="shared" si="4"/>
        <v>0</v>
      </c>
    </row>
    <row r="67" spans="1:13" x14ac:dyDescent="0.25">
      <c r="A67" t="s">
        <v>227</v>
      </c>
      <c r="B67">
        <v>2763885</v>
      </c>
      <c r="D67">
        <v>1</v>
      </c>
      <c r="J67">
        <f t="shared" si="1"/>
        <v>2763885</v>
      </c>
      <c r="K67">
        <f t="shared" si="2"/>
        <v>0</v>
      </c>
      <c r="L67">
        <f t="shared" si="3"/>
        <v>0</v>
      </c>
      <c r="M67">
        <f t="shared" si="4"/>
        <v>0</v>
      </c>
    </row>
    <row r="68" spans="1:13" x14ac:dyDescent="0.25">
      <c r="A68" t="s">
        <v>228</v>
      </c>
      <c r="B68">
        <v>3046355</v>
      </c>
      <c r="E68">
        <v>1</v>
      </c>
      <c r="J68">
        <f t="shared" si="1"/>
        <v>0</v>
      </c>
      <c r="K68">
        <f t="shared" si="2"/>
        <v>3046355</v>
      </c>
      <c r="L68">
        <f t="shared" si="3"/>
        <v>0</v>
      </c>
      <c r="M68">
        <f t="shared" si="4"/>
        <v>0</v>
      </c>
    </row>
    <row r="69" spans="1:13" x14ac:dyDescent="0.25">
      <c r="A69" t="s">
        <v>229</v>
      </c>
      <c r="B69">
        <v>2700551</v>
      </c>
      <c r="D69">
        <v>1</v>
      </c>
      <c r="J69">
        <f t="shared" si="1"/>
        <v>2700551</v>
      </c>
      <c r="K69">
        <f t="shared" si="2"/>
        <v>0</v>
      </c>
      <c r="L69">
        <f t="shared" si="3"/>
        <v>0</v>
      </c>
      <c r="M69">
        <f t="shared" si="4"/>
        <v>0</v>
      </c>
    </row>
    <row r="70" spans="1:13" x14ac:dyDescent="0.25">
      <c r="A70" t="s">
        <v>230</v>
      </c>
      <c r="B70">
        <v>2915918</v>
      </c>
      <c r="F70">
        <v>1</v>
      </c>
      <c r="J70">
        <f t="shared" si="1"/>
        <v>0</v>
      </c>
      <c r="K70">
        <f t="shared" si="2"/>
        <v>0</v>
      </c>
      <c r="L70">
        <f t="shared" si="3"/>
        <v>2915918</v>
      </c>
      <c r="M70">
        <f t="shared" si="4"/>
        <v>0</v>
      </c>
    </row>
    <row r="71" spans="1:13" x14ac:dyDescent="0.25">
      <c r="A71" t="s">
        <v>231</v>
      </c>
      <c r="B71">
        <v>2967297</v>
      </c>
      <c r="F71">
        <v>1</v>
      </c>
      <c r="J71">
        <f t="shared" si="1"/>
        <v>0</v>
      </c>
      <c r="K71">
        <f t="shared" si="2"/>
        <v>0</v>
      </c>
      <c r="L71">
        <f t="shared" si="3"/>
        <v>2967297</v>
      </c>
      <c r="M71">
        <f t="shared" si="4"/>
        <v>0</v>
      </c>
    </row>
    <row r="72" spans="1:13" x14ac:dyDescent="0.25">
      <c r="A72" t="s">
        <v>232</v>
      </c>
      <c r="B72">
        <v>2853118</v>
      </c>
      <c r="E72">
        <v>1</v>
      </c>
      <c r="J72">
        <f t="shared" si="1"/>
        <v>0</v>
      </c>
      <c r="K72">
        <f t="shared" si="2"/>
        <v>2853118</v>
      </c>
      <c r="L72">
        <f t="shared" si="3"/>
        <v>0</v>
      </c>
      <c r="M72">
        <f t="shared" si="4"/>
        <v>0</v>
      </c>
    </row>
    <row r="73" spans="1:13" x14ac:dyDescent="0.25">
      <c r="A73" t="s">
        <v>233</v>
      </c>
      <c r="B73">
        <v>2059179</v>
      </c>
      <c r="D73">
        <v>1</v>
      </c>
      <c r="J73">
        <f t="shared" si="1"/>
        <v>2059179</v>
      </c>
      <c r="K73">
        <f t="shared" si="2"/>
        <v>0</v>
      </c>
      <c r="L73">
        <f t="shared" si="3"/>
        <v>0</v>
      </c>
      <c r="M73">
        <f t="shared" si="4"/>
        <v>0</v>
      </c>
    </row>
    <row r="74" spans="1:13" x14ac:dyDescent="0.25">
      <c r="A74" t="s">
        <v>234</v>
      </c>
      <c r="B74">
        <v>1826341</v>
      </c>
      <c r="E74">
        <v>1</v>
      </c>
      <c r="J74">
        <f t="shared" si="1"/>
        <v>0</v>
      </c>
      <c r="K74">
        <f t="shared" si="2"/>
        <v>1826341</v>
      </c>
      <c r="L74">
        <f t="shared" si="3"/>
        <v>0</v>
      </c>
      <c r="M74">
        <f t="shared" si="4"/>
        <v>0</v>
      </c>
    </row>
    <row r="75" spans="1:13" x14ac:dyDescent="0.25">
      <c r="A75" t="s">
        <v>235</v>
      </c>
      <c r="B75">
        <v>1567582</v>
      </c>
      <c r="D75">
        <v>1</v>
      </c>
      <c r="J75">
        <f t="shared" si="1"/>
        <v>1567582</v>
      </c>
      <c r="K75">
        <f t="shared" si="2"/>
        <v>0</v>
      </c>
      <c r="L75">
        <f t="shared" si="3"/>
        <v>0</v>
      </c>
      <c r="M75">
        <f t="shared" si="4"/>
        <v>0</v>
      </c>
    </row>
    <row r="76" spans="1:13" x14ac:dyDescent="0.25">
      <c r="A76" t="s">
        <v>236</v>
      </c>
      <c r="B76">
        <v>1852994</v>
      </c>
      <c r="F76">
        <v>1</v>
      </c>
      <c r="J76">
        <f t="shared" si="1"/>
        <v>0</v>
      </c>
      <c r="K76">
        <f t="shared" si="2"/>
        <v>0</v>
      </c>
      <c r="L76">
        <f t="shared" si="3"/>
        <v>1852994</v>
      </c>
      <c r="M76">
        <f t="shared" si="4"/>
        <v>0</v>
      </c>
    </row>
    <row r="77" spans="1:13" x14ac:dyDescent="0.25">
      <c r="A77" t="s">
        <v>237</v>
      </c>
      <c r="B77">
        <v>1360301</v>
      </c>
      <c r="D77">
        <v>1</v>
      </c>
      <c r="J77">
        <f t="shared" si="1"/>
        <v>1360301</v>
      </c>
      <c r="K77">
        <f t="shared" si="2"/>
        <v>0</v>
      </c>
      <c r="L77">
        <f t="shared" si="3"/>
        <v>0</v>
      </c>
      <c r="M77">
        <f t="shared" si="4"/>
        <v>0</v>
      </c>
    </row>
    <row r="78" spans="1:13" x14ac:dyDescent="0.25">
      <c r="A78" t="s">
        <v>238</v>
      </c>
      <c r="B78">
        <v>1316470</v>
      </c>
      <c r="G78">
        <v>1</v>
      </c>
      <c r="J78">
        <f t="shared" si="1"/>
        <v>0</v>
      </c>
      <c r="K78">
        <f t="shared" si="2"/>
        <v>0</v>
      </c>
      <c r="L78">
        <f t="shared" si="3"/>
        <v>0</v>
      </c>
      <c r="M78">
        <f t="shared" si="4"/>
        <v>1316470</v>
      </c>
    </row>
    <row r="79" spans="1:13" x14ac:dyDescent="0.25">
      <c r="A79" t="s">
        <v>239</v>
      </c>
      <c r="B79">
        <v>1328361</v>
      </c>
      <c r="G79">
        <v>1</v>
      </c>
      <c r="J79">
        <f t="shared" si="1"/>
        <v>0</v>
      </c>
      <c r="K79">
        <f t="shared" si="2"/>
        <v>0</v>
      </c>
      <c r="L79">
        <f t="shared" si="3"/>
        <v>0</v>
      </c>
      <c r="M79">
        <f t="shared" si="4"/>
        <v>1328361</v>
      </c>
    </row>
    <row r="80" spans="1:13" x14ac:dyDescent="0.25">
      <c r="A80" t="s">
        <v>240</v>
      </c>
      <c r="B80">
        <v>1052567</v>
      </c>
      <c r="G80">
        <v>1</v>
      </c>
      <c r="J80">
        <f t="shared" si="1"/>
        <v>0</v>
      </c>
      <c r="K80">
        <f t="shared" si="2"/>
        <v>0</v>
      </c>
      <c r="L80">
        <f t="shared" si="3"/>
        <v>0</v>
      </c>
      <c r="M80">
        <f t="shared" si="4"/>
        <v>1052567</v>
      </c>
    </row>
    <row r="81" spans="1:15" x14ac:dyDescent="0.25">
      <c r="A81" t="s">
        <v>241</v>
      </c>
      <c r="B81">
        <v>989415</v>
      </c>
      <c r="D81">
        <v>1</v>
      </c>
      <c r="J81">
        <f t="shared" si="1"/>
        <v>989415</v>
      </c>
      <c r="K81">
        <f t="shared" si="2"/>
        <v>0</v>
      </c>
      <c r="L81">
        <f t="shared" si="3"/>
        <v>0</v>
      </c>
      <c r="M81">
        <f t="shared" si="4"/>
        <v>0</v>
      </c>
    </row>
    <row r="82" spans="1:15" x14ac:dyDescent="0.25">
      <c r="A82" t="s">
        <v>242</v>
      </c>
      <c r="B82">
        <v>897934</v>
      </c>
      <c r="F82">
        <v>1</v>
      </c>
      <c r="J82">
        <f t="shared" si="1"/>
        <v>0</v>
      </c>
      <c r="K82">
        <f t="shared" si="2"/>
        <v>0</v>
      </c>
      <c r="L82">
        <f t="shared" si="3"/>
        <v>897934</v>
      </c>
      <c r="M82">
        <f t="shared" si="4"/>
        <v>0</v>
      </c>
    </row>
    <row r="83" spans="1:15" x14ac:dyDescent="0.25">
      <c r="A83" t="s">
        <v>243</v>
      </c>
      <c r="B83">
        <v>814180</v>
      </c>
      <c r="E83">
        <v>1</v>
      </c>
      <c r="J83">
        <f t="shared" si="1"/>
        <v>0</v>
      </c>
      <c r="K83">
        <f t="shared" si="2"/>
        <v>814180</v>
      </c>
      <c r="L83">
        <f t="shared" si="3"/>
        <v>0</v>
      </c>
      <c r="M83">
        <f t="shared" si="4"/>
        <v>0</v>
      </c>
    </row>
    <row r="84" spans="1:15" x14ac:dyDescent="0.25">
      <c r="A84" t="s">
        <v>244</v>
      </c>
      <c r="B84">
        <v>672591</v>
      </c>
      <c r="E84">
        <v>1</v>
      </c>
      <c r="J84">
        <f t="shared" si="1"/>
        <v>0</v>
      </c>
      <c r="K84">
        <f t="shared" si="2"/>
        <v>672591</v>
      </c>
      <c r="L84">
        <f t="shared" si="3"/>
        <v>0</v>
      </c>
      <c r="M84">
        <f t="shared" si="4"/>
        <v>0</v>
      </c>
    </row>
    <row r="85" spans="1:15" x14ac:dyDescent="0.25">
      <c r="A85" t="s">
        <v>245</v>
      </c>
      <c r="B85">
        <v>710231</v>
      </c>
      <c r="D85">
        <v>1</v>
      </c>
      <c r="J85">
        <f t="shared" si="1"/>
        <v>710231</v>
      </c>
      <c r="K85">
        <f t="shared" si="2"/>
        <v>0</v>
      </c>
      <c r="L85">
        <f t="shared" si="3"/>
        <v>0</v>
      </c>
      <c r="M85">
        <f t="shared" si="4"/>
        <v>0</v>
      </c>
    </row>
    <row r="86" spans="1:15" x14ac:dyDescent="0.25">
      <c r="A86" t="s">
        <v>246</v>
      </c>
      <c r="B86">
        <v>601723</v>
      </c>
      <c r="F86">
        <v>1</v>
      </c>
      <c r="J86">
        <f t="shared" si="1"/>
        <v>0</v>
      </c>
      <c r="K86">
        <f t="shared" si="2"/>
        <v>0</v>
      </c>
      <c r="L86">
        <f t="shared" si="3"/>
        <v>601723</v>
      </c>
      <c r="M86">
        <f t="shared" si="4"/>
        <v>0</v>
      </c>
    </row>
    <row r="87" spans="1:15" x14ac:dyDescent="0.25">
      <c r="A87" t="s">
        <v>247</v>
      </c>
      <c r="B87">
        <v>625741</v>
      </c>
      <c r="G87">
        <v>1</v>
      </c>
      <c r="J87">
        <f t="shared" si="1"/>
        <v>0</v>
      </c>
      <c r="K87">
        <f t="shared" si="2"/>
        <v>0</v>
      </c>
      <c r="L87">
        <f t="shared" si="3"/>
        <v>0</v>
      </c>
      <c r="M87">
        <f t="shared" si="4"/>
        <v>625741</v>
      </c>
    </row>
    <row r="88" spans="1:15" x14ac:dyDescent="0.25">
      <c r="A88" t="s">
        <v>248</v>
      </c>
      <c r="B88">
        <v>563626</v>
      </c>
      <c r="D88">
        <v>1</v>
      </c>
      <c r="J88">
        <f t="shared" si="1"/>
        <v>563626</v>
      </c>
      <c r="K88">
        <f t="shared" si="2"/>
        <v>0</v>
      </c>
      <c r="L88">
        <f t="shared" si="3"/>
        <v>0</v>
      </c>
      <c r="M88">
        <f t="shared" si="4"/>
        <v>0</v>
      </c>
    </row>
    <row r="89" spans="1:15" x14ac:dyDescent="0.25">
      <c r="A89" t="s">
        <v>249</v>
      </c>
      <c r="B89" s="12">
        <v>159358</v>
      </c>
      <c r="D89">
        <v>1</v>
      </c>
      <c r="J89">
        <f t="shared" si="1"/>
        <v>159358</v>
      </c>
      <c r="K89">
        <f t="shared" si="2"/>
        <v>0</v>
      </c>
      <c r="L89">
        <f t="shared" si="3"/>
        <v>0</v>
      </c>
      <c r="M89">
        <f t="shared" si="4"/>
        <v>0</v>
      </c>
    </row>
    <row r="90" spans="1:15" x14ac:dyDescent="0.25">
      <c r="A90" t="s">
        <v>250</v>
      </c>
      <c r="B90" s="12">
        <v>106405</v>
      </c>
      <c r="F90">
        <v>1</v>
      </c>
      <c r="J90">
        <f t="shared" si="1"/>
        <v>0</v>
      </c>
      <c r="K90">
        <f t="shared" si="2"/>
        <v>0</v>
      </c>
      <c r="L90">
        <f t="shared" si="3"/>
        <v>106405</v>
      </c>
      <c r="M90">
        <f t="shared" si="4"/>
        <v>0</v>
      </c>
    </row>
    <row r="91" spans="1:15" x14ac:dyDescent="0.25">
      <c r="A91" t="s">
        <v>251</v>
      </c>
      <c r="B91" s="12">
        <v>53883</v>
      </c>
      <c r="D91">
        <v>1</v>
      </c>
      <c r="J91">
        <f t="shared" si="1"/>
        <v>53883</v>
      </c>
      <c r="K91">
        <f t="shared" si="2"/>
        <v>0</v>
      </c>
      <c r="L91">
        <f t="shared" si="3"/>
        <v>0</v>
      </c>
      <c r="M91">
        <f t="shared" si="4"/>
        <v>0</v>
      </c>
    </row>
    <row r="92" spans="1:15" x14ac:dyDescent="0.25">
      <c r="A92" t="s">
        <v>252</v>
      </c>
      <c r="B92" s="12">
        <v>55519</v>
      </c>
      <c r="D92">
        <v>1</v>
      </c>
      <c r="J92">
        <f t="shared" si="1"/>
        <v>55519</v>
      </c>
      <c r="K92">
        <f t="shared" si="2"/>
        <v>0</v>
      </c>
      <c r="L92">
        <f t="shared" si="3"/>
        <v>0</v>
      </c>
      <c r="M92">
        <f t="shared" si="4"/>
        <v>0</v>
      </c>
    </row>
    <row r="94" spans="1:15" x14ac:dyDescent="0.25">
      <c r="I94" t="s">
        <v>43</v>
      </c>
      <c r="J94">
        <f>SUM(J37:J92)</f>
        <v>72214313</v>
      </c>
      <c r="K94">
        <f t="shared" ref="K94:M94" si="5">SUM(K37:K92)</f>
        <v>66927001</v>
      </c>
      <c r="L94">
        <f t="shared" si="5"/>
        <v>112614386</v>
      </c>
      <c r="M94">
        <f t="shared" si="5"/>
        <v>61090792</v>
      </c>
      <c r="O94">
        <f>SUM(J94:M94)</f>
        <v>312846492</v>
      </c>
    </row>
    <row r="96" spans="1:15" x14ac:dyDescent="0.25">
      <c r="J96" t="s">
        <v>260</v>
      </c>
      <c r="K96" t="s">
        <v>261</v>
      </c>
      <c r="L96" t="s">
        <v>262</v>
      </c>
      <c r="M96" t="s">
        <v>263</v>
      </c>
    </row>
    <row r="97" spans="1:13" x14ac:dyDescent="0.25">
      <c r="I97" t="s">
        <v>259</v>
      </c>
      <c r="J97">
        <v>1</v>
      </c>
      <c r="K97">
        <v>2</v>
      </c>
      <c r="L97">
        <v>3</v>
      </c>
      <c r="M97">
        <v>4</v>
      </c>
    </row>
    <row r="98" spans="1:13" x14ac:dyDescent="0.25">
      <c r="I98" t="s">
        <v>275</v>
      </c>
      <c r="J98" s="15">
        <f>J94/$O$94</f>
        <v>0.23082986335675454</v>
      </c>
      <c r="K98" s="15">
        <f t="shared" ref="K98:M98" si="6">K94/$O$94</f>
        <v>0.21392920397521989</v>
      </c>
      <c r="L98" s="15">
        <f t="shared" si="6"/>
        <v>0.35996691310190559</v>
      </c>
      <c r="M98" s="15">
        <f t="shared" si="6"/>
        <v>0.19527401956611998</v>
      </c>
    </row>
    <row r="103" spans="1:13" x14ac:dyDescent="0.25">
      <c r="A103" t="s">
        <v>289</v>
      </c>
    </row>
    <row r="104" spans="1:13" x14ac:dyDescent="0.25">
      <c r="G104" t="s">
        <v>275</v>
      </c>
      <c r="H104" t="s">
        <v>259</v>
      </c>
    </row>
    <row r="105" spans="1:13" x14ac:dyDescent="0.25">
      <c r="A105" t="s">
        <v>279</v>
      </c>
      <c r="B105" t="s">
        <v>280</v>
      </c>
      <c r="C105">
        <v>0.01</v>
      </c>
      <c r="D105">
        <v>1818958</v>
      </c>
      <c r="F105" t="s">
        <v>294</v>
      </c>
      <c r="G105" s="15">
        <f>(D105+D109+D111)/D112</f>
        <v>2.4790853264152556E-2</v>
      </c>
      <c r="H105">
        <v>1</v>
      </c>
    </row>
    <row r="106" spans="1:13" x14ac:dyDescent="0.25">
      <c r="A106" t="s">
        <v>281</v>
      </c>
      <c r="B106" t="s">
        <v>280</v>
      </c>
      <c r="C106">
        <v>0.06</v>
      </c>
      <c r="D106">
        <v>15221807</v>
      </c>
      <c r="F106" t="s">
        <v>290</v>
      </c>
      <c r="G106" s="15">
        <f>D106/$D$112</f>
        <v>5.9646491974367138E-2</v>
      </c>
      <c r="H106">
        <v>2</v>
      </c>
    </row>
    <row r="107" spans="1:13" x14ac:dyDescent="0.25">
      <c r="A107" t="s">
        <v>282</v>
      </c>
      <c r="B107" t="s">
        <v>280</v>
      </c>
      <c r="C107">
        <v>0.12</v>
      </c>
      <c r="D107">
        <v>31140331</v>
      </c>
      <c r="F107" t="s">
        <v>291</v>
      </c>
      <c r="G107" s="15">
        <f>D107/$D$112</f>
        <v>0.12202306224685651</v>
      </c>
      <c r="H107">
        <v>3</v>
      </c>
    </row>
    <row r="108" spans="1:13" x14ac:dyDescent="0.25">
      <c r="A108" t="s">
        <v>283</v>
      </c>
      <c r="B108" t="s">
        <v>280</v>
      </c>
      <c r="C108">
        <v>0.16</v>
      </c>
      <c r="D108">
        <v>41884672</v>
      </c>
      <c r="F108" t="s">
        <v>292</v>
      </c>
      <c r="G108" s="15">
        <f>D108/$D$112</f>
        <v>0.16412465039774843</v>
      </c>
      <c r="H108">
        <v>4</v>
      </c>
    </row>
    <row r="109" spans="1:13" x14ac:dyDescent="0.25">
      <c r="A109" t="s">
        <v>284</v>
      </c>
      <c r="B109" t="s">
        <v>280</v>
      </c>
      <c r="C109" t="s">
        <v>285</v>
      </c>
      <c r="D109">
        <v>448851</v>
      </c>
      <c r="G109" s="15"/>
    </row>
    <row r="110" spans="1:13" x14ac:dyDescent="0.25">
      <c r="A110" t="s">
        <v>286</v>
      </c>
      <c r="B110" t="s">
        <v>280</v>
      </c>
      <c r="C110">
        <v>0.63</v>
      </c>
      <c r="D110">
        <v>160626928</v>
      </c>
      <c r="F110" t="s">
        <v>293</v>
      </c>
      <c r="G110" s="15">
        <f>D110/$D$112</f>
        <v>0.62941494211687532</v>
      </c>
      <c r="H110">
        <v>5</v>
      </c>
    </row>
    <row r="111" spans="1:13" x14ac:dyDescent="0.25">
      <c r="A111" t="s">
        <v>287</v>
      </c>
      <c r="B111" t="s">
        <v>280</v>
      </c>
      <c r="C111">
        <v>0.02</v>
      </c>
      <c r="D111">
        <v>4058826</v>
      </c>
    </row>
    <row r="112" spans="1:13" x14ac:dyDescent="0.25">
      <c r="A112" t="s">
        <v>288</v>
      </c>
      <c r="B112" t="s">
        <v>280</v>
      </c>
      <c r="C112">
        <v>1</v>
      </c>
      <c r="D112">
        <v>255200373</v>
      </c>
    </row>
  </sheetData>
  <mergeCells count="2">
    <mergeCell ref="P6:Q6"/>
    <mergeCell ref="R6:S6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65"/>
  <sheetViews>
    <sheetView topLeftCell="M1" zoomScale="80" zoomScaleNormal="80" workbookViewId="0">
      <selection activeCell="U8" sqref="U8:V13"/>
    </sheetView>
  </sheetViews>
  <sheetFormatPr defaultColWidth="11" defaultRowHeight="15.75" x14ac:dyDescent="0.25"/>
  <cols>
    <col min="1" max="2" width="11" bestFit="1" customWidth="1"/>
    <col min="3" max="3" width="11.5" bestFit="1" customWidth="1"/>
    <col min="4" max="9" width="11" bestFit="1" customWidth="1"/>
    <col min="11" max="13" width="11" bestFit="1" customWidth="1"/>
    <col min="16" max="16" width="11.5" bestFit="1" customWidth="1"/>
    <col min="17" max="17" width="10.875" customWidth="1"/>
    <col min="18" max="18" width="11" bestFit="1" customWidth="1"/>
    <col min="19" max="19" width="12.5" customWidth="1"/>
  </cols>
  <sheetData>
    <row r="1" spans="1:22" x14ac:dyDescent="0.25">
      <c r="A1" t="s">
        <v>133</v>
      </c>
    </row>
    <row r="2" spans="1:22" x14ac:dyDescent="0.25">
      <c r="A2" t="s">
        <v>0</v>
      </c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2</v>
      </c>
      <c r="L3" t="s">
        <v>4</v>
      </c>
      <c r="M3" t="s">
        <v>5</v>
      </c>
    </row>
    <row r="4" spans="1:22" x14ac:dyDescent="0.25">
      <c r="A4">
        <v>2020</v>
      </c>
      <c r="B4" t="s">
        <v>10</v>
      </c>
      <c r="C4">
        <v>1394015977</v>
      </c>
      <c r="D4">
        <v>715630046</v>
      </c>
      <c r="E4">
        <v>678385931</v>
      </c>
      <c r="F4">
        <v>100</v>
      </c>
      <c r="G4">
        <v>100</v>
      </c>
      <c r="H4">
        <v>100</v>
      </c>
      <c r="I4">
        <v>105.5</v>
      </c>
      <c r="K4" t="s">
        <v>10</v>
      </c>
      <c r="L4">
        <v>715630046</v>
      </c>
      <c r="M4">
        <v>678385931</v>
      </c>
    </row>
    <row r="5" spans="1:22" x14ac:dyDescent="0.25">
      <c r="A5">
        <v>2020</v>
      </c>
      <c r="B5" t="s">
        <v>11</v>
      </c>
      <c r="C5">
        <v>82832536</v>
      </c>
      <c r="D5">
        <v>43933770</v>
      </c>
      <c r="E5">
        <v>38898766</v>
      </c>
      <c r="F5">
        <v>5.9</v>
      </c>
      <c r="G5">
        <v>6.1</v>
      </c>
      <c r="H5">
        <v>5.7</v>
      </c>
      <c r="I5">
        <v>112.9</v>
      </c>
      <c r="K5" t="s">
        <v>11</v>
      </c>
      <c r="L5">
        <v>43933770</v>
      </c>
      <c r="M5">
        <v>38898766</v>
      </c>
      <c r="U5" t="s">
        <v>173</v>
      </c>
    </row>
    <row r="6" spans="1:22" x14ac:dyDescent="0.25">
      <c r="A6">
        <v>2020</v>
      </c>
      <c r="B6" s="13" t="s">
        <v>135</v>
      </c>
      <c r="C6">
        <v>80530944</v>
      </c>
      <c r="D6">
        <v>43303522</v>
      </c>
      <c r="E6">
        <v>37227422</v>
      </c>
      <c r="F6">
        <v>5.8</v>
      </c>
      <c r="G6">
        <v>6.1</v>
      </c>
      <c r="H6">
        <v>5.5</v>
      </c>
      <c r="I6">
        <v>116.3</v>
      </c>
      <c r="K6" t="s">
        <v>11</v>
      </c>
      <c r="L6">
        <v>43303522</v>
      </c>
      <c r="M6">
        <v>37227422</v>
      </c>
      <c r="O6" s="1"/>
      <c r="P6" s="17" t="s">
        <v>36</v>
      </c>
      <c r="Q6" s="17"/>
      <c r="R6" s="17" t="s">
        <v>137</v>
      </c>
      <c r="S6" s="18"/>
    </row>
    <row r="7" spans="1:22" x14ac:dyDescent="0.25">
      <c r="A7">
        <v>2020</v>
      </c>
      <c r="B7" s="13" t="s">
        <v>136</v>
      </c>
      <c r="C7">
        <v>77715286</v>
      </c>
      <c r="D7">
        <v>42059047</v>
      </c>
      <c r="E7">
        <v>35656239</v>
      </c>
      <c r="F7">
        <v>5.6</v>
      </c>
      <c r="G7">
        <v>5.9</v>
      </c>
      <c r="H7">
        <v>5.3</v>
      </c>
      <c r="I7">
        <v>118</v>
      </c>
      <c r="K7" s="13" t="s">
        <v>135</v>
      </c>
      <c r="L7">
        <v>42059047</v>
      </c>
      <c r="M7">
        <v>35656239</v>
      </c>
      <c r="O7" s="2"/>
      <c r="P7" s="3" t="s">
        <v>34</v>
      </c>
      <c r="Q7" s="3" t="s">
        <v>35</v>
      </c>
      <c r="R7" s="3" t="s">
        <v>34</v>
      </c>
      <c r="S7" s="4" t="s">
        <v>35</v>
      </c>
    </row>
    <row r="8" spans="1:22" x14ac:dyDescent="0.25">
      <c r="A8">
        <v>2020</v>
      </c>
      <c r="B8" t="s">
        <v>12</v>
      </c>
      <c r="C8">
        <v>74503800</v>
      </c>
      <c r="D8">
        <v>40312118</v>
      </c>
      <c r="E8">
        <v>34191682</v>
      </c>
      <c r="F8">
        <v>5.3</v>
      </c>
      <c r="G8">
        <v>5.6</v>
      </c>
      <c r="H8">
        <v>5</v>
      </c>
      <c r="I8">
        <v>117.9</v>
      </c>
      <c r="K8" t="s">
        <v>12</v>
      </c>
      <c r="L8">
        <v>40312118</v>
      </c>
      <c r="M8">
        <v>34191682</v>
      </c>
      <c r="O8" s="2" t="s">
        <v>30</v>
      </c>
      <c r="P8" s="3">
        <f>(0.4*L8)+L9</f>
        <v>61942570.200000003</v>
      </c>
      <c r="Q8" s="3">
        <f>(0.4*M8)+M9</f>
        <v>53361138.799999997</v>
      </c>
      <c r="R8" s="9">
        <f>(P8/P15)*100</f>
        <v>5.5892995670247467</v>
      </c>
      <c r="S8" s="10">
        <f>(Q8/P15)*100</f>
        <v>4.8149663313581295</v>
      </c>
      <c r="U8">
        <v>1</v>
      </c>
      <c r="V8">
        <v>6</v>
      </c>
    </row>
    <row r="9" spans="1:22" x14ac:dyDescent="0.25">
      <c r="A9">
        <v>2020</v>
      </c>
      <c r="B9" t="s">
        <v>13</v>
      </c>
      <c r="C9">
        <v>85502189</v>
      </c>
      <c r="D9">
        <v>45817723</v>
      </c>
      <c r="E9">
        <v>39684466</v>
      </c>
      <c r="F9">
        <v>6.1</v>
      </c>
      <c r="G9">
        <v>6.4</v>
      </c>
      <c r="H9">
        <v>5.8</v>
      </c>
      <c r="I9">
        <v>115.5</v>
      </c>
      <c r="K9" t="s">
        <v>13</v>
      </c>
      <c r="L9">
        <v>45817723</v>
      </c>
      <c r="M9">
        <v>39684466</v>
      </c>
      <c r="O9" s="2" t="s">
        <v>31</v>
      </c>
      <c r="P9" s="3">
        <f>L10+L11</f>
        <v>117392064</v>
      </c>
      <c r="Q9" s="3">
        <f>M10+M11</f>
        <v>110147120</v>
      </c>
      <c r="R9" s="9">
        <f>(P9/P15)*100</f>
        <v>10.592705636346704</v>
      </c>
      <c r="S9" s="10">
        <f>(Q9/P15)*100</f>
        <v>9.9389684370091373</v>
      </c>
      <c r="U9">
        <v>2</v>
      </c>
      <c r="V9">
        <v>7</v>
      </c>
    </row>
    <row r="10" spans="1:22" x14ac:dyDescent="0.25">
      <c r="A10">
        <v>2020</v>
      </c>
      <c r="B10" t="s">
        <v>14</v>
      </c>
      <c r="C10">
        <v>101347754</v>
      </c>
      <c r="D10">
        <v>53218977</v>
      </c>
      <c r="E10">
        <v>48128777</v>
      </c>
      <c r="F10">
        <v>7.3</v>
      </c>
      <c r="G10">
        <v>7.4</v>
      </c>
      <c r="H10">
        <v>7.1</v>
      </c>
      <c r="I10">
        <v>110.6</v>
      </c>
      <c r="K10" t="s">
        <v>14</v>
      </c>
      <c r="L10">
        <v>53218977</v>
      </c>
      <c r="M10">
        <v>48128777</v>
      </c>
      <c r="O10" s="2" t="s">
        <v>32</v>
      </c>
      <c r="P10" s="3">
        <f>L12+L13</f>
        <v>97979330</v>
      </c>
      <c r="Q10" s="3">
        <f>M12+M13</f>
        <v>93984118</v>
      </c>
      <c r="R10" s="9">
        <f>(P10/P15)*100</f>
        <v>8.8410252428688327</v>
      </c>
      <c r="S10" s="10">
        <f>(Q10/P15)*100</f>
        <v>8.4805229803751789</v>
      </c>
      <c r="U10">
        <v>3</v>
      </c>
      <c r="V10">
        <v>8</v>
      </c>
    </row>
    <row r="11" spans="1:22" x14ac:dyDescent="0.25">
      <c r="A11">
        <v>2020</v>
      </c>
      <c r="B11" t="s">
        <v>15</v>
      </c>
      <c r="C11">
        <v>126191430</v>
      </c>
      <c r="D11">
        <v>64173087</v>
      </c>
      <c r="E11">
        <v>62018343</v>
      </c>
      <c r="F11">
        <v>9.1</v>
      </c>
      <c r="G11">
        <v>9</v>
      </c>
      <c r="H11">
        <v>9.1</v>
      </c>
      <c r="I11">
        <v>103.5</v>
      </c>
      <c r="K11" t="s">
        <v>15</v>
      </c>
      <c r="L11">
        <v>64173087</v>
      </c>
      <c r="M11">
        <v>62018343</v>
      </c>
      <c r="O11" s="2" t="s">
        <v>33</v>
      </c>
      <c r="P11" s="3">
        <f>L14+L15</f>
        <v>118418337</v>
      </c>
      <c r="Q11" s="3">
        <f>M14+M15</f>
        <v>114580319</v>
      </c>
      <c r="R11" s="9">
        <f>(P11/P15)*100</f>
        <v>10.685309918281218</v>
      </c>
      <c r="S11" s="10">
        <f>(Q11/P15)*100</f>
        <v>10.338991832409585</v>
      </c>
      <c r="U11">
        <v>4</v>
      </c>
      <c r="V11">
        <v>9</v>
      </c>
    </row>
    <row r="12" spans="1:22" x14ac:dyDescent="0.25">
      <c r="A12">
        <v>2020</v>
      </c>
      <c r="B12" t="s">
        <v>16</v>
      </c>
      <c r="C12">
        <v>99479184</v>
      </c>
      <c r="D12">
        <v>50883009</v>
      </c>
      <c r="E12">
        <v>48596175</v>
      </c>
      <c r="F12">
        <v>7.1</v>
      </c>
      <c r="G12">
        <v>7.1</v>
      </c>
      <c r="H12">
        <v>7.2</v>
      </c>
      <c r="I12">
        <v>104.7</v>
      </c>
      <c r="K12" t="s">
        <v>16</v>
      </c>
      <c r="L12">
        <v>50883009</v>
      </c>
      <c r="M12">
        <v>48596175</v>
      </c>
      <c r="O12" s="2" t="s">
        <v>44</v>
      </c>
      <c r="P12" s="3">
        <f>SUM(L16:L25)</f>
        <v>166414135</v>
      </c>
      <c r="Q12" s="3">
        <f>SUM(M16:M25)</f>
        <v>174015799</v>
      </c>
      <c r="R12" s="9">
        <f>(P12/P15)*100</f>
        <v>15.016142367019473</v>
      </c>
      <c r="S12" s="10">
        <f>(Q12/P15)*100</f>
        <v>15.702067687306997</v>
      </c>
      <c r="U12">
        <v>5</v>
      </c>
      <c r="V12">
        <v>10</v>
      </c>
    </row>
    <row r="13" spans="1:22" x14ac:dyDescent="0.25">
      <c r="A13">
        <v>2020</v>
      </c>
      <c r="B13" t="s">
        <v>17</v>
      </c>
      <c r="C13">
        <v>92484264</v>
      </c>
      <c r="D13">
        <v>47096321</v>
      </c>
      <c r="E13">
        <v>45387943</v>
      </c>
      <c r="F13">
        <v>6.6</v>
      </c>
      <c r="G13">
        <v>6.6</v>
      </c>
      <c r="H13">
        <v>6.7</v>
      </c>
      <c r="I13">
        <v>103.8</v>
      </c>
      <c r="K13" t="s">
        <v>17</v>
      </c>
      <c r="L13">
        <v>47096321</v>
      </c>
      <c r="M13">
        <v>45387943</v>
      </c>
      <c r="O13" s="2" t="s">
        <v>37</v>
      </c>
      <c r="P13" s="3">
        <f>SUM(P8:P12)</f>
        <v>562146436.20000005</v>
      </c>
      <c r="Q13" s="3">
        <f>SUM(Q8:Q12)</f>
        <v>546088494.79999995</v>
      </c>
      <c r="R13" s="9">
        <f>(P13/P15)*100</f>
        <v>50.724482731540974</v>
      </c>
      <c r="S13" s="10">
        <f>(Q13/P15)*100</f>
        <v>49.275517268459026</v>
      </c>
    </row>
    <row r="14" spans="1:22" x14ac:dyDescent="0.25">
      <c r="A14">
        <v>2020</v>
      </c>
      <c r="B14" t="s">
        <v>18</v>
      </c>
      <c r="C14">
        <v>114227816</v>
      </c>
      <c r="D14">
        <v>58099063</v>
      </c>
      <c r="E14">
        <v>56128753</v>
      </c>
      <c r="F14">
        <v>8.1999999999999993</v>
      </c>
      <c r="G14">
        <v>8.1</v>
      </c>
      <c r="H14">
        <v>8.3000000000000007</v>
      </c>
      <c r="I14">
        <v>103.5</v>
      </c>
      <c r="K14" t="s">
        <v>18</v>
      </c>
      <c r="L14">
        <v>58099063</v>
      </c>
      <c r="M14">
        <v>56128753</v>
      </c>
      <c r="O14" s="2"/>
      <c r="P14" s="3"/>
      <c r="Q14" s="3"/>
      <c r="R14" s="3"/>
      <c r="S14" s="4"/>
    </row>
    <row r="15" spans="1:22" x14ac:dyDescent="0.25">
      <c r="A15">
        <v>2020</v>
      </c>
      <c r="B15" t="s">
        <v>19</v>
      </c>
      <c r="C15">
        <v>118770840</v>
      </c>
      <c r="D15">
        <v>60319274</v>
      </c>
      <c r="E15">
        <v>58451566</v>
      </c>
      <c r="F15">
        <v>8.5</v>
      </c>
      <c r="G15">
        <v>8.4</v>
      </c>
      <c r="H15">
        <v>8.6</v>
      </c>
      <c r="I15">
        <v>103.2</v>
      </c>
      <c r="K15" t="s">
        <v>19</v>
      </c>
      <c r="L15">
        <v>60319274</v>
      </c>
      <c r="M15">
        <v>58451566</v>
      </c>
      <c r="O15" s="5" t="s">
        <v>134</v>
      </c>
      <c r="P15" s="6">
        <f>SUM(P13:Q13)</f>
        <v>1108234931</v>
      </c>
      <c r="Q15" s="6"/>
      <c r="R15" s="6"/>
      <c r="S15" s="7"/>
    </row>
    <row r="16" spans="1:22" x14ac:dyDescent="0.25">
      <c r="A16">
        <v>2020</v>
      </c>
      <c r="B16" t="s">
        <v>20</v>
      </c>
      <c r="C16">
        <v>95420349</v>
      </c>
      <c r="D16">
        <v>48010856</v>
      </c>
      <c r="E16">
        <v>47409493</v>
      </c>
      <c r="F16">
        <v>6.8</v>
      </c>
      <c r="G16">
        <v>6.7</v>
      </c>
      <c r="H16">
        <v>7</v>
      </c>
      <c r="I16">
        <v>101.3</v>
      </c>
      <c r="K16" t="s">
        <v>20</v>
      </c>
      <c r="L16">
        <v>48010856</v>
      </c>
      <c r="M16">
        <v>47409493</v>
      </c>
      <c r="O16" s="8"/>
    </row>
    <row r="17" spans="1:19" x14ac:dyDescent="0.25">
      <c r="A17">
        <v>2020</v>
      </c>
      <c r="B17" t="s">
        <v>21</v>
      </c>
      <c r="C17">
        <v>72964803</v>
      </c>
      <c r="D17">
        <v>36816789</v>
      </c>
      <c r="E17">
        <v>36148014</v>
      </c>
      <c r="F17">
        <v>5.2</v>
      </c>
      <c r="G17">
        <v>5.0999999999999996</v>
      </c>
      <c r="H17">
        <v>5.3</v>
      </c>
      <c r="I17">
        <v>101.9</v>
      </c>
      <c r="K17" t="s">
        <v>21</v>
      </c>
      <c r="L17">
        <v>36816789</v>
      </c>
      <c r="M17">
        <v>36148014</v>
      </c>
      <c r="O17" s="11"/>
      <c r="P17" s="11"/>
      <c r="Q17" s="11"/>
      <c r="R17" s="11"/>
      <c r="S17" s="11"/>
    </row>
    <row r="18" spans="1:19" x14ac:dyDescent="0.25">
      <c r="A18">
        <v>2020</v>
      </c>
      <c r="B18" t="s">
        <v>22</v>
      </c>
      <c r="C18">
        <v>69956093</v>
      </c>
      <c r="D18">
        <v>34411322</v>
      </c>
      <c r="E18">
        <v>35544771</v>
      </c>
      <c r="F18">
        <v>5</v>
      </c>
      <c r="G18">
        <v>4.8</v>
      </c>
      <c r="H18">
        <v>5.2</v>
      </c>
      <c r="I18">
        <v>96.8</v>
      </c>
      <c r="K18" t="s">
        <v>22</v>
      </c>
      <c r="L18">
        <v>34411322</v>
      </c>
      <c r="M18">
        <v>35544771</v>
      </c>
    </row>
    <row r="19" spans="1:19" x14ac:dyDescent="0.25">
      <c r="A19">
        <v>2020</v>
      </c>
      <c r="B19" t="s">
        <v>23</v>
      </c>
      <c r="C19">
        <v>45440868</v>
      </c>
      <c r="D19">
        <v>22080119</v>
      </c>
      <c r="E19">
        <v>23360749</v>
      </c>
      <c r="F19">
        <v>3.3</v>
      </c>
      <c r="G19">
        <v>3.1</v>
      </c>
      <c r="H19">
        <v>3.4</v>
      </c>
      <c r="I19">
        <v>94.5</v>
      </c>
      <c r="K19" t="s">
        <v>23</v>
      </c>
      <c r="L19">
        <v>22080119</v>
      </c>
      <c r="M19">
        <v>23360749</v>
      </c>
    </row>
    <row r="20" spans="1:19" x14ac:dyDescent="0.25">
      <c r="A20">
        <v>2020</v>
      </c>
      <c r="B20" t="s">
        <v>24</v>
      </c>
      <c r="C20">
        <v>27920363</v>
      </c>
      <c r="D20">
        <v>13084854</v>
      </c>
      <c r="E20">
        <v>14835509</v>
      </c>
      <c r="F20">
        <v>2</v>
      </c>
      <c r="G20">
        <v>1.8</v>
      </c>
      <c r="H20">
        <v>2.2000000000000002</v>
      </c>
      <c r="I20">
        <v>88.2</v>
      </c>
      <c r="K20" t="s">
        <v>24</v>
      </c>
      <c r="L20">
        <v>13084854</v>
      </c>
      <c r="M20">
        <v>14835509</v>
      </c>
    </row>
    <row r="21" spans="1:19" x14ac:dyDescent="0.25">
      <c r="A21">
        <v>2020</v>
      </c>
      <c r="B21" t="s">
        <v>25</v>
      </c>
      <c r="C21">
        <v>17538651</v>
      </c>
      <c r="D21">
        <v>7738618</v>
      </c>
      <c r="E21">
        <v>9800033</v>
      </c>
      <c r="F21">
        <v>1.3</v>
      </c>
      <c r="G21">
        <v>1.1000000000000001</v>
      </c>
      <c r="H21">
        <v>1.4</v>
      </c>
      <c r="I21">
        <v>79</v>
      </c>
      <c r="K21" t="s">
        <v>25</v>
      </c>
      <c r="L21">
        <v>7738618</v>
      </c>
      <c r="M21">
        <v>9800033</v>
      </c>
    </row>
    <row r="22" spans="1:19" x14ac:dyDescent="0.25">
      <c r="A22">
        <v>2020</v>
      </c>
      <c r="B22" t="s">
        <v>26</v>
      </c>
      <c r="C22">
        <v>8401852</v>
      </c>
      <c r="D22">
        <v>3335783</v>
      </c>
      <c r="E22">
        <v>5066069</v>
      </c>
      <c r="F22">
        <v>0.6</v>
      </c>
      <c r="G22">
        <v>0.5</v>
      </c>
      <c r="H22">
        <v>0.7</v>
      </c>
      <c r="I22">
        <v>65.8</v>
      </c>
      <c r="K22" t="s">
        <v>26</v>
      </c>
      <c r="L22">
        <v>3335783</v>
      </c>
      <c r="M22">
        <v>5066069</v>
      </c>
    </row>
    <row r="23" spans="1:19" x14ac:dyDescent="0.25">
      <c r="A23">
        <v>2020</v>
      </c>
      <c r="B23" t="s">
        <v>27</v>
      </c>
      <c r="C23">
        <v>2391229</v>
      </c>
      <c r="D23">
        <v>825071</v>
      </c>
      <c r="E23">
        <v>1566158</v>
      </c>
      <c r="F23">
        <v>0.2</v>
      </c>
      <c r="G23">
        <v>0.1</v>
      </c>
      <c r="H23">
        <v>0.2</v>
      </c>
      <c r="I23">
        <v>52.7</v>
      </c>
      <c r="K23" t="s">
        <v>27</v>
      </c>
      <c r="L23">
        <v>825071</v>
      </c>
      <c r="M23">
        <v>1566158</v>
      </c>
    </row>
    <row r="24" spans="1:19" x14ac:dyDescent="0.25">
      <c r="A24">
        <v>2020</v>
      </c>
      <c r="B24" t="s">
        <v>28</v>
      </c>
      <c r="C24">
        <v>370526</v>
      </c>
      <c r="D24">
        <v>104871</v>
      </c>
      <c r="E24">
        <v>265655</v>
      </c>
      <c r="F24">
        <v>0</v>
      </c>
      <c r="G24">
        <v>0</v>
      </c>
      <c r="H24">
        <v>0</v>
      </c>
      <c r="I24">
        <v>39.5</v>
      </c>
      <c r="K24" t="s">
        <v>28</v>
      </c>
      <c r="L24">
        <v>104871</v>
      </c>
      <c r="M24">
        <v>265655</v>
      </c>
    </row>
    <row r="25" spans="1:19" x14ac:dyDescent="0.25">
      <c r="A25">
        <v>2020</v>
      </c>
      <c r="B25" t="s">
        <v>29</v>
      </c>
      <c r="C25">
        <v>25200</v>
      </c>
      <c r="D25">
        <v>5852</v>
      </c>
      <c r="E25">
        <v>19348</v>
      </c>
      <c r="F25">
        <v>0</v>
      </c>
      <c r="G25">
        <v>0</v>
      </c>
      <c r="H25">
        <v>0</v>
      </c>
      <c r="I25">
        <v>30.2</v>
      </c>
      <c r="K25" t="s">
        <v>29</v>
      </c>
      <c r="L25">
        <v>5852</v>
      </c>
      <c r="M25">
        <v>19348</v>
      </c>
    </row>
    <row r="27" spans="1:19" x14ac:dyDescent="0.25">
      <c r="A27" t="s">
        <v>76</v>
      </c>
    </row>
    <row r="28" spans="1:19" x14ac:dyDescent="0.25">
      <c r="D28" t="s">
        <v>257</v>
      </c>
      <c r="E28" t="s">
        <v>254</v>
      </c>
      <c r="F28" t="s">
        <v>264</v>
      </c>
      <c r="G28" t="s">
        <v>265</v>
      </c>
      <c r="H28" t="s">
        <v>266</v>
      </c>
      <c r="I28" t="s">
        <v>267</v>
      </c>
      <c r="J28" t="s">
        <v>255</v>
      </c>
      <c r="L28" t="s">
        <v>257</v>
      </c>
      <c r="M28" t="s">
        <v>254</v>
      </c>
      <c r="N28" t="s">
        <v>264</v>
      </c>
      <c r="O28" t="s">
        <v>265</v>
      </c>
      <c r="P28" t="s">
        <v>266</v>
      </c>
      <c r="Q28" t="s">
        <v>267</v>
      </c>
      <c r="R28" t="s">
        <v>255</v>
      </c>
    </row>
    <row r="29" spans="1:19" x14ac:dyDescent="0.25">
      <c r="A29" t="s">
        <v>53</v>
      </c>
      <c r="B29">
        <v>61.03</v>
      </c>
      <c r="D29">
        <v>1</v>
      </c>
      <c r="L29">
        <f>$B29*D29</f>
        <v>61.03</v>
      </c>
      <c r="M29">
        <f t="shared" ref="M29:R29" si="0">$B29*E29</f>
        <v>0</v>
      </c>
      <c r="N29">
        <f t="shared" si="0"/>
        <v>0</v>
      </c>
      <c r="O29">
        <f t="shared" si="0"/>
        <v>0</v>
      </c>
      <c r="P29">
        <f t="shared" si="0"/>
        <v>0</v>
      </c>
      <c r="Q29">
        <f t="shared" si="0"/>
        <v>0</v>
      </c>
      <c r="R29">
        <f t="shared" si="0"/>
        <v>0</v>
      </c>
    </row>
    <row r="30" spans="1:19" x14ac:dyDescent="0.25">
      <c r="A30" t="s">
        <v>70</v>
      </c>
      <c r="B30">
        <v>21.89</v>
      </c>
      <c r="E30">
        <v>1</v>
      </c>
      <c r="L30">
        <f t="shared" ref="L30:L59" si="1">$B30*D30</f>
        <v>0</v>
      </c>
      <c r="M30">
        <f t="shared" ref="M30:M59" si="2">$B30*E30</f>
        <v>21.89</v>
      </c>
      <c r="N30">
        <f t="shared" ref="N30:N59" si="3">$B30*F30</f>
        <v>0</v>
      </c>
      <c r="O30">
        <f t="shared" ref="O30:O59" si="4">$B30*G30</f>
        <v>0</v>
      </c>
      <c r="P30">
        <f t="shared" ref="P30:P59" si="5">$B30*H30</f>
        <v>0</v>
      </c>
      <c r="Q30">
        <f t="shared" ref="Q30:Q59" si="6">$B30*I30</f>
        <v>0</v>
      </c>
      <c r="R30">
        <f t="shared" ref="R30:R59" si="7">$B30*J30</f>
        <v>0</v>
      </c>
    </row>
    <row r="31" spans="1:19" x14ac:dyDescent="0.25">
      <c r="A31" t="s">
        <v>63</v>
      </c>
      <c r="B31">
        <v>32.049999999999997</v>
      </c>
      <c r="F31">
        <v>1</v>
      </c>
      <c r="L31">
        <f t="shared" si="1"/>
        <v>0</v>
      </c>
      <c r="M31">
        <f t="shared" si="2"/>
        <v>0</v>
      </c>
      <c r="N31">
        <f t="shared" si="3"/>
        <v>32.049999999999997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</row>
    <row r="32" spans="1:19" x14ac:dyDescent="0.25">
      <c r="A32" t="s">
        <v>59</v>
      </c>
      <c r="B32">
        <v>41.54</v>
      </c>
      <c r="D32">
        <v>1</v>
      </c>
      <c r="L32">
        <f t="shared" si="1"/>
        <v>41.54</v>
      </c>
      <c r="M32">
        <f t="shared" si="2"/>
        <v>0</v>
      </c>
      <c r="N32">
        <f t="shared" si="3"/>
        <v>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</row>
    <row r="33" spans="1:18" x14ac:dyDescent="0.25">
      <c r="A33" t="s">
        <v>66</v>
      </c>
      <c r="B33">
        <v>25.02</v>
      </c>
      <c r="G33">
        <v>1</v>
      </c>
      <c r="L33">
        <f t="shared" si="1"/>
        <v>0</v>
      </c>
      <c r="M33">
        <f t="shared" si="2"/>
        <v>0</v>
      </c>
      <c r="N33">
        <f t="shared" si="3"/>
        <v>0</v>
      </c>
      <c r="O33">
        <f t="shared" si="4"/>
        <v>25.02</v>
      </c>
      <c r="P33">
        <f t="shared" si="5"/>
        <v>0</v>
      </c>
      <c r="Q33">
        <f t="shared" si="6"/>
        <v>0</v>
      </c>
      <c r="R33">
        <f t="shared" si="7"/>
        <v>0</v>
      </c>
    </row>
    <row r="34" spans="1:18" x14ac:dyDescent="0.25">
      <c r="A34" t="s">
        <v>45</v>
      </c>
      <c r="B34">
        <v>126.01</v>
      </c>
      <c r="H34">
        <v>1</v>
      </c>
      <c r="L34">
        <f t="shared" si="1"/>
        <v>0</v>
      </c>
      <c r="M34">
        <f t="shared" si="2"/>
        <v>0</v>
      </c>
      <c r="N34">
        <f t="shared" si="3"/>
        <v>0</v>
      </c>
      <c r="O34">
        <f t="shared" si="4"/>
        <v>0</v>
      </c>
      <c r="P34">
        <f t="shared" si="5"/>
        <v>126.01</v>
      </c>
      <c r="Q34">
        <f t="shared" si="6"/>
        <v>0</v>
      </c>
      <c r="R34">
        <f t="shared" si="7"/>
        <v>0</v>
      </c>
    </row>
    <row r="35" spans="1:18" x14ac:dyDescent="0.25">
      <c r="A35" t="s">
        <v>55</v>
      </c>
      <c r="B35">
        <v>50.13</v>
      </c>
      <c r="H35">
        <v>1</v>
      </c>
      <c r="L35">
        <f t="shared" si="1"/>
        <v>0</v>
      </c>
      <c r="M35">
        <f t="shared" si="2"/>
        <v>0</v>
      </c>
      <c r="N35">
        <f t="shared" si="3"/>
        <v>0</v>
      </c>
      <c r="O35">
        <f t="shared" si="4"/>
        <v>0</v>
      </c>
      <c r="P35">
        <f t="shared" si="5"/>
        <v>50.13</v>
      </c>
      <c r="Q35">
        <f t="shared" si="6"/>
        <v>0</v>
      </c>
      <c r="R35">
        <f t="shared" si="7"/>
        <v>0</v>
      </c>
    </row>
    <row r="36" spans="1:18" x14ac:dyDescent="0.25">
      <c r="A36" t="s">
        <v>61</v>
      </c>
      <c r="B36">
        <v>38.56</v>
      </c>
      <c r="F36">
        <v>1</v>
      </c>
      <c r="L36">
        <f t="shared" si="1"/>
        <v>0</v>
      </c>
      <c r="M36">
        <f t="shared" si="2"/>
        <v>0</v>
      </c>
      <c r="N36">
        <f t="shared" si="3"/>
        <v>38.56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</row>
    <row r="37" spans="1:18" x14ac:dyDescent="0.25">
      <c r="A37" t="s">
        <v>72</v>
      </c>
      <c r="B37">
        <v>10.08</v>
      </c>
      <c r="H37">
        <v>1</v>
      </c>
      <c r="L37">
        <f t="shared" si="1"/>
        <v>0</v>
      </c>
      <c r="M37">
        <f t="shared" si="2"/>
        <v>0</v>
      </c>
      <c r="N37">
        <f t="shared" si="3"/>
        <v>0</v>
      </c>
      <c r="O37">
        <f t="shared" si="4"/>
        <v>0</v>
      </c>
      <c r="P37">
        <f t="shared" si="5"/>
        <v>10.08</v>
      </c>
      <c r="Q37">
        <f t="shared" si="6"/>
        <v>0</v>
      </c>
      <c r="R37">
        <f t="shared" si="7"/>
        <v>0</v>
      </c>
    </row>
    <row r="38" spans="1:18" x14ac:dyDescent="0.25">
      <c r="A38" t="s">
        <v>50</v>
      </c>
      <c r="B38">
        <v>74.61</v>
      </c>
      <c r="E38">
        <v>1</v>
      </c>
      <c r="L38">
        <f t="shared" si="1"/>
        <v>0</v>
      </c>
      <c r="M38">
        <f t="shared" si="2"/>
        <v>74.61</v>
      </c>
      <c r="N38">
        <f t="shared" si="3"/>
        <v>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</row>
    <row r="39" spans="1:18" x14ac:dyDescent="0.25">
      <c r="A39" t="s">
        <v>64</v>
      </c>
      <c r="B39">
        <v>31.85</v>
      </c>
      <c r="I39">
        <v>1</v>
      </c>
      <c r="L39">
        <f t="shared" si="1"/>
        <v>0</v>
      </c>
      <c r="M39">
        <f t="shared" si="2"/>
        <v>0</v>
      </c>
      <c r="N39">
        <f t="shared" si="3"/>
        <v>0</v>
      </c>
      <c r="O39">
        <f t="shared" si="4"/>
        <v>0</v>
      </c>
      <c r="P39">
        <f t="shared" si="5"/>
        <v>0</v>
      </c>
      <c r="Q39">
        <f t="shared" si="6"/>
        <v>31.85</v>
      </c>
      <c r="R39">
        <f t="shared" si="7"/>
        <v>0</v>
      </c>
    </row>
    <row r="40" spans="1:18" x14ac:dyDescent="0.25">
      <c r="A40" t="s">
        <v>47</v>
      </c>
      <c r="B40">
        <v>99.37</v>
      </c>
      <c r="J40">
        <v>1</v>
      </c>
      <c r="L40">
        <f t="shared" si="1"/>
        <v>0</v>
      </c>
      <c r="M40">
        <f t="shared" si="2"/>
        <v>0</v>
      </c>
      <c r="N40">
        <f t="shared" si="3"/>
        <v>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99.37</v>
      </c>
    </row>
    <row r="41" spans="1:18" x14ac:dyDescent="0.25">
      <c r="A41" t="s">
        <v>54</v>
      </c>
      <c r="B41">
        <v>57.75</v>
      </c>
      <c r="J41">
        <v>1</v>
      </c>
      <c r="L41">
        <f t="shared" si="1"/>
        <v>0</v>
      </c>
      <c r="M41">
        <f t="shared" si="2"/>
        <v>0</v>
      </c>
      <c r="N41">
        <f t="shared" si="3"/>
        <v>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57.75</v>
      </c>
    </row>
    <row r="42" spans="1:18" x14ac:dyDescent="0.25">
      <c r="A42" t="s">
        <v>51</v>
      </c>
      <c r="B42">
        <v>66.44</v>
      </c>
      <c r="J42">
        <v>1</v>
      </c>
      <c r="L42">
        <f t="shared" si="1"/>
        <v>0</v>
      </c>
      <c r="M42">
        <f t="shared" si="2"/>
        <v>0</v>
      </c>
      <c r="N42">
        <f t="shared" si="3"/>
        <v>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66.44</v>
      </c>
    </row>
    <row r="43" spans="1:18" x14ac:dyDescent="0.25">
      <c r="A43" t="s">
        <v>69</v>
      </c>
      <c r="B43">
        <v>24.05</v>
      </c>
      <c r="E43">
        <v>1</v>
      </c>
      <c r="L43">
        <f t="shared" si="1"/>
        <v>0</v>
      </c>
      <c r="M43">
        <f t="shared" si="2"/>
        <v>24.05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</row>
    <row r="44" spans="1:18" x14ac:dyDescent="0.25">
      <c r="A44" t="s">
        <v>48</v>
      </c>
      <c r="B44">
        <v>4.75</v>
      </c>
      <c r="D44">
        <v>1</v>
      </c>
      <c r="L44">
        <f t="shared" si="1"/>
        <v>4.75</v>
      </c>
      <c r="M44">
        <f t="shared" si="2"/>
        <v>0</v>
      </c>
      <c r="N44">
        <f t="shared" si="3"/>
        <v>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</row>
    <row r="45" spans="1:18" x14ac:dyDescent="0.25">
      <c r="A45" t="s">
        <v>57</v>
      </c>
      <c r="B45">
        <v>45.19</v>
      </c>
      <c r="D45">
        <v>1</v>
      </c>
      <c r="L45">
        <f t="shared" si="1"/>
        <v>45.19</v>
      </c>
      <c r="M45">
        <f t="shared" si="2"/>
        <v>0</v>
      </c>
      <c r="N45">
        <f t="shared" si="3"/>
        <v>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</row>
    <row r="46" spans="1:18" x14ac:dyDescent="0.25">
      <c r="A46" t="s">
        <v>68</v>
      </c>
      <c r="B46">
        <v>24.07</v>
      </c>
      <c r="I46">
        <v>1</v>
      </c>
      <c r="L46">
        <f t="shared" si="1"/>
        <v>0</v>
      </c>
      <c r="M46">
        <f t="shared" si="2"/>
        <v>0</v>
      </c>
      <c r="N46">
        <f t="shared" si="3"/>
        <v>0</v>
      </c>
      <c r="O46">
        <f t="shared" si="4"/>
        <v>0</v>
      </c>
      <c r="P46">
        <f t="shared" si="5"/>
        <v>0</v>
      </c>
      <c r="Q46">
        <f t="shared" si="6"/>
        <v>24.07</v>
      </c>
      <c r="R46">
        <f t="shared" si="7"/>
        <v>0</v>
      </c>
    </row>
    <row r="47" spans="1:18" x14ac:dyDescent="0.25">
      <c r="A47" t="s">
        <v>58</v>
      </c>
      <c r="B47">
        <v>42.59</v>
      </c>
      <c r="I47">
        <v>1</v>
      </c>
      <c r="L47">
        <f t="shared" si="1"/>
        <v>0</v>
      </c>
      <c r="M47">
        <f t="shared" si="2"/>
        <v>0</v>
      </c>
      <c r="N47">
        <f t="shared" si="3"/>
        <v>0</v>
      </c>
      <c r="O47">
        <f t="shared" si="4"/>
        <v>0</v>
      </c>
      <c r="P47">
        <f t="shared" si="5"/>
        <v>0</v>
      </c>
      <c r="Q47">
        <f t="shared" si="6"/>
        <v>42.59</v>
      </c>
      <c r="R47">
        <f t="shared" si="7"/>
        <v>0</v>
      </c>
    </row>
    <row r="48" spans="1:18" x14ac:dyDescent="0.25">
      <c r="A48" t="s">
        <v>73</v>
      </c>
      <c r="B48">
        <v>7.2</v>
      </c>
      <c r="G48">
        <v>1</v>
      </c>
      <c r="L48">
        <f t="shared" si="1"/>
        <v>0</v>
      </c>
      <c r="M48">
        <f t="shared" si="2"/>
        <v>0</v>
      </c>
      <c r="N48">
        <f t="shared" si="3"/>
        <v>0</v>
      </c>
      <c r="O48">
        <f t="shared" si="4"/>
        <v>7.2</v>
      </c>
      <c r="P48">
        <f t="shared" si="5"/>
        <v>0</v>
      </c>
      <c r="Q48">
        <f t="shared" si="6"/>
        <v>0</v>
      </c>
      <c r="R48">
        <f t="shared" si="7"/>
        <v>0</v>
      </c>
    </row>
    <row r="49" spans="1:20" x14ac:dyDescent="0.25">
      <c r="A49" t="s">
        <v>74</v>
      </c>
      <c r="B49">
        <v>5.92</v>
      </c>
      <c r="G49">
        <v>1</v>
      </c>
      <c r="L49">
        <f t="shared" si="1"/>
        <v>0</v>
      </c>
      <c r="M49">
        <f t="shared" si="2"/>
        <v>0</v>
      </c>
      <c r="N49">
        <f t="shared" si="3"/>
        <v>0</v>
      </c>
      <c r="O49">
        <f t="shared" si="4"/>
        <v>5.92</v>
      </c>
      <c r="P49">
        <f t="shared" si="5"/>
        <v>0</v>
      </c>
      <c r="Q49">
        <f t="shared" si="6"/>
        <v>0</v>
      </c>
      <c r="R49">
        <f t="shared" si="7"/>
        <v>0</v>
      </c>
    </row>
    <row r="50" spans="1:20" x14ac:dyDescent="0.25">
      <c r="A50" t="s">
        <v>60</v>
      </c>
      <c r="B50">
        <v>39.53</v>
      </c>
      <c r="G50">
        <v>1</v>
      </c>
      <c r="L50">
        <f t="shared" si="1"/>
        <v>0</v>
      </c>
      <c r="M50">
        <f t="shared" si="2"/>
        <v>0</v>
      </c>
      <c r="N50">
        <f t="shared" si="3"/>
        <v>0</v>
      </c>
      <c r="O50">
        <f t="shared" si="4"/>
        <v>39.53</v>
      </c>
      <c r="P50">
        <f t="shared" si="5"/>
        <v>0</v>
      </c>
      <c r="Q50">
        <f t="shared" si="6"/>
        <v>0</v>
      </c>
      <c r="R50">
        <f t="shared" si="7"/>
        <v>0</v>
      </c>
    </row>
    <row r="51" spans="1:20" x14ac:dyDescent="0.25">
      <c r="A51" t="s">
        <v>46</v>
      </c>
      <c r="B51">
        <v>101.53</v>
      </c>
      <c r="D51">
        <v>1</v>
      </c>
      <c r="L51">
        <f t="shared" si="1"/>
        <v>101.53</v>
      </c>
      <c r="M51">
        <f t="shared" si="2"/>
        <v>0</v>
      </c>
      <c r="N51">
        <f t="shared" si="3"/>
        <v>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</row>
    <row r="52" spans="1:20" x14ac:dyDescent="0.25">
      <c r="A52" t="s">
        <v>67</v>
      </c>
      <c r="B52">
        <v>24.87</v>
      </c>
      <c r="D52">
        <v>1</v>
      </c>
      <c r="L52">
        <f t="shared" si="1"/>
        <v>24.87</v>
      </c>
      <c r="M52">
        <f t="shared" si="2"/>
        <v>0</v>
      </c>
      <c r="N52">
        <f t="shared" si="3"/>
        <v>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</row>
    <row r="53" spans="1:20" x14ac:dyDescent="0.25">
      <c r="A53" t="s">
        <v>62</v>
      </c>
      <c r="B53">
        <v>34.92</v>
      </c>
      <c r="E53">
        <v>1</v>
      </c>
      <c r="L53">
        <f t="shared" si="1"/>
        <v>0</v>
      </c>
      <c r="M53">
        <f t="shared" si="2"/>
        <v>34.92</v>
      </c>
      <c r="N53">
        <f t="shared" si="3"/>
        <v>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</row>
    <row r="54" spans="1:20" x14ac:dyDescent="0.25">
      <c r="A54" t="s">
        <v>49</v>
      </c>
      <c r="B54">
        <v>83.67</v>
      </c>
      <c r="F54">
        <v>1</v>
      </c>
      <c r="L54">
        <f t="shared" si="1"/>
        <v>0</v>
      </c>
      <c r="M54">
        <f t="shared" si="2"/>
        <v>0</v>
      </c>
      <c r="N54">
        <f t="shared" si="3"/>
        <v>83.67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</row>
    <row r="55" spans="1:20" x14ac:dyDescent="0.25">
      <c r="A55" t="s">
        <v>71</v>
      </c>
      <c r="B55">
        <v>13.87</v>
      </c>
      <c r="E55">
        <v>1</v>
      </c>
      <c r="L55">
        <f t="shared" si="1"/>
        <v>0</v>
      </c>
      <c r="M55">
        <f t="shared" si="2"/>
        <v>13.87</v>
      </c>
      <c r="N55">
        <f t="shared" si="3"/>
        <v>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</row>
    <row r="56" spans="1:20" x14ac:dyDescent="0.25">
      <c r="A56" t="s">
        <v>75</v>
      </c>
      <c r="B56">
        <v>3.65</v>
      </c>
      <c r="F56">
        <v>1</v>
      </c>
      <c r="L56">
        <f t="shared" si="1"/>
        <v>0</v>
      </c>
      <c r="M56">
        <f t="shared" si="2"/>
        <v>0</v>
      </c>
      <c r="N56">
        <f t="shared" si="3"/>
        <v>3.65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</row>
    <row r="57" spans="1:20" x14ac:dyDescent="0.25">
      <c r="A57" t="s">
        <v>65</v>
      </c>
      <c r="B57">
        <v>25.85</v>
      </c>
      <c r="G57">
        <v>1</v>
      </c>
      <c r="L57">
        <f t="shared" si="1"/>
        <v>0</v>
      </c>
      <c r="M57">
        <f t="shared" si="2"/>
        <v>0</v>
      </c>
      <c r="N57">
        <f t="shared" si="3"/>
        <v>0</v>
      </c>
      <c r="O57">
        <f t="shared" si="4"/>
        <v>25.85</v>
      </c>
      <c r="P57">
        <f t="shared" si="5"/>
        <v>0</v>
      </c>
      <c r="Q57">
        <f t="shared" si="6"/>
        <v>0</v>
      </c>
      <c r="R57">
        <f t="shared" si="7"/>
        <v>0</v>
      </c>
    </row>
    <row r="58" spans="1:20" x14ac:dyDescent="0.25">
      <c r="A58" t="s">
        <v>56</v>
      </c>
      <c r="B58">
        <v>47.21</v>
      </c>
      <c r="F58">
        <v>1</v>
      </c>
      <c r="L58">
        <f t="shared" si="1"/>
        <v>0</v>
      </c>
      <c r="M58">
        <f t="shared" si="2"/>
        <v>0</v>
      </c>
      <c r="N58">
        <f t="shared" si="3"/>
        <v>47.21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</row>
    <row r="59" spans="1:20" x14ac:dyDescent="0.25">
      <c r="A59" t="s">
        <v>52</v>
      </c>
      <c r="B59">
        <v>64.569999999999993</v>
      </c>
      <c r="D59">
        <v>1</v>
      </c>
      <c r="L59">
        <f t="shared" si="1"/>
        <v>64.569999999999993</v>
      </c>
      <c r="M59">
        <f t="shared" si="2"/>
        <v>0</v>
      </c>
      <c r="N59">
        <f t="shared" si="3"/>
        <v>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</row>
    <row r="61" spans="1:20" x14ac:dyDescent="0.25">
      <c r="K61" t="s">
        <v>43</v>
      </c>
      <c r="L61">
        <f>SUM(L29:L59)</f>
        <v>343.47999999999996</v>
      </c>
      <c r="M61">
        <f t="shared" ref="M61:R61" si="8">SUM(M29:M59)</f>
        <v>169.34</v>
      </c>
      <c r="N61">
        <f t="shared" si="8"/>
        <v>205.14000000000001</v>
      </c>
      <c r="O61">
        <f t="shared" si="8"/>
        <v>103.52000000000001</v>
      </c>
      <c r="P61">
        <f t="shared" si="8"/>
        <v>186.22000000000003</v>
      </c>
      <c r="Q61">
        <f t="shared" si="8"/>
        <v>98.51</v>
      </c>
      <c r="R61">
        <f t="shared" si="8"/>
        <v>223.56</v>
      </c>
      <c r="T61">
        <f>SUM(L61:R61)</f>
        <v>1329.77</v>
      </c>
    </row>
    <row r="63" spans="1:20" x14ac:dyDescent="0.25">
      <c r="L63" t="str">
        <f>L28</f>
        <v>Eastern</v>
      </c>
      <c r="M63" t="str">
        <f t="shared" ref="M63:R63" si="9">M28</f>
        <v>Northern</v>
      </c>
      <c r="N63" t="str">
        <f t="shared" si="9"/>
        <v>SW</v>
      </c>
      <c r="O63" t="str">
        <f t="shared" si="9"/>
        <v>NW</v>
      </c>
      <c r="P63" t="str">
        <f t="shared" si="9"/>
        <v>S</v>
      </c>
      <c r="Q63" t="str">
        <f t="shared" si="9"/>
        <v>NE</v>
      </c>
      <c r="R63" t="str">
        <f t="shared" si="9"/>
        <v>Central</v>
      </c>
    </row>
    <row r="64" spans="1:20" x14ac:dyDescent="0.25">
      <c r="K64" t="s">
        <v>259</v>
      </c>
      <c r="L64">
        <v>1</v>
      </c>
      <c r="M64">
        <v>2</v>
      </c>
      <c r="N64">
        <v>3</v>
      </c>
      <c r="O64">
        <v>4</v>
      </c>
      <c r="P64">
        <v>5</v>
      </c>
      <c r="Q64">
        <v>6</v>
      </c>
      <c r="R64">
        <v>7</v>
      </c>
    </row>
    <row r="65" spans="11:18" x14ac:dyDescent="0.25">
      <c r="K65" t="s">
        <v>275</v>
      </c>
      <c r="L65" s="15">
        <f>L61/$T$61</f>
        <v>0.25830030757198613</v>
      </c>
      <c r="M65" s="15">
        <f t="shared" ref="M65:R65" si="10">M61/$T$61</f>
        <v>0.12734533039548193</v>
      </c>
      <c r="N65" s="15">
        <f t="shared" si="10"/>
        <v>0.1542672793039398</v>
      </c>
      <c r="O65" s="15">
        <f t="shared" si="10"/>
        <v>7.7848048910713896E-2</v>
      </c>
      <c r="P65" s="15">
        <f t="shared" si="10"/>
        <v>0.14003925490874364</v>
      </c>
      <c r="Q65" s="15">
        <f t="shared" si="10"/>
        <v>7.4080480083021885E-2</v>
      </c>
      <c r="R65" s="15">
        <f t="shared" si="10"/>
        <v>0.16811929882611279</v>
      </c>
    </row>
  </sheetData>
  <sortState ref="A29:B59">
    <sortCondition ref="A29:A59"/>
  </sortState>
  <mergeCells count="2">
    <mergeCell ref="P6:Q6"/>
    <mergeCell ref="R6:S6"/>
  </mergeCells>
  <hyperlinks>
    <hyperlink ref="A27" r:id="rId1" display="https://www.statista.com/statistics/279013/population-in-china-by-region/"/>
  </hyperlinks>
  <pageMargins left="0.75" right="0.75" top="1" bottom="1" header="0.5" footer="0.5"/>
  <pageSetup orientation="portrait"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56"/>
  <sheetViews>
    <sheetView topLeftCell="N1" workbookViewId="0">
      <selection activeCell="U8" sqref="U8:V13"/>
    </sheetView>
  </sheetViews>
  <sheetFormatPr defaultColWidth="11" defaultRowHeight="15.75" x14ac:dyDescent="0.25"/>
  <sheetData>
    <row r="1" spans="1:22" x14ac:dyDescent="0.25">
      <c r="A1" t="s">
        <v>133</v>
      </c>
    </row>
    <row r="2" spans="1:22" x14ac:dyDescent="0.25">
      <c r="A2" t="s">
        <v>40</v>
      </c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2</v>
      </c>
      <c r="L3" t="s">
        <v>4</v>
      </c>
      <c r="M3" t="s">
        <v>5</v>
      </c>
    </row>
    <row r="4" spans="1:22" x14ac:dyDescent="0.25">
      <c r="A4">
        <v>2020</v>
      </c>
      <c r="B4" t="s">
        <v>10</v>
      </c>
      <c r="C4">
        <v>23603049</v>
      </c>
      <c r="D4">
        <v>11639803</v>
      </c>
      <c r="E4">
        <v>11963246</v>
      </c>
      <c r="F4">
        <v>100</v>
      </c>
      <c r="G4">
        <v>100</v>
      </c>
      <c r="H4">
        <v>100</v>
      </c>
      <c r="I4">
        <v>97.3</v>
      </c>
      <c r="K4" t="s">
        <v>10</v>
      </c>
      <c r="L4">
        <v>11639803</v>
      </c>
      <c r="M4">
        <v>11963246</v>
      </c>
    </row>
    <row r="5" spans="1:22" x14ac:dyDescent="0.25">
      <c r="A5">
        <v>2020</v>
      </c>
      <c r="B5" t="s">
        <v>11</v>
      </c>
      <c r="C5">
        <v>965215</v>
      </c>
      <c r="D5">
        <v>496024</v>
      </c>
      <c r="E5">
        <v>469191</v>
      </c>
      <c r="F5">
        <v>4.0999999999999996</v>
      </c>
      <c r="G5">
        <v>4.3</v>
      </c>
      <c r="H5">
        <v>3.9</v>
      </c>
      <c r="I5">
        <v>105.7</v>
      </c>
      <c r="K5" t="s">
        <v>11</v>
      </c>
      <c r="L5">
        <v>496024</v>
      </c>
      <c r="M5">
        <v>469191</v>
      </c>
      <c r="U5" t="s">
        <v>173</v>
      </c>
    </row>
    <row r="6" spans="1:22" x14ac:dyDescent="0.25">
      <c r="A6">
        <v>2020</v>
      </c>
      <c r="B6" s="13" t="s">
        <v>135</v>
      </c>
      <c r="C6">
        <v>973137</v>
      </c>
      <c r="D6">
        <v>499253</v>
      </c>
      <c r="E6">
        <v>473884</v>
      </c>
      <c r="F6">
        <v>4.0999999999999996</v>
      </c>
      <c r="G6">
        <v>4.3</v>
      </c>
      <c r="H6">
        <v>4</v>
      </c>
      <c r="I6">
        <v>105.4</v>
      </c>
      <c r="K6" t="s">
        <v>11</v>
      </c>
      <c r="L6">
        <v>499253</v>
      </c>
      <c r="M6">
        <v>473884</v>
      </c>
      <c r="O6" s="1"/>
      <c r="P6" s="17" t="s">
        <v>36</v>
      </c>
      <c r="Q6" s="17"/>
      <c r="R6" s="17" t="s">
        <v>137</v>
      </c>
      <c r="S6" s="18"/>
    </row>
    <row r="7" spans="1:22" x14ac:dyDescent="0.25">
      <c r="A7">
        <v>2020</v>
      </c>
      <c r="B7" s="13" t="s">
        <v>136</v>
      </c>
      <c r="C7">
        <v>992846</v>
      </c>
      <c r="D7">
        <v>509427</v>
      </c>
      <c r="E7">
        <v>483419</v>
      </c>
      <c r="F7">
        <v>4.2</v>
      </c>
      <c r="G7">
        <v>4.4000000000000004</v>
      </c>
      <c r="H7">
        <v>4</v>
      </c>
      <c r="I7">
        <v>105.4</v>
      </c>
      <c r="K7" s="13" t="s">
        <v>135</v>
      </c>
      <c r="L7">
        <v>509427</v>
      </c>
      <c r="M7">
        <v>483419</v>
      </c>
      <c r="O7" s="2"/>
      <c r="P7" s="3" t="s">
        <v>34</v>
      </c>
      <c r="Q7" s="3" t="s">
        <v>35</v>
      </c>
      <c r="R7" s="3" t="s">
        <v>34</v>
      </c>
      <c r="S7" s="4" t="s">
        <v>35</v>
      </c>
    </row>
    <row r="8" spans="1:22" x14ac:dyDescent="0.25">
      <c r="A8">
        <v>2020</v>
      </c>
      <c r="B8" t="s">
        <v>12</v>
      </c>
      <c r="C8">
        <v>1217364</v>
      </c>
      <c r="D8">
        <v>624639</v>
      </c>
      <c r="E8">
        <v>592725</v>
      </c>
      <c r="F8">
        <v>5.2</v>
      </c>
      <c r="G8">
        <v>5.4</v>
      </c>
      <c r="H8">
        <v>5</v>
      </c>
      <c r="I8">
        <v>105.4</v>
      </c>
      <c r="K8" t="s">
        <v>12</v>
      </c>
      <c r="L8">
        <v>624639</v>
      </c>
      <c r="M8">
        <v>592725</v>
      </c>
      <c r="O8" s="2" t="s">
        <v>13</v>
      </c>
      <c r="P8" s="3">
        <f>L9</f>
        <v>778478</v>
      </c>
      <c r="Q8" s="3">
        <f>M9</f>
        <v>746810</v>
      </c>
      <c r="R8" s="9">
        <f>(P8/P15)*100</f>
        <v>4.0015344532086603</v>
      </c>
      <c r="S8" s="10">
        <f>(Q8/P15)*100</f>
        <v>3.8387545248558856</v>
      </c>
      <c r="U8">
        <v>1</v>
      </c>
      <c r="V8">
        <v>6</v>
      </c>
    </row>
    <row r="9" spans="1:22" x14ac:dyDescent="0.25">
      <c r="A9">
        <v>2020</v>
      </c>
      <c r="B9" t="s">
        <v>13</v>
      </c>
      <c r="C9">
        <v>1525288</v>
      </c>
      <c r="D9">
        <v>778478</v>
      </c>
      <c r="E9">
        <v>746810</v>
      </c>
      <c r="F9">
        <v>6.5</v>
      </c>
      <c r="G9">
        <v>6.7</v>
      </c>
      <c r="H9">
        <v>6.2</v>
      </c>
      <c r="I9">
        <v>104.2</v>
      </c>
      <c r="K9" t="s">
        <v>13</v>
      </c>
      <c r="L9">
        <v>778478</v>
      </c>
      <c r="M9">
        <v>746810</v>
      </c>
      <c r="O9" s="2" t="s">
        <v>31</v>
      </c>
      <c r="P9" s="3">
        <f>L10+L11</f>
        <v>1640580</v>
      </c>
      <c r="Q9" s="3">
        <f>M10+M11</f>
        <v>1612501</v>
      </c>
      <c r="R9" s="9">
        <f>(P9/P15)*100</f>
        <v>8.4329131886129929</v>
      </c>
      <c r="S9" s="10">
        <f>(Q9/P15)*100</f>
        <v>8.2885814465321026</v>
      </c>
      <c r="U9">
        <v>2</v>
      </c>
      <c r="V9">
        <v>7</v>
      </c>
    </row>
    <row r="10" spans="1:22" x14ac:dyDescent="0.25">
      <c r="A10">
        <v>2020</v>
      </c>
      <c r="B10" t="s">
        <v>14</v>
      </c>
      <c r="C10">
        <v>1623277</v>
      </c>
      <c r="D10">
        <v>824623</v>
      </c>
      <c r="E10">
        <v>798654</v>
      </c>
      <c r="F10">
        <v>6.9</v>
      </c>
      <c r="G10">
        <v>7.1</v>
      </c>
      <c r="H10">
        <v>6.7</v>
      </c>
      <c r="I10">
        <v>103.3</v>
      </c>
      <c r="K10" t="s">
        <v>14</v>
      </c>
      <c r="L10">
        <v>824623</v>
      </c>
      <c r="M10">
        <v>798654</v>
      </c>
      <c r="O10" s="2" t="s">
        <v>32</v>
      </c>
      <c r="P10" s="3">
        <f>L12+L13</f>
        <v>1946646</v>
      </c>
      <c r="Q10" s="3">
        <f>M12+M13</f>
        <v>1968745</v>
      </c>
      <c r="R10" s="9">
        <f>(P10/P15)*100</f>
        <v>10.006154364286244</v>
      </c>
      <c r="S10" s="10">
        <f>(Q10/P15)*100</f>
        <v>10.119747696251254</v>
      </c>
      <c r="U10">
        <v>3</v>
      </c>
      <c r="V10">
        <v>8</v>
      </c>
    </row>
    <row r="11" spans="1:22" x14ac:dyDescent="0.25">
      <c r="A11">
        <v>2020</v>
      </c>
      <c r="B11" t="s">
        <v>15</v>
      </c>
      <c r="C11">
        <v>1629804</v>
      </c>
      <c r="D11">
        <v>815957</v>
      </c>
      <c r="E11">
        <v>813847</v>
      </c>
      <c r="F11">
        <v>6.9</v>
      </c>
      <c r="G11">
        <v>7</v>
      </c>
      <c r="H11">
        <v>6.8</v>
      </c>
      <c r="I11">
        <v>100.3</v>
      </c>
      <c r="K11" t="s">
        <v>15</v>
      </c>
      <c r="L11">
        <v>815957</v>
      </c>
      <c r="M11">
        <v>813847</v>
      </c>
      <c r="O11" s="2" t="s">
        <v>33</v>
      </c>
      <c r="P11" s="3">
        <f>L14+L15</f>
        <v>1764725</v>
      </c>
      <c r="Q11" s="3">
        <f>M14+M15</f>
        <v>1807866</v>
      </c>
      <c r="R11" s="9">
        <f>(P11/P15)*100</f>
        <v>9.0710436106590731</v>
      </c>
      <c r="S11" s="10">
        <f>(Q11/P15)*100</f>
        <v>9.2927970806940312</v>
      </c>
      <c r="U11">
        <v>4</v>
      </c>
      <c r="V11">
        <v>9</v>
      </c>
    </row>
    <row r="12" spans="1:22" x14ac:dyDescent="0.25">
      <c r="A12">
        <v>2020</v>
      </c>
      <c r="B12" t="s">
        <v>16</v>
      </c>
      <c r="C12">
        <v>1933308</v>
      </c>
      <c r="D12">
        <v>962200</v>
      </c>
      <c r="E12">
        <v>971108</v>
      </c>
      <c r="F12">
        <v>8.1999999999999993</v>
      </c>
      <c r="G12">
        <v>8.3000000000000007</v>
      </c>
      <c r="H12">
        <v>8.1</v>
      </c>
      <c r="I12">
        <v>99.1</v>
      </c>
      <c r="K12" t="s">
        <v>16</v>
      </c>
      <c r="L12">
        <v>962200</v>
      </c>
      <c r="M12">
        <v>971108</v>
      </c>
      <c r="O12" s="2" t="s">
        <v>44</v>
      </c>
      <c r="P12" s="3">
        <f>SUM(L16:L25)</f>
        <v>3380031</v>
      </c>
      <c r="Q12" s="3">
        <f>SUM(M16:M25)</f>
        <v>3808105</v>
      </c>
      <c r="R12" s="9">
        <f>(P12/P15)*100</f>
        <v>17.374043324812419</v>
      </c>
      <c r="S12" s="10">
        <f>(Q12/P15)*100</f>
        <v>19.574430310087333</v>
      </c>
      <c r="U12">
        <v>5</v>
      </c>
      <c r="V12">
        <v>10</v>
      </c>
    </row>
    <row r="13" spans="1:22" x14ac:dyDescent="0.25">
      <c r="A13">
        <v>2020</v>
      </c>
      <c r="B13" t="s">
        <v>17</v>
      </c>
      <c r="C13">
        <v>1982083</v>
      </c>
      <c r="D13">
        <v>984446</v>
      </c>
      <c r="E13">
        <v>997637</v>
      </c>
      <c r="F13">
        <v>8.4</v>
      </c>
      <c r="G13">
        <v>8.5</v>
      </c>
      <c r="H13">
        <v>8.3000000000000007</v>
      </c>
      <c r="I13">
        <v>98.7</v>
      </c>
      <c r="K13" t="s">
        <v>17</v>
      </c>
      <c r="L13">
        <v>984446</v>
      </c>
      <c r="M13">
        <v>997637</v>
      </c>
      <c r="O13" s="2" t="s">
        <v>37</v>
      </c>
      <c r="P13" s="3">
        <f>SUM(P8:P12)</f>
        <v>9510460</v>
      </c>
      <c r="Q13" s="3">
        <f>SUM(Q8:Q12)</f>
        <v>9944027</v>
      </c>
      <c r="R13" s="9">
        <f>(P13/P15)*100</f>
        <v>48.885688941579389</v>
      </c>
      <c r="S13" s="10">
        <f>(Q13/P15)*100</f>
        <v>51.114311058420611</v>
      </c>
    </row>
    <row r="14" spans="1:22" x14ac:dyDescent="0.25">
      <c r="A14">
        <v>2020</v>
      </c>
      <c r="B14" t="s">
        <v>18</v>
      </c>
      <c r="C14">
        <v>1757151</v>
      </c>
      <c r="D14">
        <v>867096</v>
      </c>
      <c r="E14">
        <v>890055</v>
      </c>
      <c r="F14">
        <v>7.4</v>
      </c>
      <c r="G14">
        <v>7.4</v>
      </c>
      <c r="H14">
        <v>7.4</v>
      </c>
      <c r="I14">
        <v>97.4</v>
      </c>
      <c r="K14" t="s">
        <v>18</v>
      </c>
      <c r="L14">
        <v>867096</v>
      </c>
      <c r="M14">
        <v>890055</v>
      </c>
      <c r="O14" s="2"/>
      <c r="P14" s="3"/>
      <c r="Q14" s="3"/>
      <c r="R14" s="3"/>
      <c r="S14" s="4"/>
    </row>
    <row r="15" spans="1:22" x14ac:dyDescent="0.25">
      <c r="A15">
        <v>2020</v>
      </c>
      <c r="B15" t="s">
        <v>19</v>
      </c>
      <c r="C15">
        <v>1815440</v>
      </c>
      <c r="D15">
        <v>897629</v>
      </c>
      <c r="E15">
        <v>917811</v>
      </c>
      <c r="F15">
        <v>7.7</v>
      </c>
      <c r="G15">
        <v>7.7</v>
      </c>
      <c r="H15">
        <v>7.7</v>
      </c>
      <c r="I15">
        <v>97.8</v>
      </c>
      <c r="K15" t="s">
        <v>19</v>
      </c>
      <c r="L15">
        <v>897629</v>
      </c>
      <c r="M15">
        <v>917811</v>
      </c>
      <c r="O15" s="5" t="s">
        <v>134</v>
      </c>
      <c r="P15" s="6">
        <f>SUM(P13:Q13)</f>
        <v>19454487</v>
      </c>
      <c r="Q15" s="6"/>
      <c r="R15" s="6"/>
      <c r="S15" s="7"/>
    </row>
    <row r="16" spans="1:22" x14ac:dyDescent="0.25">
      <c r="A16">
        <v>2020</v>
      </c>
      <c r="B16" t="s">
        <v>20</v>
      </c>
      <c r="C16">
        <v>1823722</v>
      </c>
      <c r="D16">
        <v>897106</v>
      </c>
      <c r="E16">
        <v>926616</v>
      </c>
      <c r="F16">
        <v>7.7</v>
      </c>
      <c r="G16">
        <v>7.7</v>
      </c>
      <c r="H16">
        <v>7.7</v>
      </c>
      <c r="I16">
        <v>96.8</v>
      </c>
      <c r="K16" t="s">
        <v>20</v>
      </c>
      <c r="L16">
        <v>897106</v>
      </c>
      <c r="M16">
        <v>926616</v>
      </c>
      <c r="O16" s="8"/>
    </row>
    <row r="17" spans="1:13" x14ac:dyDescent="0.25">
      <c r="A17">
        <v>2020</v>
      </c>
      <c r="B17" t="s">
        <v>21</v>
      </c>
      <c r="C17">
        <v>1653362</v>
      </c>
      <c r="D17">
        <v>801449</v>
      </c>
      <c r="E17">
        <v>851913</v>
      </c>
      <c r="F17">
        <v>7</v>
      </c>
      <c r="G17">
        <v>6.9</v>
      </c>
      <c r="H17">
        <v>7.1</v>
      </c>
      <c r="I17">
        <v>94.1</v>
      </c>
      <c r="K17" t="s">
        <v>21</v>
      </c>
      <c r="L17">
        <v>801449</v>
      </c>
      <c r="M17">
        <v>851913</v>
      </c>
    </row>
    <row r="18" spans="1:13" x14ac:dyDescent="0.25">
      <c r="A18">
        <v>2020</v>
      </c>
      <c r="B18" t="s">
        <v>22</v>
      </c>
      <c r="C18">
        <v>1389544</v>
      </c>
      <c r="D18">
        <v>661271</v>
      </c>
      <c r="E18">
        <v>728273</v>
      </c>
      <c r="F18">
        <v>5.9</v>
      </c>
      <c r="G18">
        <v>5.7</v>
      </c>
      <c r="H18">
        <v>6.1</v>
      </c>
      <c r="I18">
        <v>90.8</v>
      </c>
      <c r="K18" t="s">
        <v>22</v>
      </c>
      <c r="L18">
        <v>661271</v>
      </c>
      <c r="M18">
        <v>728273</v>
      </c>
    </row>
    <row r="19" spans="1:13" x14ac:dyDescent="0.25">
      <c r="A19">
        <v>2020</v>
      </c>
      <c r="B19" t="s">
        <v>23</v>
      </c>
      <c r="C19">
        <v>841506</v>
      </c>
      <c r="D19">
        <v>390903</v>
      </c>
      <c r="E19">
        <v>450603</v>
      </c>
      <c r="F19">
        <v>3.6</v>
      </c>
      <c r="G19">
        <v>3.4</v>
      </c>
      <c r="H19">
        <v>3.8</v>
      </c>
      <c r="I19">
        <v>86.8</v>
      </c>
      <c r="K19" t="s">
        <v>23</v>
      </c>
      <c r="L19">
        <v>390903</v>
      </c>
      <c r="M19">
        <v>450603</v>
      </c>
    </row>
    <row r="20" spans="1:13" x14ac:dyDescent="0.25">
      <c r="A20">
        <v>2020</v>
      </c>
      <c r="B20" t="s">
        <v>24</v>
      </c>
      <c r="C20">
        <v>601039</v>
      </c>
      <c r="D20">
        <v>266315</v>
      </c>
      <c r="E20">
        <v>334724</v>
      </c>
      <c r="F20">
        <v>2.5</v>
      </c>
      <c r="G20">
        <v>2.2999999999999998</v>
      </c>
      <c r="H20">
        <v>2.8</v>
      </c>
      <c r="I20">
        <v>79.599999999999994</v>
      </c>
      <c r="K20" t="s">
        <v>24</v>
      </c>
      <c r="L20">
        <v>266315</v>
      </c>
      <c r="M20">
        <v>334724</v>
      </c>
    </row>
    <row r="21" spans="1:13" x14ac:dyDescent="0.25">
      <c r="A21">
        <v>2020</v>
      </c>
      <c r="B21" t="s">
        <v>25</v>
      </c>
      <c r="C21">
        <v>444705</v>
      </c>
      <c r="D21">
        <v>185187</v>
      </c>
      <c r="E21">
        <v>259518</v>
      </c>
      <c r="F21">
        <v>1.9</v>
      </c>
      <c r="G21">
        <v>1.6</v>
      </c>
      <c r="H21">
        <v>2.2000000000000002</v>
      </c>
      <c r="I21">
        <v>71.400000000000006</v>
      </c>
      <c r="K21" t="s">
        <v>25</v>
      </c>
      <c r="L21">
        <v>185187</v>
      </c>
      <c r="M21">
        <v>259518</v>
      </c>
    </row>
    <row r="22" spans="1:13" x14ac:dyDescent="0.25">
      <c r="A22">
        <v>2020</v>
      </c>
      <c r="B22" t="s">
        <v>26</v>
      </c>
      <c r="C22">
        <v>269838</v>
      </c>
      <c r="D22">
        <v>111670</v>
      </c>
      <c r="E22">
        <v>158168</v>
      </c>
      <c r="F22">
        <v>1.1000000000000001</v>
      </c>
      <c r="G22">
        <v>1</v>
      </c>
      <c r="H22">
        <v>1.3</v>
      </c>
      <c r="I22">
        <v>70.599999999999994</v>
      </c>
      <c r="K22" t="s">
        <v>26</v>
      </c>
      <c r="L22">
        <v>111670</v>
      </c>
      <c r="M22">
        <v>158168</v>
      </c>
    </row>
    <row r="23" spans="1:13" x14ac:dyDescent="0.25">
      <c r="A23">
        <v>2020</v>
      </c>
      <c r="B23" t="s">
        <v>27</v>
      </c>
      <c r="C23">
        <v>127535</v>
      </c>
      <c r="D23">
        <v>53634</v>
      </c>
      <c r="E23">
        <v>73901</v>
      </c>
      <c r="F23">
        <v>0.5</v>
      </c>
      <c r="G23">
        <v>0.5</v>
      </c>
      <c r="H23">
        <v>0.6</v>
      </c>
      <c r="I23">
        <v>72.599999999999994</v>
      </c>
      <c r="K23" t="s">
        <v>27</v>
      </c>
      <c r="L23">
        <v>53634</v>
      </c>
      <c r="M23">
        <v>73901</v>
      </c>
    </row>
    <row r="24" spans="1:13" x14ac:dyDescent="0.25">
      <c r="A24">
        <v>2020</v>
      </c>
      <c r="B24" t="s">
        <v>28</v>
      </c>
      <c r="C24">
        <v>32565</v>
      </c>
      <c r="D24">
        <v>11367</v>
      </c>
      <c r="E24">
        <v>21198</v>
      </c>
      <c r="F24">
        <v>0.1</v>
      </c>
      <c r="G24">
        <v>0.1</v>
      </c>
      <c r="H24">
        <v>0.2</v>
      </c>
      <c r="I24">
        <v>53.6</v>
      </c>
      <c r="K24" t="s">
        <v>28</v>
      </c>
      <c r="L24">
        <v>11367</v>
      </c>
      <c r="M24">
        <v>21198</v>
      </c>
    </row>
    <row r="25" spans="1:13" x14ac:dyDescent="0.25">
      <c r="A25">
        <v>2020</v>
      </c>
      <c r="B25" t="s">
        <v>29</v>
      </c>
      <c r="C25">
        <v>4320</v>
      </c>
      <c r="D25">
        <v>1129</v>
      </c>
      <c r="E25">
        <v>3191</v>
      </c>
      <c r="F25">
        <v>0</v>
      </c>
      <c r="G25">
        <v>0</v>
      </c>
      <c r="H25">
        <v>0</v>
      </c>
      <c r="I25">
        <v>35.4</v>
      </c>
      <c r="K25" t="s">
        <v>29</v>
      </c>
      <c r="L25">
        <v>1129</v>
      </c>
      <c r="M25">
        <v>3191</v>
      </c>
    </row>
    <row r="27" spans="1:13" x14ac:dyDescent="0.25">
      <c r="A27" t="s">
        <v>196</v>
      </c>
    </row>
    <row r="28" spans="1:13" x14ac:dyDescent="0.25"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I28" t="s">
        <v>254</v>
      </c>
      <c r="J28" t="s">
        <v>255</v>
      </c>
      <c r="K28" t="s">
        <v>256</v>
      </c>
      <c r="L28" t="s">
        <v>257</v>
      </c>
      <c r="M28" t="s">
        <v>258</v>
      </c>
    </row>
    <row r="29" spans="1:13" x14ac:dyDescent="0.25">
      <c r="A29" t="s">
        <v>174</v>
      </c>
      <c r="B29">
        <v>4029774</v>
      </c>
      <c r="C29">
        <v>1</v>
      </c>
      <c r="I29">
        <f>$B29*C29</f>
        <v>4029774</v>
      </c>
      <c r="J29">
        <f t="shared" ref="J29:M29" si="0">$B29*D29</f>
        <v>0</v>
      </c>
      <c r="K29">
        <f t="shared" si="0"/>
        <v>0</v>
      </c>
      <c r="L29">
        <f t="shared" si="0"/>
        <v>0</v>
      </c>
      <c r="M29">
        <f t="shared" si="0"/>
        <v>0</v>
      </c>
    </row>
    <row r="30" spans="1:13" x14ac:dyDescent="0.25">
      <c r="A30" t="s">
        <v>175</v>
      </c>
      <c r="B30">
        <v>2597635</v>
      </c>
      <c r="C30">
        <v>1</v>
      </c>
      <c r="I30">
        <f t="shared" ref="I30:I50" si="1">$B30*C30</f>
        <v>2597635</v>
      </c>
      <c r="J30">
        <f t="shared" ref="J30:J50" si="2">$B30*D30</f>
        <v>0</v>
      </c>
      <c r="K30">
        <f t="shared" ref="K30:K50" si="3">$B30*E30</f>
        <v>0</v>
      </c>
      <c r="L30">
        <f t="shared" ref="L30:L50" si="4">$B30*F30</f>
        <v>0</v>
      </c>
      <c r="M30">
        <f t="shared" ref="M30:M50" si="5">$B30*G30</f>
        <v>0</v>
      </c>
    </row>
    <row r="31" spans="1:13" x14ac:dyDescent="0.25">
      <c r="A31" t="s">
        <v>176</v>
      </c>
      <c r="B31">
        <v>2269216</v>
      </c>
      <c r="C31">
        <v>1</v>
      </c>
      <c r="I31">
        <f t="shared" si="1"/>
        <v>2269216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</row>
    <row r="32" spans="1:13" x14ac:dyDescent="0.25">
      <c r="A32" t="s">
        <v>177</v>
      </c>
      <c r="B32">
        <v>2820943</v>
      </c>
      <c r="D32">
        <v>1</v>
      </c>
      <c r="I32">
        <f t="shared" si="1"/>
        <v>0</v>
      </c>
      <c r="J32">
        <f t="shared" si="2"/>
        <v>2820943</v>
      </c>
      <c r="K32">
        <f t="shared" si="3"/>
        <v>0</v>
      </c>
      <c r="L32">
        <f t="shared" si="4"/>
        <v>0</v>
      </c>
      <c r="M32">
        <f t="shared" si="5"/>
        <v>0</v>
      </c>
    </row>
    <row r="33" spans="1:13" x14ac:dyDescent="0.25">
      <c r="A33" t="s">
        <v>178</v>
      </c>
      <c r="B33">
        <v>1873755</v>
      </c>
      <c r="E33">
        <v>1</v>
      </c>
      <c r="I33">
        <f t="shared" si="1"/>
        <v>0</v>
      </c>
      <c r="J33">
        <f t="shared" si="2"/>
        <v>0</v>
      </c>
      <c r="K33">
        <f t="shared" si="3"/>
        <v>1873755</v>
      </c>
      <c r="L33">
        <f t="shared" si="4"/>
        <v>0</v>
      </c>
      <c r="M33">
        <f t="shared" si="5"/>
        <v>0</v>
      </c>
    </row>
    <row r="34" spans="1:13" x14ac:dyDescent="0.25">
      <c r="A34" t="s">
        <v>179</v>
      </c>
      <c r="B34">
        <v>2764291</v>
      </c>
      <c r="E34">
        <v>1</v>
      </c>
      <c r="I34">
        <f t="shared" si="1"/>
        <v>0</v>
      </c>
      <c r="J34">
        <f t="shared" si="2"/>
        <v>0</v>
      </c>
      <c r="K34">
        <f t="shared" si="3"/>
        <v>2764291</v>
      </c>
      <c r="L34">
        <f t="shared" si="4"/>
        <v>0</v>
      </c>
      <c r="M34">
        <f t="shared" si="5"/>
        <v>0</v>
      </c>
    </row>
    <row r="35" spans="1:13" x14ac:dyDescent="0.25">
      <c r="A35" t="s">
        <v>180</v>
      </c>
      <c r="B35">
        <v>452941</v>
      </c>
      <c r="C35">
        <v>1</v>
      </c>
      <c r="I35">
        <f t="shared" si="1"/>
        <v>452941</v>
      </c>
      <c r="J35">
        <f t="shared" si="2"/>
        <v>0</v>
      </c>
      <c r="K35">
        <f t="shared" si="3"/>
        <v>0</v>
      </c>
      <c r="L35">
        <f t="shared" si="4"/>
        <v>0</v>
      </c>
      <c r="M35">
        <f t="shared" si="5"/>
        <v>0</v>
      </c>
    </row>
    <row r="36" spans="1:13" x14ac:dyDescent="0.25">
      <c r="A36" t="s">
        <v>181</v>
      </c>
      <c r="B36">
        <v>570982</v>
      </c>
      <c r="C36">
        <v>1</v>
      </c>
      <c r="I36">
        <f t="shared" si="1"/>
        <v>570982</v>
      </c>
      <c r="J36">
        <f t="shared" si="2"/>
        <v>0</v>
      </c>
      <c r="K36">
        <f t="shared" si="3"/>
        <v>0</v>
      </c>
      <c r="L36">
        <f t="shared" si="4"/>
        <v>0</v>
      </c>
      <c r="M36">
        <f t="shared" si="5"/>
        <v>0</v>
      </c>
    </row>
    <row r="37" spans="1:13" x14ac:dyDescent="0.25">
      <c r="A37" t="s">
        <v>182</v>
      </c>
      <c r="B37">
        <v>542127</v>
      </c>
      <c r="D37">
        <v>1</v>
      </c>
      <c r="I37">
        <f t="shared" si="1"/>
        <v>0</v>
      </c>
      <c r="J37">
        <f t="shared" si="2"/>
        <v>542127</v>
      </c>
      <c r="K37">
        <f t="shared" si="3"/>
        <v>0</v>
      </c>
      <c r="L37">
        <f t="shared" si="4"/>
        <v>0</v>
      </c>
      <c r="M37">
        <f t="shared" si="5"/>
        <v>0</v>
      </c>
    </row>
    <row r="38" spans="1:13" x14ac:dyDescent="0.25">
      <c r="A38" t="s">
        <v>183</v>
      </c>
      <c r="B38">
        <v>1265654</v>
      </c>
      <c r="D38">
        <v>1</v>
      </c>
      <c r="I38">
        <f t="shared" si="1"/>
        <v>0</v>
      </c>
      <c r="J38">
        <f t="shared" si="2"/>
        <v>1265654</v>
      </c>
      <c r="K38">
        <f t="shared" si="3"/>
        <v>0</v>
      </c>
      <c r="L38">
        <f t="shared" si="4"/>
        <v>0</v>
      </c>
      <c r="M38">
        <f t="shared" si="5"/>
        <v>0</v>
      </c>
    </row>
    <row r="39" spans="1:13" x14ac:dyDescent="0.25">
      <c r="A39" t="s">
        <v>184</v>
      </c>
      <c r="B39">
        <v>490399</v>
      </c>
      <c r="D39">
        <v>1</v>
      </c>
      <c r="I39">
        <f t="shared" si="1"/>
        <v>0</v>
      </c>
      <c r="J39">
        <f t="shared" si="2"/>
        <v>490399</v>
      </c>
      <c r="K39">
        <f t="shared" si="3"/>
        <v>0</v>
      </c>
      <c r="L39">
        <f t="shared" si="4"/>
        <v>0</v>
      </c>
      <c r="M39">
        <f t="shared" si="5"/>
        <v>0</v>
      </c>
    </row>
    <row r="40" spans="1:13" x14ac:dyDescent="0.25">
      <c r="A40" t="s">
        <v>185</v>
      </c>
      <c r="B40">
        <v>676219</v>
      </c>
      <c r="D40">
        <v>1</v>
      </c>
      <c r="I40">
        <f t="shared" si="1"/>
        <v>0</v>
      </c>
      <c r="J40">
        <f t="shared" si="2"/>
        <v>676219</v>
      </c>
      <c r="K40">
        <f t="shared" si="3"/>
        <v>0</v>
      </c>
      <c r="L40">
        <f t="shared" si="4"/>
        <v>0</v>
      </c>
      <c r="M40">
        <f t="shared" si="5"/>
        <v>0</v>
      </c>
    </row>
    <row r="41" spans="1:13" x14ac:dyDescent="0.25">
      <c r="A41" t="s">
        <v>186</v>
      </c>
      <c r="B41">
        <v>498894</v>
      </c>
      <c r="E41">
        <v>1</v>
      </c>
      <c r="I41">
        <f t="shared" si="1"/>
        <v>0</v>
      </c>
      <c r="J41">
        <f t="shared" si="2"/>
        <v>0</v>
      </c>
      <c r="K41">
        <f t="shared" si="3"/>
        <v>498894</v>
      </c>
      <c r="L41">
        <f t="shared" si="4"/>
        <v>0</v>
      </c>
      <c r="M41">
        <f t="shared" si="5"/>
        <v>0</v>
      </c>
    </row>
    <row r="42" spans="1:13" x14ac:dyDescent="0.25">
      <c r="A42" t="s">
        <v>187</v>
      </c>
      <c r="B42">
        <v>811978</v>
      </c>
      <c r="E42">
        <v>1</v>
      </c>
      <c r="I42">
        <f t="shared" si="1"/>
        <v>0</v>
      </c>
      <c r="J42">
        <f t="shared" si="2"/>
        <v>0</v>
      </c>
      <c r="K42">
        <f t="shared" si="3"/>
        <v>811978</v>
      </c>
      <c r="L42">
        <f t="shared" si="4"/>
        <v>0</v>
      </c>
      <c r="M42">
        <f t="shared" si="5"/>
        <v>0</v>
      </c>
    </row>
    <row r="43" spans="1:13" x14ac:dyDescent="0.25">
      <c r="A43" t="s">
        <v>188</v>
      </c>
      <c r="B43">
        <v>215113</v>
      </c>
      <c r="F43">
        <v>1</v>
      </c>
      <c r="I43">
        <f t="shared" si="1"/>
        <v>0</v>
      </c>
      <c r="J43">
        <f t="shared" si="2"/>
        <v>0</v>
      </c>
      <c r="K43">
        <f t="shared" si="3"/>
        <v>0</v>
      </c>
      <c r="L43">
        <f t="shared" si="4"/>
        <v>215113</v>
      </c>
      <c r="M43">
        <f t="shared" si="5"/>
        <v>0</v>
      </c>
    </row>
    <row r="44" spans="1:13" x14ac:dyDescent="0.25">
      <c r="A44" t="s">
        <v>189</v>
      </c>
      <c r="B44">
        <v>324074</v>
      </c>
      <c r="F44">
        <v>1</v>
      </c>
      <c r="I44">
        <f t="shared" si="1"/>
        <v>0</v>
      </c>
      <c r="J44">
        <f t="shared" si="2"/>
        <v>0</v>
      </c>
      <c r="K44">
        <f t="shared" si="3"/>
        <v>0</v>
      </c>
      <c r="L44">
        <f t="shared" si="4"/>
        <v>324074</v>
      </c>
      <c r="M44">
        <f t="shared" si="5"/>
        <v>0</v>
      </c>
    </row>
    <row r="45" spans="1:13" x14ac:dyDescent="0.25">
      <c r="A45" t="s">
        <v>190</v>
      </c>
      <c r="B45">
        <v>105913</v>
      </c>
      <c r="E45">
        <v>1</v>
      </c>
      <c r="I45">
        <f t="shared" si="1"/>
        <v>0</v>
      </c>
      <c r="J45">
        <f t="shared" si="2"/>
        <v>0</v>
      </c>
      <c r="K45">
        <f t="shared" si="3"/>
        <v>105913</v>
      </c>
      <c r="L45">
        <f t="shared" si="4"/>
        <v>0</v>
      </c>
      <c r="M45">
        <f t="shared" si="5"/>
        <v>0</v>
      </c>
    </row>
    <row r="46" spans="1:13" x14ac:dyDescent="0.25">
      <c r="A46" t="s">
        <v>191</v>
      </c>
      <c r="B46">
        <v>367379</v>
      </c>
      <c r="C46">
        <v>1</v>
      </c>
      <c r="I46">
        <f t="shared" si="1"/>
        <v>367379</v>
      </c>
      <c r="J46">
        <f t="shared" si="2"/>
        <v>0</v>
      </c>
      <c r="K46">
        <f t="shared" si="3"/>
        <v>0</v>
      </c>
      <c r="L46">
        <f t="shared" si="4"/>
        <v>0</v>
      </c>
      <c r="M46">
        <f t="shared" si="5"/>
        <v>0</v>
      </c>
    </row>
    <row r="47" spans="1:13" x14ac:dyDescent="0.25">
      <c r="A47" t="s">
        <v>192</v>
      </c>
      <c r="B47">
        <v>451655</v>
      </c>
      <c r="C47">
        <v>1</v>
      </c>
      <c r="I47">
        <f t="shared" si="1"/>
        <v>451655</v>
      </c>
      <c r="J47">
        <f t="shared" si="2"/>
        <v>0</v>
      </c>
      <c r="K47">
        <f t="shared" si="3"/>
        <v>0</v>
      </c>
      <c r="L47">
        <f t="shared" si="4"/>
        <v>0</v>
      </c>
      <c r="M47">
        <f t="shared" si="5"/>
        <v>0</v>
      </c>
    </row>
    <row r="48" spans="1:13" x14ac:dyDescent="0.25">
      <c r="A48" t="s">
        <v>193</v>
      </c>
      <c r="B48">
        <v>265852</v>
      </c>
      <c r="E48">
        <v>1</v>
      </c>
      <c r="I48">
        <f t="shared" si="1"/>
        <v>0</v>
      </c>
      <c r="J48">
        <f t="shared" si="2"/>
        <v>0</v>
      </c>
      <c r="K48">
        <f t="shared" si="3"/>
        <v>265852</v>
      </c>
      <c r="L48">
        <f t="shared" si="4"/>
        <v>0</v>
      </c>
      <c r="M48">
        <f t="shared" si="5"/>
        <v>0</v>
      </c>
    </row>
    <row r="49" spans="1:15" x14ac:dyDescent="0.25">
      <c r="A49" t="s">
        <v>194</v>
      </c>
      <c r="B49">
        <v>140536</v>
      </c>
      <c r="G49">
        <v>1</v>
      </c>
      <c r="I49">
        <f t="shared" si="1"/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140536</v>
      </c>
    </row>
    <row r="50" spans="1:15" x14ac:dyDescent="0.25">
      <c r="A50" t="s">
        <v>195</v>
      </c>
      <c r="B50">
        <v>13303</v>
      </c>
      <c r="G50">
        <v>1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  <c r="M50">
        <f t="shared" si="5"/>
        <v>13303</v>
      </c>
    </row>
    <row r="51" spans="1:15" x14ac:dyDescent="0.25">
      <c r="A51" s="14"/>
    </row>
    <row r="52" spans="1:15" x14ac:dyDescent="0.25">
      <c r="H52" t="s">
        <v>43</v>
      </c>
      <c r="I52">
        <f>SUM(I29:I50)</f>
        <v>10739582</v>
      </c>
      <c r="J52">
        <f t="shared" ref="J52:M52" si="6">SUM(J29:J50)</f>
        <v>5795342</v>
      </c>
      <c r="K52">
        <f t="shared" si="6"/>
        <v>6320683</v>
      </c>
      <c r="L52">
        <f t="shared" si="6"/>
        <v>539187</v>
      </c>
      <c r="M52">
        <f t="shared" si="6"/>
        <v>153839</v>
      </c>
      <c r="O52">
        <f>SUM(I52:M52)</f>
        <v>23548633</v>
      </c>
    </row>
    <row r="54" spans="1:15" x14ac:dyDescent="0.25">
      <c r="I54" t="str">
        <f>I28</f>
        <v>Northern</v>
      </c>
      <c r="J54" t="str">
        <f t="shared" ref="J54:M54" si="7">J28</f>
        <v>Central</v>
      </c>
      <c r="K54" t="s">
        <v>276</v>
      </c>
      <c r="L54" t="str">
        <f t="shared" si="7"/>
        <v>Eastern</v>
      </c>
      <c r="M54" t="str">
        <f t="shared" si="7"/>
        <v>Outer</v>
      </c>
    </row>
    <row r="55" spans="1:15" x14ac:dyDescent="0.25">
      <c r="H55" t="s">
        <v>259</v>
      </c>
      <c r="I55">
        <v>1</v>
      </c>
      <c r="J55">
        <v>2</v>
      </c>
      <c r="K55">
        <v>3</v>
      </c>
    </row>
    <row r="56" spans="1:15" x14ac:dyDescent="0.25">
      <c r="H56" t="s">
        <v>275</v>
      </c>
      <c r="I56" s="15">
        <f>I52/$O$52</f>
        <v>0.45605967870831399</v>
      </c>
      <c r="J56" s="15">
        <f t="shared" ref="J56" si="8">J52/$O$52</f>
        <v>0.24610099448235487</v>
      </c>
      <c r="K56" s="15">
        <f>(K52+L52+M52)/$O$52</f>
        <v>0.29783932680933112</v>
      </c>
      <c r="L56" s="16"/>
      <c r="M56" s="16"/>
    </row>
  </sheetData>
  <mergeCells count="2">
    <mergeCell ref="P6:Q6"/>
    <mergeCell ref="R6:S6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55"/>
  <sheetViews>
    <sheetView topLeftCell="I1" zoomScale="60" zoomScaleNormal="60" workbookViewId="0">
      <selection activeCell="U8" sqref="U8:V13"/>
    </sheetView>
  </sheetViews>
  <sheetFormatPr defaultColWidth="11" defaultRowHeight="15.75" x14ac:dyDescent="0.25"/>
  <sheetData>
    <row r="1" spans="1:22" x14ac:dyDescent="0.25">
      <c r="A1" t="s">
        <v>133</v>
      </c>
    </row>
    <row r="2" spans="1:22" x14ac:dyDescent="0.25">
      <c r="A2" t="s">
        <v>41</v>
      </c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2</v>
      </c>
      <c r="L3" t="s">
        <v>4</v>
      </c>
      <c r="M3" t="s">
        <v>5</v>
      </c>
    </row>
    <row r="4" spans="1:22" x14ac:dyDescent="0.25">
      <c r="A4">
        <v>2020</v>
      </c>
      <c r="B4" t="s">
        <v>10</v>
      </c>
      <c r="C4">
        <v>32652083</v>
      </c>
      <c r="D4">
        <v>16527297</v>
      </c>
      <c r="E4">
        <v>16124786</v>
      </c>
      <c r="F4">
        <v>100</v>
      </c>
      <c r="G4">
        <v>100</v>
      </c>
      <c r="H4">
        <v>100</v>
      </c>
      <c r="I4">
        <v>102.5</v>
      </c>
      <c r="K4" t="s">
        <v>10</v>
      </c>
      <c r="L4">
        <v>16527297</v>
      </c>
      <c r="M4">
        <v>16124786</v>
      </c>
    </row>
    <row r="5" spans="1:22" x14ac:dyDescent="0.25">
      <c r="A5">
        <v>2020</v>
      </c>
      <c r="B5" t="s">
        <v>11</v>
      </c>
      <c r="C5">
        <v>2938839</v>
      </c>
      <c r="D5">
        <v>1515407</v>
      </c>
      <c r="E5">
        <v>1423432</v>
      </c>
      <c r="F5">
        <v>9</v>
      </c>
      <c r="G5">
        <v>9.1999999999999993</v>
      </c>
      <c r="H5">
        <v>8.8000000000000007</v>
      </c>
      <c r="I5">
        <v>106.5</v>
      </c>
      <c r="K5" t="s">
        <v>11</v>
      </c>
      <c r="L5">
        <v>1515407</v>
      </c>
      <c r="M5">
        <v>1423432</v>
      </c>
      <c r="U5" t="s">
        <v>173</v>
      </c>
    </row>
    <row r="6" spans="1:22" x14ac:dyDescent="0.25">
      <c r="A6">
        <v>2020</v>
      </c>
      <c r="B6" s="13" t="s">
        <v>135</v>
      </c>
      <c r="C6">
        <v>2916715</v>
      </c>
      <c r="D6">
        <v>1502218</v>
      </c>
      <c r="E6">
        <v>1414497</v>
      </c>
      <c r="F6">
        <v>8.9</v>
      </c>
      <c r="G6">
        <v>9.1</v>
      </c>
      <c r="H6">
        <v>8.8000000000000007</v>
      </c>
      <c r="I6">
        <v>106.2</v>
      </c>
      <c r="K6" t="s">
        <v>11</v>
      </c>
      <c r="L6">
        <v>1502218</v>
      </c>
      <c r="M6">
        <v>1414497</v>
      </c>
      <c r="O6" s="1"/>
      <c r="P6" s="17" t="s">
        <v>36</v>
      </c>
      <c r="Q6" s="17"/>
      <c r="R6" s="17" t="s">
        <v>137</v>
      </c>
      <c r="S6" s="18"/>
    </row>
    <row r="7" spans="1:22" x14ac:dyDescent="0.25">
      <c r="A7">
        <v>2020</v>
      </c>
      <c r="B7" s="13" t="s">
        <v>136</v>
      </c>
      <c r="C7">
        <v>2895689</v>
      </c>
      <c r="D7">
        <v>1486937</v>
      </c>
      <c r="E7">
        <v>1408752</v>
      </c>
      <c r="F7">
        <v>8.9</v>
      </c>
      <c r="G7">
        <v>9</v>
      </c>
      <c r="H7">
        <v>8.6999999999999993</v>
      </c>
      <c r="I7">
        <v>105.5</v>
      </c>
      <c r="K7" s="13" t="s">
        <v>135</v>
      </c>
      <c r="L7">
        <v>1486937</v>
      </c>
      <c r="M7">
        <v>1408752</v>
      </c>
      <c r="O7" s="2"/>
      <c r="P7" s="3" t="s">
        <v>34</v>
      </c>
      <c r="Q7" s="3" t="s">
        <v>35</v>
      </c>
      <c r="R7" s="3" t="s">
        <v>34</v>
      </c>
      <c r="S7" s="4" t="s">
        <v>35</v>
      </c>
    </row>
    <row r="8" spans="1:22" x14ac:dyDescent="0.25">
      <c r="A8">
        <v>2020</v>
      </c>
      <c r="B8" t="s">
        <v>12</v>
      </c>
      <c r="C8">
        <v>2816000</v>
      </c>
      <c r="D8">
        <v>1436748</v>
      </c>
      <c r="E8">
        <v>1379252</v>
      </c>
      <c r="F8">
        <v>8.6</v>
      </c>
      <c r="G8">
        <v>8.6999999999999993</v>
      </c>
      <c r="H8">
        <v>8.6</v>
      </c>
      <c r="I8">
        <v>104.2</v>
      </c>
      <c r="K8" t="s">
        <v>12</v>
      </c>
      <c r="L8">
        <v>1436748</v>
      </c>
      <c r="M8">
        <v>1379252</v>
      </c>
      <c r="O8" s="2" t="s">
        <v>30</v>
      </c>
      <c r="P8" s="3">
        <f>(0.4*L8)+L9</f>
        <v>1898195.2000000002</v>
      </c>
      <c r="Q8" s="3">
        <f>(0.4*M8)+M9</f>
        <v>1842634.8</v>
      </c>
      <c r="R8" s="9">
        <f>(P8/P15)*100</f>
        <v>8.5461018835508522</v>
      </c>
      <c r="S8" s="10">
        <f>(Q8/P15)*100</f>
        <v>8.2959564616833639</v>
      </c>
      <c r="U8">
        <v>1</v>
      </c>
      <c r="V8">
        <v>6</v>
      </c>
    </row>
    <row r="9" spans="1:22" x14ac:dyDescent="0.25">
      <c r="A9">
        <v>2020</v>
      </c>
      <c r="B9" t="s">
        <v>13</v>
      </c>
      <c r="C9">
        <v>2614430</v>
      </c>
      <c r="D9">
        <v>1323496</v>
      </c>
      <c r="E9">
        <v>1290934</v>
      </c>
      <c r="F9">
        <v>8</v>
      </c>
      <c r="G9">
        <v>8</v>
      </c>
      <c r="H9">
        <v>8</v>
      </c>
      <c r="I9">
        <v>102.5</v>
      </c>
      <c r="K9" t="s">
        <v>13</v>
      </c>
      <c r="L9">
        <v>1323496</v>
      </c>
      <c r="M9">
        <v>1290934</v>
      </c>
      <c r="O9" s="2" t="s">
        <v>31</v>
      </c>
      <c r="P9" s="3">
        <f>L10+L11</f>
        <v>2465298</v>
      </c>
      <c r="Q9" s="3">
        <f>M10+M11</f>
        <v>2446473</v>
      </c>
      <c r="R9" s="9">
        <f>(P9/P15)*100</f>
        <v>11.09932628705106</v>
      </c>
      <c r="S9" s="10">
        <f>(Q9/P15)*100</f>
        <v>11.014571901433689</v>
      </c>
      <c r="U9">
        <v>2</v>
      </c>
      <c r="V9">
        <v>7</v>
      </c>
    </row>
    <row r="10" spans="1:22" x14ac:dyDescent="0.25">
      <c r="A10">
        <v>2020</v>
      </c>
      <c r="B10" t="s">
        <v>14</v>
      </c>
      <c r="C10">
        <v>2509470</v>
      </c>
      <c r="D10">
        <v>1261716</v>
      </c>
      <c r="E10">
        <v>1247754</v>
      </c>
      <c r="F10">
        <v>7.7</v>
      </c>
      <c r="G10">
        <v>7.6</v>
      </c>
      <c r="H10">
        <v>7.7</v>
      </c>
      <c r="I10">
        <v>101.1</v>
      </c>
      <c r="K10" t="s">
        <v>14</v>
      </c>
      <c r="L10">
        <v>1261716</v>
      </c>
      <c r="M10">
        <v>1247754</v>
      </c>
      <c r="O10" s="2" t="s">
        <v>32</v>
      </c>
      <c r="P10" s="3">
        <f>L12+L13</f>
        <v>2301669</v>
      </c>
      <c r="Q10" s="3">
        <f>M12+M13</f>
        <v>2274999</v>
      </c>
      <c r="R10" s="9">
        <f>(P10/P15)*100</f>
        <v>10.362631712592362</v>
      </c>
      <c r="S10" s="10">
        <f>(Q10/P15)*100</f>
        <v>10.24255737185317</v>
      </c>
      <c r="U10">
        <v>3</v>
      </c>
      <c r="V10">
        <v>8</v>
      </c>
    </row>
    <row r="11" spans="1:22" x14ac:dyDescent="0.25">
      <c r="A11">
        <v>2020</v>
      </c>
      <c r="B11" t="s">
        <v>15</v>
      </c>
      <c r="C11">
        <v>2402301</v>
      </c>
      <c r="D11">
        <v>1203582</v>
      </c>
      <c r="E11">
        <v>1198719</v>
      </c>
      <c r="F11">
        <v>7.4</v>
      </c>
      <c r="G11">
        <v>7.3</v>
      </c>
      <c r="H11">
        <v>7.4</v>
      </c>
      <c r="I11">
        <v>100.4</v>
      </c>
      <c r="K11" t="s">
        <v>15</v>
      </c>
      <c r="L11">
        <v>1203582</v>
      </c>
      <c r="M11">
        <v>1198719</v>
      </c>
      <c r="O11" s="2" t="s">
        <v>33</v>
      </c>
      <c r="P11" s="3">
        <f>L14+L15</f>
        <v>1970859</v>
      </c>
      <c r="Q11" s="3">
        <f>M14+M15</f>
        <v>1883304</v>
      </c>
      <c r="R11" s="9">
        <f>(P11/P15)*100</f>
        <v>8.8732506604764083</v>
      </c>
      <c r="S11" s="10">
        <f>(Q11/P15)*100</f>
        <v>8.4790583506368851</v>
      </c>
      <c r="U11">
        <v>4</v>
      </c>
      <c r="V11">
        <v>9</v>
      </c>
    </row>
    <row r="12" spans="1:22" x14ac:dyDescent="0.25">
      <c r="A12">
        <v>2020</v>
      </c>
      <c r="B12" t="s">
        <v>16</v>
      </c>
      <c r="C12">
        <v>2364330</v>
      </c>
      <c r="D12">
        <v>1185431</v>
      </c>
      <c r="E12">
        <v>1178899</v>
      </c>
      <c r="F12">
        <v>7.2</v>
      </c>
      <c r="G12">
        <v>7.2</v>
      </c>
      <c r="H12">
        <v>7.3</v>
      </c>
      <c r="I12">
        <v>100.6</v>
      </c>
      <c r="K12" t="s">
        <v>16</v>
      </c>
      <c r="L12">
        <v>1185431</v>
      </c>
      <c r="M12">
        <v>1178899</v>
      </c>
      <c r="O12" s="2" t="s">
        <v>44</v>
      </c>
      <c r="P12" s="3">
        <f>SUM(L16:L25)</f>
        <v>2524665</v>
      </c>
      <c r="Q12" s="3">
        <f>SUM(M16:M25)</f>
        <v>2603143</v>
      </c>
      <c r="R12" s="9">
        <f>(P12/P15)*100</f>
        <v>11.366609878602004</v>
      </c>
      <c r="S12" s="10">
        <f>(Q12/P15)*100</f>
        <v>11.719935492120207</v>
      </c>
      <c r="U12">
        <v>5</v>
      </c>
      <c r="V12">
        <v>10</v>
      </c>
    </row>
    <row r="13" spans="1:22" x14ac:dyDescent="0.25">
      <c r="A13">
        <v>2020</v>
      </c>
      <c r="B13" t="s">
        <v>17</v>
      </c>
      <c r="C13">
        <v>2212338</v>
      </c>
      <c r="D13">
        <v>1116238</v>
      </c>
      <c r="E13">
        <v>1096100</v>
      </c>
      <c r="F13">
        <v>6.8</v>
      </c>
      <c r="G13">
        <v>6.8</v>
      </c>
      <c r="H13">
        <v>6.8</v>
      </c>
      <c r="I13">
        <v>101.8</v>
      </c>
      <c r="K13" t="s">
        <v>17</v>
      </c>
      <c r="L13">
        <v>1116238</v>
      </c>
      <c r="M13">
        <v>1096100</v>
      </c>
      <c r="O13" s="2" t="s">
        <v>37</v>
      </c>
      <c r="P13" s="3">
        <f>SUM(P8:P12)</f>
        <v>11160686.199999999</v>
      </c>
      <c r="Q13" s="3">
        <f>SUM(Q8:Q12)</f>
        <v>11050553.800000001</v>
      </c>
      <c r="R13" s="9">
        <f>(P13/P15)*100</f>
        <v>50.247920422272685</v>
      </c>
      <c r="S13" s="10">
        <f>(Q13/P15)*100</f>
        <v>49.752079577727315</v>
      </c>
    </row>
    <row r="14" spans="1:22" x14ac:dyDescent="0.25">
      <c r="A14">
        <v>2020</v>
      </c>
      <c r="B14" t="s">
        <v>18</v>
      </c>
      <c r="C14">
        <v>2020742</v>
      </c>
      <c r="D14">
        <v>1032227</v>
      </c>
      <c r="E14">
        <v>988515</v>
      </c>
      <c r="F14">
        <v>6.2</v>
      </c>
      <c r="G14">
        <v>6.2</v>
      </c>
      <c r="H14">
        <v>6.1</v>
      </c>
      <c r="I14">
        <v>104.4</v>
      </c>
      <c r="K14" t="s">
        <v>18</v>
      </c>
      <c r="L14">
        <v>1032227</v>
      </c>
      <c r="M14">
        <v>988515</v>
      </c>
      <c r="O14" s="2"/>
      <c r="P14" s="3"/>
      <c r="Q14" s="3"/>
      <c r="R14" s="3"/>
      <c r="S14" s="4"/>
    </row>
    <row r="15" spans="1:22" x14ac:dyDescent="0.25">
      <c r="A15">
        <v>2020</v>
      </c>
      <c r="B15" t="s">
        <v>19</v>
      </c>
      <c r="C15">
        <v>1833421</v>
      </c>
      <c r="D15">
        <v>938632</v>
      </c>
      <c r="E15">
        <v>894789</v>
      </c>
      <c r="F15">
        <v>5.6</v>
      </c>
      <c r="G15">
        <v>5.7</v>
      </c>
      <c r="H15">
        <v>5.5</v>
      </c>
      <c r="I15">
        <v>104.9</v>
      </c>
      <c r="K15" t="s">
        <v>19</v>
      </c>
      <c r="L15">
        <v>938632</v>
      </c>
      <c r="M15">
        <v>894789</v>
      </c>
      <c r="O15" s="5" t="s">
        <v>134</v>
      </c>
      <c r="P15" s="6">
        <f>SUM(P13:Q13)</f>
        <v>22211240</v>
      </c>
      <c r="Q15" s="6"/>
      <c r="R15" s="6"/>
      <c r="S15" s="7"/>
    </row>
    <row r="16" spans="1:22" x14ac:dyDescent="0.25">
      <c r="A16">
        <v>2020</v>
      </c>
      <c r="B16" t="s">
        <v>20</v>
      </c>
      <c r="C16">
        <v>1594238</v>
      </c>
      <c r="D16">
        <v>812906</v>
      </c>
      <c r="E16">
        <v>781332</v>
      </c>
      <c r="F16">
        <v>4.9000000000000004</v>
      </c>
      <c r="G16">
        <v>4.9000000000000004</v>
      </c>
      <c r="H16">
        <v>4.8</v>
      </c>
      <c r="I16">
        <v>104</v>
      </c>
      <c r="K16" t="s">
        <v>20</v>
      </c>
      <c r="L16">
        <v>812906</v>
      </c>
      <c r="M16">
        <v>781332</v>
      </c>
      <c r="O16" s="8"/>
    </row>
    <row r="17" spans="1:13" x14ac:dyDescent="0.25">
      <c r="A17">
        <v>2020</v>
      </c>
      <c r="B17" t="s">
        <v>21</v>
      </c>
      <c r="C17">
        <v>1282080</v>
      </c>
      <c r="D17">
        <v>645132</v>
      </c>
      <c r="E17">
        <v>636948</v>
      </c>
      <c r="F17">
        <v>3.9</v>
      </c>
      <c r="G17">
        <v>3.9</v>
      </c>
      <c r="H17">
        <v>4</v>
      </c>
      <c r="I17">
        <v>101.3</v>
      </c>
      <c r="K17" t="s">
        <v>21</v>
      </c>
      <c r="L17">
        <v>645132</v>
      </c>
      <c r="M17">
        <v>636948</v>
      </c>
    </row>
    <row r="18" spans="1:13" x14ac:dyDescent="0.25">
      <c r="A18">
        <v>2020</v>
      </c>
      <c r="B18" t="s">
        <v>22</v>
      </c>
      <c r="C18">
        <v>931614</v>
      </c>
      <c r="D18">
        <v>461237</v>
      </c>
      <c r="E18">
        <v>470377</v>
      </c>
      <c r="F18">
        <v>2.9</v>
      </c>
      <c r="G18">
        <v>2.8</v>
      </c>
      <c r="H18">
        <v>2.9</v>
      </c>
      <c r="I18">
        <v>98.1</v>
      </c>
      <c r="K18" t="s">
        <v>22</v>
      </c>
      <c r="L18">
        <v>461237</v>
      </c>
      <c r="M18">
        <v>470377</v>
      </c>
    </row>
    <row r="19" spans="1:13" x14ac:dyDescent="0.25">
      <c r="A19">
        <v>2020</v>
      </c>
      <c r="B19" t="s">
        <v>23</v>
      </c>
      <c r="C19">
        <v>601921</v>
      </c>
      <c r="D19">
        <v>295812</v>
      </c>
      <c r="E19">
        <v>306109</v>
      </c>
      <c r="F19">
        <v>1.8</v>
      </c>
      <c r="G19">
        <v>1.8</v>
      </c>
      <c r="H19">
        <v>1.9</v>
      </c>
      <c r="I19">
        <v>96.6</v>
      </c>
      <c r="K19" t="s">
        <v>23</v>
      </c>
      <c r="L19">
        <v>295812</v>
      </c>
      <c r="M19">
        <v>306109</v>
      </c>
    </row>
    <row r="20" spans="1:13" x14ac:dyDescent="0.25">
      <c r="A20">
        <v>2020</v>
      </c>
      <c r="B20" t="s">
        <v>24</v>
      </c>
      <c r="C20">
        <v>370538</v>
      </c>
      <c r="D20">
        <v>173008</v>
      </c>
      <c r="E20">
        <v>197530</v>
      </c>
      <c r="F20">
        <v>1.1000000000000001</v>
      </c>
      <c r="G20">
        <v>1</v>
      </c>
      <c r="H20">
        <v>1.2</v>
      </c>
      <c r="I20">
        <v>87.6</v>
      </c>
      <c r="K20" t="s">
        <v>24</v>
      </c>
      <c r="L20">
        <v>173008</v>
      </c>
      <c r="M20">
        <v>197530</v>
      </c>
    </row>
    <row r="21" spans="1:13" x14ac:dyDescent="0.25">
      <c r="A21">
        <v>2020</v>
      </c>
      <c r="B21" t="s">
        <v>25</v>
      </c>
      <c r="C21">
        <v>210367</v>
      </c>
      <c r="D21">
        <v>89007</v>
      </c>
      <c r="E21">
        <v>121360</v>
      </c>
      <c r="F21">
        <v>0.6</v>
      </c>
      <c r="G21">
        <v>0.5</v>
      </c>
      <c r="H21">
        <v>0.8</v>
      </c>
      <c r="I21">
        <v>73.3</v>
      </c>
      <c r="K21" t="s">
        <v>25</v>
      </c>
      <c r="L21">
        <v>89007</v>
      </c>
      <c r="M21">
        <v>121360</v>
      </c>
    </row>
    <row r="22" spans="1:13" x14ac:dyDescent="0.25">
      <c r="A22">
        <v>2020</v>
      </c>
      <c r="B22" t="s">
        <v>26</v>
      </c>
      <c r="C22">
        <v>96553</v>
      </c>
      <c r="D22">
        <v>35832</v>
      </c>
      <c r="E22">
        <v>60721</v>
      </c>
      <c r="F22">
        <v>0.3</v>
      </c>
      <c r="G22">
        <v>0.2</v>
      </c>
      <c r="H22">
        <v>0.4</v>
      </c>
      <c r="I22">
        <v>59</v>
      </c>
      <c r="K22" t="s">
        <v>26</v>
      </c>
      <c r="L22">
        <v>35832</v>
      </c>
      <c r="M22">
        <v>60721</v>
      </c>
    </row>
    <row r="23" spans="1:13" x14ac:dyDescent="0.25">
      <c r="A23">
        <v>2020</v>
      </c>
      <c r="B23" t="s">
        <v>27</v>
      </c>
      <c r="C23">
        <v>32039</v>
      </c>
      <c r="D23">
        <v>9838</v>
      </c>
      <c r="E23">
        <v>22201</v>
      </c>
      <c r="F23">
        <v>0.1</v>
      </c>
      <c r="G23">
        <v>0.1</v>
      </c>
      <c r="H23">
        <v>0.1</v>
      </c>
      <c r="I23">
        <v>44.3</v>
      </c>
      <c r="K23" t="s">
        <v>27</v>
      </c>
      <c r="L23">
        <v>9838</v>
      </c>
      <c r="M23">
        <v>22201</v>
      </c>
    </row>
    <row r="24" spans="1:13" x14ac:dyDescent="0.25">
      <c r="A24">
        <v>2020</v>
      </c>
      <c r="B24" t="s">
        <v>28</v>
      </c>
      <c r="C24">
        <v>7407</v>
      </c>
      <c r="D24">
        <v>1725</v>
      </c>
      <c r="E24">
        <v>5682</v>
      </c>
      <c r="F24">
        <v>0</v>
      </c>
      <c r="G24">
        <v>0</v>
      </c>
      <c r="H24">
        <v>0</v>
      </c>
      <c r="I24">
        <v>30.4</v>
      </c>
      <c r="K24" t="s">
        <v>28</v>
      </c>
      <c r="L24">
        <v>1725</v>
      </c>
      <c r="M24">
        <v>5682</v>
      </c>
    </row>
    <row r="25" spans="1:13" x14ac:dyDescent="0.25">
      <c r="A25">
        <v>2020</v>
      </c>
      <c r="B25" t="s">
        <v>29</v>
      </c>
      <c r="C25">
        <v>1051</v>
      </c>
      <c r="D25">
        <v>168</v>
      </c>
      <c r="E25">
        <v>883</v>
      </c>
      <c r="F25">
        <v>0</v>
      </c>
      <c r="G25">
        <v>0</v>
      </c>
      <c r="H25">
        <v>0</v>
      </c>
      <c r="I25">
        <v>19</v>
      </c>
      <c r="K25" t="s">
        <v>29</v>
      </c>
      <c r="L25">
        <v>168</v>
      </c>
      <c r="M25">
        <v>883</v>
      </c>
    </row>
    <row r="32" spans="1:13" x14ac:dyDescent="0.25">
      <c r="A32" t="s">
        <v>132</v>
      </c>
    </row>
    <row r="33" spans="1:14" x14ac:dyDescent="0.25">
      <c r="D33" t="s">
        <v>256</v>
      </c>
      <c r="E33" t="s">
        <v>254</v>
      </c>
      <c r="F33" t="s">
        <v>268</v>
      </c>
      <c r="G33" t="s">
        <v>255</v>
      </c>
      <c r="H33" t="s">
        <v>269</v>
      </c>
      <c r="J33" t="s">
        <v>256</v>
      </c>
      <c r="K33" t="s">
        <v>254</v>
      </c>
      <c r="L33" t="s">
        <v>268</v>
      </c>
      <c r="M33" t="s">
        <v>255</v>
      </c>
      <c r="N33" t="s">
        <v>269</v>
      </c>
    </row>
    <row r="34" spans="1:14" x14ac:dyDescent="0.25">
      <c r="A34" t="s">
        <v>116</v>
      </c>
      <c r="B34">
        <v>6569.5</v>
      </c>
      <c r="G34">
        <v>1</v>
      </c>
      <c r="J34">
        <f>D34*$B34</f>
        <v>0</v>
      </c>
      <c r="K34">
        <f t="shared" ref="K34:N34" si="0">E34*$B34</f>
        <v>0</v>
      </c>
      <c r="L34">
        <f t="shared" si="0"/>
        <v>0</v>
      </c>
      <c r="M34">
        <f t="shared" si="0"/>
        <v>6569.5</v>
      </c>
      <c r="N34">
        <f t="shared" si="0"/>
        <v>0</v>
      </c>
    </row>
    <row r="35" spans="1:14" x14ac:dyDescent="0.25">
      <c r="A35" t="s">
        <v>117</v>
      </c>
      <c r="B35">
        <v>3907.5</v>
      </c>
      <c r="H35">
        <v>1</v>
      </c>
      <c r="J35">
        <f t="shared" ref="J35:J49" si="1">D35*$B35</f>
        <v>0</v>
      </c>
      <c r="K35">
        <f t="shared" ref="K35:K49" si="2">E35*$B35</f>
        <v>0</v>
      </c>
      <c r="L35">
        <f t="shared" ref="L35:L49" si="3">F35*$B35</f>
        <v>0</v>
      </c>
      <c r="M35">
        <f t="shared" ref="M35:M49" si="4">G35*$B35</f>
        <v>0</v>
      </c>
      <c r="N35">
        <f t="shared" ref="N35:N49" si="5">H35*$B35</f>
        <v>3907.5</v>
      </c>
    </row>
    <row r="36" spans="1:14" x14ac:dyDescent="0.25">
      <c r="A36" t="s">
        <v>118</v>
      </c>
      <c r="B36">
        <v>3776.6</v>
      </c>
      <c r="D36">
        <v>1</v>
      </c>
      <c r="J36">
        <f t="shared" si="1"/>
        <v>3776.6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</row>
    <row r="37" spans="1:14" x14ac:dyDescent="0.25">
      <c r="A37" t="s">
        <v>119</v>
      </c>
      <c r="B37">
        <v>2828.7</v>
      </c>
      <c r="H37">
        <v>1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0</v>
      </c>
      <c r="N37">
        <f t="shared" si="5"/>
        <v>2828.7</v>
      </c>
    </row>
    <row r="38" spans="1:14" x14ac:dyDescent="0.25">
      <c r="A38" t="s">
        <v>120</v>
      </c>
      <c r="B38">
        <v>2518.6</v>
      </c>
      <c r="E38">
        <v>1</v>
      </c>
      <c r="J38">
        <f t="shared" si="1"/>
        <v>0</v>
      </c>
      <c r="K38">
        <f t="shared" si="2"/>
        <v>2518.6</v>
      </c>
      <c r="L38">
        <f t="shared" si="3"/>
        <v>0</v>
      </c>
      <c r="M38">
        <f t="shared" si="4"/>
        <v>0</v>
      </c>
      <c r="N38">
        <f t="shared" si="5"/>
        <v>0</v>
      </c>
    </row>
    <row r="39" spans="1:14" x14ac:dyDescent="0.25">
      <c r="A39" t="s">
        <v>121</v>
      </c>
      <c r="B39">
        <v>2193.9</v>
      </c>
      <c r="E39">
        <v>1</v>
      </c>
      <c r="J39">
        <f t="shared" si="1"/>
        <v>0</v>
      </c>
      <c r="K39">
        <f t="shared" si="2"/>
        <v>2193.9</v>
      </c>
      <c r="L39">
        <f t="shared" si="3"/>
        <v>0</v>
      </c>
      <c r="M39">
        <f t="shared" si="4"/>
        <v>0</v>
      </c>
      <c r="N39">
        <f t="shared" si="5"/>
        <v>0</v>
      </c>
    </row>
    <row r="40" spans="1:14" x14ac:dyDescent="0.25">
      <c r="A40" t="s">
        <v>122</v>
      </c>
      <c r="B40">
        <v>1904.9</v>
      </c>
      <c r="F40">
        <v>1</v>
      </c>
      <c r="J40">
        <f t="shared" si="1"/>
        <v>0</v>
      </c>
      <c r="K40">
        <f t="shared" si="2"/>
        <v>0</v>
      </c>
      <c r="L40">
        <f t="shared" si="3"/>
        <v>1904.9</v>
      </c>
      <c r="M40">
        <f t="shared" si="4"/>
        <v>0</v>
      </c>
      <c r="N40">
        <f t="shared" si="5"/>
        <v>0</v>
      </c>
    </row>
    <row r="41" spans="1:14" x14ac:dyDescent="0.25">
      <c r="A41" t="s">
        <v>123</v>
      </c>
      <c r="B41">
        <v>1783.6</v>
      </c>
      <c r="E41">
        <v>1</v>
      </c>
      <c r="J41">
        <f t="shared" si="1"/>
        <v>0</v>
      </c>
      <c r="K41">
        <f t="shared" si="2"/>
        <v>1783.6</v>
      </c>
      <c r="L41">
        <f t="shared" si="3"/>
        <v>0</v>
      </c>
      <c r="M41">
        <f t="shared" si="4"/>
        <v>0</v>
      </c>
      <c r="N41">
        <f t="shared" si="5"/>
        <v>0</v>
      </c>
    </row>
    <row r="42" spans="1:14" x14ac:dyDescent="0.25">
      <c r="A42" t="s">
        <v>124</v>
      </c>
      <c r="B42">
        <v>1773.9</v>
      </c>
      <c r="G42">
        <v>1</v>
      </c>
      <c r="J42">
        <f t="shared" si="1"/>
        <v>0</v>
      </c>
      <c r="K42">
        <f t="shared" si="2"/>
        <v>0</v>
      </c>
      <c r="L42">
        <f t="shared" si="3"/>
        <v>0</v>
      </c>
      <c r="M42">
        <f t="shared" si="4"/>
        <v>1773.9</v>
      </c>
      <c r="N42">
        <f t="shared" si="5"/>
        <v>0</v>
      </c>
    </row>
    <row r="43" spans="1:14" x14ac:dyDescent="0.25">
      <c r="A43" t="s">
        <v>125</v>
      </c>
      <c r="B43">
        <v>1682.2</v>
      </c>
      <c r="F43">
        <v>1</v>
      </c>
      <c r="J43">
        <f t="shared" si="1"/>
        <v>0</v>
      </c>
      <c r="K43">
        <f t="shared" si="2"/>
        <v>0</v>
      </c>
      <c r="L43">
        <f t="shared" si="3"/>
        <v>1682.2</v>
      </c>
      <c r="M43">
        <f t="shared" si="4"/>
        <v>0</v>
      </c>
      <c r="N43">
        <f t="shared" si="5"/>
        <v>0</v>
      </c>
    </row>
    <row r="44" spans="1:14" x14ac:dyDescent="0.25">
      <c r="A44" t="s">
        <v>126</v>
      </c>
      <c r="B44">
        <v>1259</v>
      </c>
      <c r="F44">
        <v>1</v>
      </c>
      <c r="J44">
        <f t="shared" si="1"/>
        <v>0</v>
      </c>
      <c r="K44">
        <f t="shared" si="2"/>
        <v>0</v>
      </c>
      <c r="L44">
        <f t="shared" si="3"/>
        <v>1259</v>
      </c>
      <c r="M44">
        <f t="shared" si="4"/>
        <v>0</v>
      </c>
      <c r="N44">
        <f t="shared" si="5"/>
        <v>0</v>
      </c>
    </row>
    <row r="45" spans="1:14" x14ac:dyDescent="0.25">
      <c r="A45" t="s">
        <v>127</v>
      </c>
      <c r="B45">
        <v>1135.9000000000001</v>
      </c>
      <c r="D45">
        <v>1</v>
      </c>
      <c r="J45">
        <f t="shared" si="1"/>
        <v>1135.9000000000001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</row>
    <row r="46" spans="1:14" x14ac:dyDescent="0.25">
      <c r="A46" t="s">
        <v>128</v>
      </c>
      <c r="B46">
        <v>936.9</v>
      </c>
      <c r="D46">
        <v>1</v>
      </c>
      <c r="J46">
        <f t="shared" si="1"/>
        <v>936.9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</v>
      </c>
    </row>
    <row r="47" spans="1:14" x14ac:dyDescent="0.25">
      <c r="A47" t="s">
        <v>129</v>
      </c>
      <c r="B47">
        <v>255</v>
      </c>
      <c r="E47">
        <v>1</v>
      </c>
      <c r="J47">
        <f t="shared" si="1"/>
        <v>0</v>
      </c>
      <c r="K47">
        <f t="shared" si="2"/>
        <v>255</v>
      </c>
      <c r="L47">
        <f t="shared" si="3"/>
        <v>0</v>
      </c>
      <c r="M47">
        <f t="shared" si="4"/>
        <v>0</v>
      </c>
      <c r="N47">
        <f t="shared" si="5"/>
        <v>0</v>
      </c>
    </row>
    <row r="48" spans="1:14" x14ac:dyDescent="0.25">
      <c r="A48" t="s">
        <v>130</v>
      </c>
      <c r="B48">
        <v>108.9</v>
      </c>
      <c r="G48">
        <v>1</v>
      </c>
      <c r="J48">
        <f t="shared" si="1"/>
        <v>0</v>
      </c>
      <c r="K48">
        <f t="shared" si="2"/>
        <v>0</v>
      </c>
      <c r="L48">
        <f t="shared" si="3"/>
        <v>0</v>
      </c>
      <c r="M48">
        <f t="shared" si="4"/>
        <v>108.9</v>
      </c>
      <c r="N48">
        <f t="shared" si="5"/>
        <v>0</v>
      </c>
    </row>
    <row r="49" spans="1:16" x14ac:dyDescent="0.25">
      <c r="A49" t="s">
        <v>131</v>
      </c>
      <c r="B49">
        <v>99.6</v>
      </c>
      <c r="G49">
        <v>1</v>
      </c>
      <c r="J49">
        <f t="shared" si="1"/>
        <v>0</v>
      </c>
      <c r="K49">
        <f t="shared" si="2"/>
        <v>0</v>
      </c>
      <c r="L49">
        <f t="shared" si="3"/>
        <v>0</v>
      </c>
      <c r="M49">
        <f t="shared" si="4"/>
        <v>99.6</v>
      </c>
      <c r="N49">
        <f t="shared" si="5"/>
        <v>0</v>
      </c>
    </row>
    <row r="51" spans="1:16" x14ac:dyDescent="0.25">
      <c r="I51" t="s">
        <v>43</v>
      </c>
      <c r="J51">
        <f>SUM(J34:J49)</f>
        <v>5849.4</v>
      </c>
      <c r="K51">
        <f t="shared" ref="K51:N51" si="6">SUM(K34:K49)</f>
        <v>6751.1</v>
      </c>
      <c r="L51">
        <f t="shared" si="6"/>
        <v>4846.1000000000004</v>
      </c>
      <c r="M51">
        <f t="shared" si="6"/>
        <v>8551.9</v>
      </c>
      <c r="N51">
        <f t="shared" si="6"/>
        <v>6736.2</v>
      </c>
      <c r="P51">
        <f>SUM(J51:N51)</f>
        <v>32734.7</v>
      </c>
    </row>
    <row r="53" spans="1:16" x14ac:dyDescent="0.25">
      <c r="J53" t="s">
        <v>256</v>
      </c>
      <c r="K53" t="s">
        <v>254</v>
      </c>
      <c r="L53" t="s">
        <v>268</v>
      </c>
      <c r="M53" t="s">
        <v>255</v>
      </c>
      <c r="N53" t="s">
        <v>269</v>
      </c>
    </row>
    <row r="54" spans="1:16" x14ac:dyDescent="0.25">
      <c r="I54" t="s">
        <v>259</v>
      </c>
      <c r="J54">
        <v>1</v>
      </c>
      <c r="K54">
        <v>2</v>
      </c>
      <c r="L54">
        <v>3</v>
      </c>
      <c r="M54">
        <v>4</v>
      </c>
      <c r="N54">
        <v>5</v>
      </c>
    </row>
    <row r="55" spans="1:16" x14ac:dyDescent="0.25">
      <c r="I55" t="s">
        <v>275</v>
      </c>
      <c r="J55" s="15">
        <f>J51/$P$51</f>
        <v>0.17869111371113833</v>
      </c>
      <c r="K55" s="15">
        <f t="shared" ref="K55:N55" si="7">K51/$P$51</f>
        <v>0.20623680681356482</v>
      </c>
      <c r="L55" s="15">
        <f t="shared" si="7"/>
        <v>0.14804168054083283</v>
      </c>
      <c r="M55" s="15">
        <f t="shared" si="7"/>
        <v>0.26124876659935786</v>
      </c>
      <c r="N55" s="15">
        <f t="shared" si="7"/>
        <v>0.20578163233510616</v>
      </c>
    </row>
  </sheetData>
  <mergeCells count="2">
    <mergeCell ref="P6:Q6"/>
    <mergeCell ref="R6:S6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68"/>
  <sheetViews>
    <sheetView topLeftCell="N1" zoomScale="86" workbookViewId="0">
      <selection activeCell="U8" sqref="U8:V13"/>
    </sheetView>
  </sheetViews>
  <sheetFormatPr defaultColWidth="11" defaultRowHeight="15.75" x14ac:dyDescent="0.25"/>
  <cols>
    <col min="14" max="14" width="9" customWidth="1"/>
  </cols>
  <sheetData>
    <row r="1" spans="1:22" x14ac:dyDescent="0.25">
      <c r="A1" t="s">
        <v>133</v>
      </c>
    </row>
    <row r="2" spans="1:22" x14ac:dyDescent="0.25">
      <c r="A2" t="s">
        <v>42</v>
      </c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2</v>
      </c>
      <c r="L3" t="s">
        <v>4</v>
      </c>
      <c r="M3" t="s">
        <v>5</v>
      </c>
    </row>
    <row r="4" spans="1:22" x14ac:dyDescent="0.25">
      <c r="A4">
        <v>2020</v>
      </c>
      <c r="B4" t="s">
        <v>10</v>
      </c>
      <c r="C4">
        <v>267026366</v>
      </c>
      <c r="D4">
        <v>133643347</v>
      </c>
      <c r="E4">
        <v>133383019</v>
      </c>
      <c r="F4">
        <v>100</v>
      </c>
      <c r="G4">
        <v>100</v>
      </c>
      <c r="H4">
        <v>100</v>
      </c>
      <c r="I4">
        <v>100.2</v>
      </c>
      <c r="K4" t="s">
        <v>10</v>
      </c>
      <c r="L4">
        <v>133643347</v>
      </c>
      <c r="M4">
        <v>133383019</v>
      </c>
    </row>
    <row r="5" spans="1:22" x14ac:dyDescent="0.25">
      <c r="A5">
        <v>2020</v>
      </c>
      <c r="B5" t="s">
        <v>11</v>
      </c>
      <c r="C5">
        <v>20478078</v>
      </c>
      <c r="D5">
        <v>10446336</v>
      </c>
      <c r="E5">
        <v>10031742</v>
      </c>
      <c r="F5">
        <v>7.7</v>
      </c>
      <c r="G5">
        <v>7.8</v>
      </c>
      <c r="H5">
        <v>7.5</v>
      </c>
      <c r="I5">
        <v>104.1</v>
      </c>
      <c r="K5" t="s">
        <v>11</v>
      </c>
      <c r="L5">
        <v>10446336</v>
      </c>
      <c r="M5">
        <v>10031742</v>
      </c>
      <c r="U5" t="s">
        <v>173</v>
      </c>
    </row>
    <row r="6" spans="1:22" x14ac:dyDescent="0.25">
      <c r="A6">
        <v>2020</v>
      </c>
      <c r="B6" s="13" t="s">
        <v>135</v>
      </c>
      <c r="C6">
        <v>21201103</v>
      </c>
      <c r="D6">
        <v>10800687</v>
      </c>
      <c r="E6">
        <v>10400416</v>
      </c>
      <c r="F6">
        <v>7.9</v>
      </c>
      <c r="G6">
        <v>8.1</v>
      </c>
      <c r="H6">
        <v>7.8</v>
      </c>
      <c r="I6">
        <v>103.8</v>
      </c>
      <c r="K6" t="s">
        <v>11</v>
      </c>
      <c r="L6">
        <v>10800687</v>
      </c>
      <c r="M6">
        <v>10400416</v>
      </c>
      <c r="O6" s="1"/>
      <c r="P6" s="17" t="s">
        <v>36</v>
      </c>
      <c r="Q6" s="17"/>
      <c r="R6" s="17" t="s">
        <v>137</v>
      </c>
      <c r="S6" s="18"/>
    </row>
    <row r="7" spans="1:22" x14ac:dyDescent="0.25">
      <c r="A7">
        <v>2020</v>
      </c>
      <c r="B7" s="13" t="s">
        <v>136</v>
      </c>
      <c r="C7">
        <v>22058099</v>
      </c>
      <c r="D7">
        <v>11226223</v>
      </c>
      <c r="E7">
        <v>10831876</v>
      </c>
      <c r="F7">
        <v>8.3000000000000007</v>
      </c>
      <c r="G7">
        <v>8.4</v>
      </c>
      <c r="H7">
        <v>8.1</v>
      </c>
      <c r="I7">
        <v>103.6</v>
      </c>
      <c r="K7" s="13" t="s">
        <v>135</v>
      </c>
      <c r="L7">
        <v>11226223</v>
      </c>
      <c r="M7">
        <v>10831876</v>
      </c>
      <c r="O7" s="2"/>
      <c r="P7" s="3" t="s">
        <v>34</v>
      </c>
      <c r="Q7" s="3" t="s">
        <v>35</v>
      </c>
      <c r="R7" s="3" t="s">
        <v>34</v>
      </c>
      <c r="S7" s="4" t="s">
        <v>35</v>
      </c>
    </row>
    <row r="8" spans="1:22" x14ac:dyDescent="0.25">
      <c r="A8">
        <v>2020</v>
      </c>
      <c r="B8" t="s">
        <v>12</v>
      </c>
      <c r="C8">
        <v>22512791</v>
      </c>
      <c r="D8">
        <v>11457457</v>
      </c>
      <c r="E8">
        <v>11055334</v>
      </c>
      <c r="F8">
        <v>8.4</v>
      </c>
      <c r="G8">
        <v>8.6</v>
      </c>
      <c r="H8">
        <v>8.3000000000000007</v>
      </c>
      <c r="I8">
        <v>103.6</v>
      </c>
      <c r="K8" t="s">
        <v>12</v>
      </c>
      <c r="L8">
        <v>11457457</v>
      </c>
      <c r="M8">
        <v>11055334</v>
      </c>
      <c r="O8" s="2" t="s">
        <v>30</v>
      </c>
      <c r="P8" s="3">
        <f>(0.4*L8)+L9</f>
        <v>15912445.800000001</v>
      </c>
      <c r="Q8" s="3">
        <f>(0.4*M8)+M9</f>
        <v>15326929.600000001</v>
      </c>
      <c r="R8" s="9">
        <f>(P8/P15)*100</f>
        <v>8.3846176939118298</v>
      </c>
      <c r="S8" s="10">
        <f>(Q8/P15)*100</f>
        <v>8.0760963294216523</v>
      </c>
      <c r="U8">
        <v>1</v>
      </c>
      <c r="V8">
        <v>6</v>
      </c>
    </row>
    <row r="9" spans="1:22" x14ac:dyDescent="0.25">
      <c r="A9">
        <v>2020</v>
      </c>
      <c r="B9" t="s">
        <v>13</v>
      </c>
      <c r="C9">
        <v>22234259</v>
      </c>
      <c r="D9">
        <v>11329463</v>
      </c>
      <c r="E9">
        <v>10904796</v>
      </c>
      <c r="F9">
        <v>8.3000000000000007</v>
      </c>
      <c r="G9">
        <v>8.5</v>
      </c>
      <c r="H9">
        <v>8.1999999999999993</v>
      </c>
      <c r="I9">
        <v>103.9</v>
      </c>
      <c r="K9" t="s">
        <v>13</v>
      </c>
      <c r="L9">
        <v>11329463</v>
      </c>
      <c r="M9">
        <v>10904796</v>
      </c>
      <c r="O9" s="2" t="s">
        <v>31</v>
      </c>
      <c r="P9" s="3">
        <f>L10+L11</f>
        <v>20546060</v>
      </c>
      <c r="Q9" s="3">
        <f>M10+M11</f>
        <v>19567784</v>
      </c>
      <c r="R9" s="9">
        <f>(P9/P15)*100</f>
        <v>10.826170934462764</v>
      </c>
      <c r="S9" s="10">
        <f>(Q9/P15)*100</f>
        <v>10.31069579241205</v>
      </c>
      <c r="U9">
        <v>2</v>
      </c>
      <c r="V9">
        <v>7</v>
      </c>
    </row>
    <row r="10" spans="1:22" x14ac:dyDescent="0.25">
      <c r="A10">
        <v>2020</v>
      </c>
      <c r="B10" t="s">
        <v>14</v>
      </c>
      <c r="C10">
        <v>20550374</v>
      </c>
      <c r="D10">
        <v>10512050</v>
      </c>
      <c r="E10">
        <v>10038324</v>
      </c>
      <c r="F10">
        <v>7.7</v>
      </c>
      <c r="G10">
        <v>7.9</v>
      </c>
      <c r="H10">
        <v>7.5</v>
      </c>
      <c r="I10">
        <v>104.7</v>
      </c>
      <c r="K10" t="s">
        <v>14</v>
      </c>
      <c r="L10">
        <v>10512050</v>
      </c>
      <c r="M10">
        <v>10038324</v>
      </c>
      <c r="O10" s="2" t="s">
        <v>32</v>
      </c>
      <c r="P10" s="3">
        <f>L12+L13</f>
        <v>20200661</v>
      </c>
      <c r="Q10" s="3">
        <f>M12+M13</f>
        <v>19196280</v>
      </c>
      <c r="R10" s="9">
        <f>(P10/P15)*100</f>
        <v>10.644172604145783</v>
      </c>
      <c r="S10" s="10">
        <f>(Q10/P15)*100</f>
        <v>10.11494216340305</v>
      </c>
      <c r="U10">
        <v>3</v>
      </c>
      <c r="V10">
        <v>8</v>
      </c>
    </row>
    <row r="11" spans="1:22" x14ac:dyDescent="0.25">
      <c r="A11">
        <v>2020</v>
      </c>
      <c r="B11" t="s">
        <v>15</v>
      </c>
      <c r="C11">
        <v>19563470</v>
      </c>
      <c r="D11">
        <v>10034010</v>
      </c>
      <c r="E11">
        <v>9529460</v>
      </c>
      <c r="F11">
        <v>7.3</v>
      </c>
      <c r="G11">
        <v>7.5</v>
      </c>
      <c r="H11">
        <v>7.1</v>
      </c>
      <c r="I11">
        <v>105.3</v>
      </c>
      <c r="K11" t="s">
        <v>15</v>
      </c>
      <c r="L11">
        <v>10034010</v>
      </c>
      <c r="M11">
        <v>9529460</v>
      </c>
      <c r="O11" s="2" t="s">
        <v>33</v>
      </c>
      <c r="P11" s="3">
        <f>L14+L15</f>
        <v>17502849</v>
      </c>
      <c r="Q11" s="3">
        <f>M14+M15</f>
        <v>16645515</v>
      </c>
      <c r="R11" s="9">
        <f>(P11/P15)*100</f>
        <v>9.222636121674455</v>
      </c>
      <c r="S11" s="10">
        <f>(Q11/P15)*100</f>
        <v>8.7708879796011487</v>
      </c>
      <c r="U11">
        <v>4</v>
      </c>
      <c r="V11">
        <v>9</v>
      </c>
    </row>
    <row r="12" spans="1:22" x14ac:dyDescent="0.25">
      <c r="A12">
        <v>2020</v>
      </c>
      <c r="B12" t="s">
        <v>16</v>
      </c>
      <c r="C12">
        <v>19746467</v>
      </c>
      <c r="D12">
        <v>10113301</v>
      </c>
      <c r="E12">
        <v>9633166</v>
      </c>
      <c r="F12">
        <v>7.4</v>
      </c>
      <c r="G12">
        <v>7.6</v>
      </c>
      <c r="H12">
        <v>7.2</v>
      </c>
      <c r="I12">
        <v>105</v>
      </c>
      <c r="K12" t="s">
        <v>16</v>
      </c>
      <c r="L12">
        <v>10113301</v>
      </c>
      <c r="M12">
        <v>9633166</v>
      </c>
      <c r="O12" s="2" t="s">
        <v>44</v>
      </c>
      <c r="P12" s="3">
        <f>SUM(L16:L25)</f>
        <v>20133611</v>
      </c>
      <c r="Q12" s="3">
        <f>SUM(M16:M25)</f>
        <v>24749276</v>
      </c>
      <c r="R12" s="9">
        <f>(P12/P15)*100</f>
        <v>10.608842484348814</v>
      </c>
      <c r="S12" s="10">
        <f>(Q12/P15)*100</f>
        <v>13.040937896618468</v>
      </c>
      <c r="U12">
        <v>5</v>
      </c>
      <c r="V12">
        <v>10</v>
      </c>
    </row>
    <row r="13" spans="1:22" x14ac:dyDescent="0.25">
      <c r="A13">
        <v>2020</v>
      </c>
      <c r="B13" t="s">
        <v>17</v>
      </c>
      <c r="C13">
        <v>19650474</v>
      </c>
      <c r="D13">
        <v>10087360</v>
      </c>
      <c r="E13">
        <v>9563114</v>
      </c>
      <c r="F13">
        <v>7.4</v>
      </c>
      <c r="G13">
        <v>7.5</v>
      </c>
      <c r="H13">
        <v>7.2</v>
      </c>
      <c r="I13">
        <v>105.5</v>
      </c>
      <c r="K13" t="s">
        <v>17</v>
      </c>
      <c r="L13">
        <v>10087360</v>
      </c>
      <c r="M13">
        <v>9563114</v>
      </c>
      <c r="O13" s="2" t="s">
        <v>37</v>
      </c>
      <c r="P13" s="3">
        <f>SUM(P8:P12)</f>
        <v>94295626.799999997</v>
      </c>
      <c r="Q13" s="3">
        <f>SUM(Q8:Q12)</f>
        <v>95485784.599999994</v>
      </c>
      <c r="R13" s="9">
        <f>(P13/P15)*100</f>
        <v>49.686439838543642</v>
      </c>
      <c r="S13" s="10">
        <f>(Q13/P15)*100</f>
        <v>50.313560161456358</v>
      </c>
    </row>
    <row r="14" spans="1:22" x14ac:dyDescent="0.25">
      <c r="A14">
        <v>2020</v>
      </c>
      <c r="B14" t="s">
        <v>18</v>
      </c>
      <c r="C14">
        <v>18844167</v>
      </c>
      <c r="D14">
        <v>9625160</v>
      </c>
      <c r="E14">
        <v>9219007</v>
      </c>
      <c r="F14">
        <v>7.1</v>
      </c>
      <c r="G14">
        <v>7.2</v>
      </c>
      <c r="H14">
        <v>6.9</v>
      </c>
      <c r="I14">
        <v>104.4</v>
      </c>
      <c r="K14" t="s">
        <v>18</v>
      </c>
      <c r="L14">
        <v>9625160</v>
      </c>
      <c r="M14">
        <v>9219007</v>
      </c>
      <c r="O14" s="2"/>
      <c r="P14" s="3"/>
      <c r="Q14" s="3"/>
      <c r="R14" s="3"/>
      <c r="S14" s="4"/>
    </row>
    <row r="15" spans="1:22" x14ac:dyDescent="0.25">
      <c r="A15">
        <v>2020</v>
      </c>
      <c r="B15" t="s">
        <v>19</v>
      </c>
      <c r="C15">
        <v>15304197</v>
      </c>
      <c r="D15">
        <v>7877689</v>
      </c>
      <c r="E15">
        <v>7426508</v>
      </c>
      <c r="F15">
        <v>5.7</v>
      </c>
      <c r="G15">
        <v>5.9</v>
      </c>
      <c r="H15">
        <v>5.6</v>
      </c>
      <c r="I15">
        <v>106.1</v>
      </c>
      <c r="K15" t="s">
        <v>19</v>
      </c>
      <c r="L15">
        <v>7877689</v>
      </c>
      <c r="M15">
        <v>7426508</v>
      </c>
      <c r="O15" s="5" t="s">
        <v>134</v>
      </c>
      <c r="P15" s="6">
        <f>SUM(P13:Q13)</f>
        <v>189781411.39999998</v>
      </c>
      <c r="Q15" s="6"/>
      <c r="R15" s="6"/>
      <c r="S15" s="7"/>
    </row>
    <row r="16" spans="1:22" x14ac:dyDescent="0.25">
      <c r="A16">
        <v>2020</v>
      </c>
      <c r="B16" t="s">
        <v>20</v>
      </c>
      <c r="C16">
        <v>12950896</v>
      </c>
      <c r="D16">
        <v>6189066</v>
      </c>
      <c r="E16">
        <v>6761830</v>
      </c>
      <c r="F16">
        <v>4.9000000000000004</v>
      </c>
      <c r="G16">
        <v>4.5999999999999996</v>
      </c>
      <c r="H16">
        <v>5.0999999999999996</v>
      </c>
      <c r="I16">
        <v>91.5</v>
      </c>
      <c r="K16" t="s">
        <v>20</v>
      </c>
      <c r="L16">
        <v>6189066</v>
      </c>
      <c r="M16">
        <v>6761830</v>
      </c>
      <c r="O16" s="8"/>
    </row>
    <row r="17" spans="1:14" x14ac:dyDescent="0.25">
      <c r="A17">
        <v>2020</v>
      </c>
      <c r="B17" t="s">
        <v>21</v>
      </c>
      <c r="C17">
        <v>11050947</v>
      </c>
      <c r="D17">
        <v>4844772</v>
      </c>
      <c r="E17">
        <v>6206175</v>
      </c>
      <c r="F17">
        <v>4.0999999999999996</v>
      </c>
      <c r="G17">
        <v>3.6</v>
      </c>
      <c r="H17">
        <v>4.7</v>
      </c>
      <c r="I17">
        <v>78.099999999999994</v>
      </c>
      <c r="K17" t="s">
        <v>21</v>
      </c>
      <c r="L17">
        <v>4844772</v>
      </c>
      <c r="M17">
        <v>6206175</v>
      </c>
    </row>
    <row r="18" spans="1:14" x14ac:dyDescent="0.25">
      <c r="A18">
        <v>2020</v>
      </c>
      <c r="B18" t="s">
        <v>22</v>
      </c>
      <c r="C18">
        <v>8286591</v>
      </c>
      <c r="D18">
        <v>3858152</v>
      </c>
      <c r="E18">
        <v>4428439</v>
      </c>
      <c r="F18">
        <v>3.1</v>
      </c>
      <c r="G18">
        <v>2.9</v>
      </c>
      <c r="H18">
        <v>3.3</v>
      </c>
      <c r="I18">
        <v>87.1</v>
      </c>
      <c r="K18" t="s">
        <v>22</v>
      </c>
      <c r="L18">
        <v>3858152</v>
      </c>
      <c r="M18">
        <v>4428439</v>
      </c>
    </row>
    <row r="19" spans="1:14" x14ac:dyDescent="0.25">
      <c r="A19">
        <v>2020</v>
      </c>
      <c r="B19" t="s">
        <v>23</v>
      </c>
      <c r="C19">
        <v>4935752</v>
      </c>
      <c r="D19">
        <v>2197499</v>
      </c>
      <c r="E19">
        <v>2738253</v>
      </c>
      <c r="F19">
        <v>1.8</v>
      </c>
      <c r="G19">
        <v>1.6</v>
      </c>
      <c r="H19">
        <v>2.1</v>
      </c>
      <c r="I19">
        <v>80.3</v>
      </c>
      <c r="K19" t="s">
        <v>23</v>
      </c>
      <c r="L19">
        <v>2197499</v>
      </c>
      <c r="M19">
        <v>2738253</v>
      </c>
    </row>
    <row r="20" spans="1:14" x14ac:dyDescent="0.25">
      <c r="A20">
        <v>2020</v>
      </c>
      <c r="B20" t="s">
        <v>24</v>
      </c>
      <c r="C20">
        <v>4053622</v>
      </c>
      <c r="D20">
        <v>1709314</v>
      </c>
      <c r="E20">
        <v>2344308</v>
      </c>
      <c r="F20">
        <v>1.5</v>
      </c>
      <c r="G20">
        <v>1.3</v>
      </c>
      <c r="H20">
        <v>1.8</v>
      </c>
      <c r="I20">
        <v>72.900000000000006</v>
      </c>
      <c r="K20" t="s">
        <v>24</v>
      </c>
      <c r="L20">
        <v>1709314</v>
      </c>
      <c r="M20">
        <v>2344308</v>
      </c>
    </row>
    <row r="21" spans="1:14" x14ac:dyDescent="0.25">
      <c r="A21">
        <v>2020</v>
      </c>
      <c r="B21" t="s">
        <v>25</v>
      </c>
      <c r="C21">
        <v>2280967</v>
      </c>
      <c r="D21">
        <v>892766</v>
      </c>
      <c r="E21">
        <v>1388201</v>
      </c>
      <c r="F21">
        <v>0.9</v>
      </c>
      <c r="G21">
        <v>0.7</v>
      </c>
      <c r="H21">
        <v>1</v>
      </c>
      <c r="I21">
        <v>64.3</v>
      </c>
      <c r="K21" t="s">
        <v>25</v>
      </c>
      <c r="L21">
        <v>892766</v>
      </c>
      <c r="M21">
        <v>1388201</v>
      </c>
    </row>
    <row r="22" spans="1:14" x14ac:dyDescent="0.25">
      <c r="A22">
        <v>2020</v>
      </c>
      <c r="B22" t="s">
        <v>26</v>
      </c>
      <c r="C22">
        <v>967794</v>
      </c>
      <c r="D22">
        <v>336082</v>
      </c>
      <c r="E22">
        <v>631712</v>
      </c>
      <c r="F22">
        <v>0.4</v>
      </c>
      <c r="G22">
        <v>0.3</v>
      </c>
      <c r="H22">
        <v>0.5</v>
      </c>
      <c r="I22">
        <v>53.2</v>
      </c>
      <c r="K22" t="s">
        <v>26</v>
      </c>
      <c r="L22">
        <v>336082</v>
      </c>
      <c r="M22">
        <v>631712</v>
      </c>
    </row>
    <row r="23" spans="1:14" x14ac:dyDescent="0.25">
      <c r="A23">
        <v>2020</v>
      </c>
      <c r="B23" t="s">
        <v>27</v>
      </c>
      <c r="C23">
        <v>307901</v>
      </c>
      <c r="D23">
        <v>94218</v>
      </c>
      <c r="E23">
        <v>213683</v>
      </c>
      <c r="F23">
        <v>0.1</v>
      </c>
      <c r="G23">
        <v>0.1</v>
      </c>
      <c r="H23">
        <v>0.2</v>
      </c>
      <c r="I23">
        <v>44.1</v>
      </c>
      <c r="K23" t="s">
        <v>27</v>
      </c>
      <c r="L23">
        <v>94218</v>
      </c>
      <c r="M23">
        <v>213683</v>
      </c>
    </row>
    <row r="24" spans="1:14" x14ac:dyDescent="0.25">
      <c r="A24">
        <v>2020</v>
      </c>
      <c r="B24" t="s">
        <v>28</v>
      </c>
      <c r="C24">
        <v>42888</v>
      </c>
      <c r="D24">
        <v>10767</v>
      </c>
      <c r="E24">
        <v>32121</v>
      </c>
      <c r="F24">
        <v>0</v>
      </c>
      <c r="G24">
        <v>0</v>
      </c>
      <c r="H24">
        <v>0</v>
      </c>
      <c r="I24">
        <v>33.5</v>
      </c>
      <c r="K24" t="s">
        <v>28</v>
      </c>
      <c r="L24">
        <v>10767</v>
      </c>
      <c r="M24">
        <v>32121</v>
      </c>
    </row>
    <row r="25" spans="1:14" x14ac:dyDescent="0.25">
      <c r="A25">
        <v>2020</v>
      </c>
      <c r="B25" t="s">
        <v>29</v>
      </c>
      <c r="C25">
        <v>5529</v>
      </c>
      <c r="D25">
        <v>975</v>
      </c>
      <c r="E25">
        <v>4554</v>
      </c>
      <c r="F25">
        <v>0</v>
      </c>
      <c r="G25">
        <v>0</v>
      </c>
      <c r="H25">
        <v>0</v>
      </c>
      <c r="I25">
        <v>21.4</v>
      </c>
      <c r="K25" t="s">
        <v>29</v>
      </c>
      <c r="L25">
        <v>975</v>
      </c>
      <c r="M25">
        <v>4554</v>
      </c>
    </row>
    <row r="28" spans="1:14" x14ac:dyDescent="0.25">
      <c r="A28" t="s">
        <v>172</v>
      </c>
    </row>
    <row r="30" spans="1:14" x14ac:dyDescent="0.25">
      <c r="D30" t="s">
        <v>270</v>
      </c>
      <c r="E30" t="s">
        <v>271</v>
      </c>
      <c r="F30" t="s">
        <v>272</v>
      </c>
      <c r="G30" t="s">
        <v>273</v>
      </c>
      <c r="H30" t="s">
        <v>257</v>
      </c>
      <c r="J30" t="s">
        <v>270</v>
      </c>
      <c r="K30" t="s">
        <v>271</v>
      </c>
      <c r="L30" t="s">
        <v>272</v>
      </c>
      <c r="M30" t="s">
        <v>273</v>
      </c>
      <c r="N30" t="s">
        <v>257</v>
      </c>
    </row>
    <row r="31" spans="1:14" x14ac:dyDescent="0.25">
      <c r="A31" t="s">
        <v>139</v>
      </c>
      <c r="B31">
        <v>5274871</v>
      </c>
      <c r="D31">
        <v>1</v>
      </c>
      <c r="J31">
        <f>$B31*D31</f>
        <v>5274871</v>
      </c>
      <c r="K31">
        <f t="shared" ref="K31:N31" si="0">$B31*E31</f>
        <v>0</v>
      </c>
      <c r="L31">
        <f t="shared" si="0"/>
        <v>0</v>
      </c>
      <c r="M31">
        <f t="shared" si="0"/>
        <v>0</v>
      </c>
      <c r="N31">
        <f t="shared" si="0"/>
        <v>0</v>
      </c>
    </row>
    <row r="32" spans="1:14" x14ac:dyDescent="0.25">
      <c r="A32" t="s">
        <v>140</v>
      </c>
      <c r="B32">
        <v>4317404</v>
      </c>
      <c r="E32">
        <v>1</v>
      </c>
      <c r="J32">
        <f t="shared" ref="J32:J64" si="1">$B32*D32</f>
        <v>0</v>
      </c>
      <c r="K32">
        <f t="shared" ref="K32:K64" si="2">$B32*E32</f>
        <v>4317404</v>
      </c>
      <c r="L32">
        <f t="shared" ref="L32:L64" si="3">$B32*F32</f>
        <v>0</v>
      </c>
      <c r="M32">
        <f t="shared" ref="M32:M64" si="4">$B32*G32</f>
        <v>0</v>
      </c>
      <c r="N32">
        <f t="shared" ref="N32:N64" si="5">$B32*H32</f>
        <v>0</v>
      </c>
    </row>
    <row r="33" spans="1:14" x14ac:dyDescent="0.25">
      <c r="A33" t="s">
        <v>141</v>
      </c>
      <c r="B33">
        <v>11904562</v>
      </c>
      <c r="E33">
        <v>1</v>
      </c>
      <c r="J33">
        <f t="shared" si="1"/>
        <v>0</v>
      </c>
      <c r="K33">
        <f t="shared" si="2"/>
        <v>11904562</v>
      </c>
      <c r="L33">
        <f t="shared" si="3"/>
        <v>0</v>
      </c>
      <c r="M33">
        <f t="shared" si="4"/>
        <v>0</v>
      </c>
      <c r="N33">
        <f t="shared" si="5"/>
        <v>0</v>
      </c>
    </row>
    <row r="34" spans="1:14" x14ac:dyDescent="0.25">
      <c r="A34" t="s">
        <v>142</v>
      </c>
      <c r="B34">
        <v>2010670</v>
      </c>
      <c r="D34">
        <v>1</v>
      </c>
      <c r="J34">
        <f t="shared" si="1"/>
        <v>2010670</v>
      </c>
      <c r="K34">
        <f t="shared" si="2"/>
        <v>0</v>
      </c>
      <c r="L34">
        <f t="shared" si="3"/>
        <v>0</v>
      </c>
      <c r="M34">
        <f t="shared" si="4"/>
        <v>0</v>
      </c>
      <c r="N34">
        <f t="shared" si="5"/>
        <v>0</v>
      </c>
    </row>
    <row r="35" spans="1:14" x14ac:dyDescent="0.25">
      <c r="A35" t="s">
        <v>143</v>
      </c>
      <c r="B35">
        <v>1171681</v>
      </c>
      <c r="G35">
        <v>1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4"/>
        <v>1171681</v>
      </c>
      <c r="N35">
        <f t="shared" si="5"/>
        <v>0</v>
      </c>
    </row>
    <row r="36" spans="1:14" x14ac:dyDescent="0.25">
      <c r="A36" t="s">
        <v>138</v>
      </c>
      <c r="B36">
        <v>10562088</v>
      </c>
      <c r="E36">
        <v>1</v>
      </c>
      <c r="J36">
        <f t="shared" si="1"/>
        <v>0</v>
      </c>
      <c r="K36">
        <f t="shared" si="2"/>
        <v>10562088</v>
      </c>
      <c r="L36">
        <f t="shared" si="3"/>
        <v>0</v>
      </c>
      <c r="M36">
        <f t="shared" si="4"/>
        <v>0</v>
      </c>
      <c r="N36">
        <f t="shared" si="5"/>
        <v>0</v>
      </c>
    </row>
    <row r="37" spans="1:14" x14ac:dyDescent="0.25">
      <c r="A37" t="s">
        <v>144</v>
      </c>
      <c r="B37">
        <v>3548228</v>
      </c>
      <c r="D37">
        <v>1</v>
      </c>
      <c r="J37">
        <f t="shared" si="1"/>
        <v>3548228</v>
      </c>
      <c r="K37">
        <f t="shared" si="2"/>
        <v>0</v>
      </c>
      <c r="L37">
        <f t="shared" si="3"/>
        <v>0</v>
      </c>
      <c r="M37">
        <f t="shared" si="4"/>
        <v>0</v>
      </c>
      <c r="N37">
        <f t="shared" si="5"/>
        <v>0</v>
      </c>
    </row>
    <row r="38" spans="1:14" x14ac:dyDescent="0.25">
      <c r="A38" t="s">
        <v>145</v>
      </c>
      <c r="B38">
        <v>48274162</v>
      </c>
      <c r="E38">
        <v>1</v>
      </c>
      <c r="J38">
        <f t="shared" si="1"/>
        <v>0</v>
      </c>
      <c r="K38">
        <f t="shared" si="2"/>
        <v>48274162</v>
      </c>
      <c r="L38">
        <f t="shared" si="3"/>
        <v>0</v>
      </c>
      <c r="M38">
        <f t="shared" si="4"/>
        <v>0</v>
      </c>
      <c r="N38">
        <f t="shared" si="5"/>
        <v>0</v>
      </c>
    </row>
    <row r="39" spans="1:14" x14ac:dyDescent="0.25">
      <c r="A39" t="s">
        <v>146</v>
      </c>
      <c r="B39">
        <v>36516035</v>
      </c>
      <c r="E39">
        <v>1</v>
      </c>
      <c r="J39">
        <f t="shared" si="1"/>
        <v>0</v>
      </c>
      <c r="K39">
        <f t="shared" si="2"/>
        <v>36516035</v>
      </c>
      <c r="L39">
        <f t="shared" si="3"/>
        <v>0</v>
      </c>
      <c r="M39">
        <f t="shared" si="4"/>
        <v>0</v>
      </c>
      <c r="N39">
        <f t="shared" si="5"/>
        <v>0</v>
      </c>
    </row>
    <row r="40" spans="1:14" x14ac:dyDescent="0.25">
      <c r="A40" t="s">
        <v>147</v>
      </c>
      <c r="B40">
        <v>40665696</v>
      </c>
      <c r="E40">
        <v>1</v>
      </c>
      <c r="J40">
        <f t="shared" si="1"/>
        <v>0</v>
      </c>
      <c r="K40">
        <f t="shared" si="2"/>
        <v>40665696</v>
      </c>
      <c r="L40">
        <f t="shared" si="3"/>
        <v>0</v>
      </c>
      <c r="M40">
        <f t="shared" si="4"/>
        <v>0</v>
      </c>
      <c r="N40">
        <f t="shared" si="5"/>
        <v>0</v>
      </c>
    </row>
    <row r="41" spans="1:14" x14ac:dyDescent="0.25">
      <c r="A41" t="s">
        <v>148</v>
      </c>
      <c r="B41">
        <v>5414390</v>
      </c>
      <c r="F41">
        <v>1</v>
      </c>
      <c r="J41">
        <f t="shared" si="1"/>
        <v>0</v>
      </c>
      <c r="K41">
        <f t="shared" si="2"/>
        <v>0</v>
      </c>
      <c r="L41">
        <f t="shared" si="3"/>
        <v>5414390</v>
      </c>
      <c r="M41">
        <f t="shared" si="4"/>
        <v>0</v>
      </c>
      <c r="N41">
        <f t="shared" si="5"/>
        <v>0</v>
      </c>
    </row>
    <row r="42" spans="1:14" x14ac:dyDescent="0.25">
      <c r="A42" t="s">
        <v>149</v>
      </c>
      <c r="B42">
        <v>4073584</v>
      </c>
      <c r="F42">
        <v>1</v>
      </c>
      <c r="J42">
        <f t="shared" si="1"/>
        <v>0</v>
      </c>
      <c r="K42">
        <f t="shared" si="2"/>
        <v>0</v>
      </c>
      <c r="L42">
        <f t="shared" si="3"/>
        <v>4073584</v>
      </c>
      <c r="M42">
        <f t="shared" si="4"/>
        <v>0</v>
      </c>
      <c r="N42">
        <f t="shared" si="5"/>
        <v>0</v>
      </c>
    </row>
    <row r="43" spans="1:14" x14ac:dyDescent="0.25">
      <c r="A43" t="s">
        <v>150</v>
      </c>
      <c r="B43">
        <v>2669969</v>
      </c>
      <c r="F43">
        <v>1</v>
      </c>
      <c r="J43">
        <f t="shared" si="1"/>
        <v>0</v>
      </c>
      <c r="K43">
        <f t="shared" si="2"/>
        <v>0</v>
      </c>
      <c r="L43">
        <f t="shared" si="3"/>
        <v>2669969</v>
      </c>
      <c r="M43">
        <f t="shared" si="4"/>
        <v>0</v>
      </c>
      <c r="N43">
        <f t="shared" si="5"/>
        <v>0</v>
      </c>
    </row>
    <row r="44" spans="1:14" x14ac:dyDescent="0.25">
      <c r="A44" t="s">
        <v>151</v>
      </c>
      <c r="B44">
        <v>3766039</v>
      </c>
      <c r="F44">
        <v>1</v>
      </c>
      <c r="J44">
        <f t="shared" si="1"/>
        <v>0</v>
      </c>
      <c r="K44">
        <f t="shared" si="2"/>
        <v>0</v>
      </c>
      <c r="L44">
        <f t="shared" si="3"/>
        <v>3766039</v>
      </c>
      <c r="M44">
        <f t="shared" si="4"/>
        <v>0</v>
      </c>
      <c r="N44">
        <f t="shared" si="5"/>
        <v>0</v>
      </c>
    </row>
    <row r="45" spans="1:14" x14ac:dyDescent="0.25">
      <c r="A45" t="s">
        <v>152</v>
      </c>
      <c r="B45">
        <v>701814</v>
      </c>
      <c r="F45">
        <v>1</v>
      </c>
      <c r="J45">
        <f t="shared" si="1"/>
        <v>0</v>
      </c>
      <c r="K45">
        <f t="shared" si="2"/>
        <v>0</v>
      </c>
      <c r="L45">
        <f t="shared" si="3"/>
        <v>701814</v>
      </c>
      <c r="M45">
        <f t="shared" si="4"/>
        <v>0</v>
      </c>
      <c r="N45">
        <f t="shared" si="5"/>
        <v>0</v>
      </c>
    </row>
    <row r="46" spans="1:14" x14ac:dyDescent="0.25">
      <c r="A46" t="s">
        <v>153</v>
      </c>
      <c r="B46">
        <v>1455678</v>
      </c>
      <c r="D46">
        <v>1</v>
      </c>
      <c r="J46">
        <f t="shared" si="1"/>
        <v>1455678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</v>
      </c>
    </row>
    <row r="47" spans="1:14" x14ac:dyDescent="0.25">
      <c r="A47" t="s">
        <v>154</v>
      </c>
      <c r="B47">
        <v>2064564</v>
      </c>
      <c r="D47">
        <v>1</v>
      </c>
      <c r="J47">
        <f t="shared" si="1"/>
        <v>2064564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</v>
      </c>
    </row>
    <row r="48" spans="1:14" x14ac:dyDescent="0.25">
      <c r="A48" t="s">
        <v>156</v>
      </c>
      <c r="B48">
        <v>9007848</v>
      </c>
      <c r="D48">
        <v>1</v>
      </c>
      <c r="J48">
        <f t="shared" si="1"/>
        <v>9007848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</v>
      </c>
    </row>
    <row r="49" spans="1:14" x14ac:dyDescent="0.25">
      <c r="A49" t="s">
        <v>157</v>
      </c>
      <c r="B49">
        <v>1848923</v>
      </c>
      <c r="H49">
        <v>1</v>
      </c>
      <c r="J49">
        <f t="shared" si="1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1848923</v>
      </c>
    </row>
    <row r="50" spans="1:14" x14ac:dyDescent="0.25">
      <c r="A50" t="s">
        <v>158</v>
      </c>
      <c r="B50">
        <v>1282937</v>
      </c>
      <c r="H50">
        <v>1</v>
      </c>
      <c r="J50">
        <f t="shared" si="1"/>
        <v>0</v>
      </c>
      <c r="K50">
        <f t="shared" si="2"/>
        <v>0</v>
      </c>
      <c r="L50">
        <f t="shared" si="3"/>
        <v>0</v>
      </c>
      <c r="M50">
        <f t="shared" si="4"/>
        <v>0</v>
      </c>
      <c r="N50">
        <f t="shared" si="5"/>
        <v>1282937</v>
      </c>
    </row>
    <row r="51" spans="1:14" x14ac:dyDescent="0.25">
      <c r="A51" t="s">
        <v>159</v>
      </c>
      <c r="B51">
        <v>5320092</v>
      </c>
      <c r="H51">
        <v>1</v>
      </c>
      <c r="J51">
        <f t="shared" si="1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5320092</v>
      </c>
    </row>
    <row r="52" spans="1:14" x14ac:dyDescent="0.25">
      <c r="A52" t="s">
        <v>160</v>
      </c>
      <c r="B52">
        <v>5325566</v>
      </c>
      <c r="H52">
        <v>1</v>
      </c>
      <c r="J52">
        <f t="shared" si="1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5325566</v>
      </c>
    </row>
    <row r="53" spans="1:14" x14ac:dyDescent="0.25">
      <c r="A53" t="s">
        <v>161</v>
      </c>
      <c r="B53">
        <v>4303707</v>
      </c>
      <c r="H53">
        <v>1</v>
      </c>
      <c r="J53">
        <f t="shared" si="1"/>
        <v>0</v>
      </c>
      <c r="K53">
        <f t="shared" si="2"/>
        <v>0</v>
      </c>
      <c r="L53">
        <f t="shared" si="3"/>
        <v>0</v>
      </c>
      <c r="M53">
        <f t="shared" si="4"/>
        <v>0</v>
      </c>
      <c r="N53">
        <f t="shared" si="5"/>
        <v>4303707</v>
      </c>
    </row>
    <row r="54" spans="1:14" x14ac:dyDescent="0.25">
      <c r="A54" t="s">
        <v>162</v>
      </c>
      <c r="B54">
        <v>1134068</v>
      </c>
      <c r="H54">
        <v>1</v>
      </c>
      <c r="J54">
        <f t="shared" si="1"/>
        <v>0</v>
      </c>
      <c r="K54">
        <f t="shared" si="2"/>
        <v>0</v>
      </c>
      <c r="L54">
        <f t="shared" si="3"/>
        <v>0</v>
      </c>
      <c r="M54">
        <f t="shared" si="4"/>
        <v>0</v>
      </c>
      <c r="N54">
        <f t="shared" si="5"/>
        <v>1134068</v>
      </c>
    </row>
    <row r="55" spans="1:14" x14ac:dyDescent="0.25">
      <c r="A55" t="s">
        <v>155</v>
      </c>
      <c r="B55">
        <v>6394087</v>
      </c>
      <c r="D55">
        <v>1</v>
      </c>
      <c r="J55">
        <f t="shared" si="1"/>
        <v>6394087</v>
      </c>
      <c r="K55">
        <f t="shared" si="2"/>
        <v>0</v>
      </c>
      <c r="L55">
        <f t="shared" si="3"/>
        <v>0</v>
      </c>
      <c r="M55">
        <f t="shared" si="4"/>
        <v>0</v>
      </c>
      <c r="N55">
        <f t="shared" si="5"/>
        <v>0</v>
      </c>
    </row>
    <row r="56" spans="1:14" x14ac:dyDescent="0.25">
      <c r="A56" t="s">
        <v>163</v>
      </c>
      <c r="B56">
        <v>1419229</v>
      </c>
      <c r="G56">
        <v>1</v>
      </c>
      <c r="J56">
        <f t="shared" si="1"/>
        <v>0</v>
      </c>
      <c r="K56">
        <f t="shared" si="2"/>
        <v>0</v>
      </c>
      <c r="L56">
        <f t="shared" si="3"/>
        <v>0</v>
      </c>
      <c r="M56">
        <f t="shared" si="4"/>
        <v>1419229</v>
      </c>
      <c r="N56">
        <f t="shared" si="5"/>
        <v>0</v>
      </c>
    </row>
    <row r="57" spans="1:14" x14ac:dyDescent="0.25">
      <c r="A57" t="s">
        <v>164</v>
      </c>
      <c r="B57">
        <v>9073509</v>
      </c>
      <c r="G57">
        <v>1</v>
      </c>
      <c r="J57">
        <f t="shared" si="1"/>
        <v>0</v>
      </c>
      <c r="K57">
        <f t="shared" si="2"/>
        <v>0</v>
      </c>
      <c r="L57">
        <f t="shared" si="3"/>
        <v>0</v>
      </c>
      <c r="M57">
        <f t="shared" si="4"/>
        <v>9073509</v>
      </c>
      <c r="N57">
        <f t="shared" si="5"/>
        <v>0</v>
      </c>
    </row>
    <row r="58" spans="1:14" x14ac:dyDescent="0.25">
      <c r="A58" t="s">
        <v>165</v>
      </c>
      <c r="B58">
        <v>2985734</v>
      </c>
      <c r="G58">
        <v>1</v>
      </c>
      <c r="J58">
        <f t="shared" si="1"/>
        <v>0</v>
      </c>
      <c r="K58">
        <f t="shared" si="2"/>
        <v>0</v>
      </c>
      <c r="L58">
        <f t="shared" si="3"/>
        <v>0</v>
      </c>
      <c r="M58">
        <f t="shared" si="4"/>
        <v>2985734</v>
      </c>
      <c r="N58">
        <f t="shared" si="5"/>
        <v>0</v>
      </c>
    </row>
    <row r="59" spans="1:14" x14ac:dyDescent="0.25">
      <c r="A59" t="s">
        <v>166</v>
      </c>
      <c r="B59">
        <v>2624875</v>
      </c>
      <c r="G59">
        <v>1</v>
      </c>
      <c r="J59">
        <f t="shared" si="1"/>
        <v>0</v>
      </c>
      <c r="K59">
        <f t="shared" si="2"/>
        <v>0</v>
      </c>
      <c r="L59">
        <f t="shared" si="3"/>
        <v>0</v>
      </c>
      <c r="M59">
        <f t="shared" si="4"/>
        <v>2624875</v>
      </c>
      <c r="N59">
        <f t="shared" si="5"/>
        <v>0</v>
      </c>
    </row>
    <row r="60" spans="1:14" x14ac:dyDescent="0.25">
      <c r="A60" t="s">
        <v>167</v>
      </c>
      <c r="B60">
        <v>2621923</v>
      </c>
      <c r="G60">
        <v>1</v>
      </c>
      <c r="J60">
        <f t="shared" si="1"/>
        <v>0</v>
      </c>
      <c r="K60">
        <f t="shared" si="2"/>
        <v>0</v>
      </c>
      <c r="L60">
        <f t="shared" si="3"/>
        <v>0</v>
      </c>
      <c r="M60">
        <f t="shared" si="4"/>
        <v>2621923</v>
      </c>
      <c r="N60">
        <f t="shared" si="5"/>
        <v>0</v>
      </c>
    </row>
    <row r="61" spans="1:14" x14ac:dyDescent="0.25">
      <c r="A61" t="s">
        <v>168</v>
      </c>
      <c r="B61">
        <v>5534472</v>
      </c>
      <c r="D61">
        <v>1</v>
      </c>
      <c r="J61">
        <f t="shared" si="1"/>
        <v>5534472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</row>
    <row r="62" spans="1:14" x14ac:dyDescent="0.25">
      <c r="A62" t="s">
        <v>169</v>
      </c>
      <c r="B62">
        <v>8467432</v>
      </c>
      <c r="D62">
        <v>1</v>
      </c>
      <c r="J62">
        <f t="shared" si="1"/>
        <v>8467432</v>
      </c>
      <c r="K62">
        <f t="shared" si="2"/>
        <v>0</v>
      </c>
      <c r="L62">
        <f t="shared" si="3"/>
        <v>0</v>
      </c>
      <c r="M62">
        <f t="shared" si="4"/>
        <v>0</v>
      </c>
      <c r="N62">
        <f t="shared" si="5"/>
        <v>0</v>
      </c>
    </row>
    <row r="63" spans="1:14" x14ac:dyDescent="0.25">
      <c r="A63" t="s">
        <v>170</v>
      </c>
      <c r="B63">
        <v>14799361</v>
      </c>
      <c r="D63">
        <v>1</v>
      </c>
      <c r="J63">
        <f t="shared" si="1"/>
        <v>14799361</v>
      </c>
      <c r="K63">
        <f t="shared" si="2"/>
        <v>0</v>
      </c>
      <c r="L63">
        <f t="shared" si="3"/>
        <v>0</v>
      </c>
      <c r="M63">
        <f t="shared" si="4"/>
        <v>0</v>
      </c>
      <c r="N63">
        <f t="shared" si="5"/>
        <v>0</v>
      </c>
    </row>
    <row r="64" spans="1:14" x14ac:dyDescent="0.25">
      <c r="A64" t="s">
        <v>171</v>
      </c>
      <c r="B64">
        <v>3668719</v>
      </c>
      <c r="E64">
        <v>1</v>
      </c>
      <c r="J64">
        <f t="shared" si="1"/>
        <v>0</v>
      </c>
      <c r="K64">
        <f t="shared" si="2"/>
        <v>3668719</v>
      </c>
      <c r="L64">
        <f t="shared" si="3"/>
        <v>0</v>
      </c>
      <c r="M64">
        <f t="shared" si="4"/>
        <v>0</v>
      </c>
      <c r="N64">
        <f t="shared" si="5"/>
        <v>0</v>
      </c>
    </row>
    <row r="65" spans="9:16" x14ac:dyDescent="0.25">
      <c r="J65" t="s">
        <v>270</v>
      </c>
      <c r="K65" t="s">
        <v>271</v>
      </c>
      <c r="L65" t="s">
        <v>272</v>
      </c>
      <c r="M65" t="s">
        <v>273</v>
      </c>
      <c r="N65" t="s">
        <v>257</v>
      </c>
    </row>
    <row r="66" spans="9:16" x14ac:dyDescent="0.25">
      <c r="I66" t="s">
        <v>43</v>
      </c>
      <c r="J66">
        <f>SUM(J31:J64)</f>
        <v>58557211</v>
      </c>
      <c r="K66">
        <f t="shared" ref="K66:N66" si="6">SUM(K31:K64)</f>
        <v>155908666</v>
      </c>
      <c r="L66">
        <f t="shared" si="6"/>
        <v>16625796</v>
      </c>
      <c r="M66">
        <f t="shared" si="6"/>
        <v>19896951</v>
      </c>
      <c r="N66">
        <f t="shared" si="6"/>
        <v>19215293</v>
      </c>
      <c r="P66">
        <f>SUM(J66:N66)</f>
        <v>270203917</v>
      </c>
    </row>
    <row r="67" spans="9:16" x14ac:dyDescent="0.25">
      <c r="I67" t="s">
        <v>259</v>
      </c>
      <c r="J67">
        <v>1</v>
      </c>
      <c r="K67">
        <v>2</v>
      </c>
      <c r="L67">
        <v>3</v>
      </c>
      <c r="M67">
        <v>4</v>
      </c>
      <c r="N67">
        <v>5</v>
      </c>
    </row>
    <row r="68" spans="9:16" x14ac:dyDescent="0.25">
      <c r="I68" t="s">
        <v>274</v>
      </c>
      <c r="J68" s="15">
        <f>J66/$P$66</f>
        <v>0.21671488574312561</v>
      </c>
      <c r="K68" s="15">
        <f t="shared" ref="K68:N68" si="7">K66/$P$66</f>
        <v>0.57700372271065192</v>
      </c>
      <c r="L68" s="15">
        <f t="shared" si="7"/>
        <v>6.1530551387232478E-2</v>
      </c>
      <c r="M68" s="15">
        <f t="shared" si="7"/>
        <v>7.3636797056498629E-2</v>
      </c>
      <c r="N68" s="15">
        <f t="shared" si="7"/>
        <v>7.1114043102491364E-2</v>
      </c>
    </row>
  </sheetData>
  <mergeCells count="2">
    <mergeCell ref="P6:Q6"/>
    <mergeCell ref="R6:S6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70"/>
  <sheetViews>
    <sheetView tabSelected="1" zoomScale="60" zoomScaleNormal="60" workbookViewId="0">
      <selection activeCell="U18" sqref="U18"/>
    </sheetView>
  </sheetViews>
  <sheetFormatPr defaultColWidth="11" defaultRowHeight="15.75" x14ac:dyDescent="0.25"/>
  <sheetData>
    <row r="1" spans="1:22" x14ac:dyDescent="0.25">
      <c r="A1" t="s">
        <v>133</v>
      </c>
    </row>
    <row r="2" spans="1:22" x14ac:dyDescent="0.25">
      <c r="A2" t="s">
        <v>39</v>
      </c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2</v>
      </c>
      <c r="L3" t="s">
        <v>4</v>
      </c>
      <c r="M3" t="s">
        <v>5</v>
      </c>
    </row>
    <row r="4" spans="1:22" x14ac:dyDescent="0.25">
      <c r="A4">
        <v>2020</v>
      </c>
      <c r="B4" t="s">
        <v>10</v>
      </c>
      <c r="C4">
        <v>1326093247</v>
      </c>
      <c r="D4">
        <v>688215563</v>
      </c>
      <c r="E4">
        <v>637877684</v>
      </c>
      <c r="F4">
        <v>100</v>
      </c>
      <c r="G4">
        <v>100</v>
      </c>
      <c r="H4">
        <v>100</v>
      </c>
      <c r="I4">
        <v>107.9</v>
      </c>
      <c r="K4" t="s">
        <v>10</v>
      </c>
      <c r="L4">
        <v>688215563</v>
      </c>
      <c r="M4">
        <v>637877684</v>
      </c>
    </row>
    <row r="5" spans="1:22" x14ac:dyDescent="0.25">
      <c r="A5">
        <v>2020</v>
      </c>
      <c r="B5" t="s">
        <v>11</v>
      </c>
      <c r="C5">
        <v>116320763</v>
      </c>
      <c r="D5">
        <v>61476291</v>
      </c>
      <c r="E5">
        <v>54844472</v>
      </c>
      <c r="F5">
        <v>8.8000000000000007</v>
      </c>
      <c r="G5">
        <v>8.9</v>
      </c>
      <c r="H5">
        <v>8.6</v>
      </c>
      <c r="I5">
        <v>112.1</v>
      </c>
      <c r="K5" t="s">
        <v>11</v>
      </c>
      <c r="L5">
        <v>61476291</v>
      </c>
      <c r="M5">
        <v>54844472</v>
      </c>
      <c r="U5" t="s">
        <v>173</v>
      </c>
    </row>
    <row r="6" spans="1:22" x14ac:dyDescent="0.25">
      <c r="A6">
        <v>2020</v>
      </c>
      <c r="B6" s="13" t="s">
        <v>135</v>
      </c>
      <c r="C6">
        <v>116134270</v>
      </c>
      <c r="D6">
        <v>61662844</v>
      </c>
      <c r="E6">
        <v>54471426</v>
      </c>
      <c r="F6">
        <v>8.8000000000000007</v>
      </c>
      <c r="G6">
        <v>9</v>
      </c>
      <c r="H6">
        <v>8.5</v>
      </c>
      <c r="I6">
        <v>113.2</v>
      </c>
      <c r="K6" t="s">
        <v>11</v>
      </c>
      <c r="L6">
        <v>61662844</v>
      </c>
      <c r="M6">
        <v>54471426</v>
      </c>
      <c r="O6" s="1"/>
      <c r="P6" s="17" t="s">
        <v>36</v>
      </c>
      <c r="Q6" s="17"/>
      <c r="R6" s="17" t="s">
        <v>137</v>
      </c>
      <c r="S6" s="18"/>
    </row>
    <row r="7" spans="1:22" x14ac:dyDescent="0.25">
      <c r="A7">
        <v>2020</v>
      </c>
      <c r="B7" s="13" t="s">
        <v>136</v>
      </c>
      <c r="C7">
        <v>116406628</v>
      </c>
      <c r="D7">
        <v>61877954</v>
      </c>
      <c r="E7">
        <v>54528674</v>
      </c>
      <c r="F7">
        <v>8.8000000000000007</v>
      </c>
      <c r="G7">
        <v>9</v>
      </c>
      <c r="H7">
        <v>8.5</v>
      </c>
      <c r="I7">
        <v>113.5</v>
      </c>
      <c r="K7" s="13" t="s">
        <v>135</v>
      </c>
      <c r="L7">
        <v>61877954</v>
      </c>
      <c r="M7">
        <v>54528674</v>
      </c>
      <c r="O7" s="2"/>
      <c r="P7" s="3" t="s">
        <v>34</v>
      </c>
      <c r="Q7" s="3" t="s">
        <v>35</v>
      </c>
      <c r="R7" s="3" t="s">
        <v>34</v>
      </c>
      <c r="S7" s="4" t="s">
        <v>35</v>
      </c>
    </row>
    <row r="8" spans="1:22" x14ac:dyDescent="0.25">
      <c r="A8">
        <v>2020</v>
      </c>
      <c r="B8" t="s">
        <v>12</v>
      </c>
      <c r="C8">
        <v>116858691</v>
      </c>
      <c r="D8">
        <v>62153754</v>
      </c>
      <c r="E8">
        <v>54704937</v>
      </c>
      <c r="F8">
        <v>8.8000000000000007</v>
      </c>
      <c r="G8">
        <v>9</v>
      </c>
      <c r="H8">
        <v>8.6</v>
      </c>
      <c r="I8">
        <v>113.6</v>
      </c>
      <c r="K8" t="s">
        <v>12</v>
      </c>
      <c r="L8">
        <v>62153754</v>
      </c>
      <c r="M8">
        <v>54704937</v>
      </c>
      <c r="O8" s="2" t="s">
        <v>30</v>
      </c>
      <c r="P8" s="3">
        <f>(0.4*L8)+L9</f>
        <v>86131278.599999994</v>
      </c>
      <c r="Q8" s="3">
        <f>(0.4*M8)+M9</f>
        <v>75916817.799999997</v>
      </c>
      <c r="R8" s="9">
        <f>(P8/P15)*100</f>
        <v>9.4950638435804091</v>
      </c>
      <c r="S8" s="10">
        <f>(Q8/P15)*100</f>
        <v>8.3690274140718675</v>
      </c>
      <c r="U8">
        <v>1</v>
      </c>
      <c r="V8">
        <v>6</v>
      </c>
    </row>
    <row r="9" spans="1:22" x14ac:dyDescent="0.25">
      <c r="A9">
        <v>2020</v>
      </c>
      <c r="B9" t="s">
        <v>13</v>
      </c>
      <c r="C9">
        <v>115304620</v>
      </c>
      <c r="D9">
        <v>61269777</v>
      </c>
      <c r="E9">
        <v>54034843</v>
      </c>
      <c r="F9">
        <v>8.6999999999999993</v>
      </c>
      <c r="G9">
        <v>8.9</v>
      </c>
      <c r="H9">
        <v>8.5</v>
      </c>
      <c r="I9">
        <v>113.4</v>
      </c>
      <c r="K9" t="s">
        <v>13</v>
      </c>
      <c r="L9">
        <v>61269777</v>
      </c>
      <c r="M9">
        <v>54034843</v>
      </c>
      <c r="O9" s="2" t="s">
        <v>31</v>
      </c>
      <c r="P9" s="3">
        <f>L10+L11</f>
        <v>111284199</v>
      </c>
      <c r="Q9" s="3">
        <f>M10+M11</f>
        <v>100368980</v>
      </c>
      <c r="R9" s="9">
        <f>(P9/P15)*100</f>
        <v>12.267907680714579</v>
      </c>
      <c r="S9" s="10">
        <f>(Q9/P15)*100</f>
        <v>11.064620060279069</v>
      </c>
      <c r="U9">
        <v>2</v>
      </c>
      <c r="V9">
        <v>7</v>
      </c>
    </row>
    <row r="10" spans="1:22" x14ac:dyDescent="0.25">
      <c r="A10">
        <v>2020</v>
      </c>
      <c r="B10" t="s">
        <v>14</v>
      </c>
      <c r="C10">
        <v>109224567</v>
      </c>
      <c r="D10">
        <v>57794800</v>
      </c>
      <c r="E10">
        <v>51429767</v>
      </c>
      <c r="F10">
        <v>8.1999999999999993</v>
      </c>
      <c r="G10">
        <v>8.4</v>
      </c>
      <c r="H10">
        <v>8.1</v>
      </c>
      <c r="I10">
        <v>112.4</v>
      </c>
      <c r="K10" t="s">
        <v>14</v>
      </c>
      <c r="L10">
        <v>57794800</v>
      </c>
      <c r="M10">
        <v>51429767</v>
      </c>
      <c r="O10" s="2" t="s">
        <v>32</v>
      </c>
      <c r="P10" s="3">
        <f>L12+L13</f>
        <v>96103603</v>
      </c>
      <c r="Q10" s="3">
        <f>M12+M13</f>
        <v>90021499</v>
      </c>
      <c r="R10" s="9">
        <f>(P10/P15)*100</f>
        <v>10.594407292162337</v>
      </c>
      <c r="S10" s="10">
        <f>(Q10/P15)*100</f>
        <v>9.9239195585308551</v>
      </c>
      <c r="U10">
        <v>3</v>
      </c>
      <c r="V10">
        <v>8</v>
      </c>
    </row>
    <row r="11" spans="1:22" x14ac:dyDescent="0.25">
      <c r="A11">
        <v>2020</v>
      </c>
      <c r="B11" t="s">
        <v>15</v>
      </c>
      <c r="C11">
        <v>102428612</v>
      </c>
      <c r="D11">
        <v>53489399</v>
      </c>
      <c r="E11">
        <v>48939213</v>
      </c>
      <c r="F11">
        <v>7.7</v>
      </c>
      <c r="G11">
        <v>7.8</v>
      </c>
      <c r="H11">
        <v>7.7</v>
      </c>
      <c r="I11">
        <v>109.3</v>
      </c>
      <c r="K11" t="s">
        <v>15</v>
      </c>
      <c r="L11">
        <v>53489399</v>
      </c>
      <c r="M11">
        <v>48939213</v>
      </c>
      <c r="O11" s="2" t="s">
        <v>33</v>
      </c>
      <c r="P11" s="3">
        <f>L14+L15</f>
        <v>77887865</v>
      </c>
      <c r="Q11" s="3">
        <f>M14+M15</f>
        <v>75451840</v>
      </c>
      <c r="R11" s="9">
        <f>(P11/P15)*100</f>
        <v>8.5863145518795552</v>
      </c>
      <c r="S11" s="10">
        <f>(Q11/P15)*100</f>
        <v>8.3177685221964666</v>
      </c>
      <c r="U11">
        <v>4</v>
      </c>
      <c r="V11">
        <v>9</v>
      </c>
    </row>
    <row r="12" spans="1:22" x14ac:dyDescent="0.25">
      <c r="A12">
        <v>2020</v>
      </c>
      <c r="B12" t="s">
        <v>16</v>
      </c>
      <c r="C12">
        <v>96469265</v>
      </c>
      <c r="D12">
        <v>49987699</v>
      </c>
      <c r="E12">
        <v>46481566</v>
      </c>
      <c r="F12">
        <v>7.3</v>
      </c>
      <c r="G12">
        <v>7.3</v>
      </c>
      <c r="H12">
        <v>7.3</v>
      </c>
      <c r="I12">
        <v>107.5</v>
      </c>
      <c r="K12" t="s">
        <v>16</v>
      </c>
      <c r="L12">
        <v>49987699</v>
      </c>
      <c r="M12">
        <v>46481566</v>
      </c>
      <c r="O12" s="2" t="s">
        <v>44</v>
      </c>
      <c r="P12" s="3">
        <f>SUM(L16:L25)</f>
        <v>94499276</v>
      </c>
      <c r="Q12" s="3">
        <f>SUM(M16:M25)</f>
        <v>99451013</v>
      </c>
      <c r="R12" s="9">
        <f>(P12/P15)*100</f>
        <v>10.417547183516744</v>
      </c>
      <c r="S12" s="10">
        <f>(Q12/P15)*100</f>
        <v>10.963423893068104</v>
      </c>
      <c r="U12">
        <v>5</v>
      </c>
      <c r="V12">
        <v>10</v>
      </c>
    </row>
    <row r="13" spans="1:22" x14ac:dyDescent="0.25">
      <c r="A13">
        <v>2020</v>
      </c>
      <c r="B13" t="s">
        <v>17</v>
      </c>
      <c r="C13">
        <v>89655837</v>
      </c>
      <c r="D13">
        <v>46115904</v>
      </c>
      <c r="E13">
        <v>43539933</v>
      </c>
      <c r="F13">
        <v>6.8</v>
      </c>
      <c r="G13">
        <v>6.7</v>
      </c>
      <c r="H13">
        <v>6.8</v>
      </c>
      <c r="I13">
        <v>105.9</v>
      </c>
      <c r="K13" t="s">
        <v>17</v>
      </c>
      <c r="L13">
        <v>46115904</v>
      </c>
      <c r="M13">
        <v>43539933</v>
      </c>
      <c r="O13" s="2" t="s">
        <v>37</v>
      </c>
      <c r="P13" s="3">
        <f>SUM(P8:P12)</f>
        <v>465906221.60000002</v>
      </c>
      <c r="Q13" s="3">
        <f>SUM(Q8:Q12)</f>
        <v>441210149.80000001</v>
      </c>
      <c r="R13" s="9">
        <f>(P13/P15)*100</f>
        <v>51.361240551853626</v>
      </c>
      <c r="S13" s="10">
        <f>(Q13/P15)*100</f>
        <v>48.638759448146359</v>
      </c>
    </row>
    <row r="14" spans="1:22" x14ac:dyDescent="0.25">
      <c r="A14">
        <v>2020</v>
      </c>
      <c r="B14" t="s">
        <v>18</v>
      </c>
      <c r="C14">
        <v>82377295</v>
      </c>
      <c r="D14">
        <v>41980723</v>
      </c>
      <c r="E14">
        <v>40396572</v>
      </c>
      <c r="F14">
        <v>6.2</v>
      </c>
      <c r="G14">
        <v>6.1</v>
      </c>
      <c r="H14">
        <v>6.3</v>
      </c>
      <c r="I14">
        <v>103.9</v>
      </c>
      <c r="K14" t="s">
        <v>18</v>
      </c>
      <c r="L14">
        <v>41980723</v>
      </c>
      <c r="M14">
        <v>40396572</v>
      </c>
      <c r="O14" s="2"/>
      <c r="P14" s="3"/>
      <c r="Q14" s="3"/>
      <c r="R14" s="3"/>
      <c r="S14" s="4"/>
    </row>
    <row r="15" spans="1:22" x14ac:dyDescent="0.25">
      <c r="A15">
        <v>2020</v>
      </c>
      <c r="B15" t="s">
        <v>19</v>
      </c>
      <c r="C15">
        <v>70962410</v>
      </c>
      <c r="D15">
        <v>35907142</v>
      </c>
      <c r="E15">
        <v>35055268</v>
      </c>
      <c r="F15">
        <v>5.4</v>
      </c>
      <c r="G15">
        <v>5.2</v>
      </c>
      <c r="H15">
        <v>5.5</v>
      </c>
      <c r="I15">
        <v>102.4</v>
      </c>
      <c r="K15" t="s">
        <v>19</v>
      </c>
      <c r="L15">
        <v>35907142</v>
      </c>
      <c r="M15">
        <v>35055268</v>
      </c>
      <c r="O15" s="5" t="s">
        <v>134</v>
      </c>
      <c r="P15" s="6">
        <f>SUM(P13:Q13)</f>
        <v>907116371.4000001</v>
      </c>
      <c r="Q15" s="6"/>
      <c r="R15" s="6"/>
      <c r="S15" s="7"/>
    </row>
    <row r="16" spans="1:22" x14ac:dyDescent="0.25">
      <c r="A16">
        <v>2020</v>
      </c>
      <c r="B16" t="s">
        <v>20</v>
      </c>
      <c r="C16">
        <v>58373273</v>
      </c>
      <c r="D16">
        <v>29320623</v>
      </c>
      <c r="E16">
        <v>29052650</v>
      </c>
      <c r="F16">
        <v>4.4000000000000004</v>
      </c>
      <c r="G16">
        <v>4.3</v>
      </c>
      <c r="H16">
        <v>4.5999999999999996</v>
      </c>
      <c r="I16">
        <v>100.9</v>
      </c>
      <c r="K16" t="s">
        <v>20</v>
      </c>
      <c r="L16">
        <v>29320623</v>
      </c>
      <c r="M16">
        <v>29052650</v>
      </c>
      <c r="O16" s="8"/>
    </row>
    <row r="17" spans="1:16" x14ac:dyDescent="0.25">
      <c r="A17">
        <v>2020</v>
      </c>
      <c r="B17" t="s">
        <v>21</v>
      </c>
      <c r="C17">
        <v>46518582</v>
      </c>
      <c r="D17">
        <v>23124194</v>
      </c>
      <c r="E17">
        <v>23394388</v>
      </c>
      <c r="F17">
        <v>3.5</v>
      </c>
      <c r="G17">
        <v>3.4</v>
      </c>
      <c r="H17">
        <v>3.7</v>
      </c>
      <c r="I17">
        <v>98.8</v>
      </c>
      <c r="K17" t="s">
        <v>21</v>
      </c>
      <c r="L17">
        <v>23124194</v>
      </c>
      <c r="M17">
        <v>23394388</v>
      </c>
    </row>
    <row r="18" spans="1:16" x14ac:dyDescent="0.25">
      <c r="A18">
        <v>2020</v>
      </c>
      <c r="B18" t="s">
        <v>22</v>
      </c>
      <c r="C18">
        <v>35362221</v>
      </c>
      <c r="D18">
        <v>17324501</v>
      </c>
      <c r="E18">
        <v>18037720</v>
      </c>
      <c r="F18">
        <v>2.7</v>
      </c>
      <c r="G18">
        <v>2.5</v>
      </c>
      <c r="H18">
        <v>2.8</v>
      </c>
      <c r="I18">
        <v>96</v>
      </c>
      <c r="K18" t="s">
        <v>22</v>
      </c>
      <c r="L18">
        <v>17324501</v>
      </c>
      <c r="M18">
        <v>18037720</v>
      </c>
    </row>
    <row r="19" spans="1:16" x14ac:dyDescent="0.25">
      <c r="A19">
        <v>2020</v>
      </c>
      <c r="B19" t="s">
        <v>23</v>
      </c>
      <c r="C19">
        <v>25140011</v>
      </c>
      <c r="D19">
        <v>12027804</v>
      </c>
      <c r="E19">
        <v>13112207</v>
      </c>
      <c r="F19">
        <v>1.9</v>
      </c>
      <c r="G19">
        <v>1.7</v>
      </c>
      <c r="H19">
        <v>2.1</v>
      </c>
      <c r="I19">
        <v>91.7</v>
      </c>
      <c r="K19" t="s">
        <v>23</v>
      </c>
      <c r="L19">
        <v>12027804</v>
      </c>
      <c r="M19">
        <v>13112207</v>
      </c>
    </row>
    <row r="20" spans="1:16" x14ac:dyDescent="0.25">
      <c r="A20">
        <v>2020</v>
      </c>
      <c r="B20" t="s">
        <v>24</v>
      </c>
      <c r="C20">
        <v>16061770</v>
      </c>
      <c r="D20">
        <v>7415100</v>
      </c>
      <c r="E20">
        <v>8646670</v>
      </c>
      <c r="F20">
        <v>1.2</v>
      </c>
      <c r="G20">
        <v>1.1000000000000001</v>
      </c>
      <c r="H20">
        <v>1.4</v>
      </c>
      <c r="I20">
        <v>85.8</v>
      </c>
      <c r="K20" t="s">
        <v>24</v>
      </c>
      <c r="L20">
        <v>7415100</v>
      </c>
      <c r="M20">
        <v>8646670</v>
      </c>
    </row>
    <row r="21" spans="1:16" x14ac:dyDescent="0.25">
      <c r="A21">
        <v>2020</v>
      </c>
      <c r="B21" t="s">
        <v>25</v>
      </c>
      <c r="C21">
        <v>8403793</v>
      </c>
      <c r="D21">
        <v>3676445</v>
      </c>
      <c r="E21">
        <v>4727348</v>
      </c>
      <c r="F21">
        <v>0.6</v>
      </c>
      <c r="G21">
        <v>0.5</v>
      </c>
      <c r="H21">
        <v>0.7</v>
      </c>
      <c r="I21">
        <v>77.8</v>
      </c>
      <c r="K21" t="s">
        <v>25</v>
      </c>
      <c r="L21">
        <v>3676445</v>
      </c>
      <c r="M21">
        <v>4727348</v>
      </c>
    </row>
    <row r="22" spans="1:16" x14ac:dyDescent="0.25">
      <c r="A22">
        <v>2020</v>
      </c>
      <c r="B22" t="s">
        <v>26</v>
      </c>
      <c r="C22">
        <v>3200789</v>
      </c>
      <c r="D22">
        <v>1292368</v>
      </c>
      <c r="E22">
        <v>1908421</v>
      </c>
      <c r="F22">
        <v>0.2</v>
      </c>
      <c r="G22">
        <v>0.2</v>
      </c>
      <c r="H22">
        <v>0.3</v>
      </c>
      <c r="I22">
        <v>67.7</v>
      </c>
      <c r="K22" t="s">
        <v>26</v>
      </c>
      <c r="L22">
        <v>1292368</v>
      </c>
      <c r="M22">
        <v>1908421</v>
      </c>
    </row>
    <row r="23" spans="1:16" x14ac:dyDescent="0.25">
      <c r="A23">
        <v>2020</v>
      </c>
      <c r="B23" t="s">
        <v>27</v>
      </c>
      <c r="C23">
        <v>778026</v>
      </c>
      <c r="D23">
        <v>282732</v>
      </c>
      <c r="E23">
        <v>495294</v>
      </c>
      <c r="F23">
        <v>0.1</v>
      </c>
      <c r="G23">
        <v>0</v>
      </c>
      <c r="H23">
        <v>0.1</v>
      </c>
      <c r="I23">
        <v>57.1</v>
      </c>
      <c r="K23" t="s">
        <v>27</v>
      </c>
      <c r="L23">
        <v>282732</v>
      </c>
      <c r="M23">
        <v>495294</v>
      </c>
    </row>
    <row r="24" spans="1:16" x14ac:dyDescent="0.25">
      <c r="A24">
        <v>2020</v>
      </c>
      <c r="B24" t="s">
        <v>28</v>
      </c>
      <c r="C24">
        <v>104828</v>
      </c>
      <c r="D24">
        <v>33550</v>
      </c>
      <c r="E24">
        <v>71278</v>
      </c>
      <c r="F24">
        <v>0</v>
      </c>
      <c r="G24">
        <v>0</v>
      </c>
      <c r="H24">
        <v>0</v>
      </c>
      <c r="I24">
        <v>47.1</v>
      </c>
      <c r="K24" t="s">
        <v>28</v>
      </c>
      <c r="L24">
        <v>33550</v>
      </c>
      <c r="M24">
        <v>71278</v>
      </c>
    </row>
    <row r="25" spans="1:16" x14ac:dyDescent="0.25">
      <c r="A25">
        <v>2020</v>
      </c>
      <c r="B25" t="s">
        <v>29</v>
      </c>
      <c r="C25">
        <v>6996</v>
      </c>
      <c r="D25">
        <v>1959</v>
      </c>
      <c r="E25">
        <v>5037</v>
      </c>
      <c r="F25">
        <v>0</v>
      </c>
      <c r="G25">
        <v>0</v>
      </c>
      <c r="H25">
        <v>0</v>
      </c>
      <c r="I25">
        <v>38.9</v>
      </c>
      <c r="K25" t="s">
        <v>29</v>
      </c>
      <c r="L25">
        <v>1959</v>
      </c>
      <c r="M25">
        <v>5037</v>
      </c>
    </row>
    <row r="27" spans="1:16" x14ac:dyDescent="0.25">
      <c r="A27" t="s">
        <v>115</v>
      </c>
    </row>
    <row r="28" spans="1:16" x14ac:dyDescent="0.25">
      <c r="A28" t="s">
        <v>77</v>
      </c>
      <c r="B28" t="s">
        <v>78</v>
      </c>
      <c r="D28" t="s">
        <v>254</v>
      </c>
      <c r="E28" t="s">
        <v>277</v>
      </c>
      <c r="F28" t="s">
        <v>255</v>
      </c>
      <c r="G28" t="s">
        <v>257</v>
      </c>
      <c r="H28" t="s">
        <v>278</v>
      </c>
      <c r="I28" t="s">
        <v>256</v>
      </c>
      <c r="K28" t="s">
        <v>254</v>
      </c>
      <c r="L28" t="s">
        <v>277</v>
      </c>
      <c r="M28" t="s">
        <v>255</v>
      </c>
      <c r="N28" t="s">
        <v>257</v>
      </c>
      <c r="O28" t="s">
        <v>278</v>
      </c>
      <c r="P28" t="s">
        <v>256</v>
      </c>
    </row>
    <row r="29" spans="1:16" x14ac:dyDescent="0.25">
      <c r="A29" t="s">
        <v>79</v>
      </c>
      <c r="B29">
        <v>399001</v>
      </c>
      <c r="I29">
        <v>1</v>
      </c>
      <c r="K29">
        <f>$B29*D29</f>
        <v>0</v>
      </c>
      <c r="L29">
        <f t="shared" ref="L29:P29" si="0">$B29*E29</f>
        <v>0</v>
      </c>
      <c r="M29">
        <f t="shared" si="0"/>
        <v>0</v>
      </c>
      <c r="N29">
        <f t="shared" si="0"/>
        <v>0</v>
      </c>
      <c r="O29">
        <f t="shared" si="0"/>
        <v>0</v>
      </c>
      <c r="P29">
        <f t="shared" si="0"/>
        <v>399001</v>
      </c>
    </row>
    <row r="30" spans="1:16" x14ac:dyDescent="0.25">
      <c r="A30" t="s">
        <v>80</v>
      </c>
      <c r="B30">
        <v>91702478</v>
      </c>
      <c r="I30">
        <v>1</v>
      </c>
      <c r="K30">
        <f t="shared" ref="K30:K64" si="1">$B30*D30</f>
        <v>0</v>
      </c>
      <c r="L30">
        <f t="shared" ref="L30:L64" si="2">$B30*E30</f>
        <v>0</v>
      </c>
      <c r="M30">
        <f t="shared" ref="M30:M64" si="3">$B30*F30</f>
        <v>0</v>
      </c>
      <c r="N30">
        <f t="shared" ref="N30:N64" si="4">$B30*G30</f>
        <v>0</v>
      </c>
      <c r="O30">
        <f t="shared" ref="O30:O64" si="5">$B30*H30</f>
        <v>0</v>
      </c>
      <c r="P30">
        <f t="shared" ref="P30:P64" si="6">$B30*I30</f>
        <v>91702478</v>
      </c>
    </row>
    <row r="31" spans="1:16" x14ac:dyDescent="0.25">
      <c r="A31" t="s">
        <v>81</v>
      </c>
      <c r="B31">
        <v>1711947</v>
      </c>
      <c r="H31">
        <v>1</v>
      </c>
      <c r="K31">
        <f t="shared" si="1"/>
        <v>0</v>
      </c>
      <c r="L31">
        <f t="shared" si="2"/>
        <v>0</v>
      </c>
      <c r="M31">
        <f t="shared" si="3"/>
        <v>0</v>
      </c>
      <c r="N31">
        <f t="shared" si="4"/>
        <v>0</v>
      </c>
      <c r="O31">
        <f t="shared" si="5"/>
        <v>1711947</v>
      </c>
      <c r="P31">
        <f t="shared" si="6"/>
        <v>0</v>
      </c>
    </row>
    <row r="32" spans="1:16" x14ac:dyDescent="0.25">
      <c r="A32" t="s">
        <v>82</v>
      </c>
      <c r="B32">
        <v>35998752</v>
      </c>
      <c r="H32">
        <v>1</v>
      </c>
      <c r="K32">
        <f t="shared" si="1"/>
        <v>0</v>
      </c>
      <c r="L32">
        <f t="shared" si="2"/>
        <v>0</v>
      </c>
      <c r="M32">
        <f t="shared" si="3"/>
        <v>0</v>
      </c>
      <c r="N32">
        <f t="shared" si="4"/>
        <v>0</v>
      </c>
      <c r="O32">
        <f t="shared" si="5"/>
        <v>35998752</v>
      </c>
      <c r="P32">
        <f t="shared" si="6"/>
        <v>0</v>
      </c>
    </row>
    <row r="33" spans="1:16" x14ac:dyDescent="0.25">
      <c r="A33" t="s">
        <v>83</v>
      </c>
      <c r="B33">
        <v>128500364</v>
      </c>
      <c r="G33">
        <v>1</v>
      </c>
      <c r="K33">
        <f t="shared" si="1"/>
        <v>0</v>
      </c>
      <c r="L33">
        <f t="shared" si="2"/>
        <v>0</v>
      </c>
      <c r="M33">
        <f t="shared" si="3"/>
        <v>0</v>
      </c>
      <c r="N33">
        <f t="shared" si="4"/>
        <v>128500364</v>
      </c>
      <c r="O33">
        <f t="shared" si="5"/>
        <v>0</v>
      </c>
      <c r="P33">
        <f t="shared" si="6"/>
        <v>0</v>
      </c>
    </row>
    <row r="34" spans="1:16" x14ac:dyDescent="0.25">
      <c r="A34" t="s">
        <v>84</v>
      </c>
      <c r="B34">
        <v>1158040</v>
      </c>
      <c r="D34">
        <v>1</v>
      </c>
      <c r="K34">
        <f t="shared" si="1"/>
        <v>1158040</v>
      </c>
      <c r="L34">
        <f t="shared" si="2"/>
        <v>0</v>
      </c>
      <c r="M34">
        <f t="shared" si="3"/>
        <v>0</v>
      </c>
      <c r="N34">
        <f t="shared" si="4"/>
        <v>0</v>
      </c>
      <c r="O34">
        <f t="shared" si="5"/>
        <v>0</v>
      </c>
      <c r="P34">
        <f t="shared" si="6"/>
        <v>0</v>
      </c>
    </row>
    <row r="35" spans="1:16" x14ac:dyDescent="0.25">
      <c r="A35" t="s">
        <v>85</v>
      </c>
      <c r="B35">
        <v>32199722</v>
      </c>
      <c r="F35">
        <v>1</v>
      </c>
      <c r="K35">
        <f t="shared" si="1"/>
        <v>0</v>
      </c>
      <c r="L35">
        <f t="shared" si="2"/>
        <v>0</v>
      </c>
      <c r="M35">
        <f t="shared" si="3"/>
        <v>32199722</v>
      </c>
      <c r="N35">
        <f t="shared" si="4"/>
        <v>0</v>
      </c>
      <c r="O35">
        <f t="shared" si="5"/>
        <v>0</v>
      </c>
      <c r="P35">
        <f t="shared" si="6"/>
        <v>0</v>
      </c>
    </row>
    <row r="36" spans="1:16" x14ac:dyDescent="0.25">
      <c r="A36" t="s">
        <v>86</v>
      </c>
      <c r="B36">
        <v>453008</v>
      </c>
      <c r="E36">
        <v>1</v>
      </c>
      <c r="K36">
        <f t="shared" si="1"/>
        <v>0</v>
      </c>
      <c r="L36">
        <f t="shared" si="2"/>
        <v>453008</v>
      </c>
      <c r="M36">
        <f t="shared" si="3"/>
        <v>0</v>
      </c>
      <c r="N36">
        <f t="shared" si="4"/>
        <v>0</v>
      </c>
      <c r="O36">
        <f t="shared" si="5"/>
        <v>0</v>
      </c>
      <c r="P36">
        <f t="shared" si="6"/>
        <v>0</v>
      </c>
    </row>
    <row r="37" spans="1:16" x14ac:dyDescent="0.25">
      <c r="A37" t="s">
        <v>87</v>
      </c>
      <c r="B37">
        <v>320989</v>
      </c>
      <c r="E37">
        <v>1</v>
      </c>
      <c r="K37">
        <f t="shared" si="1"/>
        <v>0</v>
      </c>
      <c r="L37">
        <f t="shared" si="2"/>
        <v>320989</v>
      </c>
      <c r="M37">
        <f t="shared" si="3"/>
        <v>0</v>
      </c>
      <c r="N37">
        <f t="shared" si="4"/>
        <v>0</v>
      </c>
      <c r="O37">
        <f t="shared" si="5"/>
        <v>0</v>
      </c>
      <c r="P37">
        <f t="shared" si="6"/>
        <v>0</v>
      </c>
    </row>
    <row r="38" spans="1:16" x14ac:dyDescent="0.25">
      <c r="A38" t="s">
        <v>88</v>
      </c>
      <c r="B38">
        <v>19301096</v>
      </c>
      <c r="D38">
        <v>1</v>
      </c>
      <c r="K38">
        <f t="shared" si="1"/>
        <v>19301096</v>
      </c>
      <c r="L38">
        <f t="shared" si="2"/>
        <v>0</v>
      </c>
      <c r="M38">
        <f t="shared" si="3"/>
        <v>0</v>
      </c>
      <c r="N38">
        <f t="shared" si="4"/>
        <v>0</v>
      </c>
      <c r="O38">
        <f t="shared" si="5"/>
        <v>0</v>
      </c>
      <c r="P38">
        <f t="shared" si="6"/>
        <v>0</v>
      </c>
    </row>
    <row r="39" spans="1:16" x14ac:dyDescent="0.25">
      <c r="A39" t="s">
        <v>89</v>
      </c>
      <c r="B39">
        <v>1521992</v>
      </c>
      <c r="E39">
        <v>1</v>
      </c>
      <c r="K39">
        <f t="shared" si="1"/>
        <v>0</v>
      </c>
      <c r="L39">
        <f t="shared" si="2"/>
        <v>1521992</v>
      </c>
      <c r="M39">
        <f t="shared" si="3"/>
        <v>0</v>
      </c>
      <c r="N39">
        <f t="shared" si="4"/>
        <v>0</v>
      </c>
      <c r="O39">
        <f t="shared" si="5"/>
        <v>0</v>
      </c>
      <c r="P39">
        <f t="shared" si="6"/>
        <v>0</v>
      </c>
    </row>
    <row r="40" spans="1:16" x14ac:dyDescent="0.25">
      <c r="A40" t="s">
        <v>90</v>
      </c>
      <c r="B40">
        <v>70400153</v>
      </c>
      <c r="E40">
        <v>1</v>
      </c>
      <c r="K40">
        <f t="shared" si="1"/>
        <v>0</v>
      </c>
      <c r="L40">
        <f t="shared" si="2"/>
        <v>70400153</v>
      </c>
      <c r="M40">
        <f t="shared" si="3"/>
        <v>0</v>
      </c>
      <c r="N40">
        <f t="shared" si="4"/>
        <v>0</v>
      </c>
      <c r="O40">
        <f t="shared" si="5"/>
        <v>0</v>
      </c>
      <c r="P40">
        <f t="shared" si="6"/>
        <v>0</v>
      </c>
    </row>
    <row r="41" spans="1:16" x14ac:dyDescent="0.25">
      <c r="A41" t="s">
        <v>91</v>
      </c>
      <c r="B41">
        <v>28900667</v>
      </c>
      <c r="D41">
        <v>1</v>
      </c>
      <c r="K41">
        <f t="shared" si="1"/>
        <v>28900667</v>
      </c>
      <c r="L41">
        <f t="shared" si="2"/>
        <v>0</v>
      </c>
      <c r="M41">
        <f t="shared" si="3"/>
        <v>0</v>
      </c>
      <c r="N41">
        <f t="shared" si="4"/>
        <v>0</v>
      </c>
      <c r="O41">
        <f t="shared" si="5"/>
        <v>0</v>
      </c>
      <c r="P41">
        <f t="shared" si="6"/>
        <v>0</v>
      </c>
    </row>
    <row r="42" spans="1:16" x14ac:dyDescent="0.25">
      <c r="A42" t="s">
        <v>92</v>
      </c>
      <c r="B42">
        <v>7503010</v>
      </c>
      <c r="D42">
        <v>1</v>
      </c>
      <c r="K42">
        <f t="shared" si="1"/>
        <v>7503010</v>
      </c>
      <c r="L42">
        <f t="shared" si="2"/>
        <v>0</v>
      </c>
      <c r="M42">
        <f t="shared" si="3"/>
        <v>0</v>
      </c>
      <c r="N42">
        <f t="shared" si="4"/>
        <v>0</v>
      </c>
      <c r="O42">
        <f t="shared" si="5"/>
        <v>0</v>
      </c>
      <c r="P42">
        <f t="shared" si="6"/>
        <v>0</v>
      </c>
    </row>
    <row r="43" spans="1:16" x14ac:dyDescent="0.25">
      <c r="A43" t="s">
        <v>93</v>
      </c>
      <c r="B43">
        <v>14999397</v>
      </c>
      <c r="D43">
        <v>1</v>
      </c>
      <c r="K43">
        <f t="shared" si="1"/>
        <v>14999397</v>
      </c>
      <c r="L43">
        <f t="shared" si="2"/>
        <v>0</v>
      </c>
      <c r="M43">
        <f t="shared" si="3"/>
        <v>0</v>
      </c>
      <c r="N43">
        <f t="shared" si="4"/>
        <v>0</v>
      </c>
      <c r="O43">
        <f t="shared" si="5"/>
        <v>0</v>
      </c>
      <c r="P43">
        <f t="shared" si="6"/>
        <v>0</v>
      </c>
    </row>
    <row r="44" spans="1:16" x14ac:dyDescent="0.25">
      <c r="A44" t="s">
        <v>94</v>
      </c>
      <c r="B44">
        <v>40100376</v>
      </c>
      <c r="G44">
        <v>1</v>
      </c>
      <c r="K44">
        <f t="shared" si="1"/>
        <v>0</v>
      </c>
      <c r="L44">
        <f t="shared" si="2"/>
        <v>0</v>
      </c>
      <c r="M44">
        <f t="shared" si="3"/>
        <v>0</v>
      </c>
      <c r="N44">
        <f t="shared" si="4"/>
        <v>40100376</v>
      </c>
      <c r="O44">
        <f t="shared" si="5"/>
        <v>0</v>
      </c>
      <c r="P44">
        <f t="shared" si="6"/>
        <v>0</v>
      </c>
    </row>
    <row r="45" spans="1:16" x14ac:dyDescent="0.25">
      <c r="A45" t="s">
        <v>95</v>
      </c>
      <c r="B45">
        <v>69599762</v>
      </c>
      <c r="I45">
        <v>1</v>
      </c>
      <c r="K45">
        <f t="shared" si="1"/>
        <v>0</v>
      </c>
      <c r="L45">
        <f t="shared" si="2"/>
        <v>0</v>
      </c>
      <c r="M45">
        <f t="shared" si="3"/>
        <v>0</v>
      </c>
      <c r="N45">
        <f t="shared" si="4"/>
        <v>0</v>
      </c>
      <c r="O45">
        <f t="shared" si="5"/>
        <v>0</v>
      </c>
      <c r="P45">
        <f t="shared" si="6"/>
        <v>69599762</v>
      </c>
    </row>
    <row r="46" spans="1:16" x14ac:dyDescent="0.25">
      <c r="A46" t="s">
        <v>96</v>
      </c>
      <c r="B46">
        <v>34698876</v>
      </c>
      <c r="I46">
        <v>1</v>
      </c>
      <c r="K46">
        <f t="shared" si="1"/>
        <v>0</v>
      </c>
      <c r="L46">
        <f t="shared" si="2"/>
        <v>0</v>
      </c>
      <c r="M46">
        <f t="shared" si="3"/>
        <v>0</v>
      </c>
      <c r="N46">
        <f t="shared" si="4"/>
        <v>0</v>
      </c>
      <c r="O46">
        <f t="shared" si="5"/>
        <v>0</v>
      </c>
      <c r="P46">
        <f t="shared" si="6"/>
        <v>34698876</v>
      </c>
    </row>
    <row r="47" spans="1:16" x14ac:dyDescent="0.25">
      <c r="A47" t="s">
        <v>97</v>
      </c>
      <c r="B47">
        <v>66001</v>
      </c>
      <c r="I47">
        <v>1</v>
      </c>
      <c r="K47">
        <f t="shared" si="1"/>
        <v>0</v>
      </c>
      <c r="L47">
        <f t="shared" si="2"/>
        <v>0</v>
      </c>
      <c r="M47">
        <f t="shared" si="3"/>
        <v>0</v>
      </c>
      <c r="N47">
        <f t="shared" si="4"/>
        <v>0</v>
      </c>
      <c r="O47">
        <f t="shared" si="5"/>
        <v>0</v>
      </c>
      <c r="P47">
        <f t="shared" si="6"/>
        <v>66001</v>
      </c>
    </row>
    <row r="48" spans="1:16" x14ac:dyDescent="0.25">
      <c r="A48" t="s">
        <v>98</v>
      </c>
      <c r="B48">
        <v>85002417</v>
      </c>
      <c r="F48">
        <v>1</v>
      </c>
      <c r="K48">
        <f t="shared" si="1"/>
        <v>0</v>
      </c>
      <c r="L48">
        <f t="shared" si="2"/>
        <v>0</v>
      </c>
      <c r="M48">
        <f t="shared" si="3"/>
        <v>85002417</v>
      </c>
      <c r="N48">
        <f t="shared" si="4"/>
        <v>0</v>
      </c>
      <c r="O48">
        <f t="shared" si="5"/>
        <v>0</v>
      </c>
      <c r="P48">
        <f t="shared" si="6"/>
        <v>0</v>
      </c>
    </row>
    <row r="49" spans="1:16" x14ac:dyDescent="0.25">
      <c r="A49" t="s">
        <v>99</v>
      </c>
      <c r="B49">
        <v>124904071</v>
      </c>
      <c r="E49">
        <v>1</v>
      </c>
      <c r="K49">
        <f t="shared" si="1"/>
        <v>0</v>
      </c>
      <c r="L49">
        <f t="shared" si="2"/>
        <v>124904071</v>
      </c>
      <c r="M49">
        <f t="shared" si="3"/>
        <v>0</v>
      </c>
      <c r="N49">
        <f t="shared" si="4"/>
        <v>0</v>
      </c>
      <c r="O49">
        <f t="shared" si="5"/>
        <v>0</v>
      </c>
      <c r="P49">
        <f t="shared" si="6"/>
        <v>0</v>
      </c>
    </row>
    <row r="50" spans="1:16" x14ac:dyDescent="0.25">
      <c r="A50" t="s">
        <v>100</v>
      </c>
      <c r="B50">
        <v>3436948</v>
      </c>
      <c r="D50">
        <v>1</v>
      </c>
      <c r="K50">
        <f t="shared" si="1"/>
        <v>3436948</v>
      </c>
      <c r="L50">
        <f t="shared" si="2"/>
        <v>0</v>
      </c>
      <c r="M50">
        <f t="shared" si="3"/>
        <v>0</v>
      </c>
      <c r="N50">
        <f t="shared" si="4"/>
        <v>0</v>
      </c>
      <c r="O50">
        <f t="shared" si="5"/>
        <v>0</v>
      </c>
      <c r="P50">
        <f t="shared" si="6"/>
        <v>0</v>
      </c>
    </row>
    <row r="51" spans="1:16" x14ac:dyDescent="0.25">
      <c r="A51" t="s">
        <v>101</v>
      </c>
      <c r="B51">
        <v>3772103</v>
      </c>
      <c r="D51">
        <v>1</v>
      </c>
      <c r="K51">
        <f t="shared" si="1"/>
        <v>3772103</v>
      </c>
      <c r="L51">
        <f t="shared" si="2"/>
        <v>0</v>
      </c>
      <c r="M51">
        <f t="shared" si="3"/>
        <v>0</v>
      </c>
      <c r="N51">
        <f t="shared" si="4"/>
        <v>0</v>
      </c>
      <c r="O51">
        <f t="shared" si="5"/>
        <v>0</v>
      </c>
      <c r="P51">
        <f t="shared" si="6"/>
        <v>0</v>
      </c>
    </row>
    <row r="52" spans="1:16" x14ac:dyDescent="0.25">
      <c r="A52" t="s">
        <v>102</v>
      </c>
      <c r="B52">
        <v>1308967</v>
      </c>
      <c r="D52">
        <v>1</v>
      </c>
      <c r="K52">
        <f t="shared" si="1"/>
        <v>1308967</v>
      </c>
      <c r="L52">
        <f t="shared" si="2"/>
        <v>0</v>
      </c>
      <c r="M52">
        <f t="shared" si="3"/>
        <v>0</v>
      </c>
      <c r="N52">
        <f t="shared" si="4"/>
        <v>0</v>
      </c>
      <c r="O52">
        <f t="shared" si="5"/>
        <v>0</v>
      </c>
      <c r="P52">
        <f t="shared" si="6"/>
        <v>0</v>
      </c>
    </row>
    <row r="53" spans="1:16" x14ac:dyDescent="0.25">
      <c r="A53" t="s">
        <v>103</v>
      </c>
      <c r="B53">
        <v>2073074</v>
      </c>
      <c r="D53">
        <v>1</v>
      </c>
      <c r="K53">
        <f t="shared" si="1"/>
        <v>2073074</v>
      </c>
      <c r="L53">
        <f t="shared" si="2"/>
        <v>0</v>
      </c>
      <c r="M53">
        <f t="shared" si="3"/>
        <v>0</v>
      </c>
      <c r="N53">
        <f t="shared" si="4"/>
        <v>0</v>
      </c>
      <c r="O53">
        <f t="shared" si="5"/>
        <v>0</v>
      </c>
      <c r="P53">
        <f t="shared" si="6"/>
        <v>0</v>
      </c>
    </row>
    <row r="54" spans="1:16" x14ac:dyDescent="0.25">
      <c r="A54" t="s">
        <v>104</v>
      </c>
      <c r="B54">
        <v>47099270</v>
      </c>
      <c r="G54">
        <v>1</v>
      </c>
      <c r="K54">
        <f t="shared" si="1"/>
        <v>0</v>
      </c>
      <c r="L54">
        <f t="shared" si="2"/>
        <v>0</v>
      </c>
      <c r="M54">
        <f t="shared" si="3"/>
        <v>0</v>
      </c>
      <c r="N54">
        <f t="shared" si="4"/>
        <v>47099270</v>
      </c>
      <c r="O54">
        <f t="shared" si="5"/>
        <v>0</v>
      </c>
      <c r="P54">
        <f t="shared" si="6"/>
        <v>0</v>
      </c>
    </row>
    <row r="55" spans="1:16" x14ac:dyDescent="0.25">
      <c r="A55" t="s">
        <v>105</v>
      </c>
      <c r="B55">
        <v>1646050</v>
      </c>
      <c r="I55">
        <v>1</v>
      </c>
      <c r="K55">
        <f t="shared" si="1"/>
        <v>0</v>
      </c>
      <c r="L55">
        <f t="shared" si="2"/>
        <v>0</v>
      </c>
      <c r="M55">
        <f t="shared" si="3"/>
        <v>0</v>
      </c>
      <c r="N55">
        <f t="shared" si="4"/>
        <v>0</v>
      </c>
      <c r="O55">
        <f t="shared" si="5"/>
        <v>0</v>
      </c>
      <c r="P55">
        <f t="shared" si="6"/>
        <v>1646050</v>
      </c>
    </row>
    <row r="56" spans="1:16" x14ac:dyDescent="0.25">
      <c r="A56" t="s">
        <v>106</v>
      </c>
      <c r="B56">
        <v>30501026</v>
      </c>
      <c r="D56">
        <v>1</v>
      </c>
      <c r="K56">
        <f t="shared" si="1"/>
        <v>30501026</v>
      </c>
      <c r="L56">
        <f t="shared" si="2"/>
        <v>0</v>
      </c>
      <c r="M56">
        <f t="shared" si="3"/>
        <v>0</v>
      </c>
      <c r="N56">
        <f t="shared" si="4"/>
        <v>0</v>
      </c>
      <c r="O56">
        <f t="shared" si="5"/>
        <v>0</v>
      </c>
      <c r="P56">
        <f t="shared" si="6"/>
        <v>0</v>
      </c>
    </row>
    <row r="57" spans="1:16" x14ac:dyDescent="0.25">
      <c r="A57" t="s">
        <v>107</v>
      </c>
      <c r="B57">
        <v>79502477</v>
      </c>
      <c r="D57">
        <v>1</v>
      </c>
      <c r="K57">
        <f t="shared" si="1"/>
        <v>79502477</v>
      </c>
      <c r="L57">
        <f t="shared" si="2"/>
        <v>0</v>
      </c>
      <c r="M57">
        <f t="shared" si="3"/>
        <v>0</v>
      </c>
      <c r="N57">
        <f t="shared" si="4"/>
        <v>0</v>
      </c>
      <c r="O57">
        <f t="shared" si="5"/>
        <v>0</v>
      </c>
      <c r="P57">
        <f t="shared" si="6"/>
        <v>0</v>
      </c>
    </row>
    <row r="58" spans="1:16" x14ac:dyDescent="0.25">
      <c r="A58" t="s">
        <v>108</v>
      </c>
      <c r="B58">
        <v>658019</v>
      </c>
      <c r="H58">
        <v>1</v>
      </c>
      <c r="K58">
        <f t="shared" si="1"/>
        <v>0</v>
      </c>
      <c r="L58">
        <f t="shared" si="2"/>
        <v>0</v>
      </c>
      <c r="M58">
        <f t="shared" si="3"/>
        <v>0</v>
      </c>
      <c r="N58">
        <f t="shared" si="4"/>
        <v>0</v>
      </c>
      <c r="O58">
        <f t="shared" si="5"/>
        <v>658019</v>
      </c>
      <c r="P58">
        <f t="shared" si="6"/>
        <v>0</v>
      </c>
    </row>
    <row r="59" spans="1:16" x14ac:dyDescent="0.25">
      <c r="A59" t="s">
        <v>109</v>
      </c>
      <c r="B59">
        <v>83697770</v>
      </c>
      <c r="I59">
        <v>1</v>
      </c>
      <c r="K59">
        <f t="shared" si="1"/>
        <v>0</v>
      </c>
      <c r="L59">
        <f t="shared" si="2"/>
        <v>0</v>
      </c>
      <c r="M59">
        <f t="shared" si="3"/>
        <v>0</v>
      </c>
      <c r="N59">
        <f t="shared" si="4"/>
        <v>0</v>
      </c>
      <c r="O59">
        <f t="shared" si="5"/>
        <v>0</v>
      </c>
      <c r="P59">
        <f t="shared" si="6"/>
        <v>83697770</v>
      </c>
    </row>
    <row r="60" spans="1:16" x14ac:dyDescent="0.25">
      <c r="A60" t="s">
        <v>110</v>
      </c>
      <c r="B60">
        <v>38157311</v>
      </c>
      <c r="I60">
        <v>1</v>
      </c>
      <c r="K60">
        <f t="shared" si="1"/>
        <v>0</v>
      </c>
      <c r="L60">
        <f t="shared" si="2"/>
        <v>0</v>
      </c>
      <c r="M60">
        <f t="shared" si="3"/>
        <v>0</v>
      </c>
      <c r="N60">
        <f t="shared" si="4"/>
        <v>0</v>
      </c>
      <c r="O60">
        <f t="shared" si="5"/>
        <v>0</v>
      </c>
      <c r="P60">
        <f t="shared" si="6"/>
        <v>38157311</v>
      </c>
    </row>
    <row r="61" spans="1:16" x14ac:dyDescent="0.25">
      <c r="A61" t="s">
        <v>111</v>
      </c>
      <c r="B61">
        <v>4184959</v>
      </c>
      <c r="H61">
        <v>1</v>
      </c>
      <c r="K61">
        <f t="shared" si="1"/>
        <v>0</v>
      </c>
      <c r="L61">
        <f t="shared" si="2"/>
        <v>0</v>
      </c>
      <c r="M61">
        <f t="shared" si="3"/>
        <v>0</v>
      </c>
      <c r="N61">
        <f t="shared" si="4"/>
        <v>0</v>
      </c>
      <c r="O61">
        <f t="shared" si="5"/>
        <v>4184959</v>
      </c>
      <c r="P61">
        <f t="shared" si="6"/>
        <v>0</v>
      </c>
    </row>
    <row r="62" spans="1:16" x14ac:dyDescent="0.25">
      <c r="A62" t="s">
        <v>112</v>
      </c>
      <c r="B62">
        <v>231502578</v>
      </c>
      <c r="D62">
        <v>1</v>
      </c>
      <c r="K62">
        <f t="shared" si="1"/>
        <v>231502578</v>
      </c>
      <c r="L62">
        <f t="shared" si="2"/>
        <v>0</v>
      </c>
      <c r="M62">
        <f t="shared" si="3"/>
        <v>0</v>
      </c>
      <c r="N62">
        <f t="shared" si="4"/>
        <v>0</v>
      </c>
      <c r="O62">
        <f t="shared" si="5"/>
        <v>0</v>
      </c>
      <c r="P62">
        <f t="shared" si="6"/>
        <v>0</v>
      </c>
    </row>
    <row r="63" spans="1:16" x14ac:dyDescent="0.25">
      <c r="A63" t="s">
        <v>113</v>
      </c>
      <c r="B63">
        <v>11700099</v>
      </c>
      <c r="D63">
        <v>1</v>
      </c>
      <c r="K63">
        <f t="shared" si="1"/>
        <v>11700099</v>
      </c>
      <c r="L63">
        <f t="shared" si="2"/>
        <v>0</v>
      </c>
      <c r="M63">
        <f t="shared" si="3"/>
        <v>0</v>
      </c>
      <c r="N63">
        <f t="shared" si="4"/>
        <v>0</v>
      </c>
      <c r="O63">
        <f t="shared" si="5"/>
        <v>0</v>
      </c>
      <c r="P63">
        <f t="shared" si="6"/>
        <v>0</v>
      </c>
    </row>
    <row r="64" spans="1:16" x14ac:dyDescent="0.25">
      <c r="A64" t="s">
        <v>114</v>
      </c>
      <c r="B64">
        <v>100896618</v>
      </c>
      <c r="G64">
        <v>1</v>
      </c>
      <c r="K64">
        <f t="shared" si="1"/>
        <v>0</v>
      </c>
      <c r="L64">
        <f t="shared" si="2"/>
        <v>0</v>
      </c>
      <c r="M64">
        <f t="shared" si="3"/>
        <v>0</v>
      </c>
      <c r="N64">
        <f t="shared" si="4"/>
        <v>100896618</v>
      </c>
      <c r="O64">
        <f t="shared" si="5"/>
        <v>0</v>
      </c>
      <c r="P64">
        <f t="shared" si="6"/>
        <v>0</v>
      </c>
    </row>
    <row r="66" spans="10:18" x14ac:dyDescent="0.25">
      <c r="J66" t="s">
        <v>43</v>
      </c>
      <c r="K66">
        <f>SUM(K29:K64)</f>
        <v>435659482</v>
      </c>
      <c r="L66">
        <f t="shared" ref="L66:P66" si="7">SUM(L29:L64)</f>
        <v>197600213</v>
      </c>
      <c r="M66">
        <f t="shared" si="7"/>
        <v>117202139</v>
      </c>
      <c r="N66">
        <f t="shared" si="7"/>
        <v>316596628</v>
      </c>
      <c r="O66">
        <f t="shared" si="7"/>
        <v>42553677</v>
      </c>
      <c r="P66">
        <f t="shared" si="7"/>
        <v>319967249</v>
      </c>
      <c r="R66">
        <f>SUM(K66:P66)</f>
        <v>1429579388</v>
      </c>
    </row>
    <row r="68" spans="10:18" x14ac:dyDescent="0.25">
      <c r="K68" t="s">
        <v>254</v>
      </c>
      <c r="L68" t="s">
        <v>277</v>
      </c>
      <c r="M68" t="s">
        <v>255</v>
      </c>
      <c r="N68" t="s">
        <v>257</v>
      </c>
      <c r="O68" t="s">
        <v>278</v>
      </c>
      <c r="P68" t="s">
        <v>256</v>
      </c>
    </row>
    <row r="69" spans="10:18" x14ac:dyDescent="0.25">
      <c r="J69" t="s">
        <v>259</v>
      </c>
      <c r="K69">
        <v>1</v>
      </c>
      <c r="L69">
        <v>2</v>
      </c>
      <c r="M69">
        <v>3</v>
      </c>
      <c r="N69">
        <v>4</v>
      </c>
      <c r="O69">
        <v>5</v>
      </c>
      <c r="P69">
        <v>6</v>
      </c>
    </row>
    <row r="70" spans="10:18" x14ac:dyDescent="0.25">
      <c r="J70" t="s">
        <v>275</v>
      </c>
      <c r="K70" s="15">
        <f>K66/$R$66</f>
        <v>0.30474661684196025</v>
      </c>
      <c r="L70" s="15">
        <f t="shared" ref="L70:P70" si="8">L66/$R$66</f>
        <v>0.13822262314263306</v>
      </c>
      <c r="M70" s="15">
        <f t="shared" si="8"/>
        <v>8.1983651963510262E-2</v>
      </c>
      <c r="N70" s="15">
        <f t="shared" si="8"/>
        <v>0.22146138273784344</v>
      </c>
      <c r="O70" s="15">
        <f t="shared" si="8"/>
        <v>2.9766571452553708E-2</v>
      </c>
      <c r="P70" s="15">
        <f t="shared" si="8"/>
        <v>0.22381915386149931</v>
      </c>
    </row>
  </sheetData>
  <mergeCells count="2">
    <mergeCell ref="P6:Q6"/>
    <mergeCell ref="R6:S6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United States</vt:lpstr>
      <vt:lpstr>China</vt:lpstr>
      <vt:lpstr>Taiwan</vt:lpstr>
      <vt:lpstr>Malaysia</vt:lpstr>
      <vt:lpstr>Indonesia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Akel</dc:creator>
  <cp:lastModifiedBy>Abram Wagner</cp:lastModifiedBy>
  <dcterms:created xsi:type="dcterms:W3CDTF">2020-07-23T19:12:00Z</dcterms:created>
  <dcterms:modified xsi:type="dcterms:W3CDTF">2021-06-15T20:32:23Z</dcterms:modified>
</cp:coreProperties>
</file>