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baa0988/Desktop/Qatar Embassies in World Cup Countries/"/>
    </mc:Choice>
  </mc:AlternateContent>
  <xr:revisionPtr revIDLastSave="0" documentId="8_{6C988C6F-2017-1449-8D76-E9B145CADAF0}" xr6:coauthVersionLast="47" xr6:coauthVersionMax="47" xr10:uidLastSave="{00000000-0000-0000-0000-000000000000}"/>
  <bookViews>
    <workbookView xWindow="0" yWindow="760" windowWidth="30240" windowHeight="17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1" i="1" l="1"/>
  <c r="A51" i="1"/>
  <c r="H50" i="1"/>
  <c r="A50" i="1"/>
  <c r="H49" i="1"/>
  <c r="A49" i="1"/>
  <c r="H48" i="1"/>
  <c r="A48" i="1"/>
  <c r="H47" i="1"/>
  <c r="A47" i="1"/>
  <c r="H46" i="1"/>
  <c r="A46" i="1"/>
  <c r="H45" i="1"/>
  <c r="A45" i="1"/>
  <c r="H44" i="1"/>
  <c r="A44" i="1"/>
  <c r="H43" i="1"/>
  <c r="A43" i="1"/>
  <c r="H42" i="1"/>
  <c r="A42" i="1"/>
  <c r="H41" i="1"/>
  <c r="A41" i="1"/>
  <c r="H40" i="1"/>
  <c r="A40" i="1"/>
  <c r="H39" i="1"/>
  <c r="A39" i="1"/>
  <c r="H38" i="1"/>
  <c r="A38" i="1"/>
  <c r="H37" i="1"/>
  <c r="A37" i="1"/>
  <c r="K36" i="1"/>
  <c r="J36" i="1"/>
  <c r="I36" i="1"/>
  <c r="H36" i="1"/>
  <c r="A36" i="1"/>
  <c r="K35" i="1"/>
  <c r="J35" i="1"/>
  <c r="I35" i="1"/>
  <c r="H35" i="1"/>
  <c r="A35" i="1"/>
  <c r="K34" i="1"/>
  <c r="J34" i="1"/>
  <c r="I34" i="1"/>
  <c r="H34" i="1"/>
  <c r="A34" i="1"/>
  <c r="I33" i="1"/>
  <c r="H33" i="1"/>
  <c r="A33" i="1"/>
  <c r="A32" i="1"/>
  <c r="H31" i="1"/>
  <c r="A31" i="1"/>
  <c r="H30" i="1"/>
  <c r="A30" i="1"/>
  <c r="H29" i="1"/>
  <c r="A29" i="1"/>
  <c r="H28" i="1"/>
  <c r="A28" i="1"/>
  <c r="K27" i="1"/>
  <c r="J27" i="1"/>
  <c r="I27" i="1"/>
  <c r="H27" i="1"/>
  <c r="A27" i="1"/>
  <c r="K26" i="1"/>
  <c r="J26" i="1"/>
  <c r="I26" i="1"/>
  <c r="H26" i="1"/>
  <c r="A26" i="1"/>
  <c r="H25" i="1"/>
  <c r="A25" i="1"/>
  <c r="H24" i="1"/>
  <c r="A24" i="1"/>
  <c r="H23" i="1"/>
  <c r="A23" i="1"/>
  <c r="H22" i="1"/>
  <c r="A22" i="1"/>
  <c r="K21" i="1"/>
  <c r="J21" i="1"/>
  <c r="I21" i="1"/>
  <c r="H21" i="1"/>
  <c r="A21" i="1"/>
  <c r="K20" i="1"/>
  <c r="J20" i="1"/>
  <c r="I20" i="1"/>
  <c r="H20" i="1"/>
  <c r="A20" i="1"/>
  <c r="H19" i="1"/>
  <c r="A19" i="1"/>
  <c r="H18" i="1"/>
  <c r="A18" i="1"/>
  <c r="K17" i="1"/>
  <c r="J17" i="1"/>
  <c r="I17" i="1"/>
  <c r="H17" i="1"/>
  <c r="A17" i="1"/>
  <c r="H16" i="1"/>
  <c r="A16" i="1"/>
  <c r="H15" i="1"/>
  <c r="A15" i="1"/>
  <c r="H14" i="1"/>
  <c r="A14" i="1"/>
  <c r="H13" i="1"/>
  <c r="A13" i="1"/>
  <c r="H12" i="1"/>
  <c r="A12" i="1"/>
  <c r="H11" i="1"/>
  <c r="A11" i="1"/>
  <c r="H10" i="1"/>
  <c r="A10" i="1"/>
  <c r="H9" i="1"/>
  <c r="A9" i="1"/>
  <c r="I8" i="1"/>
  <c r="H8" i="1"/>
  <c r="A8" i="1"/>
  <c r="A7" i="1"/>
  <c r="A6" i="1"/>
  <c r="A5" i="1"/>
  <c r="H4" i="1"/>
  <c r="A4" i="1"/>
  <c r="K3" i="1"/>
  <c r="J3" i="1"/>
  <c r="I3" i="1"/>
  <c r="H3" i="1"/>
  <c r="A3" i="1"/>
  <c r="I2" i="1"/>
  <c r="H2" i="1"/>
  <c r="A2" i="1"/>
</calcChain>
</file>

<file path=xl/sharedStrings.xml><?xml version="1.0" encoding="utf-8"?>
<sst xmlns="http://schemas.openxmlformats.org/spreadsheetml/2006/main" count="144" uniqueCount="80">
  <si>
    <t>id</t>
  </si>
  <si>
    <t>screen_name</t>
  </si>
  <si>
    <t>created_at</t>
  </si>
  <si>
    <t>fav</t>
  </si>
  <si>
    <t>rt</t>
  </si>
  <si>
    <t>RTed</t>
  </si>
  <si>
    <t>text</t>
  </si>
  <si>
    <t>media1</t>
  </si>
  <si>
    <t>media2</t>
  </si>
  <si>
    <t>media3</t>
  </si>
  <si>
    <t>media4</t>
  </si>
  <si>
    <t>compound</t>
  </si>
  <si>
    <t>neg</t>
  </si>
  <si>
    <t>neu</t>
  </si>
  <si>
    <t>pos</t>
  </si>
  <si>
    <t>QatarEmb_Rabat</t>
  </si>
  <si>
    <t>AmiriDiwan</t>
  </si>
  <si>
    <t>MofaQatar_AR</t>
  </si>
  <si>
    <t>QatarNewsAgency</t>
  </si>
  <si>
    <t>MOTQatar</t>
  </si>
  <si>
    <t>وزارة المواصلات تقيم حفل استقبال لوفود الدول الأعضاء في المنظمة العربية للطيران المدني 
@acao1996 https://t.co/n2P80Tqedk</t>
  </si>
  <si>
    <t>وزير المواصلات يبحث مع وزير النقل واللوجستيك في المملكة المغربية علاقات التعاون الثنائي بين البلدين الشقيقين في مجالات المواصلات، وكافة أنشطة النقل والخدمات اللوجستية المرتبطة بها، والموانئ التجارية، والطيران المدني 🇶🇦🇲🇦 https://t.co/WS8LKcuc6a</t>
  </si>
  <si>
    <t>أقام سعادة الشيخ/ عبد الله بن ثامر آل ثاني، سفير دولة قطر لدى المملكة المغربية الشقيقة حفل استقبال بمناسبة اليوم الوطني بحضور وزراء وعدد من كبار الشخصيات. https://t.co/TZqwwpHnS9</t>
  </si>
  <si>
    <t>سمو الأمير المفدى يجري اتصالا هاتفيا مع أخيه جلالة الملك محمد السادس ملك المملكة المغربية الشقيقة، هنأه خلاله بفوز المنتخب المغربي لكرة القدم وصعوده للدور نصف النهائي في بطولة كأس العالم FIFA قطر 2022. https://t.co/mdIwzV615I</t>
  </si>
  <si>
    <t>MBA_AlThani_</t>
  </si>
  <si>
    <t>رفعتم الراس يا #أسود_الأطلس 
 🇲🇦🇲🇦🇲🇦</t>
  </si>
  <si>
    <t>ألف مبروك للمنتخب المغربي🇶🇦🇲🇦🇶🇦🇲🇦 https://t.co/AKpDK79MTL</t>
  </si>
  <si>
    <t>مشاركة سعادة السيد/ عبدالله بن ناصر السبيعي عضو مجلس الشورى، عضو لجنة خبراء الاقتصاد في برلمان البحر الأبيض المتوسط، في الدورة التأسيسية لمنتدى مراكش البرلماني الاقتصادي للمنطقة الأورومتوسطية والخليج الذي نظمه مجلس المستشارين المغربي وبرلمان البحر الأبيض المتوسط. https://t.co/IW1w7EraBW</t>
  </si>
  <si>
    <t>نفخر بهذا الإنجاز لأول منتخب عربي يتأهل لربع النهائي في تاريخ كأس العالم، #أسود_الأطلس أسعدوا جماهيرنا العربية في أول كأس عالم على أرض عربية في قطر.
كل التوفيق لهم و #ديما_مغرب 
🇲🇦 https://t.co/9VAm4WO7A4</t>
  </si>
  <si>
    <t>ألف مبروك للأشقاء المغاربة..فوز مستحق للمنتخب المغربي 🇲🇦🇶🇦🇲🇦🇶🇦
#FIFAWorldCup 
#roadto2022 https://t.co/l4X6Pg6INq</t>
  </si>
  <si>
    <t>انضمام دولة #قطر إلى ملف النخلة المسجل بقائمة التراث الثقافي العالمي غير المادي بـ #اليونسكو
#قنا
https://t.co/yPvLuZzwbt https://t.co/v0NdLpntxl</t>
  </si>
  <si>
    <t>أجواء حماسية وفرحة متواصلة 🇶🇦🇲🇦⚽️⚽️#fifaworldcup #roadto2022 https://t.co/obYdlthszY</t>
  </si>
  <si>
    <t>alkasschannel</t>
  </si>
  <si>
    <t>حضرة صاحب السمو الشيخ تميم بن حمد آل ثاني أمير البلاد المفدى يرفع علم المملكة المغربية الشقيقة من استاد الثمامة
 #كأس_العالم #قطر2022
#كأس_العالم_قطر_2022 | #FIFAWorldCup | #Qatar2022 https://t.co/LUfKfZfGtD</t>
  </si>
  <si>
    <t>فرحة الجماهير المغربية..مبروك للأشقاء المغاربة.
@FIFAWorldCup 
@roadto2022 https://t.co/XqXHpilnae</t>
  </si>
  <si>
    <t>roadto2022</t>
  </si>
  <si>
    <t>أداء ممتع ومشرّف لأسود الأطلس #المغرب 🇲🇦 
تأهل مستحق لدور ال١٦👏🏼 
#قطر2022 https://t.co/Wswi7WNOUi</t>
  </si>
  <si>
    <t>سمو الأمير المفدى يتلقى رسالة شفوية من أخيه جلالة الملك محمد السادس ملك المملكة المغربية الشقيقة، تتصل بالعلاقات الثنائية بين البلدين الشقيقين وأوجه تنميتها وتطويرها. https://t.co/rIdGVXZz6l https://t.co/QzlLWRyRYp</t>
  </si>
  <si>
    <t>نشاط ترفيهي لفائدة الأطفال نزلاء مستشفى السويسي بالرباط في سياق الحملة الترويجية ل #كأس_العالم_قطر_2022 تمنياتنا بالشفاء لهم جميعا.
 #فيفا_قطر2022  
#Qatar2022
#Roadto2022
#FIFAWorldCup https://t.co/jF9fBXXUYJ</t>
  </si>
  <si>
    <t>من الرباط، أجواء احتفالية ببطولة كأس العالم فيفا قطر 2022.
#قطر #فيفا 
#roadto2022 #fifaworldcup #Qatar2022 https://t.co/FjiS4oKcNo</t>
  </si>
  <si>
    <t>قطر تشارك في المنتدى العالمي التاسع لمنظمة الأمم المتحدة لتحالف الحضارات بالمغرب
🔗لقراءة المزيد: https://t.co/G0rDwVUHs9
#الخارجية_القطرية https://t.co/l2094Xlkai</t>
  </si>
  <si>
    <t>سفارة دولة قطر في المغرب تخصص منطقة للمشجعين في محطة قطار الرباط أكدال لمتابعة مباريات فعاليات كأس العالم 2022
#الخارجية_القطرية https://t.co/4wXcywIE5w</t>
  </si>
  <si>
    <t>أجواء حماسية خلال افتتاح جناح #كأس_العالم_قطر2022  بمحطة القطار الرباط أكدال في #المملكة_المغربية الشقيقة.
#RoadToQatar2022 
#FIFAWorldCup https://t.co/YHo6b1Pbq5</t>
  </si>
  <si>
    <t>اليوم افتتاح جناح كأس العالم قطر 2022 بمحطة القطار الرباط أكدال.
#Qatar2022 #FIFAWorldCup #RoadToQatar2022 #كأس_العالم_قطر_2022 https://t.co/D8eMTbhGSF</t>
  </si>
  <si>
    <t>نهنئ المملكة المغربية الشقيقة بمناسبة ذكرى يوم الاستقلال
🇲🇦🇶🇦
#قطر_المغرب
#الخارجية_القطرية 
@QatarEmb_Rabat https://t.co/A2AC3sYGwJ</t>
  </si>
  <si>
    <t>https://t.co/WsVsiQct6q</t>
  </si>
  <si>
    <t>عندي حلم كبير
تعرف مجموعة من أطفال أكاديمية LEAD MOROCCO على كأس العالم و استمتعو بأوقات مرحة مع بعضهم البعض، كانت أيضا فرصة للآباء و الأمهات لمشاطرة هذا النشاط مع أطفالهم
#Road_To_Qatar #FIFAWorldCup #Qatar_2022 #قطر2022 #كأس_العالم_قطر_2022 https://t.co/CA0xdQQNMT</t>
  </si>
  <si>
    <t>مقتطف من فعالية أمس بتعاون مع جمعية @leadmorocco جو من المتعة مع الأطفال الطموحين و الموهوبين.
كاس العالم للجميع ! 
#worldcupqatar2022 #qatar2022 #worldcupforall #roadtoqatar2022 https://t.co/Hyfxy3hVvT</t>
  </si>
  <si>
    <t>https://t.co/0ua1VCEA9E</t>
  </si>
  <si>
    <t>MOCIQatar</t>
  </si>
  <si>
    <t>انطلقت في العاصمة المغربية "الرباط" أعمال الجولة الأولى من المفاوضات حول مشروع اتفاقية تجارة حرة بين دولة #قطر والمملكة المغربية والتي استمرت خلال الفترة من 7 – 9 نوفمبر الجاري.
#التجارة_والصناعة https://t.co/F4ywY2cEjr</t>
  </si>
  <si>
    <t>انتظرونا. الإثنين 14 نوفمبر⚽️⚽️⚽️ 🇶🇦 🇲🇦
Stay tuned. Monday November 14th.
#قطر2022 #كأس_العالم 
@roadto2022news https://t.co/4HHrC9QJmn</t>
  </si>
  <si>
    <t>لم تبقى سوى سبعة أیام على انطلاق أكبر حدث كروي في العالم : كأس العالم قطر 2022
سنقوم بتقدیم أحدث المعلومات عن تحضیرات و توقعات ھذه الدورة ! 
و انت ، من اي مكان ستشاھد فریقك المفضل ؟ 
#قطر2022 #كأس_العالم_قطر_2022 https://t.co/chgTx0o3R6</t>
  </si>
  <si>
    <t>roadto2022news</t>
  </si>
  <si>
    <t>10 أيام فقط تفصلنا عن نسخة تاريخية من كأس العالم على أرض قطر!
تنطلق في 20 نوفمبر الجاري منافسات عالمية في كرة القدم تبدأ بمباراة قطر والإكوادور باستاد البيت في افتتاح مونديال #قطر2022.
#عالوعد https://t.co/y9qdn4ngwc</t>
  </si>
  <si>
    <t>ICESCO_Ar</t>
  </si>
  <si>
    <t>🔴بـــيــان
#الإيسيسكو تدعم دولة #قطر في مواجهة الحملة المشبوهة حول استضافتها كأس العالم
https://t.co/u3obuLVG1N</t>
  </si>
  <si>
    <t>لقاء سعادة السيد/ عبد الله بن محمد الكواري-نائب رئيس اللجنة المنظمة لسباق الهجن- بدولة قطر، رئيس الاتحاد العربي لسباقات الهجن، مع معالي السيد/ شكيب بنموسى، وزير التربية الوطنية والتعليم الأولي والرياضة بالمملكة المغربية. https://t.co/wQHg6xsDtv</t>
  </si>
  <si>
    <t>ترأست السيدة/ مريم بنت عبد الله العطية، رئيسة اللجنة الوطنية لحقوق الإنسان، والسيدة/أمينة بوعياش، رئيسة المجلس الوطني لحقوق الإنسان بالمملكة المغربية اجتماع أعضاء مكتب التحالف العالمي للمؤسسات الوطنية لحقوق الإنسان المنعقد بمراكش يومي 27 و28 أكتوبر 2022. https://t.co/p2jNLphQWM</t>
  </si>
  <si>
    <t>شارك السيد/ فيصل الحرمي المستشار بسفارة دولة قطر بالمملكة المغربية في فعاليات افتتاح الدورة الحادية عشر للملتقى الدولي للتمر بأرفود. https://t.co/JnlJARNyC3</t>
  </si>
  <si>
    <t>سمو الأمير المفدى يفتتح دور الانعقاد العادي الثاني من الفصل التشريعي الأول، الموافق لدور الانعقاد السنوي الـ51 لمجلس الشورى، بمقر المجلس، ويلقي خطابا بهذه المناسبة. https://t.co/ao6gbFHz74 https://t.co/WjihvQemG8</t>
  </si>
  <si>
    <t>شعار اليوم الوطني للدولة لعام 2022 🇶🇦
#وحدتنا_مصدر_قوتنا
#الیوم_الوطني_القطري
 #قطر https://t.co/Wq5uavZXhj</t>
  </si>
  <si>
    <t>mojgovqa</t>
  </si>
  <si>
    <t>دولة قطر تشارك في أعمال الدورة الثامنة والثلاثين لمجلس وزراء العدل العرب
للمزيد:
https://t.co/WUluciwlAW
#العدل_قطر https://t.co/OGV99zZWtc</t>
  </si>
  <si>
    <t>QNA_Sports</t>
  </si>
  <si>
    <t>رئيس الاتحاد القطري: #قطر تمتلك جميع الإمكانيات لاستضافة #كأس_آسيا_2023
#قنا_رياضي
https://t.co/tAqo7Ab7ZM https://t.co/4BaM4Hz1pY</t>
  </si>
  <si>
    <t>الأمين العام للاتحاد القطري لكرة القدم: 
فوز #قطر باستضافة #كأس_آسيا_2023 جاء نتيجة ثقة #الاتحاد_الآسيوي في قدراتنا.. ونملك المقومات التي تؤهلنا لاستضافة بطولة ناجحة
#قنا_رياضي https://t.co/DtUQ2FPRet</t>
  </si>
  <si>
    <t>دولة قطر تعرب عن دعمها لجهود الأمم المتحدة لحل مشكلة الصحراء المغربية بالوسائل السلمية
🔗لقراءة المزيد؛ https://t.co/uQTYGy0JQ2
#الخارجية_القطرية https://t.co/Yy5G06SaaT</t>
  </si>
  <si>
    <t>HBJFoundation</t>
  </si>
  <si>
    <t>نفخر بافتتاح مستشفى شريفة في مراكش - المملكة المغربية. https://t.co/v6Xf2Sfd3I</t>
  </si>
  <si>
    <t>بلغت التكلفة الإجمالية لإنشاء مستشفى شريفة في مراكش - المملكة المغربية أكثر من 50 مليون ريال قطري، شاملة لتكلفة التجهيز والبناء. https://t.co/rsne0AaNw9</t>
  </si>
  <si>
    <t>يُعد مستشفى شريفة أحد المشـــاريع الصحيـــة الخارجيـــة الرائدة لمؤسســـة جاســـم وحمـــد بـــن جاســـم الخيرية، بخدمات صحية تصل إلى 7 أقسام متخصصة.
.
.
#مستشفى #صحة #اعمال_خير https://t.co/txPlLrra1x</t>
  </si>
  <si>
    <t>يشتمل مستشفى شريفة على العديد من التخصصات، ويضم مجموعة من الأقسام، منها: قســـم الطوارئ والعناية المركزة، وأقسام أخـــرى تضـــّم تخصصات طـــب النســـاء والتوليد، وطب الأطفال، والطـــب العـــام، والجراحة العامة،… https://t.co/oTmxE6crJN</t>
  </si>
  <si>
    <t>من المتوقع أن يستفيد من الخدمات الطبية المتنوعة التي سيقدمها مستشفى شريفة في المملكة المغربية أكثر من ١٦٠ ألف حالة طبية سنويًا. https://t.co/aE4hTHUugG</t>
  </si>
  <si>
    <t>QF</t>
  </si>
  <si>
    <t>من #المغرب 🇲🇦 وتحديدًا مدينة #بن_جرير، نواصل من خلال منصة #TED_بالعربي استضافة العقول اللامعة لتُشاركنا أفكارًا وتتناول موضوعاتٍ متنوعة، تهمّنا وترسم ملامح مستقبلنا المشترك.
لنتعرّف معًا على مُتحدثي الفعالية الإقليمية الثالثة المُقامة في بن جرير – المملكة المغربية، في 13 أكتوبر. https://t.co/VT7X3jAJnK</t>
  </si>
  <si>
    <t>أعلنت اللجنة العليا أن 30 أكتوبر الجاري هو آخر موعد للتسجيل في بوابة قطر الإعلامية، ودعت الإعلاميين الراغبين في تغطية مونديال #قطر2022 إلى المسارعة بالتسجيل في المنصة، للاستفادة من الخدمات والتسهيلات التي تقدمها قطر للإعلاميين خلال البطولة.
للمزيد: https://t.co/HmHgziCAth https://t.co/Wfn5z6As3e</t>
  </si>
  <si>
    <t>اللجنة العليا تفتتح مركزاً جديداً لخدمات هيّا في مركز الدوحة للمعارض والمؤتمرات، لمساعدة جمهور كأس العالم #قطر2022، ليضاف إلى المركز الذي أعلن عن افتتاحه في صالة علي بن حمد العطية الشهر الماضي. للمزيد: https://t.co/vER1jZSEGj https://t.co/miihbghxKc</t>
  </si>
  <si>
    <t>https://t.co/YQVwLchNcD</t>
  </si>
  <si>
    <t>شاركت سفارة دولة قطر بالمملكة المغربية في الاجتماعات الثنائية بين الشركات القطرية والمغربية التي نظمتها وكالة قطر لتنمية الصادرات "تصدير" تحت إشراف بنك قطر للتنمية بالدار البيضاء. https://t.co/UVBKMbJCZX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</si>
</sst>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1"/>
  <sheetViews>
    <sheetView tabSelected="1" topLeftCell="A31" workbookViewId="0">
      <selection activeCell="A52" sqref="A52:XFD2534"/>
    </sheetView>
  </sheetViews>
  <sheetFormatPr baseColWidth="10" defaultColWidth="8.83203125" defaultRowHeight="15" x14ac:dyDescent="0.2"/>
  <cols>
    <col min="3" max="3" width="36.332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1" t="str">
        <f>HYPERLINK("http://www.twitter.com/banuakdenizli/status/1605880036665577472", "1605880036665577472")</f>
        <v>1605880036665577472</v>
      </c>
      <c r="B2" t="s">
        <v>15</v>
      </c>
      <c r="C2" s="2">
        <v>44917.456145833326</v>
      </c>
      <c r="D2">
        <v>0</v>
      </c>
      <c r="E2">
        <v>6</v>
      </c>
      <c r="F2" t="s">
        <v>19</v>
      </c>
      <c r="G2" t="s">
        <v>20</v>
      </c>
      <c r="H2" t="str">
        <f>HYPERLINK("http://pbs.twimg.com/media/FkjpEA2WIAA-zaS.jpg", "http://pbs.twimg.com/media/FkjpEA2WIAA-zaS.jpg")</f>
        <v>http://pbs.twimg.com/media/FkjpEA2WIAA-zaS.jpg</v>
      </c>
      <c r="I2" t="str">
        <f>HYPERLINK("http://pbs.twimg.com/media/FkjpvM4XkAEPgi6.jpg", "http://pbs.twimg.com/media/FkjpvM4XkAEPgi6.jpg")</f>
        <v>http://pbs.twimg.com/media/FkjpvM4XkAEPgi6.jpg</v>
      </c>
      <c r="L2">
        <v>0</v>
      </c>
      <c r="M2">
        <v>0</v>
      </c>
      <c r="N2">
        <v>1</v>
      </c>
      <c r="O2">
        <v>0</v>
      </c>
    </row>
    <row r="3" spans="1:15" x14ac:dyDescent="0.2">
      <c r="A3" s="1" t="str">
        <f>HYPERLINK("http://www.twitter.com/banuakdenizli/status/1605879976896626688", "1605879976896626688")</f>
        <v>1605879976896626688</v>
      </c>
      <c r="B3" t="s">
        <v>15</v>
      </c>
      <c r="C3" s="2">
        <v>44917.455972222233</v>
      </c>
      <c r="D3">
        <v>0</v>
      </c>
      <c r="E3">
        <v>4</v>
      </c>
      <c r="F3" t="s">
        <v>19</v>
      </c>
      <c r="G3" t="s">
        <v>21</v>
      </c>
      <c r="H3" t="str">
        <f>HYPERLINK("http://pbs.twimg.com/media/FkhDGRCXwAAVFCk.jpg", "http://pbs.twimg.com/media/FkhDGRCXwAAVFCk.jpg")</f>
        <v>http://pbs.twimg.com/media/FkhDGRCXwAAVFCk.jpg</v>
      </c>
      <c r="I3" t="str">
        <f>HYPERLINK("http://pbs.twimg.com/media/FkhDI6SWAAEZ_KS.jpg", "http://pbs.twimg.com/media/FkhDI6SWAAEZ_KS.jpg")</f>
        <v>http://pbs.twimg.com/media/FkhDI6SWAAEZ_KS.jpg</v>
      </c>
      <c r="J3" t="str">
        <f>HYPERLINK("http://pbs.twimg.com/media/FkhDKeNX0AIKNTH.jpg", "http://pbs.twimg.com/media/FkhDKeNX0AIKNTH.jpg")</f>
        <v>http://pbs.twimg.com/media/FkhDKeNX0AIKNTH.jpg</v>
      </c>
      <c r="K3" t="str">
        <f>HYPERLINK("http://pbs.twimg.com/media/FkhDL3OXgAEnp48.jpg", "http://pbs.twimg.com/media/FkhDL3OXgAEnp48.jpg")</f>
        <v>http://pbs.twimg.com/media/FkhDL3OXgAEnp48.jpg</v>
      </c>
      <c r="L3">
        <v>0</v>
      </c>
      <c r="M3">
        <v>0</v>
      </c>
      <c r="N3">
        <v>1</v>
      </c>
      <c r="O3">
        <v>0</v>
      </c>
    </row>
    <row r="4" spans="1:15" x14ac:dyDescent="0.2">
      <c r="A4" s="1" t="str">
        <f>HYPERLINK("http://www.twitter.com/banuakdenizli/status/1604419602699673601", "1604419602699673601")</f>
        <v>1604419602699673601</v>
      </c>
      <c r="B4" t="s">
        <v>15</v>
      </c>
      <c r="C4" s="2">
        <v>44913.426111111112</v>
      </c>
      <c r="D4">
        <v>8</v>
      </c>
      <c r="E4">
        <v>1</v>
      </c>
      <c r="G4" t="s">
        <v>22</v>
      </c>
      <c r="H4" t="str">
        <f>HYPERLINK("http://pbs.twimg.com/media/FkQLIB0X0AQkGDn.jpg", "http://pbs.twimg.com/media/FkQLIB0X0AQkGDn.jpg")</f>
        <v>http://pbs.twimg.com/media/FkQLIB0X0AQkGDn.jpg</v>
      </c>
      <c r="L4">
        <v>0</v>
      </c>
      <c r="M4">
        <v>0</v>
      </c>
      <c r="N4">
        <v>1</v>
      </c>
      <c r="O4">
        <v>0</v>
      </c>
    </row>
    <row r="5" spans="1:15" x14ac:dyDescent="0.2">
      <c r="A5" s="1" t="str">
        <f>HYPERLINK("http://www.twitter.com/banuakdenizli/status/1601725481392406529", "1601725481392406529")</f>
        <v>1601725481392406529</v>
      </c>
      <c r="B5" t="s">
        <v>15</v>
      </c>
      <c r="C5" s="2">
        <v>44905.991759259261</v>
      </c>
      <c r="D5">
        <v>0</v>
      </c>
      <c r="E5">
        <v>337</v>
      </c>
      <c r="F5" t="s">
        <v>16</v>
      </c>
      <c r="G5" t="s">
        <v>23</v>
      </c>
      <c r="L5">
        <v>0</v>
      </c>
      <c r="M5">
        <v>0</v>
      </c>
      <c r="N5">
        <v>1</v>
      </c>
      <c r="O5">
        <v>0</v>
      </c>
    </row>
    <row r="6" spans="1:15" x14ac:dyDescent="0.2">
      <c r="A6" s="1" t="str">
        <f>HYPERLINK("http://www.twitter.com/banuakdenizli/status/1601725160658292736", "1601725160658292736")</f>
        <v>1601725160658292736</v>
      </c>
      <c r="B6" t="s">
        <v>15</v>
      </c>
      <c r="C6" s="2">
        <v>44905.990868055553</v>
      </c>
      <c r="D6">
        <v>0</v>
      </c>
      <c r="E6">
        <v>246</v>
      </c>
      <c r="F6" t="s">
        <v>24</v>
      </c>
      <c r="G6" t="s">
        <v>25</v>
      </c>
      <c r="L6">
        <v>0</v>
      </c>
      <c r="M6">
        <v>0</v>
      </c>
      <c r="N6">
        <v>1</v>
      </c>
      <c r="O6">
        <v>0</v>
      </c>
    </row>
    <row r="7" spans="1:15" x14ac:dyDescent="0.2">
      <c r="A7" s="1" t="str">
        <f>HYPERLINK("http://www.twitter.com/banuakdenizli/status/1601701902546255872", "1601701902546255872")</f>
        <v>1601701902546255872</v>
      </c>
      <c r="B7" t="s">
        <v>15</v>
      </c>
      <c r="C7" s="2">
        <v>44905.926689814813</v>
      </c>
      <c r="D7">
        <v>12</v>
      </c>
      <c r="E7">
        <v>1</v>
      </c>
      <c r="G7" t="s">
        <v>26</v>
      </c>
      <c r="L7">
        <v>0</v>
      </c>
      <c r="M7">
        <v>0</v>
      </c>
      <c r="N7">
        <v>1</v>
      </c>
      <c r="O7">
        <v>0</v>
      </c>
    </row>
    <row r="8" spans="1:15" x14ac:dyDescent="0.2">
      <c r="A8" s="1" t="str">
        <f>HYPERLINK("http://www.twitter.com/banuakdenizli/status/1600953704420724736", "1600953704420724736")</f>
        <v>1600953704420724736</v>
      </c>
      <c r="B8" t="s">
        <v>15</v>
      </c>
      <c r="C8" s="2">
        <v>44903.862060185187</v>
      </c>
      <c r="D8">
        <v>14</v>
      </c>
      <c r="E8">
        <v>5</v>
      </c>
      <c r="G8" t="s">
        <v>27</v>
      </c>
      <c r="H8" t="str">
        <f>HYPERLINK("http://pbs.twimg.com/media/Fje657AXwAAwnoq.jpg", "http://pbs.twimg.com/media/Fje657AXwAAwnoq.jpg")</f>
        <v>http://pbs.twimg.com/media/Fje657AXwAAwnoq.jpg</v>
      </c>
      <c r="I8" t="str">
        <f>HYPERLINK("http://pbs.twimg.com/media/Fje66N1WIAAUQSC.jpg", "http://pbs.twimg.com/media/Fje66N1WIAAUQSC.jpg")</f>
        <v>http://pbs.twimg.com/media/Fje66N1WIAAUQSC.jpg</v>
      </c>
      <c r="L8">
        <v>0</v>
      </c>
      <c r="M8">
        <v>0</v>
      </c>
      <c r="N8">
        <v>1</v>
      </c>
      <c r="O8">
        <v>0</v>
      </c>
    </row>
    <row r="9" spans="1:15" x14ac:dyDescent="0.2">
      <c r="A9" s="1" t="str">
        <f>HYPERLINK("http://www.twitter.com/banuakdenizli/status/1600230994765832200", "1600230994765832200")</f>
        <v>1600230994765832200</v>
      </c>
      <c r="B9" t="s">
        <v>15</v>
      </c>
      <c r="C9" s="2">
        <v>44901.867754629631</v>
      </c>
      <c r="D9">
        <v>0</v>
      </c>
      <c r="E9">
        <v>251</v>
      </c>
      <c r="F9" t="s">
        <v>24</v>
      </c>
      <c r="G9" t="s">
        <v>28</v>
      </c>
      <c r="H9" t="str">
        <f>HYPERLINK("http://pbs.twimg.com/media/FjUNmNIWAAcK9fi.jpg", "http://pbs.twimg.com/media/FjUNmNIWAAcK9fi.jpg")</f>
        <v>http://pbs.twimg.com/media/FjUNmNIWAAcK9fi.jpg</v>
      </c>
      <c r="L9">
        <v>0</v>
      </c>
      <c r="M9">
        <v>0</v>
      </c>
      <c r="N9">
        <v>1</v>
      </c>
      <c r="O9">
        <v>0</v>
      </c>
    </row>
    <row r="10" spans="1:15" x14ac:dyDescent="0.2">
      <c r="A10" s="1" t="str">
        <f>HYPERLINK("http://www.twitter.com/banuakdenizli/status/1600190773064073216", "1600190773064073216")</f>
        <v>1600190773064073216</v>
      </c>
      <c r="B10" t="s">
        <v>15</v>
      </c>
      <c r="C10" s="2">
        <v>44901.75677083333</v>
      </c>
      <c r="D10">
        <v>13</v>
      </c>
      <c r="E10">
        <v>4</v>
      </c>
      <c r="G10" t="s">
        <v>29</v>
      </c>
      <c r="H10" t="str">
        <f>HYPERLINK("https://video.twimg.com/ext_tw_video/1600190637558595589/pu/vid/480x848/-afgzU0YSViZXUB_.mp4?tag=12", "https://video.twimg.com/ext_tw_video/1600190637558595589/pu/vid/480x848/-afgzU0YSViZXUB_.mp4?tag=12")</f>
        <v>https://video.twimg.com/ext_tw_video/1600190637558595589/pu/vid/480x848/-afgzU0YSViZXUB_.mp4?tag=12</v>
      </c>
      <c r="L10">
        <v>0</v>
      </c>
      <c r="M10">
        <v>0</v>
      </c>
      <c r="N10">
        <v>1</v>
      </c>
      <c r="O10">
        <v>0</v>
      </c>
    </row>
    <row r="11" spans="1:15" x14ac:dyDescent="0.2">
      <c r="A11" s="1" t="str">
        <f>HYPERLINK("http://www.twitter.com/banuakdenizli/status/1598650693526724608", "1598650693526724608")</f>
        <v>1598650693526724608</v>
      </c>
      <c r="B11" t="s">
        <v>15</v>
      </c>
      <c r="C11" s="2">
        <v>44897.506956018522</v>
      </c>
      <c r="D11">
        <v>0</v>
      </c>
      <c r="E11">
        <v>11</v>
      </c>
      <c r="F11" t="s">
        <v>18</v>
      </c>
      <c r="G11" t="s">
        <v>30</v>
      </c>
      <c r="H11" t="str">
        <f>HYPERLINK("http://pbs.twimg.com/media/Fi6Wy2CXEAE2D9O.jpg", "http://pbs.twimg.com/media/Fi6Wy2CXEAE2D9O.jpg")</f>
        <v>http://pbs.twimg.com/media/Fi6Wy2CXEAE2D9O.jpg</v>
      </c>
      <c r="L11">
        <v>0</v>
      </c>
      <c r="M11">
        <v>0</v>
      </c>
      <c r="N11">
        <v>1</v>
      </c>
      <c r="O11">
        <v>0</v>
      </c>
    </row>
    <row r="12" spans="1:15" x14ac:dyDescent="0.2">
      <c r="A12" s="1" t="str">
        <f>HYPERLINK("http://www.twitter.com/banuakdenizli/status/1598617791401074688", "1598617791401074688")</f>
        <v>1598617791401074688</v>
      </c>
      <c r="B12" t="s">
        <v>15</v>
      </c>
      <c r="C12" s="2">
        <v>44897.416168981479</v>
      </c>
      <c r="D12">
        <v>2</v>
      </c>
      <c r="E12">
        <v>0</v>
      </c>
      <c r="G12" t="s">
        <v>31</v>
      </c>
      <c r="H12" t="str">
        <f>HYPERLINK("https://video.twimg.com/ext_tw_video/1598617602011668481/pu/vid/720x1280/kg5x7z5t9F5nTXsH.mp4?tag=12", "https://video.twimg.com/ext_tw_video/1598617602011668481/pu/vid/720x1280/kg5x7z5t9F5nTXsH.mp4?tag=12")</f>
        <v>https://video.twimg.com/ext_tw_video/1598617602011668481/pu/vid/720x1280/kg5x7z5t9F5nTXsH.mp4?tag=12</v>
      </c>
      <c r="L12">
        <v>0</v>
      </c>
      <c r="M12">
        <v>0</v>
      </c>
      <c r="N12">
        <v>1</v>
      </c>
      <c r="O12">
        <v>0</v>
      </c>
    </row>
    <row r="13" spans="1:15" x14ac:dyDescent="0.2">
      <c r="A13" s="1" t="str">
        <f>HYPERLINK("http://www.twitter.com/banuakdenizli/status/1598404286463049728", "1598404286463049728")</f>
        <v>1598404286463049728</v>
      </c>
      <c r="B13" t="s">
        <v>15</v>
      </c>
      <c r="C13" s="2">
        <v>44896.827002314807</v>
      </c>
      <c r="D13">
        <v>0</v>
      </c>
      <c r="E13">
        <v>577</v>
      </c>
      <c r="F13" t="s">
        <v>32</v>
      </c>
      <c r="G13" t="s">
        <v>33</v>
      </c>
      <c r="H13" t="str">
        <f>HYPERLINK("https://video.twimg.com/ext_tw_video/1598362923583344642/pu/vid/1280x720/BCXzrPeZt6BINvl4.mp4?tag=12", "https://video.twimg.com/ext_tw_video/1598362923583344642/pu/vid/1280x720/BCXzrPeZt6BINvl4.mp4?tag=12")</f>
        <v>https://video.twimg.com/ext_tw_video/1598362923583344642/pu/vid/1280x720/BCXzrPeZt6BINvl4.mp4?tag=12</v>
      </c>
      <c r="L13">
        <v>0</v>
      </c>
      <c r="M13">
        <v>0</v>
      </c>
      <c r="N13">
        <v>1</v>
      </c>
      <c r="O13">
        <v>0</v>
      </c>
    </row>
    <row r="14" spans="1:15" x14ac:dyDescent="0.2">
      <c r="A14" s="1" t="str">
        <f>HYPERLINK("http://www.twitter.com/banuakdenizli/status/1598369122768850954", "1598369122768850954")</f>
        <v>1598369122768850954</v>
      </c>
      <c r="B14" t="s">
        <v>15</v>
      </c>
      <c r="C14" s="2">
        <v>44896.72996527778</v>
      </c>
      <c r="D14">
        <v>14</v>
      </c>
      <c r="E14">
        <v>1</v>
      </c>
      <c r="G14" t="s">
        <v>34</v>
      </c>
      <c r="H14" t="str">
        <f>HYPERLINK("https://video.twimg.com/ext_tw_video/1598368951418888194/pu/vid/640x352/8-JFsCBTchfvvbJQ.mp4?tag=12", "https://video.twimg.com/ext_tw_video/1598368951418888194/pu/vid/640x352/8-JFsCBTchfvvbJQ.mp4?tag=12")</f>
        <v>https://video.twimg.com/ext_tw_video/1598368951418888194/pu/vid/640x352/8-JFsCBTchfvvbJQ.mp4?tag=12</v>
      </c>
      <c r="L14">
        <v>0</v>
      </c>
      <c r="M14">
        <v>0</v>
      </c>
      <c r="N14">
        <v>1</v>
      </c>
      <c r="O14">
        <v>0</v>
      </c>
    </row>
    <row r="15" spans="1:15" x14ac:dyDescent="0.2">
      <c r="A15" s="1" t="str">
        <f>HYPERLINK("http://www.twitter.com/banuakdenizli/status/1598368923694600207", "1598368923694600207")</f>
        <v>1598368923694600207</v>
      </c>
      <c r="B15" t="s">
        <v>15</v>
      </c>
      <c r="C15" s="2">
        <v>44896.729421296302</v>
      </c>
      <c r="D15">
        <v>0</v>
      </c>
      <c r="E15">
        <v>37</v>
      </c>
      <c r="F15" t="s">
        <v>35</v>
      </c>
      <c r="G15" t="s">
        <v>36</v>
      </c>
      <c r="H15" t="str">
        <f>HYPERLINK("http://pbs.twimg.com/media/Fi6LNTNXEAI9ARN.jpg", "http://pbs.twimg.com/media/Fi6LNTNXEAI9ARN.jpg")</f>
        <v>http://pbs.twimg.com/media/Fi6LNTNXEAI9ARN.jpg</v>
      </c>
      <c r="L15">
        <v>0</v>
      </c>
      <c r="M15">
        <v>0</v>
      </c>
      <c r="N15">
        <v>1</v>
      </c>
      <c r="O15">
        <v>0</v>
      </c>
    </row>
    <row r="16" spans="1:15" x14ac:dyDescent="0.2">
      <c r="A16" s="1" t="str">
        <f>HYPERLINK("http://www.twitter.com/banuakdenizli/status/1598348478136082432", "1598348478136082432")</f>
        <v>1598348478136082432</v>
      </c>
      <c r="B16" t="s">
        <v>15</v>
      </c>
      <c r="C16" s="2">
        <v>44896.672997685193</v>
      </c>
      <c r="D16">
        <v>0</v>
      </c>
      <c r="E16">
        <v>400</v>
      </c>
      <c r="F16" t="s">
        <v>16</v>
      </c>
      <c r="G16" t="s">
        <v>37</v>
      </c>
      <c r="H16" t="str">
        <f>HYPERLINK("http://pbs.twimg.com/media/Fi5yJnnWIAAtc24.jpg", "http://pbs.twimg.com/media/Fi5yJnnWIAAtc24.jpg")</f>
        <v>http://pbs.twimg.com/media/Fi5yJnnWIAAtc24.jpg</v>
      </c>
      <c r="L16">
        <v>0</v>
      </c>
      <c r="M16">
        <v>0</v>
      </c>
      <c r="N16">
        <v>1</v>
      </c>
      <c r="O16">
        <v>0</v>
      </c>
    </row>
    <row r="17" spans="1:15" x14ac:dyDescent="0.2">
      <c r="A17" s="1" t="str">
        <f>HYPERLINK("http://www.twitter.com/banuakdenizli/status/1595560545364615168", "1595560545364615168")</f>
        <v>1595560545364615168</v>
      </c>
      <c r="B17" t="s">
        <v>15</v>
      </c>
      <c r="C17" s="2">
        <v>44888.979768518519</v>
      </c>
      <c r="D17">
        <v>2</v>
      </c>
      <c r="E17">
        <v>1</v>
      </c>
      <c r="G17" t="s">
        <v>38</v>
      </c>
      <c r="H17" t="str">
        <f>HYPERLINK("http://pbs.twimg.com/media/FiSQSB6XwAAqNaK.jpg", "http://pbs.twimg.com/media/FiSQSB6XwAAqNaK.jpg")</f>
        <v>http://pbs.twimg.com/media/FiSQSB6XwAAqNaK.jpg</v>
      </c>
      <c r="I17" t="str">
        <f>HYPERLINK("http://pbs.twimg.com/media/FiSQSB9WQAADI-r.jpg", "http://pbs.twimg.com/media/FiSQSB9WQAADI-r.jpg")</f>
        <v>http://pbs.twimg.com/media/FiSQSB9WQAADI-r.jpg</v>
      </c>
      <c r="J17" t="str">
        <f>HYPERLINK("http://pbs.twimg.com/media/FiSQSDhWQAElqHZ.jpg", "http://pbs.twimg.com/media/FiSQSDhWQAElqHZ.jpg")</f>
        <v>http://pbs.twimg.com/media/FiSQSDhWQAElqHZ.jpg</v>
      </c>
      <c r="K17" t="str">
        <f>HYPERLINK("http://pbs.twimg.com/media/FiSQSFZXkAImnSB.jpg", "http://pbs.twimg.com/media/FiSQSFZXkAImnSB.jpg")</f>
        <v>http://pbs.twimg.com/media/FiSQSFZXkAImnSB.jpg</v>
      </c>
      <c r="L17">
        <v>0</v>
      </c>
      <c r="M17">
        <v>0</v>
      </c>
      <c r="N17">
        <v>1</v>
      </c>
      <c r="O17">
        <v>0</v>
      </c>
    </row>
    <row r="18" spans="1:15" x14ac:dyDescent="0.2">
      <c r="A18" s="1" t="str">
        <f>HYPERLINK("http://www.twitter.com/banuakdenizli/status/1595558398644441092", "1595558398644441092")</f>
        <v>1595558398644441092</v>
      </c>
      <c r="B18" t="s">
        <v>15</v>
      </c>
      <c r="C18" s="2">
        <v>44888.97384259259</v>
      </c>
      <c r="D18">
        <v>4</v>
      </c>
      <c r="E18">
        <v>0</v>
      </c>
      <c r="G18" t="s">
        <v>39</v>
      </c>
      <c r="H18" t="str">
        <f>HYPERLINK("https://video.twimg.com/ext_tw_video/1595556938397401090/pu/vid/1280x720/FTDuwucAesUAE7s7.mp4?tag=12", "https://video.twimg.com/ext_tw_video/1595556938397401090/pu/vid/1280x720/FTDuwucAesUAE7s7.mp4?tag=12")</f>
        <v>https://video.twimg.com/ext_tw_video/1595556938397401090/pu/vid/1280x720/FTDuwucAesUAE7s7.mp4?tag=12</v>
      </c>
      <c r="L18">
        <v>0</v>
      </c>
      <c r="M18">
        <v>0</v>
      </c>
      <c r="N18">
        <v>1</v>
      </c>
      <c r="O18">
        <v>0</v>
      </c>
    </row>
    <row r="19" spans="1:15" x14ac:dyDescent="0.2">
      <c r="A19" s="1" t="str">
        <f>HYPERLINK("http://www.twitter.com/banuakdenizli/status/1595178111137505280", "1595178111137505280")</f>
        <v>1595178111137505280</v>
      </c>
      <c r="B19" t="s">
        <v>15</v>
      </c>
      <c r="C19" s="2">
        <v>44887.924456018518</v>
      </c>
      <c r="D19">
        <v>0</v>
      </c>
      <c r="E19">
        <v>5</v>
      </c>
      <c r="F19" t="s">
        <v>17</v>
      </c>
      <c r="G19" t="s">
        <v>40</v>
      </c>
      <c r="H19" t="str">
        <f>HYPERLINK("http://pbs.twimg.com/media/FiMIty-XwAk-aQP.jpg", "http://pbs.twimg.com/media/FiMIty-XwAk-aQP.jpg")</f>
        <v>http://pbs.twimg.com/media/FiMIty-XwAk-aQP.jpg</v>
      </c>
      <c r="L19">
        <v>0</v>
      </c>
      <c r="M19">
        <v>0</v>
      </c>
      <c r="N19">
        <v>1</v>
      </c>
      <c r="O19">
        <v>0</v>
      </c>
    </row>
    <row r="20" spans="1:15" x14ac:dyDescent="0.2">
      <c r="A20" s="1" t="str">
        <f>HYPERLINK("http://www.twitter.com/banuakdenizli/status/1594677266914607105", "1594677266914607105")</f>
        <v>1594677266914607105</v>
      </c>
      <c r="B20" t="s">
        <v>15</v>
      </c>
      <c r="C20" s="2">
        <v>44886.542384259257</v>
      </c>
      <c r="D20">
        <v>0</v>
      </c>
      <c r="E20">
        <v>4</v>
      </c>
      <c r="F20" t="s">
        <v>17</v>
      </c>
      <c r="G20" t="s">
        <v>41</v>
      </c>
      <c r="H20" t="str">
        <f>HYPERLINK("http://pbs.twimg.com/media/FiFRymYXoAUgTy9.jpg", "http://pbs.twimg.com/media/FiFRymYXoAUgTy9.jpg")</f>
        <v>http://pbs.twimg.com/media/FiFRymYXoAUgTy9.jpg</v>
      </c>
      <c r="I20" t="str">
        <f>HYPERLINK("http://pbs.twimg.com/media/FiFRymVXEAAQPH5.jpg", "http://pbs.twimg.com/media/FiFRymVXEAAQPH5.jpg")</f>
        <v>http://pbs.twimg.com/media/FiFRymVXEAAQPH5.jpg</v>
      </c>
      <c r="J20" t="str">
        <f>HYPERLINK("http://pbs.twimg.com/media/FiFRymYXoAQfdUa.jpg", "http://pbs.twimg.com/media/FiFRymYXoAQfdUa.jpg")</f>
        <v>http://pbs.twimg.com/media/FiFRymYXoAQfdUa.jpg</v>
      </c>
      <c r="K20" t="str">
        <f>HYPERLINK("http://pbs.twimg.com/media/FiFRymVWYAICUWH.jpg", "http://pbs.twimg.com/media/FiFRymVWYAICUWH.jpg")</f>
        <v>http://pbs.twimg.com/media/FiFRymVWYAICUWH.jpg</v>
      </c>
      <c r="L20">
        <v>0</v>
      </c>
      <c r="M20">
        <v>0</v>
      </c>
      <c r="N20">
        <v>1</v>
      </c>
      <c r="O20">
        <v>0</v>
      </c>
    </row>
    <row r="21" spans="1:15" x14ac:dyDescent="0.2">
      <c r="A21" s="1" t="str">
        <f>HYPERLINK("http://www.twitter.com/banuakdenizli/status/1594123622452498433", "1594123622452498433")</f>
        <v>1594123622452498433</v>
      </c>
      <c r="B21" t="s">
        <v>15</v>
      </c>
      <c r="C21" s="2">
        <v>44885.014618055553</v>
      </c>
      <c r="D21">
        <v>6</v>
      </c>
      <c r="E21">
        <v>0</v>
      </c>
      <c r="G21" t="s">
        <v>42</v>
      </c>
      <c r="H21" t="str">
        <f>HYPERLINK("http://pbs.twimg.com/media/Fh92-YTWQAA7kb0.jpg", "http://pbs.twimg.com/media/Fh92-YTWQAA7kb0.jpg")</f>
        <v>http://pbs.twimg.com/media/Fh92-YTWQAA7kb0.jpg</v>
      </c>
      <c r="I21" t="str">
        <f>HYPERLINK("http://pbs.twimg.com/media/Fh92-mfWIAg_q0r.jpg", "http://pbs.twimg.com/media/Fh92-mfWIAg_q0r.jpg")</f>
        <v>http://pbs.twimg.com/media/Fh92-mfWIAg_q0r.jpg</v>
      </c>
      <c r="J21" t="str">
        <f>HYPERLINK("http://pbs.twimg.com/media/Fh92-0eWAAQ6UsY.jpg", "http://pbs.twimg.com/media/Fh92-0eWAAQ6UsY.jpg")</f>
        <v>http://pbs.twimg.com/media/Fh92-0eWAAQ6UsY.jpg</v>
      </c>
      <c r="K21" t="str">
        <f>HYPERLINK("http://pbs.twimg.com/media/Fh92_EiXEAAvTmY.jpg", "http://pbs.twimg.com/media/Fh92_EiXEAAvTmY.jpg")</f>
        <v>http://pbs.twimg.com/media/Fh92_EiXEAAvTmY.jpg</v>
      </c>
      <c r="L21">
        <v>0</v>
      </c>
      <c r="M21">
        <v>0</v>
      </c>
      <c r="N21">
        <v>1</v>
      </c>
      <c r="O21">
        <v>0</v>
      </c>
    </row>
    <row r="22" spans="1:15" x14ac:dyDescent="0.2">
      <c r="A22" s="1" t="str">
        <f>HYPERLINK("http://www.twitter.com/banuakdenizli/status/1593935356273262597", "1593935356273262597")</f>
        <v>1593935356273262597</v>
      </c>
      <c r="B22" t="s">
        <v>15</v>
      </c>
      <c r="C22" s="2">
        <v>44884.495104166657</v>
      </c>
      <c r="D22">
        <v>9</v>
      </c>
      <c r="E22">
        <v>3</v>
      </c>
      <c r="G22" t="s">
        <v>43</v>
      </c>
      <c r="H22" t="str">
        <f>HYPERLINK("http://pbs.twimg.com/media/Fh7Lwl4WYAEpEAR.jpg", "http://pbs.twimg.com/media/Fh7Lwl4WYAEpEAR.jpg")</f>
        <v>http://pbs.twimg.com/media/Fh7Lwl4WYAEpEAR.jpg</v>
      </c>
      <c r="L22">
        <v>0</v>
      </c>
      <c r="M22">
        <v>0</v>
      </c>
      <c r="N22">
        <v>1</v>
      </c>
      <c r="O22">
        <v>0</v>
      </c>
    </row>
    <row r="23" spans="1:15" x14ac:dyDescent="0.2">
      <c r="A23" s="1" t="str">
        <f>HYPERLINK("http://www.twitter.com/banuakdenizli/status/1593552503559229440", "1593552503559229440")</f>
        <v>1593552503559229440</v>
      </c>
      <c r="B23" t="s">
        <v>15</v>
      </c>
      <c r="C23" s="2">
        <v>44883.438634259262</v>
      </c>
      <c r="D23">
        <v>0</v>
      </c>
      <c r="E23">
        <v>168</v>
      </c>
      <c r="F23" t="s">
        <v>17</v>
      </c>
      <c r="G23" t="s">
        <v>44</v>
      </c>
      <c r="H23" t="str">
        <f>HYPERLINK("http://pbs.twimg.com/media/Fh0rls3WQAAhMym.jpg", "http://pbs.twimg.com/media/Fh0rls3WQAAhMym.jpg")</f>
        <v>http://pbs.twimg.com/media/Fh0rls3WQAAhMym.jpg</v>
      </c>
      <c r="L23">
        <v>0</v>
      </c>
      <c r="M23">
        <v>0</v>
      </c>
      <c r="N23">
        <v>1</v>
      </c>
      <c r="O23">
        <v>0</v>
      </c>
    </row>
    <row r="24" spans="1:15" x14ac:dyDescent="0.2">
      <c r="A24" s="1" t="str">
        <f>HYPERLINK("http://www.twitter.com/banuakdenizli/status/1593536583344463872", "1593536583344463872")</f>
        <v>1593536583344463872</v>
      </c>
      <c r="B24" t="s">
        <v>15</v>
      </c>
      <c r="C24" s="2">
        <v>44883.394699074073</v>
      </c>
      <c r="D24">
        <v>279</v>
      </c>
      <c r="E24">
        <v>16</v>
      </c>
      <c r="G24" t="s">
        <v>45</v>
      </c>
      <c r="H24" t="str">
        <f>HYPERLINK("http://pbs.twimg.com/media/Fh1hE-YWYAAdzp7.jpg", "http://pbs.twimg.com/media/Fh1hE-YWYAAdzp7.jpg")</f>
        <v>http://pbs.twimg.com/media/Fh1hE-YWYAAdzp7.jpg</v>
      </c>
      <c r="L24">
        <v>0</v>
      </c>
      <c r="M24">
        <v>0</v>
      </c>
      <c r="N24">
        <v>1</v>
      </c>
      <c r="O24">
        <v>0</v>
      </c>
    </row>
    <row r="25" spans="1:15" x14ac:dyDescent="0.2">
      <c r="A25" s="1" t="str">
        <f>HYPERLINK("http://www.twitter.com/banuakdenizli/status/1593314139551956992", "1593314139551956992")</f>
        <v>1593314139551956992</v>
      </c>
      <c r="B25" t="s">
        <v>15</v>
      </c>
      <c r="C25" s="2">
        <v>44882.780868055554</v>
      </c>
      <c r="D25">
        <v>9</v>
      </c>
      <c r="E25">
        <v>2</v>
      </c>
      <c r="G25" t="s">
        <v>46</v>
      </c>
      <c r="H25" t="str">
        <f>HYPERLINK("https://video.twimg.com/ext_tw_video/1593313861767204866/pu/vid/720x1280/g-YidTxmjJ0HZR1w.mp4?tag=12", "https://video.twimg.com/ext_tw_video/1593313861767204866/pu/vid/720x1280/g-YidTxmjJ0HZR1w.mp4?tag=12")</f>
        <v>https://video.twimg.com/ext_tw_video/1593313861767204866/pu/vid/720x1280/g-YidTxmjJ0HZR1w.mp4?tag=12</v>
      </c>
      <c r="L25">
        <v>0</v>
      </c>
      <c r="M25">
        <v>0</v>
      </c>
      <c r="N25">
        <v>1</v>
      </c>
      <c r="O25">
        <v>0</v>
      </c>
    </row>
    <row r="26" spans="1:15" x14ac:dyDescent="0.2">
      <c r="A26" s="1" t="str">
        <f>HYPERLINK("http://www.twitter.com/banuakdenizli/status/1592506034631086080", "1592506034631086080")</f>
        <v>1592506034631086080</v>
      </c>
      <c r="B26" t="s">
        <v>15</v>
      </c>
      <c r="C26" s="2">
        <v>44880.550925925927</v>
      </c>
      <c r="D26">
        <v>4</v>
      </c>
      <c r="E26">
        <v>1</v>
      </c>
      <c r="G26" t="s">
        <v>47</v>
      </c>
      <c r="H26" t="str">
        <f>HYPERLINK("http://pbs.twimg.com/media/Fhm3ylMXkAAveFX.jpg", "http://pbs.twimg.com/media/Fhm3ylMXkAAveFX.jpg")</f>
        <v>http://pbs.twimg.com/media/Fhm3ylMXkAAveFX.jpg</v>
      </c>
      <c r="I26" t="str">
        <f>HYPERLINK("http://pbs.twimg.com/media/Fhm3ywdWQAEnHv-.jpg", "http://pbs.twimg.com/media/Fhm3ywdWQAEnHv-.jpg")</f>
        <v>http://pbs.twimg.com/media/Fhm3ywdWQAEnHv-.jpg</v>
      </c>
      <c r="J26" t="str">
        <f>HYPERLINK("http://pbs.twimg.com/media/Fhm3y8xX0AACUkk.jpg", "http://pbs.twimg.com/media/Fhm3y8xX0AACUkk.jpg")</f>
        <v>http://pbs.twimg.com/media/Fhm3y8xX0AACUkk.jpg</v>
      </c>
      <c r="K26" t="str">
        <f>HYPERLINK("http://pbs.twimg.com/media/Fhm3zIRWAAIfCoA.jpg", "http://pbs.twimg.com/media/Fhm3zIRWAAIfCoA.jpg")</f>
        <v>http://pbs.twimg.com/media/Fhm3zIRWAAIfCoA.jpg</v>
      </c>
      <c r="L26">
        <v>0</v>
      </c>
      <c r="M26">
        <v>0</v>
      </c>
      <c r="N26">
        <v>1</v>
      </c>
      <c r="O26">
        <v>0</v>
      </c>
    </row>
    <row r="27" spans="1:15" x14ac:dyDescent="0.2">
      <c r="A27" s="1" t="str">
        <f>HYPERLINK("http://www.twitter.com/banuakdenizli/status/1592505321922101249", "1592505321922101249")</f>
        <v>1592505321922101249</v>
      </c>
      <c r="B27" t="s">
        <v>15</v>
      </c>
      <c r="C27" s="2">
        <v>44880.548958333333</v>
      </c>
      <c r="D27">
        <v>1</v>
      </c>
      <c r="E27">
        <v>0</v>
      </c>
      <c r="G27" t="s">
        <v>48</v>
      </c>
      <c r="H27" t="str">
        <f>HYPERLINK("http://pbs.twimg.com/media/Fhm3I_JXgAM9bJK.jpg", "http://pbs.twimg.com/media/Fhm3I_JXgAM9bJK.jpg")</f>
        <v>http://pbs.twimg.com/media/Fhm3I_JXgAM9bJK.jpg</v>
      </c>
      <c r="I27" t="str">
        <f>HYPERLINK("http://pbs.twimg.com/media/Fhm3JMkXgAM4LYz.jpg", "http://pbs.twimg.com/media/Fhm3JMkXgAM4LYz.jpg")</f>
        <v>http://pbs.twimg.com/media/Fhm3JMkXgAM4LYz.jpg</v>
      </c>
      <c r="J27" t="str">
        <f>HYPERLINK("http://pbs.twimg.com/media/Fhm3Ja2XwAA8ECb.jpg", "http://pbs.twimg.com/media/Fhm3Ja2XwAA8ECb.jpg")</f>
        <v>http://pbs.twimg.com/media/Fhm3Ja2XwAA8ECb.jpg</v>
      </c>
      <c r="K27" t="str">
        <f>HYPERLINK("http://pbs.twimg.com/media/Fhm3JoeXwAE7n4j.jpg", "http://pbs.twimg.com/media/Fhm3JoeXwAE7n4j.jpg")</f>
        <v>http://pbs.twimg.com/media/Fhm3JoeXwAE7n4j.jpg</v>
      </c>
      <c r="L27">
        <v>0</v>
      </c>
      <c r="M27">
        <v>0</v>
      </c>
      <c r="N27">
        <v>1</v>
      </c>
      <c r="O27">
        <v>0</v>
      </c>
    </row>
    <row r="28" spans="1:15" x14ac:dyDescent="0.2">
      <c r="A28" s="1" t="str">
        <f>HYPERLINK("http://www.twitter.com/banuakdenizli/status/1592076449305042944", "1592076449305042944")</f>
        <v>1592076449305042944</v>
      </c>
      <c r="B28" t="s">
        <v>15</v>
      </c>
      <c r="C28" s="2">
        <v>44879.365497685183</v>
      </c>
      <c r="D28">
        <v>0</v>
      </c>
      <c r="E28">
        <v>5</v>
      </c>
      <c r="F28" t="s">
        <v>49</v>
      </c>
      <c r="G28" t="s">
        <v>50</v>
      </c>
      <c r="H28" t="str">
        <f>HYPERLINK("http://pbs.twimg.com/media/FhcMNYOWIAAZ56E.jpg", "http://pbs.twimg.com/media/FhcMNYOWIAAZ56E.jpg")</f>
        <v>http://pbs.twimg.com/media/FhcMNYOWIAAZ56E.jpg</v>
      </c>
      <c r="L28">
        <v>0</v>
      </c>
      <c r="M28">
        <v>0</v>
      </c>
      <c r="N28">
        <v>1</v>
      </c>
      <c r="O28">
        <v>0</v>
      </c>
    </row>
    <row r="29" spans="1:15" x14ac:dyDescent="0.2">
      <c r="A29" s="1" t="str">
        <f>HYPERLINK("http://www.twitter.com/banuakdenizli/status/1591766092501827584", "1591766092501827584")</f>
        <v>1591766092501827584</v>
      </c>
      <c r="B29" t="s">
        <v>15</v>
      </c>
      <c r="C29" s="2">
        <v>44878.509074074071</v>
      </c>
      <c r="D29">
        <v>3</v>
      </c>
      <c r="E29">
        <v>0</v>
      </c>
      <c r="G29" t="s">
        <v>51</v>
      </c>
      <c r="H29" t="str">
        <f>HYPERLINK("https://video.twimg.com/ext_tw_video/1591765940789825536/pu/vid/720x1280/feaQE7Vg0JGPOsaJ.mp4?tag=12", "https://video.twimg.com/ext_tw_video/1591765940789825536/pu/vid/720x1280/feaQE7Vg0JGPOsaJ.mp4?tag=12")</f>
        <v>https://video.twimg.com/ext_tw_video/1591765940789825536/pu/vid/720x1280/feaQE7Vg0JGPOsaJ.mp4?tag=12</v>
      </c>
      <c r="L29">
        <v>0</v>
      </c>
      <c r="M29">
        <v>0</v>
      </c>
      <c r="N29">
        <v>1</v>
      </c>
      <c r="O29">
        <v>0</v>
      </c>
    </row>
    <row r="30" spans="1:15" x14ac:dyDescent="0.2">
      <c r="A30" s="1" t="str">
        <f>HYPERLINK("http://www.twitter.com/banuakdenizli/status/1591521546111225865", "1591521546111225865")</f>
        <v>1591521546111225865</v>
      </c>
      <c r="B30" t="s">
        <v>15</v>
      </c>
      <c r="C30" s="2">
        <v>44877.83425925926</v>
      </c>
      <c r="D30">
        <v>2</v>
      </c>
      <c r="E30">
        <v>0</v>
      </c>
      <c r="G30" t="s">
        <v>52</v>
      </c>
      <c r="H30" t="str">
        <f>HYPERLINK("http://pbs.twimg.com/media/FhY4aQnXwAEoGxR.jpg", "http://pbs.twimg.com/media/FhY4aQnXwAEoGxR.jpg")</f>
        <v>http://pbs.twimg.com/media/FhY4aQnXwAEoGxR.jpg</v>
      </c>
      <c r="L30">
        <v>0</v>
      </c>
      <c r="M30">
        <v>0</v>
      </c>
      <c r="N30">
        <v>1</v>
      </c>
      <c r="O30">
        <v>0</v>
      </c>
    </row>
    <row r="31" spans="1:15" x14ac:dyDescent="0.2">
      <c r="A31" s="1" t="str">
        <f>HYPERLINK("http://www.twitter.com/banuakdenizli/status/1590775074763571200", "1590775074763571200")</f>
        <v>1590775074763571200</v>
      </c>
      <c r="B31" t="s">
        <v>15</v>
      </c>
      <c r="C31" s="2">
        <v>44875.774386574078</v>
      </c>
      <c r="D31">
        <v>0</v>
      </c>
      <c r="E31">
        <v>3</v>
      </c>
      <c r="F31" t="s">
        <v>53</v>
      </c>
      <c r="G31" t="s">
        <v>54</v>
      </c>
      <c r="H31" t="str">
        <f>HYPERLINK("http://pbs.twimg.com/media/FhMVGeWXwAAEjTW.jpg", "http://pbs.twimg.com/media/FhMVGeWXwAAEjTW.jpg")</f>
        <v>http://pbs.twimg.com/media/FhMVGeWXwAAEjTW.jpg</v>
      </c>
      <c r="L31">
        <v>0</v>
      </c>
      <c r="M31">
        <v>0</v>
      </c>
      <c r="N31">
        <v>1</v>
      </c>
      <c r="O31">
        <v>0</v>
      </c>
    </row>
    <row r="32" spans="1:15" x14ac:dyDescent="0.2">
      <c r="A32" s="1" t="str">
        <f>HYPERLINK("http://www.twitter.com/banuakdenizli/status/1587829437168582656", "1587829437168582656")</f>
        <v>1587829437168582656</v>
      </c>
      <c r="B32" t="s">
        <v>15</v>
      </c>
      <c r="C32" s="2">
        <v>44867.645972222221</v>
      </c>
      <c r="D32">
        <v>0</v>
      </c>
      <c r="E32">
        <v>2</v>
      </c>
      <c r="F32" t="s">
        <v>55</v>
      </c>
      <c r="G32" t="s">
        <v>56</v>
      </c>
      <c r="L32">
        <v>0</v>
      </c>
      <c r="M32">
        <v>0</v>
      </c>
      <c r="N32">
        <v>1</v>
      </c>
      <c r="O32">
        <v>0</v>
      </c>
    </row>
    <row r="33" spans="1:15" x14ac:dyDescent="0.2">
      <c r="A33" s="1" t="str">
        <f>HYPERLINK("http://www.twitter.com/banuakdenizli/status/1587068766894149634", "1587068766894149634")</f>
        <v>1587068766894149634</v>
      </c>
      <c r="B33" t="s">
        <v>15</v>
      </c>
      <c r="C33" s="2">
        <v>44865.5469212963</v>
      </c>
      <c r="D33">
        <v>2</v>
      </c>
      <c r="E33">
        <v>1</v>
      </c>
      <c r="G33" t="s">
        <v>57</v>
      </c>
      <c r="H33" t="str">
        <f>HYPERLINK("http://pbs.twimg.com/media/FgZmoKFWAAA3XvV.jpg", "http://pbs.twimg.com/media/FgZmoKFWAAA3XvV.jpg")</f>
        <v>http://pbs.twimg.com/media/FgZmoKFWAAA3XvV.jpg</v>
      </c>
      <c r="I33" t="str">
        <f>HYPERLINK("http://pbs.twimg.com/media/FgZmoe5XEAEkRUR.jpg", "http://pbs.twimg.com/media/FgZmoe5XEAEkRUR.jpg")</f>
        <v>http://pbs.twimg.com/media/FgZmoe5XEAEkRUR.jpg</v>
      </c>
      <c r="L33">
        <v>0</v>
      </c>
      <c r="M33">
        <v>0</v>
      </c>
      <c r="N33">
        <v>1</v>
      </c>
      <c r="O33">
        <v>0</v>
      </c>
    </row>
    <row r="34" spans="1:15" x14ac:dyDescent="0.2">
      <c r="A34" s="1" t="str">
        <f>HYPERLINK("http://www.twitter.com/banuakdenizli/status/1585996742704652289", "1585996742704652289")</f>
        <v>1585996742704652289</v>
      </c>
      <c r="B34" t="s">
        <v>15</v>
      </c>
      <c r="C34" s="2">
        <v>44862.588703703703</v>
      </c>
      <c r="D34">
        <v>1</v>
      </c>
      <c r="E34">
        <v>0</v>
      </c>
      <c r="G34" t="s">
        <v>58</v>
      </c>
      <c r="H34" t="str">
        <f>HYPERLINK("http://pbs.twimg.com/media/FgKXnXMWAAYwIVB.jpg", "http://pbs.twimg.com/media/FgKXnXMWAAYwIVB.jpg")</f>
        <v>http://pbs.twimg.com/media/FgKXnXMWAAYwIVB.jpg</v>
      </c>
      <c r="I34" t="str">
        <f>HYPERLINK("http://pbs.twimg.com/media/FgKXntDXgAAwL6g.jpg", "http://pbs.twimg.com/media/FgKXntDXgAAwL6g.jpg")</f>
        <v>http://pbs.twimg.com/media/FgKXntDXgAAwL6g.jpg</v>
      </c>
      <c r="J34" t="str">
        <f>HYPERLINK("http://pbs.twimg.com/media/FgKXoDoX0AEKFDJ.jpg", "http://pbs.twimg.com/media/FgKXoDoX0AEKFDJ.jpg")</f>
        <v>http://pbs.twimg.com/media/FgKXoDoX0AEKFDJ.jpg</v>
      </c>
      <c r="K34" t="str">
        <f>HYPERLINK("http://pbs.twimg.com/media/FgKXobKWAAA_X1k.jpg", "http://pbs.twimg.com/media/FgKXobKWAAA_X1k.jpg")</f>
        <v>http://pbs.twimg.com/media/FgKXobKWAAA_X1k.jpg</v>
      </c>
      <c r="L34">
        <v>0</v>
      </c>
      <c r="M34">
        <v>0</v>
      </c>
      <c r="N34">
        <v>1</v>
      </c>
      <c r="O34">
        <v>0</v>
      </c>
    </row>
    <row r="35" spans="1:15" x14ac:dyDescent="0.2">
      <c r="A35" s="1" t="str">
        <f>HYPERLINK("http://www.twitter.com/banuakdenizli/status/1585754173764767746", "1585754173764767746")</f>
        <v>1585754173764767746</v>
      </c>
      <c r="B35" t="s">
        <v>15</v>
      </c>
      <c r="C35" s="2">
        <v>44861.919340277767</v>
      </c>
      <c r="D35">
        <v>7</v>
      </c>
      <c r="E35">
        <v>1</v>
      </c>
      <c r="G35" t="s">
        <v>59</v>
      </c>
      <c r="H35" t="str">
        <f>HYPERLINK("http://pbs.twimg.com/media/FgG7Ag2XoAUHa4N.jpg", "http://pbs.twimg.com/media/FgG7Ag2XoAUHa4N.jpg")</f>
        <v>http://pbs.twimg.com/media/FgG7Ag2XoAUHa4N.jpg</v>
      </c>
      <c r="I35" t="str">
        <f>HYPERLINK("http://pbs.twimg.com/media/FgG7AtpXwAcAc9M.jpg", "http://pbs.twimg.com/media/FgG7AtpXwAcAc9M.jpg")</f>
        <v>http://pbs.twimg.com/media/FgG7AtpXwAcAc9M.jpg</v>
      </c>
      <c r="J35" t="str">
        <f>HYPERLINK("http://pbs.twimg.com/media/FgG7A67WIAMhxZR.jpg", "http://pbs.twimg.com/media/FgG7A67WIAMhxZR.jpg")</f>
        <v>http://pbs.twimg.com/media/FgG7A67WIAMhxZR.jpg</v>
      </c>
      <c r="K35" t="str">
        <f>HYPERLINK("http://pbs.twimg.com/media/FgG7BHLXoAAIgpI.jpg", "http://pbs.twimg.com/media/FgG7BHLXoAAIgpI.jpg")</f>
        <v>http://pbs.twimg.com/media/FgG7BHLXoAAIgpI.jpg</v>
      </c>
      <c r="L35">
        <v>0</v>
      </c>
      <c r="M35">
        <v>0</v>
      </c>
      <c r="N35">
        <v>1</v>
      </c>
      <c r="O35">
        <v>0</v>
      </c>
    </row>
    <row r="36" spans="1:15" x14ac:dyDescent="0.2">
      <c r="A36" s="1" t="str">
        <f>HYPERLINK("http://www.twitter.com/banuakdenizli/status/1584899962529259521", "1584899962529259521")</f>
        <v>1584899962529259521</v>
      </c>
      <c r="B36" t="s">
        <v>15</v>
      </c>
      <c r="C36" s="2">
        <v>44859.562164351853</v>
      </c>
      <c r="D36">
        <v>0</v>
      </c>
      <c r="E36">
        <v>56</v>
      </c>
      <c r="F36" t="s">
        <v>16</v>
      </c>
      <c r="G36" t="s">
        <v>60</v>
      </c>
      <c r="H36" t="str">
        <f>HYPERLINK("http://pbs.twimg.com/media/Ff5ux8NXEAMyl4U.jpg", "http://pbs.twimg.com/media/Ff5ux8NXEAMyl4U.jpg")</f>
        <v>http://pbs.twimg.com/media/Ff5ux8NXEAMyl4U.jpg</v>
      </c>
      <c r="I36" t="str">
        <f>HYPERLINK("http://pbs.twimg.com/media/Ff5ux8RWYAU4gn8.jpg", "http://pbs.twimg.com/media/Ff5ux8RWYAU4gn8.jpg")</f>
        <v>http://pbs.twimg.com/media/Ff5ux8RWYAU4gn8.jpg</v>
      </c>
      <c r="J36" t="str">
        <f>HYPERLINK("http://pbs.twimg.com/media/Ff5ux8RXgAArKWn.jpg", "http://pbs.twimg.com/media/Ff5ux8RXgAArKWn.jpg")</f>
        <v>http://pbs.twimg.com/media/Ff5ux8RXgAArKWn.jpg</v>
      </c>
      <c r="K36" t="str">
        <f>HYPERLINK("http://pbs.twimg.com/media/Ff5ux8NXkAAo2zC.jpg", "http://pbs.twimg.com/media/Ff5ux8NXkAAo2zC.jpg")</f>
        <v>http://pbs.twimg.com/media/Ff5ux8NXkAAo2zC.jpg</v>
      </c>
      <c r="L36">
        <v>0</v>
      </c>
      <c r="M36">
        <v>0</v>
      </c>
      <c r="N36">
        <v>1</v>
      </c>
      <c r="O36">
        <v>0</v>
      </c>
    </row>
    <row r="37" spans="1:15" x14ac:dyDescent="0.2">
      <c r="A37" s="1" t="str">
        <f>HYPERLINK("http://www.twitter.com/banuakdenizli/status/1583876152011423744", "1583876152011423744")</f>
        <v>1583876152011423744</v>
      </c>
      <c r="B37" t="s">
        <v>15</v>
      </c>
      <c r="C37" s="2">
        <v>44856.736990740741</v>
      </c>
      <c r="D37">
        <v>1</v>
      </c>
      <c r="E37">
        <v>0</v>
      </c>
      <c r="G37" t="s">
        <v>61</v>
      </c>
      <c r="H37" t="str">
        <f>HYPERLINK("http://pbs.twimg.com/media/FfsO9ZuWIAMKWxr.jpg", "http://pbs.twimg.com/media/FfsO9ZuWIAMKWxr.jpg")</f>
        <v>http://pbs.twimg.com/media/FfsO9ZuWIAMKWxr.jpg</v>
      </c>
      <c r="L37">
        <v>0</v>
      </c>
      <c r="M37">
        <v>0</v>
      </c>
      <c r="N37">
        <v>1</v>
      </c>
      <c r="O37">
        <v>0</v>
      </c>
    </row>
    <row r="38" spans="1:15" x14ac:dyDescent="0.2">
      <c r="A38" s="1" t="str">
        <f>HYPERLINK("http://www.twitter.com/banuakdenizli/status/1583215972538015744", "1583215972538015744")</f>
        <v>1583215972538015744</v>
      </c>
      <c r="B38" t="s">
        <v>15</v>
      </c>
      <c r="C38" s="2">
        <v>44854.915243055562</v>
      </c>
      <c r="D38">
        <v>0</v>
      </c>
      <c r="E38">
        <v>3</v>
      </c>
      <c r="F38" t="s">
        <v>62</v>
      </c>
      <c r="G38" t="s">
        <v>63</v>
      </c>
      <c r="H38" t="str">
        <f>HYPERLINK("http://pbs.twimg.com/media/FfiLBogXEAMC5dJ.jpg", "http://pbs.twimg.com/media/FfiLBogXEAMC5dJ.jpg")</f>
        <v>http://pbs.twimg.com/media/FfiLBogXEAMC5dJ.jpg</v>
      </c>
      <c r="L38">
        <v>0</v>
      </c>
      <c r="M38">
        <v>0</v>
      </c>
      <c r="N38">
        <v>1</v>
      </c>
      <c r="O38">
        <v>0</v>
      </c>
    </row>
    <row r="39" spans="1:15" x14ac:dyDescent="0.2">
      <c r="A39" s="1" t="str">
        <f>HYPERLINK("http://www.twitter.com/banuakdenizli/status/1582109126452477952", "1582109126452477952")</f>
        <v>1582109126452477952</v>
      </c>
      <c r="B39" t="s">
        <v>15</v>
      </c>
      <c r="C39" s="2">
        <v>44851.860925925917</v>
      </c>
      <c r="D39">
        <v>0</v>
      </c>
      <c r="E39">
        <v>2</v>
      </c>
      <c r="F39" t="s">
        <v>64</v>
      </c>
      <c r="G39" t="s">
        <v>65</v>
      </c>
      <c r="H39" t="str">
        <f>HYPERLINK("http://pbs.twimg.com/media/FfSNQ2BXoAAB2SK.jpg", "http://pbs.twimg.com/media/FfSNQ2BXoAAB2SK.jpg")</f>
        <v>http://pbs.twimg.com/media/FfSNQ2BXoAAB2SK.jpg</v>
      </c>
      <c r="L39">
        <v>0</v>
      </c>
      <c r="M39">
        <v>0</v>
      </c>
      <c r="N39">
        <v>1</v>
      </c>
      <c r="O39">
        <v>0</v>
      </c>
    </row>
    <row r="40" spans="1:15" x14ac:dyDescent="0.2">
      <c r="A40" s="1" t="str">
        <f>HYPERLINK("http://www.twitter.com/banuakdenizli/status/1582108999616704512", "1582108999616704512")</f>
        <v>1582108999616704512</v>
      </c>
      <c r="B40" t="s">
        <v>15</v>
      </c>
      <c r="C40" s="2">
        <v>44851.860578703701</v>
      </c>
      <c r="D40">
        <v>0</v>
      </c>
      <c r="E40">
        <v>2</v>
      </c>
      <c r="F40" t="s">
        <v>64</v>
      </c>
      <c r="G40" t="s">
        <v>66</v>
      </c>
      <c r="H40" t="str">
        <f>HYPERLINK("http://pbs.twimg.com/media/FfQ1X-_XgAMnpe1.jpg", "http://pbs.twimg.com/media/FfQ1X-_XgAMnpe1.jpg")</f>
        <v>http://pbs.twimg.com/media/FfQ1X-_XgAMnpe1.jpg</v>
      </c>
      <c r="L40">
        <v>0</v>
      </c>
      <c r="M40">
        <v>0</v>
      </c>
      <c r="N40">
        <v>1</v>
      </c>
      <c r="O40">
        <v>0</v>
      </c>
    </row>
    <row r="41" spans="1:15" x14ac:dyDescent="0.2">
      <c r="A41" s="1" t="str">
        <f>HYPERLINK("http://www.twitter.com/banuakdenizli/status/1581050295521398786", "1581050295521398786")</f>
        <v>1581050295521398786</v>
      </c>
      <c r="B41" t="s">
        <v>15</v>
      </c>
      <c r="C41" s="2">
        <v>44848.939108796287</v>
      </c>
      <c r="D41">
        <v>0</v>
      </c>
      <c r="E41">
        <v>43</v>
      </c>
      <c r="F41" t="s">
        <v>17</v>
      </c>
      <c r="G41" t="s">
        <v>67</v>
      </c>
      <c r="H41" t="str">
        <f>HYPERLINK("http://pbs.twimg.com/media/FfC9ANDWYAAUoVa.jpg", "http://pbs.twimg.com/media/FfC9ANDWYAAUoVa.jpg")</f>
        <v>http://pbs.twimg.com/media/FfC9ANDWYAAUoVa.jpg</v>
      </c>
      <c r="L41">
        <v>0</v>
      </c>
      <c r="M41">
        <v>0</v>
      </c>
      <c r="N41">
        <v>1</v>
      </c>
      <c r="O41">
        <v>0</v>
      </c>
    </row>
    <row r="42" spans="1:15" x14ac:dyDescent="0.2">
      <c r="A42" s="1" t="str">
        <f>HYPERLINK("http://www.twitter.com/banuakdenizli/status/1580614526222757888", "1580614526222757888")</f>
        <v>1580614526222757888</v>
      </c>
      <c r="B42" t="s">
        <v>15</v>
      </c>
      <c r="C42" s="2">
        <v>44847.736620370371</v>
      </c>
      <c r="D42">
        <v>0</v>
      </c>
      <c r="E42">
        <v>3</v>
      </c>
      <c r="F42" t="s">
        <v>68</v>
      </c>
      <c r="G42" t="s">
        <v>69</v>
      </c>
      <c r="H42" t="str">
        <f>HYPERLINK("https://video.twimg.com/ext_tw_video/1580570019041349637/pu/vid/1280x720/oguoJ9dpuHaZemXF.mp4?tag=12", "https://video.twimg.com/ext_tw_video/1580570019041349637/pu/vid/1280x720/oguoJ9dpuHaZemXF.mp4?tag=12")</f>
        <v>https://video.twimg.com/ext_tw_video/1580570019041349637/pu/vid/1280x720/oguoJ9dpuHaZemXF.mp4?tag=12</v>
      </c>
      <c r="L42">
        <v>0</v>
      </c>
      <c r="M42">
        <v>0</v>
      </c>
      <c r="N42">
        <v>1</v>
      </c>
      <c r="O42">
        <v>0</v>
      </c>
    </row>
    <row r="43" spans="1:15" x14ac:dyDescent="0.2">
      <c r="A43" s="1" t="str">
        <f>HYPERLINK("http://www.twitter.com/banuakdenizli/status/1580614475434323969", "1580614475434323969")</f>
        <v>1580614475434323969</v>
      </c>
      <c r="B43" t="s">
        <v>15</v>
      </c>
      <c r="C43" s="2">
        <v>44847.73646990741</v>
      </c>
      <c r="D43">
        <v>0</v>
      </c>
      <c r="E43">
        <v>1</v>
      </c>
      <c r="F43" t="s">
        <v>68</v>
      </c>
      <c r="G43" t="s">
        <v>70</v>
      </c>
      <c r="H43" t="str">
        <f>HYPERLINK("http://pbs.twimg.com/media/FeY6nxlXgAEuu0m.jpg", "http://pbs.twimg.com/media/FeY6nxlXgAEuu0m.jpg")</f>
        <v>http://pbs.twimg.com/media/FeY6nxlXgAEuu0m.jpg</v>
      </c>
      <c r="L43">
        <v>0</v>
      </c>
      <c r="M43">
        <v>0</v>
      </c>
      <c r="N43">
        <v>1</v>
      </c>
      <c r="O43">
        <v>0</v>
      </c>
    </row>
    <row r="44" spans="1:15" x14ac:dyDescent="0.2">
      <c r="A44" s="1" t="str">
        <f>HYPERLINK("http://www.twitter.com/banuakdenizli/status/1580614409789243393", "1580614409789243393")</f>
        <v>1580614409789243393</v>
      </c>
      <c r="B44" t="s">
        <v>15</v>
      </c>
      <c r="C44" s="2">
        <v>44847.736296296287</v>
      </c>
      <c r="D44">
        <v>0</v>
      </c>
      <c r="E44">
        <v>1</v>
      </c>
      <c r="F44" t="s">
        <v>68</v>
      </c>
      <c r="G44" t="s">
        <v>71</v>
      </c>
      <c r="H44" t="str">
        <f>HYPERLINK("http://pbs.twimg.com/media/Fen-AOzX0AEfcc6.jpg", "http://pbs.twimg.com/media/Fen-AOzX0AEfcc6.jpg")</f>
        <v>http://pbs.twimg.com/media/Fen-AOzX0AEfcc6.jpg</v>
      </c>
      <c r="L44">
        <v>0</v>
      </c>
      <c r="M44">
        <v>0</v>
      </c>
      <c r="N44">
        <v>1</v>
      </c>
      <c r="O44">
        <v>0</v>
      </c>
    </row>
    <row r="45" spans="1:15" x14ac:dyDescent="0.2">
      <c r="A45" s="1" t="str">
        <f>HYPERLINK("http://www.twitter.com/banuakdenizli/status/1580614360380354560", "1580614360380354560")</f>
        <v>1580614360380354560</v>
      </c>
      <c r="B45" t="s">
        <v>15</v>
      </c>
      <c r="C45" s="2">
        <v>44847.736157407409</v>
      </c>
      <c r="D45">
        <v>0</v>
      </c>
      <c r="E45">
        <v>1</v>
      </c>
      <c r="F45" t="s">
        <v>68</v>
      </c>
      <c r="G45" t="s">
        <v>72</v>
      </c>
      <c r="H45" t="str">
        <f>HYPERLINK("http://pbs.twimg.com/media/Fen-9Z5XgAAU_tG.jpg", "http://pbs.twimg.com/media/Fen-9Z5XgAAU_tG.jpg")</f>
        <v>http://pbs.twimg.com/media/Fen-9Z5XgAAU_tG.jpg</v>
      </c>
      <c r="L45">
        <v>0</v>
      </c>
      <c r="M45">
        <v>0</v>
      </c>
      <c r="N45">
        <v>1</v>
      </c>
      <c r="O45">
        <v>0</v>
      </c>
    </row>
    <row r="46" spans="1:15" x14ac:dyDescent="0.2">
      <c r="A46" s="1" t="str">
        <f>HYPERLINK("http://www.twitter.com/banuakdenizli/status/1580614334065307648", "1580614334065307648")</f>
        <v>1580614334065307648</v>
      </c>
      <c r="B46" t="s">
        <v>15</v>
      </c>
      <c r="C46" s="2">
        <v>44847.736087962963</v>
      </c>
      <c r="D46">
        <v>0</v>
      </c>
      <c r="E46">
        <v>1</v>
      </c>
      <c r="F46" t="s">
        <v>68</v>
      </c>
      <c r="G46" t="s">
        <v>73</v>
      </c>
      <c r="H46" t="str">
        <f>HYPERLINK("http://pbs.twimg.com/media/FeyjPm7WQAApd9w.jpg", "http://pbs.twimg.com/media/FeyjPm7WQAApd9w.jpg")</f>
        <v>http://pbs.twimg.com/media/FeyjPm7WQAApd9w.jpg</v>
      </c>
      <c r="L46">
        <v>0</v>
      </c>
      <c r="M46">
        <v>0</v>
      </c>
      <c r="N46">
        <v>1</v>
      </c>
      <c r="O46">
        <v>0</v>
      </c>
    </row>
    <row r="47" spans="1:15" x14ac:dyDescent="0.2">
      <c r="A47" s="1" t="str">
        <f>HYPERLINK("http://www.twitter.com/banuakdenizli/status/1580492403643146240", "1580492403643146240")</f>
        <v>1580492403643146240</v>
      </c>
      <c r="B47" t="s">
        <v>15</v>
      </c>
      <c r="C47" s="2">
        <v>44847.399618055562</v>
      </c>
      <c r="D47">
        <v>0</v>
      </c>
      <c r="E47">
        <v>11</v>
      </c>
      <c r="F47" t="s">
        <v>74</v>
      </c>
      <c r="G47" t="s">
        <v>75</v>
      </c>
      <c r="H47" t="str">
        <f>HYPERLINK("http://pbs.twimg.com/media/Fe4AtwIXEAILeWW.jpg", "http://pbs.twimg.com/media/Fe4AtwIXEAILeWW.jpg")</f>
        <v>http://pbs.twimg.com/media/Fe4AtwIXEAILeWW.jpg</v>
      </c>
      <c r="L47">
        <v>0</v>
      </c>
      <c r="M47">
        <v>0</v>
      </c>
      <c r="N47">
        <v>1</v>
      </c>
      <c r="O47">
        <v>0</v>
      </c>
    </row>
    <row r="48" spans="1:15" x14ac:dyDescent="0.2">
      <c r="A48" s="1" t="str">
        <f>HYPERLINK("http://www.twitter.com/banuakdenizli/status/1580169656198799360", "1580169656198799360")</f>
        <v>1580169656198799360</v>
      </c>
      <c r="B48" t="s">
        <v>15</v>
      </c>
      <c r="C48" s="2">
        <v>44846.509004629632</v>
      </c>
      <c r="D48">
        <v>0</v>
      </c>
      <c r="E48">
        <v>4</v>
      </c>
      <c r="F48" t="s">
        <v>53</v>
      </c>
      <c r="G48" t="s">
        <v>76</v>
      </c>
      <c r="H48" t="str">
        <f>HYPERLINK("http://pbs.twimg.com/media/Fe3DzdMWAAEYvE7.jpg", "http://pbs.twimg.com/media/Fe3DzdMWAAEYvE7.jpg")</f>
        <v>http://pbs.twimg.com/media/Fe3DzdMWAAEYvE7.jpg</v>
      </c>
      <c r="L48">
        <v>0</v>
      </c>
      <c r="M48">
        <v>0</v>
      </c>
      <c r="N48">
        <v>1</v>
      </c>
      <c r="O48">
        <v>0</v>
      </c>
    </row>
    <row r="49" spans="1:15" x14ac:dyDescent="0.2">
      <c r="A49" s="1" t="str">
        <f>HYPERLINK("http://www.twitter.com/banuakdenizli/status/1580169599316029441", "1580169599316029441")</f>
        <v>1580169599316029441</v>
      </c>
      <c r="B49" t="s">
        <v>15</v>
      </c>
      <c r="C49" s="2">
        <v>44846.50885416667</v>
      </c>
      <c r="D49">
        <v>0</v>
      </c>
      <c r="E49">
        <v>3</v>
      </c>
      <c r="F49" t="s">
        <v>53</v>
      </c>
      <c r="G49" t="s">
        <v>77</v>
      </c>
      <c r="H49" t="str">
        <f>HYPERLINK("http://pbs.twimg.com/media/FeySc8OXEAkCwGa.jpg", "http://pbs.twimg.com/media/FeySc8OXEAkCwGa.jpg")</f>
        <v>http://pbs.twimg.com/media/FeySc8OXEAkCwGa.jpg</v>
      </c>
      <c r="L49">
        <v>0</v>
      </c>
      <c r="M49">
        <v>0</v>
      </c>
      <c r="N49">
        <v>1</v>
      </c>
      <c r="O49">
        <v>0</v>
      </c>
    </row>
    <row r="50" spans="1:15" x14ac:dyDescent="0.2">
      <c r="A50" s="1" t="str">
        <f>HYPERLINK("http://www.twitter.com/banuakdenizli/status/1578390558187331586", "1578390558187331586")</f>
        <v>1578390558187331586</v>
      </c>
      <c r="B50" t="s">
        <v>15</v>
      </c>
      <c r="C50" s="2">
        <v>44841.599629629629</v>
      </c>
      <c r="D50">
        <v>0</v>
      </c>
      <c r="E50">
        <v>25</v>
      </c>
      <c r="F50" t="s">
        <v>35</v>
      </c>
      <c r="G50" t="s">
        <v>78</v>
      </c>
      <c r="H50" t="str">
        <f>HYPERLINK("http://pbs.twimg.com/media/FecdxMhXgAABfYW.jpg", "http://pbs.twimg.com/media/FecdxMhXgAABfYW.jpg")</f>
        <v>http://pbs.twimg.com/media/FecdxMhXgAABfYW.jpg</v>
      </c>
      <c r="L50">
        <v>0</v>
      </c>
      <c r="M50">
        <v>0</v>
      </c>
      <c r="N50">
        <v>1</v>
      </c>
      <c r="O50">
        <v>0</v>
      </c>
    </row>
    <row r="51" spans="1:15" x14ac:dyDescent="0.2">
      <c r="A51" s="1" t="str">
        <f>HYPERLINK("http://www.twitter.com/banuakdenizli/status/1578026666332676100", "1578026666332676100")</f>
        <v>1578026666332676100</v>
      </c>
      <c r="B51" t="s">
        <v>15</v>
      </c>
      <c r="C51" s="2">
        <v>44840.595486111109</v>
      </c>
      <c r="D51">
        <v>3</v>
      </c>
      <c r="E51">
        <v>0</v>
      </c>
      <c r="G51" t="s">
        <v>79</v>
      </c>
      <c r="H51" t="str">
        <f>HYPERLINK("http://pbs.twimg.com/media/FeZG47KaMAQf0QY.jpg", "http://pbs.twimg.com/media/FeZG47KaMAQf0QY.jpg")</f>
        <v>http://pbs.twimg.com/media/FeZG47KaMAQf0QY.jpg</v>
      </c>
      <c r="L51">
        <v>0</v>
      </c>
      <c r="M51">
        <v>0</v>
      </c>
      <c r="N51">
        <v>1</v>
      </c>
      <c r="O5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Banu Akdenizli</cp:lastModifiedBy>
  <dcterms:created xsi:type="dcterms:W3CDTF">2023-03-27T07:22:33Z</dcterms:created>
  <dcterms:modified xsi:type="dcterms:W3CDTF">2023-04-03T11:22:53Z</dcterms:modified>
</cp:coreProperties>
</file>