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aa0988/Desktop/Qatar Embassies in World Cup Countries/"/>
    </mc:Choice>
  </mc:AlternateContent>
  <xr:revisionPtr revIDLastSave="0" documentId="8_{E0EB70C1-4CDC-6C4C-8228-83A80E79A1BE}"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0" i="1" l="1"/>
  <c r="A70" i="1"/>
  <c r="K69" i="1"/>
  <c r="J69" i="1"/>
  <c r="I69" i="1"/>
  <c r="H69" i="1"/>
  <c r="A69" i="1"/>
  <c r="J68" i="1"/>
  <c r="I68" i="1"/>
  <c r="H68" i="1"/>
  <c r="A68" i="1"/>
  <c r="J67" i="1"/>
  <c r="I67" i="1"/>
  <c r="H67" i="1"/>
  <c r="A67" i="1"/>
  <c r="I66" i="1"/>
  <c r="H66" i="1"/>
  <c r="A66" i="1"/>
  <c r="I65" i="1"/>
  <c r="H65" i="1"/>
  <c r="A65" i="1"/>
  <c r="I64" i="1"/>
  <c r="H64" i="1"/>
  <c r="A64" i="1"/>
  <c r="I63" i="1"/>
  <c r="H63" i="1"/>
  <c r="A63" i="1"/>
  <c r="H62" i="1"/>
  <c r="A62" i="1"/>
  <c r="I61" i="1"/>
  <c r="H61" i="1"/>
  <c r="A61" i="1"/>
  <c r="J60" i="1"/>
  <c r="I60" i="1"/>
  <c r="H60" i="1"/>
  <c r="A60" i="1"/>
  <c r="H59" i="1"/>
  <c r="A59" i="1"/>
  <c r="H58" i="1"/>
  <c r="A58" i="1"/>
  <c r="J57" i="1"/>
  <c r="I57" i="1"/>
  <c r="H57" i="1"/>
  <c r="A57" i="1"/>
  <c r="I56" i="1"/>
  <c r="H56" i="1"/>
  <c r="A56" i="1"/>
  <c r="I55" i="1"/>
  <c r="H55" i="1"/>
  <c r="A55" i="1"/>
  <c r="I54" i="1"/>
  <c r="H54" i="1"/>
  <c r="A54" i="1"/>
  <c r="I53" i="1"/>
  <c r="H53" i="1"/>
  <c r="A53" i="1"/>
  <c r="I52" i="1"/>
  <c r="H52" i="1"/>
  <c r="A52" i="1"/>
  <c r="I51" i="1"/>
  <c r="H51" i="1"/>
  <c r="A51" i="1"/>
  <c r="I50" i="1"/>
  <c r="H50" i="1"/>
  <c r="A50" i="1"/>
  <c r="A49" i="1"/>
  <c r="J48" i="1"/>
  <c r="I48" i="1"/>
  <c r="H48" i="1"/>
  <c r="A48" i="1"/>
  <c r="H47" i="1"/>
  <c r="A47" i="1"/>
  <c r="I46" i="1"/>
  <c r="H46" i="1"/>
  <c r="A46" i="1"/>
  <c r="I45" i="1"/>
  <c r="H45" i="1"/>
  <c r="A45" i="1"/>
  <c r="I44" i="1"/>
  <c r="H44" i="1"/>
  <c r="A44" i="1"/>
  <c r="I43" i="1"/>
  <c r="H43" i="1"/>
  <c r="A43" i="1"/>
  <c r="I42" i="1"/>
  <c r="H42" i="1"/>
  <c r="A42" i="1"/>
  <c r="J41" i="1"/>
  <c r="I41" i="1"/>
  <c r="H41" i="1"/>
  <c r="A41" i="1"/>
  <c r="A40" i="1"/>
  <c r="A39" i="1"/>
  <c r="I38" i="1"/>
  <c r="H38" i="1"/>
  <c r="A38" i="1"/>
  <c r="A37" i="1"/>
  <c r="I36" i="1"/>
  <c r="H36" i="1"/>
  <c r="A36" i="1"/>
  <c r="I35" i="1"/>
  <c r="H35" i="1"/>
  <c r="A35" i="1"/>
  <c r="I34" i="1"/>
  <c r="H34" i="1"/>
  <c r="A34" i="1"/>
  <c r="I33" i="1"/>
  <c r="H33" i="1"/>
  <c r="A33" i="1"/>
  <c r="I32" i="1"/>
  <c r="H32" i="1"/>
  <c r="A32" i="1"/>
  <c r="I31" i="1"/>
  <c r="H31" i="1"/>
  <c r="A31" i="1"/>
  <c r="I30" i="1"/>
  <c r="H30" i="1"/>
  <c r="A30" i="1"/>
  <c r="H29" i="1"/>
  <c r="A29" i="1"/>
  <c r="H28" i="1"/>
  <c r="A28" i="1"/>
  <c r="H27" i="1"/>
  <c r="A27" i="1"/>
  <c r="A26" i="1"/>
  <c r="A25" i="1"/>
  <c r="I24" i="1"/>
  <c r="H24" i="1"/>
  <c r="A24" i="1"/>
  <c r="I23" i="1"/>
  <c r="H23" i="1"/>
  <c r="A23" i="1"/>
  <c r="H22" i="1"/>
  <c r="A22" i="1"/>
  <c r="I21" i="1"/>
  <c r="H21" i="1"/>
  <c r="A21" i="1"/>
  <c r="J20" i="1"/>
  <c r="I20" i="1"/>
  <c r="H20" i="1"/>
  <c r="A20" i="1"/>
  <c r="I19" i="1"/>
  <c r="H19" i="1"/>
  <c r="A19" i="1"/>
  <c r="J18" i="1"/>
  <c r="I18" i="1"/>
  <c r="H18" i="1"/>
  <c r="A18" i="1"/>
  <c r="I17" i="1"/>
  <c r="H17" i="1"/>
  <c r="A17" i="1"/>
  <c r="I16" i="1"/>
  <c r="H16" i="1"/>
  <c r="A16" i="1"/>
  <c r="A15" i="1"/>
  <c r="H14" i="1"/>
  <c r="A14" i="1"/>
  <c r="K13" i="1"/>
  <c r="J13" i="1"/>
  <c r="I13" i="1"/>
  <c r="H13" i="1"/>
  <c r="A13" i="1"/>
  <c r="H12" i="1"/>
  <c r="A12" i="1"/>
  <c r="K11" i="1"/>
  <c r="J11" i="1"/>
  <c r="I11" i="1"/>
  <c r="H11" i="1"/>
  <c r="A11" i="1"/>
  <c r="K10" i="1"/>
  <c r="J10" i="1"/>
  <c r="I10" i="1"/>
  <c r="H10" i="1"/>
  <c r="A10" i="1"/>
  <c r="H9" i="1"/>
  <c r="A9" i="1"/>
  <c r="A8" i="1"/>
  <c r="K7" i="1"/>
  <c r="J7" i="1"/>
  <c r="I7" i="1"/>
  <c r="H7" i="1"/>
  <c r="A7" i="1"/>
  <c r="I6" i="1"/>
  <c r="H6" i="1"/>
  <c r="A6" i="1"/>
  <c r="A5" i="1"/>
  <c r="A4" i="1"/>
  <c r="A3" i="1"/>
  <c r="A2" i="1"/>
</calcChain>
</file>

<file path=xl/sharedStrings.xml><?xml version="1.0" encoding="utf-8"?>
<sst xmlns="http://schemas.openxmlformats.org/spreadsheetml/2006/main" count="186" uniqueCount="97">
  <si>
    <t>id</t>
  </si>
  <si>
    <t>screen_name</t>
  </si>
  <si>
    <t>created_at</t>
  </si>
  <si>
    <t>fav</t>
  </si>
  <si>
    <t>rt</t>
  </si>
  <si>
    <t>RTed</t>
  </si>
  <si>
    <t>text</t>
  </si>
  <si>
    <t>media1</t>
  </si>
  <si>
    <t>media2</t>
  </si>
  <si>
    <t>media3</t>
  </si>
  <si>
    <t>media4</t>
  </si>
  <si>
    <t>compound</t>
  </si>
  <si>
    <t>neg</t>
  </si>
  <si>
    <t>neu</t>
  </si>
  <si>
    <t>pos</t>
  </si>
  <si>
    <t>Qataremb_NL</t>
  </si>
  <si>
    <t>TamimBinHamad</t>
  </si>
  <si>
    <t>MBA_AlThani_</t>
  </si>
  <si>
    <t>MofaQatar_AR</t>
  </si>
  <si>
    <t>AmiriDiwan</t>
  </si>
  <si>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</si>
  <si>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</si>
  <si>
    <t>سمو الأمير المفدى يتلقى التهاني من أصحاب الجلالة والفخامة والسمو قادة ورؤساء الدول والحكومات الشقيقة والصديقة، بمناسبة نجاح تنظيم بطولة كأس العالم FIFA قطر 2022. https://t.co/NWktwFd3xK</t>
  </si>
  <si>
    <t>سمو الأمير المفدى يتلقى اتصالا هاتفيا من أخيه جلالة الملك عبدالله الثاني ابن الحسين ملك المملكة الأردنية الهاشمية الشقيقة، أعرب خلاله عن تهنئته لسمو الأمير بمناسبة نجاح بطولة كأس العالم FIFA قطر 2022. https://t.co/ogNRg9m1K7</t>
  </si>
  <si>
    <t>His Excellency Mr. Nasser bin Ibrahim Allenqawi congratulates His Excellency Mr. Mario Oyarzabal.
سعادة السفير ناصر بن ابراهيم اللنقاوي يهنىء سعادة السفير ماريو اويارزبال. https://t.co/HlIfVCUIa8</t>
  </si>
  <si>
    <t>ArgentinaEnPB</t>
  </si>
  <si>
    <t>🇦🇷Amb @mariooyarzabal was honored to receive HE Qatari 🇶🇦Amb Nasser Allenqawi from @Qataremb_NL Thanks for the Official World Cup ball🌎🏆⚽️ &amp;amp; pin which will be treasured at @ArgentinaEnPB #Qatar2022  will always be in the memories and hearts of the Argentine people https://t.co/8HJuGtrhXz</t>
  </si>
  <si>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</si>
  <si>
    <t>https://t.co/fhhQqoVszZ</t>
  </si>
  <si>
    <t>سعادة السيد/ ناصر بن ابراهيم اللنقاوي، سفير دولة قطر لدى مملكة هولندا يقيم حفل استقبال بمناسبة اليوم الوطني.
حضر الحفل عدد من كبار المسؤولين في وزارة الخارحية الهولندية، ورؤساء وأعضاء البعثات الدبلوماسية المعتمدة لدى مملكة هولندا. https://t.co/XPCEOdtUin</t>
  </si>
  <si>
    <t>HE Mr Nasser bin Ibrahim Allenqawi- Ambassador of the State of Qatar to the Netherlands hosts a reception on the occasion of the National Day, attended by senior officials and heads and members of accredited diplomatic missions. https://t.co/R3aBJaPVY6</t>
  </si>
  <si>
    <t>The Embassy of the State of Qatar in The Hague celebrates the National Day. 
سفارة دولة قطر في لاهاي تحتفل باليوم الوطني. https://t.co/tW6w43Z60r</t>
  </si>
  <si>
    <t>سمو الأمير المفدى يشارك في عرضة هل قطر، التي أقيمت في الساحة الخارجية بقصر لوسيل، احتفالا باليوم الوطني للدولة. https://t.co/AaolcUJi1t https://t.co/cvzHgxRZDO</t>
  </si>
  <si>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</si>
  <si>
    <t>سمو الأمير المفدى يتلقى التهاني من أصحاب الجلالة والفخامة والسمو قادة ورؤساء الدول الشقيقة والصديقة، بمناسبة اليوم الوطني للدولة. https://t.co/ESuxCTPSQy</t>
  </si>
  <si>
    <t>The Special Envoy of the Qatar`s Foreign Minister for Counterterrorism and Mediation of Conflict Resolution, participates on 7th Decemer 2022, in the meeting of the political directors of the Small Group of the Global Coalition to Defeat ISIS.
@MofaQatar_EN https://t.co/4YGKC0joX2</t>
  </si>
  <si>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</si>
  <si>
    <t>Ambassador of the State of Qatar participaties in the closing ceremony of a training programme for diplomats organised by Clingendael Institute.
سفير دولة قطر يشارك في الحفل الختامي لخريجي الدورة الدبلوماسية التدريبية الذي أقامه معهد كلينغندال. https://t.co/gdrTl3mv04</t>
  </si>
  <si>
    <t>Ambassador of the State of Qatar meets the Ambassador of the Republic of Lebanon in The Hague.
سفير دولة قطر يلتقي بسفير الجمهورية اللبنانية في لاهاي. https://t.co/cRbEA7UBkK</t>
  </si>
  <si>
    <t>The Ambassador of the State of Qatar attends the reception for representatives of diplomatic missions and representatives of the international community in The Hague.
سفير دولة قطر لدى مملكة هولندا، يحضر حفل الاستقبال لممثلي البعثات الدبلوماسية والمجتمع الدولي في مدينة لاهاي https://t.co/Af3oxgvA5d</t>
  </si>
  <si>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</si>
  <si>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</si>
  <si>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</si>
  <si>
    <t>sjcgovqa</t>
  </si>
  <si>
    <t>وفد من قضاة المجلس الأعلى للقضاء  يمثلون دولة قطر بصفة "مراقب" في أعمال الدورة 21 للجمعية العامة للدول الأطراف للمحكمة الجنائية الدولية ، وذلك بحضور سعادة السفير ناصر ابراهيم اللنجاوي سفير دولة قطر لدى مملكة هولندا الصديقة. #المجلس_الأعلى_للقضاء #قطر https://t.co/tx82XVLT9q</t>
  </si>
  <si>
    <t>أهنئ دولة #الإمارات العربية المتحدة قيادة وشعباً بمناسبة ذكرى اليوم الوطني لبلادهم، متمنياً المزيد من التقدم والازدهار لشعبينا الشقيقين.</t>
  </si>
  <si>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</si>
  <si>
    <t>انتخاب دولة قطر لعضوية المجلس التنفيذي لمنظمة حظر الأسلحة الكيميائية
#الخارجية_القطرية https://t.co/m13ywg8sJh</t>
  </si>
  <si>
    <t>MofaQatar_EN</t>
  </si>
  <si>
    <t>Qatar Elected for Membership of Executive Council of OPCW
#MOFAQatar https://t.co/p00jDVyXA9</t>
  </si>
  <si>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</si>
  <si>
    <t>https://t.co/8G3fdwQiG6</t>
  </si>
  <si>
    <t>https://t.co/CsMG6gq0sA</t>
  </si>
  <si>
    <t>https://t.co/JchjZFVw4t</t>
  </si>
  <si>
    <t>https://t.co/mD5jEf7wrP</t>
  </si>
  <si>
    <t>https://t.co/otIAtZhCdk</t>
  </si>
  <si>
    <t>https://t.co/QlwCVfJSF6</t>
  </si>
  <si>
    <t>https://t.co/Hfe8lPq3JE</t>
  </si>
  <si>
    <t>سمو الأمير المفدى يتلقى اتصالا هاتفيا من أخيه صاحب السمو الشيخ محمد بن زايد آل نهيان رئيس دولة الإمارات العربية المتحدة الشقيقة، هنأه خلاله بمناسبة نجاح افتتاح بطولة كأس العالم FIFA قطر 2022. https://t.co/jAXFGFMIiw</t>
  </si>
  <si>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</si>
  <si>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</si>
  <si>
    <t>أتقدم بخالص التهاني لسلطنة #عُمان الشقيقة بمناسبة ذكرى اليوم الوطني، متمنياً لها ولشعبها الشقيق دوام الأمن والتقدم والازدهار في ظل قيادتها الرشيدة. تجمعنا علاقات راسخة بين بلدينا والتي نتطلع لتنميتها لتحقيق تطلعات شعبينا الشقيقين.</t>
  </si>
  <si>
    <t>AmbalgNL</t>
  </si>
  <si>
    <t>أدى سعادة سفير دولة قطر بهولندا ناصر بن ابراهيم اللنقاوي زيارة إلى سعادة السفيرة سليمة عبد الحق بمقر  السفارة حيث قام بإهداء كرة الطبعة 22 لكأس العالم الذي سيقام بقطر ابتداءا من 20 نوفمبر الجاري حيث تم التقاط صورة  تذكارية ترحيبا باستضافة هذا البلد الشقيق لهذا الحدث الرياضي الهام https://t.co/io0XJBd5On</t>
  </si>
  <si>
    <t>Ambassador of the State of Qatar meets the Ambassador of the Republic of Yemen in The Hague.
سفير دولة قطر يلتقي بسفيرة الجمهورية اليمنية في لاهاي. https://t.co/kAJJpYdj1i</t>
  </si>
  <si>
    <t>Ambassador of the State of Qatar meets the Ambassador of the Kingdom of Saudi Arabia in The Hague.
سفير دولة قطر يلتقي بسفير المملكة العربية السعودية في لاهاي. https://t.co/vrVQ8Dr2Mr</t>
  </si>
  <si>
    <t>The Ambassador of the State of Qatar meets the Tunisian Ambassador in The Hague.
سفير دولة قطر يلتقي بالسفير التونسي في لاهاي. https://t.co/UCE4DwDdTE</t>
  </si>
  <si>
    <t>Ambassador of the State of Qatar meets the Ambassador of Pakistan in The Hague.
سفير دولة قطر يلتقي بسفير باكستان في لاهاي. https://t.co/XyON5ekYR6</t>
  </si>
  <si>
    <t>Ambassador of the State of Qatar meets the Ambassador of the Arab Republic of Egypt in The Hague.
سفير دولة قطر يلتقي بسفير جمهورية مصر العربية في لاهاي. https://t.co/Kcxsza9ifr</t>
  </si>
  <si>
    <t>Marsalqatar</t>
  </si>
  <si>
    <t>سمو الأمير @TamimBinHamad في زيارة إلى مركز المتطوعين لـ #كأس_العالم برفقة سمو الشيخ جاسم بن حمد آل ثاني ورئيس الإتحاد الدولي لكرة القدم جياني إنفانتينو 
#مرسال_قطر 
https://t.co/ma3MhPPZFN</t>
  </si>
  <si>
    <t>Hayya to Qatar 2022 https://t.co/EqfTC8VSHV</t>
  </si>
  <si>
    <t>سعدت بالمشاركة في قمة المناخ في شرم الشيخ، لتأكيد حرص دولة #قطر على أهمية التعاون مع شركائنا الدوليين في التصدي لتحديات تغير المناخ وتداعياته على العالم. خالص الشكر لمصر الشقيقة لاستضافة القمة، ونتطلع لمزيد من التعاون في تأمين مستقبل مستدام لعالمنا. #COP27</t>
  </si>
  <si>
    <t>The Ambassador of the State of Qatar meets the Ambassador of the Republic of the Philippines.
سفير دولة قطر يلتقي بسفير جمهورية الفلبين.
@PHinTheHague https://t.co/QfBeILaLk2</t>
  </si>
  <si>
    <t>https://t.co/DjhewRw7Oa</t>
  </si>
  <si>
    <t>PHinTheHague</t>
  </si>
  <si>
    <t>Might be 10ºC out here but we're feeling the World Cup fever! Thanks to @Qataremb_NL Amba Allenqawi for this special memorabilia, and all the best to Qatari hosting, a great source of pride for the region. #WorldCup kicks off on 20 Nov!
Which national team are you supporting? https://t.co/e1vH9Bj1qj</t>
  </si>
  <si>
    <t>https://t.co/j8LJVUlcEm</t>
  </si>
  <si>
    <t>https://t.co/qcWLxIXqin</t>
  </si>
  <si>
    <t>Embassy of the State of Qatar in The Hague, participates in the seminar on  Dutch Labor Law.
سفارة دولة قطر في لاهاي، تشارك في الندوة الخاصة بقانون العمل الهولندي. https://t.co/d7ItotySjT</t>
  </si>
  <si>
    <t>Ambassador of the State of Qatar met the Ambassador of Ecuador.
سفير دولة قطر يلتقي مع سفير الإكوادور. https://t.co/aihpnjRjnl</t>
  </si>
  <si>
    <t>Embassy of the State of Qatar participates the 99th anniversary of the Republic of Turkiye.
سفارة دولة قطر تشارك في الذكرى التاسعة والتسعين لتأسيس الجمهورية التركية. https://t.co/kxzg15K6Kn</t>
  </si>
  <si>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</si>
  <si>
    <t>KSAembassyNL</t>
  </si>
  <si>
    <t>عقد مجلس سفراء دول مجلس التعاون لدول الخليج العربية المعتمدين لدى مملكة هولندا اجتماعًا اليوم برئاسة سعادة السفير زياد بن معاشي العطية، في إطار رئاسة المملكة للدورة الحالية لمجلس التعاون لدول الخليج العربية. https://t.co/iFMTKadqFQ</t>
  </si>
  <si>
    <t>Qatar Pavilion wins Excellence Award in Hospitality at "Floriade Expo 2022" in the Netherlands.
جناح دولة قطر يحصد جائزة التميز بحسن الضيافة بمعرض فلورياد 2022 للبستنة بهولندا. https://t.co/TL2F8g3ICQ</t>
  </si>
  <si>
    <t>The Deputy Head of Mission meets with The Deputy Head of Mission at the Embassy of the Hashemite Kingdom of Jordan in The Hague.
نائب رئيس البعثة في سفارة دولة قطر تلتقي مع نائب رئيس البعثة في سفارة المملكة الاردنية الهاشمية في لاهاي. https://t.co/ETdfPBnjKc</t>
  </si>
  <si>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</si>
  <si>
    <t>Ambassador of the State of Qatar met the Director of Middle East and North Africa Department at the Dutch Ministry of Foreign Affairs.
سفير دولة قطر يلتقي مع مدير إدارة الشرق الأوسط وشمال افريقيا في وزارة الخارجية الهولندية. https://t.co/y3sjUurIcz</t>
  </si>
  <si>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</si>
  <si>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</si>
  <si>
    <t>Ambassador of the State of Qatar met the Foreign Affairs &amp;amp; Defence Advisor to the Prime Minister of the Netherlands.
سفير دولة قطر لدى مملكة هولندا يلتقي مع مستشار الشؤون الخارجية والدفاع لرئيس وزراء هولندا. https://t.co/w0fLYYZphe</t>
  </si>
  <si>
    <t>The Embassy of the State of Qatar in The Hague, participates in the celebration of the Federal Republic of the Nigeria on Independence day (National Day).
سفارة دولة قطر في لاهاي، تشارك في احتفالات اليوم الوطني لجمهورية نيجيريا الاتحادية. https://t.co/YbmUPYyghi</t>
  </si>
  <si>
    <t>The Embassy of the State of Qatar in The Hague, participates in the celebration of the Republic of the Sudan National Day at Expo Fluoride 2022 in Almere.
سفارة دولة قطر في لاهاي، تشارك في احتفالات اليوم الوطني لجمهورية السودان الشقيقة معرض اكسبو فلورياد 2022 في الميرا. https://t.co/QdKVhXwdj0</t>
  </si>
  <si>
    <t>السفير القطري يستقبل رئيس الاتحادين القطري وغرب آسيا للكرة الطائرة، والأمين العام لاتحاد غرب آسيا للكرة الطائرة. https://t.co/WE5yzGyhiP</t>
  </si>
  <si>
    <t>MOI_Qatar</t>
  </si>
  <si>
    <t>لاهاي، في 05 أكتوبر 2022، وقعت #وزارة_الداخلية مع الوكالة الأوروبية للتعاون في مجال إنفاذ القانون (اليوروبول) اتفاقية في مجال التعاون الأمني ومكافحة الجريمة  المنظمة
#الداخلية_قطر https://t.co/BU5Kjyp4nn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</si>
</sst>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37"/>
  <sheetViews>
    <sheetView tabSelected="1" topLeftCell="A50" workbookViewId="0">
      <selection activeCell="C83" sqref="C83"/>
    </sheetView>
  </sheetViews>
  <sheetFormatPr baseColWidth="10" defaultColWidth="8.83203125" defaultRowHeight="15" x14ac:dyDescent="0.2"/>
  <cols>
    <col min="3" max="3" width="39.6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tr">
        <f>HYPERLINK("http://www.twitter.com/banuakdenizli/status/1608462323982958594", "1608462323982958594")</f>
        <v>1608462323982958594</v>
      </c>
      <c r="B2" t="s">
        <v>15</v>
      </c>
      <c r="C2" s="2">
        <v>44924.58189814815</v>
      </c>
      <c r="D2">
        <v>0</v>
      </c>
      <c r="E2">
        <v>37</v>
      </c>
      <c r="F2" t="s">
        <v>19</v>
      </c>
      <c r="G2" t="s">
        <v>20</v>
      </c>
      <c r="L2">
        <v>0</v>
      </c>
      <c r="M2">
        <v>0</v>
      </c>
      <c r="N2">
        <v>1</v>
      </c>
      <c r="O2">
        <v>0</v>
      </c>
    </row>
    <row r="3" spans="1:15" x14ac:dyDescent="0.2">
      <c r="A3" s="1" t="str">
        <f>HYPERLINK("http://www.twitter.com/banuakdenizli/status/1605693383082536960", "1605693383082536960")</f>
        <v>1605693383082536960</v>
      </c>
      <c r="B3" t="s">
        <v>15</v>
      </c>
      <c r="C3" s="2">
        <v>44916.941076388888</v>
      </c>
      <c r="D3">
        <v>0</v>
      </c>
      <c r="E3">
        <v>64</v>
      </c>
      <c r="F3" t="s">
        <v>19</v>
      </c>
      <c r="G3" t="s">
        <v>21</v>
      </c>
      <c r="L3">
        <v>0</v>
      </c>
      <c r="M3">
        <v>0</v>
      </c>
      <c r="N3">
        <v>1</v>
      </c>
      <c r="O3">
        <v>0</v>
      </c>
    </row>
    <row r="4" spans="1:15" x14ac:dyDescent="0.2">
      <c r="A4" s="1" t="str">
        <f>HYPERLINK("http://www.twitter.com/banuakdenizli/status/1605476063403917312", "1605476063403917312")</f>
        <v>1605476063403917312</v>
      </c>
      <c r="B4" t="s">
        <v>15</v>
      </c>
      <c r="C4" s="2">
        <v>44916.34138888889</v>
      </c>
      <c r="D4">
        <v>0</v>
      </c>
      <c r="E4">
        <v>81</v>
      </c>
      <c r="F4" t="s">
        <v>19</v>
      </c>
      <c r="G4" t="s">
        <v>22</v>
      </c>
      <c r="L4">
        <v>0</v>
      </c>
      <c r="M4">
        <v>0</v>
      </c>
      <c r="N4">
        <v>1</v>
      </c>
      <c r="O4">
        <v>0</v>
      </c>
    </row>
    <row r="5" spans="1:15" x14ac:dyDescent="0.2">
      <c r="A5" s="1" t="str">
        <f>HYPERLINK("http://www.twitter.com/banuakdenizli/status/1605146309740138501", "1605146309740138501")</f>
        <v>1605146309740138501</v>
      </c>
      <c r="B5" t="s">
        <v>15</v>
      </c>
      <c r="C5" s="2">
        <v>44915.431446759263</v>
      </c>
      <c r="D5">
        <v>0</v>
      </c>
      <c r="E5">
        <v>27</v>
      </c>
      <c r="F5" t="s">
        <v>19</v>
      </c>
      <c r="G5" t="s">
        <v>23</v>
      </c>
      <c r="L5">
        <v>0</v>
      </c>
      <c r="M5">
        <v>0</v>
      </c>
      <c r="N5">
        <v>1</v>
      </c>
      <c r="O5">
        <v>0</v>
      </c>
    </row>
    <row r="6" spans="1:15" x14ac:dyDescent="0.2">
      <c r="A6" s="1" t="str">
        <f>HYPERLINK("http://www.twitter.com/banuakdenizli/status/1604931645555212289", "1604931645555212289")</f>
        <v>1604931645555212289</v>
      </c>
      <c r="B6" t="s">
        <v>15</v>
      </c>
      <c r="C6" s="2">
        <v>44914.839085648149</v>
      </c>
      <c r="D6">
        <v>3</v>
      </c>
      <c r="E6">
        <v>0</v>
      </c>
      <c r="G6" t="s">
        <v>24</v>
      </c>
      <c r="H6" t="str">
        <f>HYPERLINK("http://pbs.twimg.com/media/FkXc0qoWIAs_Fg9.jpg", "http://pbs.twimg.com/media/FkXc0qoWIAs_Fg9.jpg")</f>
        <v>http://pbs.twimg.com/media/FkXc0qoWIAs_Fg9.jpg</v>
      </c>
      <c r="I6" t="str">
        <f>HYPERLINK("http://pbs.twimg.com/media/FkXc04qWIAIsVA6.jpg", "http://pbs.twimg.com/media/FkXc04qWIAIsVA6.jpg")</f>
        <v>http://pbs.twimg.com/media/FkXc04qWIAIsVA6.jpg</v>
      </c>
      <c r="L6">
        <v>0.79059999999999997</v>
      </c>
      <c r="M6">
        <v>0</v>
      </c>
      <c r="N6">
        <v>0.76700000000000002</v>
      </c>
      <c r="O6">
        <v>0.23300000000000001</v>
      </c>
    </row>
    <row r="7" spans="1:15" x14ac:dyDescent="0.2">
      <c r="A7" s="1" t="str">
        <f>HYPERLINK("http://www.twitter.com/banuakdenizli/status/1604840766345461761", "1604840766345461761")</f>
        <v>1604840766345461761</v>
      </c>
      <c r="B7" t="s">
        <v>15</v>
      </c>
      <c r="C7" s="2">
        <v>44914.58829861111</v>
      </c>
      <c r="D7">
        <v>0</v>
      </c>
      <c r="E7">
        <v>2</v>
      </c>
      <c r="F7" t="s">
        <v>25</v>
      </c>
      <c r="G7" t="s">
        <v>26</v>
      </c>
      <c r="H7" t="str">
        <f>HYPERLINK("http://pbs.twimg.com/media/FkV1osCXoAA093R.jpg", "http://pbs.twimg.com/media/FkV1osCXoAA093R.jpg")</f>
        <v>http://pbs.twimg.com/media/FkV1osCXoAA093R.jpg</v>
      </c>
      <c r="I7" t="str">
        <f>HYPERLINK("http://pbs.twimg.com/media/FkV1o8wXgAI5a2F.jpg", "http://pbs.twimg.com/media/FkV1o8wXgAI5a2F.jpg")</f>
        <v>http://pbs.twimg.com/media/FkV1o8wXgAI5a2F.jpg</v>
      </c>
      <c r="J7" t="str">
        <f>HYPERLINK("http://pbs.twimg.com/media/FkV1pOVXkAE2RZl.jpg", "http://pbs.twimg.com/media/FkV1pOVXkAE2RZl.jpg")</f>
        <v>http://pbs.twimg.com/media/FkV1pOVXkAE2RZl.jpg</v>
      </c>
      <c r="K7" t="str">
        <f>HYPERLINK("http://pbs.twimg.com/media/FkV1pjDX0AEKvRb.jpg", "http://pbs.twimg.com/media/FkV1pjDX0AEKvRb.jpg")</f>
        <v>http://pbs.twimg.com/media/FkV1pjDX0AEKvRb.jpg</v>
      </c>
      <c r="L7">
        <v>0.88339999999999996</v>
      </c>
      <c r="M7">
        <v>0</v>
      </c>
      <c r="N7">
        <v>0.79100000000000004</v>
      </c>
      <c r="O7">
        <v>0.20899999999999999</v>
      </c>
    </row>
    <row r="8" spans="1:15" x14ac:dyDescent="0.2">
      <c r="A8" s="1" t="str">
        <f>HYPERLINK("http://www.twitter.com/banuakdenizli/status/1604636180150206464", "1604636180150206464")</f>
        <v>1604636180150206464</v>
      </c>
      <c r="B8" t="s">
        <v>15</v>
      </c>
      <c r="C8" s="2">
        <v>44914.02375</v>
      </c>
      <c r="D8">
        <v>0</v>
      </c>
      <c r="E8">
        <v>39523</v>
      </c>
      <c r="F8" t="s">
        <v>16</v>
      </c>
      <c r="G8" t="s">
        <v>27</v>
      </c>
      <c r="L8">
        <v>0</v>
      </c>
      <c r="M8">
        <v>0</v>
      </c>
      <c r="N8">
        <v>1</v>
      </c>
      <c r="O8">
        <v>0</v>
      </c>
    </row>
    <row r="9" spans="1:15" x14ac:dyDescent="0.2">
      <c r="A9" s="1" t="str">
        <f>HYPERLINK("http://www.twitter.com/banuakdenizli/status/1604569654915121154", "1604569654915121154")</f>
        <v>1604569654915121154</v>
      </c>
      <c r="B9" t="s">
        <v>15</v>
      </c>
      <c r="C9" s="2">
        <v>44913.840173611112</v>
      </c>
      <c r="D9">
        <v>1</v>
      </c>
      <c r="E9">
        <v>0</v>
      </c>
      <c r="G9" t="s">
        <v>28</v>
      </c>
      <c r="H9" t="str">
        <f>HYPERLINK("http://pbs.twimg.com/media/FkSTmOtXwAA75d2.jpg", "http://pbs.twimg.com/media/FkSTmOtXwAA75d2.jpg")</f>
        <v>http://pbs.twimg.com/media/FkSTmOtXwAA75d2.jpg</v>
      </c>
      <c r="L9">
        <v>0</v>
      </c>
      <c r="M9">
        <v>0</v>
      </c>
      <c r="N9">
        <v>1</v>
      </c>
      <c r="O9">
        <v>0</v>
      </c>
    </row>
    <row r="10" spans="1:15" x14ac:dyDescent="0.2">
      <c r="A10" s="1" t="str">
        <f>HYPERLINK("http://www.twitter.com/banuakdenizli/status/1604204262514298881", "1604204262514298881")</f>
        <v>1604204262514298881</v>
      </c>
      <c r="B10" t="s">
        <v>15</v>
      </c>
      <c r="C10" s="2">
        <v>44912.831886574073</v>
      </c>
      <c r="D10">
        <v>3</v>
      </c>
      <c r="E10">
        <v>0</v>
      </c>
      <c r="G10" t="s">
        <v>29</v>
      </c>
      <c r="H10" t="str">
        <f>HYPERLINK("http://pbs.twimg.com/media/FkNHQw6WIAAaJBZ.jpg", "http://pbs.twimg.com/media/FkNHQw6WIAAaJBZ.jpg")</f>
        <v>http://pbs.twimg.com/media/FkNHQw6WIAAaJBZ.jpg</v>
      </c>
      <c r="I10" t="str">
        <f>HYPERLINK("http://pbs.twimg.com/media/FkNHRDPWYAIxqLQ.jpg", "http://pbs.twimg.com/media/FkNHRDPWYAIxqLQ.jpg")</f>
        <v>http://pbs.twimg.com/media/FkNHRDPWYAIxqLQ.jpg</v>
      </c>
      <c r="J10" t="str">
        <f>HYPERLINK("http://pbs.twimg.com/media/FkNHRS9WAAEKmMq.jpg", "http://pbs.twimg.com/media/FkNHRS9WAAEKmMq.jpg")</f>
        <v>http://pbs.twimg.com/media/FkNHRS9WAAEKmMq.jpg</v>
      </c>
      <c r="K10" t="str">
        <f>HYPERLINK("http://pbs.twimg.com/media/FkNHRiTXgAI5sfr.jpg", "http://pbs.twimg.com/media/FkNHRiTXgAI5sfr.jpg")</f>
        <v>http://pbs.twimg.com/media/FkNHRiTXgAI5sfr.jpg</v>
      </c>
      <c r="L10">
        <v>0</v>
      </c>
      <c r="M10">
        <v>0</v>
      </c>
      <c r="N10">
        <v>1</v>
      </c>
      <c r="O10">
        <v>0</v>
      </c>
    </row>
    <row r="11" spans="1:15" x14ac:dyDescent="0.2">
      <c r="A11" s="1" t="str">
        <f>HYPERLINK("http://www.twitter.com/banuakdenizli/status/1604203626813345792", "1604203626813345792")</f>
        <v>1604203626813345792</v>
      </c>
      <c r="B11" t="s">
        <v>15</v>
      </c>
      <c r="C11" s="2">
        <v>44912.830127314817</v>
      </c>
      <c r="D11">
        <v>1</v>
      </c>
      <c r="E11">
        <v>0</v>
      </c>
      <c r="G11" t="s">
        <v>30</v>
      </c>
      <c r="H11" t="str">
        <f>HYPERLINK("http://pbs.twimg.com/media/FkNGr1KXwAIpX5R.jpg", "http://pbs.twimg.com/media/FkNGr1KXwAIpX5R.jpg")</f>
        <v>http://pbs.twimg.com/media/FkNGr1KXwAIpX5R.jpg</v>
      </c>
      <c r="I11" t="str">
        <f>HYPERLINK("http://pbs.twimg.com/media/FkNGsGDWAAI71Ys.jpg", "http://pbs.twimg.com/media/FkNGsGDWAAI71Ys.jpg")</f>
        <v>http://pbs.twimg.com/media/FkNGsGDWAAI71Ys.jpg</v>
      </c>
      <c r="J11" t="str">
        <f>HYPERLINK("http://pbs.twimg.com/media/FkNGsUKXwAAO_4K.jpg", "http://pbs.twimg.com/media/FkNGsUKXwAAO_4K.jpg")</f>
        <v>http://pbs.twimg.com/media/FkNGsUKXwAAO_4K.jpg</v>
      </c>
      <c r="K11" t="str">
        <f>HYPERLINK("http://pbs.twimg.com/media/FkNGsjqXgAARWf6.jpg", "http://pbs.twimg.com/media/FkNGsjqXgAARWf6.jpg")</f>
        <v>http://pbs.twimg.com/media/FkNGsjqXgAARWf6.jpg</v>
      </c>
      <c r="L11">
        <v>0</v>
      </c>
      <c r="M11">
        <v>0</v>
      </c>
      <c r="N11">
        <v>1</v>
      </c>
      <c r="O11">
        <v>0</v>
      </c>
    </row>
    <row r="12" spans="1:15" x14ac:dyDescent="0.2">
      <c r="A12" s="1" t="str">
        <f>HYPERLINK("http://www.twitter.com/banuakdenizli/status/1604201509977489408", "1604201509977489408")</f>
        <v>1604201509977489408</v>
      </c>
      <c r="B12" t="s">
        <v>15</v>
      </c>
      <c r="C12" s="2">
        <v>44912.824293981481</v>
      </c>
      <c r="D12">
        <v>1</v>
      </c>
      <c r="E12">
        <v>0</v>
      </c>
      <c r="G12" t="s">
        <v>31</v>
      </c>
      <c r="H12" t="str">
        <f>HYPERLINK("https://video.twimg.com/ext_tw_video/1604201384483733504/pu/vid/1280x720/V2-WSb-fuBSxc-K1.mp4?tag=12", "https://video.twimg.com/ext_tw_video/1604201384483733504/pu/vid/1280x720/V2-WSb-fuBSxc-K1.mp4?tag=12")</f>
        <v>https://video.twimg.com/ext_tw_video/1604201384483733504/pu/vid/1280x720/V2-WSb-fuBSxc-K1.mp4?tag=12</v>
      </c>
      <c r="L12">
        <v>0.57189999999999996</v>
      </c>
      <c r="M12">
        <v>0</v>
      </c>
      <c r="N12">
        <v>0.85599999999999998</v>
      </c>
      <c r="O12">
        <v>0.14399999999999999</v>
      </c>
    </row>
    <row r="13" spans="1:15" x14ac:dyDescent="0.2">
      <c r="A13" s="1" t="str">
        <f>HYPERLINK("http://www.twitter.com/banuakdenizli/status/1604196061790306304", "1604196061790306304")</f>
        <v>1604196061790306304</v>
      </c>
      <c r="B13" t="s">
        <v>15</v>
      </c>
      <c r="C13" s="2">
        <v>44912.809259259258</v>
      </c>
      <c r="D13">
        <v>0</v>
      </c>
      <c r="E13">
        <v>79</v>
      </c>
      <c r="F13" t="s">
        <v>19</v>
      </c>
      <c r="G13" t="s">
        <v>32</v>
      </c>
      <c r="H13" t="str">
        <f>HYPERLINK("http://pbs.twimg.com/media/FkMYqBvX0AAjbh6.jpg", "http://pbs.twimg.com/media/FkMYqBvX0AAjbh6.jpg")</f>
        <v>http://pbs.twimg.com/media/FkMYqBvX0AAjbh6.jpg</v>
      </c>
      <c r="I13" t="str">
        <f>HYPERLINK("http://pbs.twimg.com/media/FkMYqB4XgAEPTtm.jpg", "http://pbs.twimg.com/media/FkMYqB4XgAEPTtm.jpg")</f>
        <v>http://pbs.twimg.com/media/FkMYqB4XgAEPTtm.jpg</v>
      </c>
      <c r="J13" t="str">
        <f>HYPERLINK("http://pbs.twimg.com/media/FkMYqB1WYAAcou3.jpg", "http://pbs.twimg.com/media/FkMYqB1WYAAcou3.jpg")</f>
        <v>http://pbs.twimg.com/media/FkMYqB1WYAAcou3.jpg</v>
      </c>
      <c r="K13" t="str">
        <f>HYPERLINK("http://pbs.twimg.com/media/FkMYqBvXEAAg0f-.jpg", "http://pbs.twimg.com/media/FkMYqBvXEAAg0f-.jpg")</f>
        <v>http://pbs.twimg.com/media/FkMYqBvXEAAg0f-.jpg</v>
      </c>
      <c r="L13">
        <v>0</v>
      </c>
      <c r="M13">
        <v>0</v>
      </c>
      <c r="N13">
        <v>1</v>
      </c>
      <c r="O13">
        <v>0</v>
      </c>
    </row>
    <row r="14" spans="1:15" x14ac:dyDescent="0.2">
      <c r="A14" s="1" t="str">
        <f>HYPERLINK("http://www.twitter.com/banuakdenizli/status/1604124418019627011", "1604124418019627011")</f>
        <v>1604124418019627011</v>
      </c>
      <c r="B14" t="s">
        <v>15</v>
      </c>
      <c r="C14" s="2">
        <v>44912.611562500002</v>
      </c>
      <c r="D14">
        <v>0</v>
      </c>
      <c r="E14">
        <v>880</v>
      </c>
      <c r="F14" t="s">
        <v>16</v>
      </c>
      <c r="G14" t="s">
        <v>33</v>
      </c>
      <c r="H14" t="str">
        <f>HYPERLINK("http://pbs.twimg.com/media/FjjX8Y1WAAEQwGv.jpg", "http://pbs.twimg.com/media/FjjX8Y1WAAEQwGv.jpg")</f>
        <v>http://pbs.twimg.com/media/FjjX8Y1WAAEQwGv.jpg</v>
      </c>
      <c r="L14">
        <v>0</v>
      </c>
      <c r="M14">
        <v>0</v>
      </c>
      <c r="N14">
        <v>1</v>
      </c>
      <c r="O14">
        <v>0</v>
      </c>
    </row>
    <row r="15" spans="1:15" x14ac:dyDescent="0.2">
      <c r="A15" s="1" t="str">
        <f>HYPERLINK("http://www.twitter.com/banuakdenizli/status/1604124001256996864", "1604124001256996864")</f>
        <v>1604124001256996864</v>
      </c>
      <c r="B15" t="s">
        <v>15</v>
      </c>
      <c r="C15" s="2">
        <v>44912.610405092593</v>
      </c>
      <c r="D15">
        <v>0</v>
      </c>
      <c r="E15">
        <v>48</v>
      </c>
      <c r="F15" t="s">
        <v>19</v>
      </c>
      <c r="G15" t="s">
        <v>34</v>
      </c>
      <c r="L15">
        <v>0</v>
      </c>
      <c r="M15">
        <v>0</v>
      </c>
      <c r="N15">
        <v>1</v>
      </c>
      <c r="O15">
        <v>0</v>
      </c>
    </row>
    <row r="16" spans="1:15" x14ac:dyDescent="0.2">
      <c r="A16" s="1" t="str">
        <f>HYPERLINK("http://www.twitter.com/banuakdenizli/status/1603338895827079169", "1603338895827079169")</f>
        <v>1603338895827079169</v>
      </c>
      <c r="B16" t="s">
        <v>15</v>
      </c>
      <c r="C16" s="2">
        <v>44910.443935185183</v>
      </c>
      <c r="D16">
        <v>1</v>
      </c>
      <c r="E16">
        <v>0</v>
      </c>
      <c r="G16" t="s">
        <v>35</v>
      </c>
      <c r="H16" t="str">
        <f>HYPERLINK("http://pbs.twimg.com/media/FkA0OWHXkAEqPU9.jpg", "http://pbs.twimg.com/media/FkA0OWHXkAEqPU9.jpg")</f>
        <v>http://pbs.twimg.com/media/FkA0OWHXkAEqPU9.jpg</v>
      </c>
      <c r="I16" t="str">
        <f>HYPERLINK("http://pbs.twimg.com/media/FkA0OnFWAAAXy5o.jpg", "http://pbs.twimg.com/media/FkA0OnFWAAAXy5o.jpg")</f>
        <v>http://pbs.twimg.com/media/FkA0OnFWAAAXy5o.jpg</v>
      </c>
      <c r="L16">
        <v>-0.38179999999999997</v>
      </c>
      <c r="M16">
        <v>0.11799999999999999</v>
      </c>
      <c r="N16">
        <v>0.82199999999999995</v>
      </c>
      <c r="O16">
        <v>0.06</v>
      </c>
    </row>
    <row r="17" spans="1:15" x14ac:dyDescent="0.2">
      <c r="A17" s="1" t="str">
        <f>HYPERLINK("http://www.twitter.com/banuakdenizli/status/1603282004593688579", "1603282004593688579")</f>
        <v>1603282004593688579</v>
      </c>
      <c r="B17" t="s">
        <v>15</v>
      </c>
      <c r="C17" s="2">
        <v>44910.286944444437</v>
      </c>
      <c r="D17">
        <v>0</v>
      </c>
      <c r="E17">
        <v>80</v>
      </c>
      <c r="F17" t="s">
        <v>19</v>
      </c>
      <c r="G17" t="s">
        <v>36</v>
      </c>
      <c r="H17" t="str">
        <f>HYPERLINK("http://pbs.twimg.com/media/Fj9neMAXoAAidr6.jpg", "http://pbs.twimg.com/media/Fj9neMAXoAAidr6.jpg")</f>
        <v>http://pbs.twimg.com/media/Fj9neMAXoAAidr6.jpg</v>
      </c>
      <c r="I17" t="str">
        <f>HYPERLINK("http://pbs.twimg.com/media/Fj9neMHWAAAs88y.jpg", "http://pbs.twimg.com/media/Fj9neMHWAAAs88y.jpg")</f>
        <v>http://pbs.twimg.com/media/Fj9neMHWAAAs88y.jpg</v>
      </c>
      <c r="L17">
        <v>0</v>
      </c>
      <c r="M17">
        <v>0</v>
      </c>
      <c r="N17">
        <v>1</v>
      </c>
      <c r="O17">
        <v>0</v>
      </c>
    </row>
    <row r="18" spans="1:15" x14ac:dyDescent="0.2">
      <c r="A18" s="1" t="str">
        <f>HYPERLINK("http://www.twitter.com/banuakdenizli/status/1602994541875048448", "1602994541875048448")</f>
        <v>1602994541875048448</v>
      </c>
      <c r="B18" t="s">
        <v>15</v>
      </c>
      <c r="C18" s="2">
        <v>44909.493692129632</v>
      </c>
      <c r="D18">
        <v>2</v>
      </c>
      <c r="E18">
        <v>0</v>
      </c>
      <c r="G18" t="s">
        <v>37</v>
      </c>
      <c r="H18" t="str">
        <f>HYPERLINK("http://pbs.twimg.com/media/Fj77CBnWAAIoYXm.jpg", "http://pbs.twimg.com/media/Fj77CBnWAAIoYXm.jpg")</f>
        <v>http://pbs.twimg.com/media/Fj77CBnWAAIoYXm.jpg</v>
      </c>
      <c r="I18" t="str">
        <f>HYPERLINK("http://pbs.twimg.com/media/Fj77CW6XkAIDIbq.jpg", "http://pbs.twimg.com/media/Fj77CW6XkAIDIbq.jpg")</f>
        <v>http://pbs.twimg.com/media/Fj77CW6XkAIDIbq.jpg</v>
      </c>
      <c r="J18" t="str">
        <f>HYPERLINK("http://pbs.twimg.com/media/Fj77ClzWAAAJNB_.jpg", "http://pbs.twimg.com/media/Fj77ClzWAAAJNB_.jpg")</f>
        <v>http://pbs.twimg.com/media/Fj77ClzWAAAJNB_.jpg</v>
      </c>
      <c r="L18">
        <v>0</v>
      </c>
      <c r="M18">
        <v>0</v>
      </c>
      <c r="N18">
        <v>1</v>
      </c>
      <c r="O18">
        <v>0</v>
      </c>
    </row>
    <row r="19" spans="1:15" x14ac:dyDescent="0.2">
      <c r="A19" s="1" t="str">
        <f>HYPERLINK("http://www.twitter.com/banuakdenizli/status/1602990508170772486", "1602990508170772486")</f>
        <v>1602990508170772486</v>
      </c>
      <c r="B19" t="s">
        <v>15</v>
      </c>
      <c r="C19" s="2">
        <v>44909.482557870368</v>
      </c>
      <c r="D19">
        <v>0</v>
      </c>
      <c r="E19">
        <v>0</v>
      </c>
      <c r="G19" t="s">
        <v>38</v>
      </c>
      <c r="H19" t="str">
        <f>HYPERLINK("http://pbs.twimg.com/media/Fj73XiFXgAA0li5.jpg", "http://pbs.twimg.com/media/Fj73XiFXgAA0li5.jpg")</f>
        <v>http://pbs.twimg.com/media/Fj73XiFXgAA0li5.jpg</v>
      </c>
      <c r="I19" t="str">
        <f>HYPERLINK("http://pbs.twimg.com/media/Fj73Xx5X0AAFmYB.jpg", "http://pbs.twimg.com/media/Fj73Xx5X0AAFmYB.jpg")</f>
        <v>http://pbs.twimg.com/media/Fj73Xx5X0AAFmYB.jpg</v>
      </c>
      <c r="L19">
        <v>0</v>
      </c>
      <c r="M19">
        <v>0</v>
      </c>
      <c r="N19">
        <v>1</v>
      </c>
      <c r="O19">
        <v>0</v>
      </c>
    </row>
    <row r="20" spans="1:15" x14ac:dyDescent="0.2">
      <c r="A20" s="1" t="str">
        <f>HYPERLINK("http://www.twitter.com/banuakdenizli/status/1602275309566443522", "1602275309566443522")</f>
        <v>1602275309566443522</v>
      </c>
      <c r="B20" t="s">
        <v>15</v>
      </c>
      <c r="C20" s="2">
        <v>44907.508993055562</v>
      </c>
      <c r="D20">
        <v>0</v>
      </c>
      <c r="E20">
        <v>0</v>
      </c>
      <c r="G20" t="s">
        <v>39</v>
      </c>
      <c r="H20" t="str">
        <f>HYPERLINK("http://pbs.twimg.com/media/Fjxs5L2WIAAKmNi.jpg", "http://pbs.twimg.com/media/Fjxs5L2WIAAKmNi.jpg")</f>
        <v>http://pbs.twimg.com/media/Fjxs5L2WIAAKmNi.jpg</v>
      </c>
      <c r="I20" t="str">
        <f>HYPERLINK("http://pbs.twimg.com/media/Fjxs5eaXgAMx3ZU.jpg", "http://pbs.twimg.com/media/Fjxs5eaXgAMx3ZU.jpg")</f>
        <v>http://pbs.twimg.com/media/Fjxs5eaXgAMx3ZU.jpg</v>
      </c>
      <c r="J20" t="str">
        <f>HYPERLINK("http://pbs.twimg.com/media/Fjxs5wqWQAIwbb_.jpg", "http://pbs.twimg.com/media/Fjxs5wqWQAIwbb_.jpg")</f>
        <v>http://pbs.twimg.com/media/Fjxs5wqWQAIwbb_.jpg</v>
      </c>
      <c r="L20">
        <v>0</v>
      </c>
      <c r="M20">
        <v>0</v>
      </c>
      <c r="N20">
        <v>1</v>
      </c>
      <c r="O20">
        <v>0</v>
      </c>
    </row>
    <row r="21" spans="1:15" x14ac:dyDescent="0.2">
      <c r="A21" s="1" t="str">
        <f>HYPERLINK("http://www.twitter.com/banuakdenizli/status/1601340047193968640", "1601340047193968640")</f>
        <v>1601340047193968640</v>
      </c>
      <c r="B21" t="s">
        <v>15</v>
      </c>
      <c r="C21" s="2">
        <v>44904.928159722222</v>
      </c>
      <c r="D21">
        <v>0</v>
      </c>
      <c r="E21">
        <v>2360</v>
      </c>
      <c r="F21" t="s">
        <v>16</v>
      </c>
      <c r="G21" t="s">
        <v>40</v>
      </c>
      <c r="H21" t="str">
        <f>HYPERLINK("http://pbs.twimg.com/media/FjjM0JvWYAYcpnQ.jpg", "http://pbs.twimg.com/media/FjjM0JvWYAYcpnQ.jpg")</f>
        <v>http://pbs.twimg.com/media/FjjM0JvWYAYcpnQ.jpg</v>
      </c>
      <c r="I21" t="str">
        <f>HYPERLINK("http://pbs.twimg.com/media/FjjM0JtX0AEVI9l.jpg", "http://pbs.twimg.com/media/FjjM0JtX0AEVI9l.jpg")</f>
        <v>http://pbs.twimg.com/media/FjjM0JtX0AEVI9l.jpg</v>
      </c>
      <c r="L21">
        <v>0</v>
      </c>
      <c r="M21">
        <v>0</v>
      </c>
      <c r="N21">
        <v>1</v>
      </c>
      <c r="O21">
        <v>0</v>
      </c>
    </row>
    <row r="22" spans="1:15" x14ac:dyDescent="0.2">
      <c r="A22" s="1" t="str">
        <f>HYPERLINK("http://www.twitter.com/banuakdenizli/status/1600886440304332800", "1600886440304332800")</f>
        <v>1600886440304332800</v>
      </c>
      <c r="B22" t="s">
        <v>15</v>
      </c>
      <c r="C22" s="2">
        <v>44903.676446759258</v>
      </c>
      <c r="D22">
        <v>0</v>
      </c>
      <c r="E22">
        <v>878</v>
      </c>
      <c r="F22" t="s">
        <v>16</v>
      </c>
      <c r="G22" t="s">
        <v>41</v>
      </c>
      <c r="H22" t="str">
        <f>HYPERLINK("http://pbs.twimg.com/media/Fjc7f_bXwAEwgkn.jpg", "http://pbs.twimg.com/media/Fjc7f_bXwAEwgkn.jpg")</f>
        <v>http://pbs.twimg.com/media/Fjc7f_bXwAEwgkn.jpg</v>
      </c>
      <c r="L22">
        <v>0</v>
      </c>
      <c r="M22">
        <v>0</v>
      </c>
      <c r="N22">
        <v>1</v>
      </c>
      <c r="O22">
        <v>0</v>
      </c>
    </row>
    <row r="23" spans="1:15" x14ac:dyDescent="0.2">
      <c r="A23" s="1" t="str">
        <f>HYPERLINK("http://www.twitter.com/banuakdenizli/status/1599881734270566400", "1599881734270566400")</f>
        <v>1599881734270566400</v>
      </c>
      <c r="B23" t="s">
        <v>15</v>
      </c>
      <c r="C23" s="2">
        <v>44900.903981481482</v>
      </c>
      <c r="D23">
        <v>0</v>
      </c>
      <c r="E23">
        <v>2894</v>
      </c>
      <c r="F23" t="s">
        <v>16</v>
      </c>
      <c r="G23" t="s">
        <v>42</v>
      </c>
      <c r="H23" t="str">
        <f>HYPERLINK("http://pbs.twimg.com/media/FjNduwXWIAIVEqm.jpg", "http://pbs.twimg.com/media/FjNduwXWIAIVEqm.jpg")</f>
        <v>http://pbs.twimg.com/media/FjNduwXWIAIVEqm.jpg</v>
      </c>
      <c r="I23" t="str">
        <f>HYPERLINK("http://pbs.twimg.com/media/FjNduwUX0AILiMW.jpg", "http://pbs.twimg.com/media/FjNduwUX0AILiMW.jpg")</f>
        <v>http://pbs.twimg.com/media/FjNduwUX0AILiMW.jpg</v>
      </c>
      <c r="L23">
        <v>0</v>
      </c>
      <c r="M23">
        <v>0</v>
      </c>
      <c r="N23">
        <v>1</v>
      </c>
      <c r="O23">
        <v>0</v>
      </c>
    </row>
    <row r="24" spans="1:15" x14ac:dyDescent="0.2">
      <c r="A24" s="1" t="str">
        <f>HYPERLINK("http://www.twitter.com/banuakdenizli/status/1599839543527583744", "1599839543527583744")</f>
        <v>1599839543527583744</v>
      </c>
      <c r="B24" t="s">
        <v>15</v>
      </c>
      <c r="C24" s="2">
        <v>44900.787557870368</v>
      </c>
      <c r="D24">
        <v>0</v>
      </c>
      <c r="E24">
        <v>3</v>
      </c>
      <c r="F24" t="s">
        <v>43</v>
      </c>
      <c r="G24" t="s">
        <v>44</v>
      </c>
      <c r="H24" t="str">
        <f>HYPERLINK("http://pbs.twimg.com/media/FjOxSYzWYAAKFaO.jpg", "http://pbs.twimg.com/media/FjOxSYzWYAAKFaO.jpg")</f>
        <v>http://pbs.twimg.com/media/FjOxSYzWYAAKFaO.jpg</v>
      </c>
      <c r="I24" t="str">
        <f>HYPERLINK("http://pbs.twimg.com/media/FjOxSYlXEAA5Cuv.jpg", "http://pbs.twimg.com/media/FjOxSYlXEAA5Cuv.jpg")</f>
        <v>http://pbs.twimg.com/media/FjOxSYlXEAA5Cuv.jpg</v>
      </c>
      <c r="L24">
        <v>0</v>
      </c>
      <c r="M24">
        <v>0</v>
      </c>
      <c r="N24">
        <v>1</v>
      </c>
      <c r="O24">
        <v>0</v>
      </c>
    </row>
    <row r="25" spans="1:15" x14ac:dyDescent="0.2">
      <c r="A25" s="1" t="str">
        <f>HYPERLINK("http://www.twitter.com/banuakdenizli/status/1598990355021844480", "1598990355021844480")</f>
        <v>1598990355021844480</v>
      </c>
      <c r="B25" t="s">
        <v>15</v>
      </c>
      <c r="C25" s="2">
        <v>44898.444247685176</v>
      </c>
      <c r="D25">
        <v>0</v>
      </c>
      <c r="E25">
        <v>45</v>
      </c>
      <c r="F25" t="s">
        <v>17</v>
      </c>
      <c r="G25" t="s">
        <v>45</v>
      </c>
      <c r="L25">
        <v>0</v>
      </c>
      <c r="M25">
        <v>0</v>
      </c>
      <c r="N25">
        <v>1</v>
      </c>
      <c r="O25">
        <v>0</v>
      </c>
    </row>
    <row r="26" spans="1:15" x14ac:dyDescent="0.2">
      <c r="A26" s="1" t="str">
        <f>HYPERLINK("http://www.twitter.com/banuakdenizli/status/1598768372833222656", "1598768372833222656")</f>
        <v>1598768372833222656</v>
      </c>
      <c r="B26" t="s">
        <v>15</v>
      </c>
      <c r="C26" s="2">
        <v>44897.831689814811</v>
      </c>
      <c r="D26">
        <v>0</v>
      </c>
      <c r="E26">
        <v>2759</v>
      </c>
      <c r="F26" t="s">
        <v>16</v>
      </c>
      <c r="G26" t="s">
        <v>46</v>
      </c>
      <c r="L26">
        <v>0</v>
      </c>
      <c r="M26">
        <v>0</v>
      </c>
      <c r="N26">
        <v>1</v>
      </c>
      <c r="O26">
        <v>0</v>
      </c>
    </row>
    <row r="27" spans="1:15" x14ac:dyDescent="0.2">
      <c r="A27" s="1" t="str">
        <f>HYPERLINK("http://www.twitter.com/banuakdenizli/status/1597551221061353473", "1597551221061353473")</f>
        <v>1597551221061353473</v>
      </c>
      <c r="B27" t="s">
        <v>15</v>
      </c>
      <c r="C27" s="2">
        <v>44894.472986111112</v>
      </c>
      <c r="D27">
        <v>0</v>
      </c>
      <c r="E27">
        <v>17</v>
      </c>
      <c r="F27" t="s">
        <v>18</v>
      </c>
      <c r="G27" t="s">
        <v>47</v>
      </c>
      <c r="H27" t="str">
        <f>HYPERLINK("http://pbs.twimg.com/media/FiqY0uyXoAMxXo5.jpg", "http://pbs.twimg.com/media/FiqY0uyXoAMxXo5.jpg")</f>
        <v>http://pbs.twimg.com/media/FiqY0uyXoAMxXo5.jpg</v>
      </c>
      <c r="L27">
        <v>0</v>
      </c>
      <c r="M27">
        <v>0</v>
      </c>
      <c r="N27">
        <v>1</v>
      </c>
      <c r="O27">
        <v>0</v>
      </c>
    </row>
    <row r="28" spans="1:15" x14ac:dyDescent="0.2">
      <c r="A28" s="1" t="str">
        <f>HYPERLINK("http://www.twitter.com/banuakdenizli/status/1597551060696334337", "1597551060696334337")</f>
        <v>1597551060696334337</v>
      </c>
      <c r="B28" t="s">
        <v>15</v>
      </c>
      <c r="C28" s="2">
        <v>44894.472546296303</v>
      </c>
      <c r="D28">
        <v>0</v>
      </c>
      <c r="E28">
        <v>10</v>
      </c>
      <c r="F28" t="s">
        <v>48</v>
      </c>
      <c r="G28" t="s">
        <v>49</v>
      </c>
      <c r="H28" t="str">
        <f>HYPERLINK("http://pbs.twimg.com/media/FiqqoL3XoAEOT1s.jpg", "http://pbs.twimg.com/media/FiqqoL3XoAEOT1s.jpg")</f>
        <v>http://pbs.twimg.com/media/FiqqoL3XoAEOT1s.jpg</v>
      </c>
      <c r="L28">
        <v>0</v>
      </c>
      <c r="M28">
        <v>0</v>
      </c>
      <c r="N28">
        <v>1</v>
      </c>
      <c r="O28">
        <v>0</v>
      </c>
    </row>
    <row r="29" spans="1:15" x14ac:dyDescent="0.2">
      <c r="A29" s="1" t="str">
        <f>HYPERLINK("http://www.twitter.com/banuakdenizli/status/1596831082040954883", "1596831082040954883")</f>
        <v>1596831082040954883</v>
      </c>
      <c r="B29" t="s">
        <v>15</v>
      </c>
      <c r="C29" s="2">
        <v>44892.48578703704</v>
      </c>
      <c r="D29">
        <v>0</v>
      </c>
      <c r="E29">
        <v>45</v>
      </c>
      <c r="F29" t="s">
        <v>17</v>
      </c>
      <c r="G29" t="s">
        <v>50</v>
      </c>
      <c r="H29" t="str">
        <f>HYPERLINK("http://pbs.twimg.com/media/Fij37jTXgAEyzL0.jpg", "http://pbs.twimg.com/media/Fij37jTXgAEyzL0.jpg")</f>
        <v>http://pbs.twimg.com/media/Fij37jTXgAEyzL0.jpg</v>
      </c>
      <c r="L29">
        <v>0</v>
      </c>
      <c r="M29">
        <v>0</v>
      </c>
      <c r="N29">
        <v>1</v>
      </c>
      <c r="O29">
        <v>0</v>
      </c>
    </row>
    <row r="30" spans="1:15" x14ac:dyDescent="0.2">
      <c r="A30" s="1" t="str">
        <f>HYPERLINK("http://www.twitter.com/banuakdenizli/status/1595429136620982273", "1595429136620982273")</f>
        <v>1595429136620982273</v>
      </c>
      <c r="B30" t="s">
        <v>15</v>
      </c>
      <c r="C30" s="2">
        <v>44888.617152777777</v>
      </c>
      <c r="D30">
        <v>0</v>
      </c>
      <c r="E30">
        <v>0</v>
      </c>
      <c r="G30" t="s">
        <v>51</v>
      </c>
      <c r="H30" t="str">
        <f>HYPERLINK("http://pbs.twimg.com/media/FiQaVwJWQAMa8ho.jpg", "http://pbs.twimg.com/media/FiQaVwJWQAMa8ho.jpg")</f>
        <v>http://pbs.twimg.com/media/FiQaVwJWQAMa8ho.jpg</v>
      </c>
      <c r="I30" t="str">
        <f>HYPERLINK("http://pbs.twimg.com/media/FiQaWBAXoAExbj8.jpg", "http://pbs.twimg.com/media/FiQaWBAXoAExbj8.jpg")</f>
        <v>http://pbs.twimg.com/media/FiQaWBAXoAExbj8.jpg</v>
      </c>
      <c r="L30">
        <v>0</v>
      </c>
      <c r="M30">
        <v>0</v>
      </c>
      <c r="N30">
        <v>1</v>
      </c>
      <c r="O30">
        <v>0</v>
      </c>
    </row>
    <row r="31" spans="1:15" x14ac:dyDescent="0.2">
      <c r="A31" s="1" t="str">
        <f>HYPERLINK("http://www.twitter.com/banuakdenizli/status/1595429090902810626", "1595429090902810626")</f>
        <v>1595429090902810626</v>
      </c>
      <c r="B31" t="s">
        <v>15</v>
      </c>
      <c r="C31" s="2">
        <v>44888.617025462961</v>
      </c>
      <c r="D31">
        <v>0</v>
      </c>
      <c r="E31">
        <v>0</v>
      </c>
      <c r="G31" t="s">
        <v>52</v>
      </c>
      <c r="H31" t="str">
        <f>HYPERLINK("http://pbs.twimg.com/media/FiQaTK6XkAAu9jK.jpg", "http://pbs.twimg.com/media/FiQaTK6XkAAu9jK.jpg")</f>
        <v>http://pbs.twimg.com/media/FiQaTK6XkAAu9jK.jpg</v>
      </c>
      <c r="I31" t="str">
        <f>HYPERLINK("http://pbs.twimg.com/media/FiQaTXnWQAAdAoW.jpg", "http://pbs.twimg.com/media/FiQaTXnWQAAdAoW.jpg")</f>
        <v>http://pbs.twimg.com/media/FiQaTXnWQAAdAoW.jpg</v>
      </c>
      <c r="L31">
        <v>0</v>
      </c>
      <c r="M31">
        <v>0</v>
      </c>
      <c r="N31">
        <v>1</v>
      </c>
      <c r="O31">
        <v>0</v>
      </c>
    </row>
    <row r="32" spans="1:15" x14ac:dyDescent="0.2">
      <c r="A32" s="1" t="str">
        <f>HYPERLINK("http://www.twitter.com/banuakdenizli/status/1595429031230455808", "1595429031230455808")</f>
        <v>1595429031230455808</v>
      </c>
      <c r="B32" t="s">
        <v>15</v>
      </c>
      <c r="C32" s="2">
        <v>44888.616863425923</v>
      </c>
      <c r="D32">
        <v>0</v>
      </c>
      <c r="E32">
        <v>0</v>
      </c>
      <c r="G32" t="s">
        <v>53</v>
      </c>
      <c r="H32" t="str">
        <f>HYPERLINK("http://pbs.twimg.com/media/FiQaPrxXkAIwTZl.jpg", "http://pbs.twimg.com/media/FiQaPrxXkAIwTZl.jpg")</f>
        <v>http://pbs.twimg.com/media/FiQaPrxXkAIwTZl.jpg</v>
      </c>
      <c r="I32" t="str">
        <f>HYPERLINK("http://pbs.twimg.com/media/FiQaP6gXgAE4Ntj.jpg", "http://pbs.twimg.com/media/FiQaP6gXgAE4Ntj.jpg")</f>
        <v>http://pbs.twimg.com/media/FiQaP6gXgAE4Ntj.jpg</v>
      </c>
      <c r="L32">
        <v>0</v>
      </c>
      <c r="M32">
        <v>0</v>
      </c>
      <c r="N32">
        <v>1</v>
      </c>
      <c r="O32">
        <v>0</v>
      </c>
    </row>
    <row r="33" spans="1:15" x14ac:dyDescent="0.2">
      <c r="A33" s="1" t="str">
        <f>HYPERLINK("http://www.twitter.com/banuakdenizli/status/1595428959482777603", "1595428959482777603")</f>
        <v>1595428959482777603</v>
      </c>
      <c r="B33" t="s">
        <v>15</v>
      </c>
      <c r="C33" s="2">
        <v>44888.616666666669</v>
      </c>
      <c r="D33">
        <v>0</v>
      </c>
      <c r="E33">
        <v>0</v>
      </c>
      <c r="G33" t="s">
        <v>54</v>
      </c>
      <c r="H33" t="str">
        <f>HYPERLINK("http://pbs.twimg.com/media/FiQaLjeXoAEd0xw.jpg", "http://pbs.twimg.com/media/FiQaLjeXoAEd0xw.jpg")</f>
        <v>http://pbs.twimg.com/media/FiQaLjeXoAEd0xw.jpg</v>
      </c>
      <c r="I33" t="str">
        <f>HYPERLINK("http://pbs.twimg.com/media/FiQaLvUXoAAIAVX.jpg", "http://pbs.twimg.com/media/FiQaLvUXoAAIAVX.jpg")</f>
        <v>http://pbs.twimg.com/media/FiQaLvUXoAAIAVX.jpg</v>
      </c>
      <c r="L33">
        <v>0</v>
      </c>
      <c r="M33">
        <v>0</v>
      </c>
      <c r="N33">
        <v>1</v>
      </c>
      <c r="O33">
        <v>0</v>
      </c>
    </row>
    <row r="34" spans="1:15" x14ac:dyDescent="0.2">
      <c r="A34" s="1" t="str">
        <f>HYPERLINK("http://www.twitter.com/banuakdenizli/status/1595428797167374337", "1595428797167374337")</f>
        <v>1595428797167374337</v>
      </c>
      <c r="B34" t="s">
        <v>15</v>
      </c>
      <c r="C34" s="2">
        <v>44888.616215277783</v>
      </c>
      <c r="D34">
        <v>0</v>
      </c>
      <c r="E34">
        <v>0</v>
      </c>
      <c r="G34" t="s">
        <v>55</v>
      </c>
      <c r="H34" t="str">
        <f>HYPERLINK("http://pbs.twimg.com/media/FiQaCFqWAAEmkRR.jpg", "http://pbs.twimg.com/media/FiQaCFqWAAEmkRR.jpg")</f>
        <v>http://pbs.twimg.com/media/FiQaCFqWAAEmkRR.jpg</v>
      </c>
      <c r="I34" t="str">
        <f>HYPERLINK("http://pbs.twimg.com/media/FiQaCPcWQAEk0jS.jpg", "http://pbs.twimg.com/media/FiQaCPcWQAEk0jS.jpg")</f>
        <v>http://pbs.twimg.com/media/FiQaCPcWQAEk0jS.jpg</v>
      </c>
      <c r="L34">
        <v>0</v>
      </c>
      <c r="M34">
        <v>0</v>
      </c>
      <c r="N34">
        <v>1</v>
      </c>
      <c r="O34">
        <v>0</v>
      </c>
    </row>
    <row r="35" spans="1:15" x14ac:dyDescent="0.2">
      <c r="A35" s="1" t="str">
        <f>HYPERLINK("http://www.twitter.com/banuakdenizli/status/1595428710630440961", "1595428710630440961")</f>
        <v>1595428710630440961</v>
      </c>
      <c r="B35" t="s">
        <v>15</v>
      </c>
      <c r="C35" s="2">
        <v>44888.615972222222</v>
      </c>
      <c r="D35">
        <v>2</v>
      </c>
      <c r="E35">
        <v>0</v>
      </c>
      <c r="G35" t="s">
        <v>56</v>
      </c>
      <c r="H35" t="str">
        <f>HYPERLINK("http://pbs.twimg.com/media/FiQZ9D2X0AEXeW7.jpg", "http://pbs.twimg.com/media/FiQZ9D2X0AEXeW7.jpg")</f>
        <v>http://pbs.twimg.com/media/FiQZ9D2X0AEXeW7.jpg</v>
      </c>
      <c r="I35" t="str">
        <f>HYPERLINK("http://pbs.twimg.com/media/FiQZ9PrWQAIeAGN.jpg", "http://pbs.twimg.com/media/FiQZ9PrWQAIeAGN.jpg")</f>
        <v>http://pbs.twimg.com/media/FiQZ9PrWQAIeAGN.jpg</v>
      </c>
      <c r="L35">
        <v>0</v>
      </c>
      <c r="M35">
        <v>0</v>
      </c>
      <c r="N35">
        <v>1</v>
      </c>
      <c r="O35">
        <v>0</v>
      </c>
    </row>
    <row r="36" spans="1:15" x14ac:dyDescent="0.2">
      <c r="A36" s="1" t="str">
        <f>HYPERLINK("http://www.twitter.com/banuakdenizli/status/1595428643332935681", "1595428643332935681")</f>
        <v>1595428643332935681</v>
      </c>
      <c r="B36" t="s">
        <v>15</v>
      </c>
      <c r="C36" s="2">
        <v>44888.615787037037</v>
      </c>
      <c r="D36">
        <v>0</v>
      </c>
      <c r="E36">
        <v>0</v>
      </c>
      <c r="G36" t="s">
        <v>57</v>
      </c>
      <c r="H36" t="str">
        <f>HYPERLINK("http://pbs.twimg.com/media/FiQZ5IoXEAQBQ4g.jpg", "http://pbs.twimg.com/media/FiQZ5IoXEAQBQ4g.jpg")</f>
        <v>http://pbs.twimg.com/media/FiQZ5IoXEAQBQ4g.jpg</v>
      </c>
      <c r="I36" t="str">
        <f>HYPERLINK("http://pbs.twimg.com/media/FiQZ5V6WIAEb1Xu.jpg", "http://pbs.twimg.com/media/FiQZ5V6WIAEb1Xu.jpg")</f>
        <v>http://pbs.twimg.com/media/FiQZ5V6WIAEb1Xu.jpg</v>
      </c>
      <c r="L36">
        <v>0</v>
      </c>
      <c r="M36">
        <v>0</v>
      </c>
      <c r="N36">
        <v>1</v>
      </c>
      <c r="O36">
        <v>0</v>
      </c>
    </row>
    <row r="37" spans="1:15" x14ac:dyDescent="0.2">
      <c r="A37" s="1" t="str">
        <f>HYPERLINK("http://www.twitter.com/banuakdenizli/status/1595036610579632128", "1595036610579632128")</f>
        <v>1595036610579632128</v>
      </c>
      <c r="B37" t="s">
        <v>15</v>
      </c>
      <c r="C37" s="2">
        <v>44887.53398148148</v>
      </c>
      <c r="D37">
        <v>0</v>
      </c>
      <c r="E37">
        <v>115</v>
      </c>
      <c r="F37" t="s">
        <v>19</v>
      </c>
      <c r="G37" t="s">
        <v>58</v>
      </c>
      <c r="L37">
        <v>0</v>
      </c>
      <c r="M37">
        <v>0</v>
      </c>
      <c r="N37">
        <v>1</v>
      </c>
      <c r="O37">
        <v>0</v>
      </c>
    </row>
    <row r="38" spans="1:15" x14ac:dyDescent="0.2">
      <c r="A38" s="1" t="str">
        <f>HYPERLINK("http://www.twitter.com/banuakdenizli/status/1594452010484617223", "1594452010484617223")</f>
        <v>1594452010484617223</v>
      </c>
      <c r="B38" t="s">
        <v>15</v>
      </c>
      <c r="C38" s="2">
        <v>44885.920798611107</v>
      </c>
      <c r="D38">
        <v>0</v>
      </c>
      <c r="E38">
        <v>11495</v>
      </c>
      <c r="F38" t="s">
        <v>16</v>
      </c>
      <c r="G38" t="s">
        <v>59</v>
      </c>
      <c r="H38" t="str">
        <f>HYPERLINK("http://pbs.twimg.com/media/FiBxWObWIAE8gpl.jpg", "http://pbs.twimg.com/media/FiBxWObWIAE8gpl.jpg")</f>
        <v>http://pbs.twimg.com/media/FiBxWObWIAE8gpl.jpg</v>
      </c>
      <c r="I38" t="str">
        <f>HYPERLINK("http://pbs.twimg.com/media/FiBxWOcXwAwOB1Z.jpg", "http://pbs.twimg.com/media/FiBxWOcXwAwOB1Z.jpg")</f>
        <v>http://pbs.twimg.com/media/FiBxWOcXwAwOB1Z.jpg</v>
      </c>
      <c r="L38">
        <v>0</v>
      </c>
      <c r="M38">
        <v>0</v>
      </c>
      <c r="N38">
        <v>1</v>
      </c>
      <c r="O38">
        <v>0</v>
      </c>
    </row>
    <row r="39" spans="1:15" x14ac:dyDescent="0.2">
      <c r="A39" s="1" t="str">
        <f>HYPERLINK("http://www.twitter.com/banuakdenizli/status/1593761968724144128", "1593761968724144128")</f>
        <v>1593761968724144128</v>
      </c>
      <c r="B39" t="s">
        <v>15</v>
      </c>
      <c r="C39" s="2">
        <v>44884.016643518517</v>
      </c>
      <c r="D39">
        <v>0</v>
      </c>
      <c r="E39">
        <v>133</v>
      </c>
      <c r="F39" t="s">
        <v>17</v>
      </c>
      <c r="G39" t="s">
        <v>60</v>
      </c>
      <c r="L39">
        <v>0</v>
      </c>
      <c r="M39">
        <v>0</v>
      </c>
      <c r="N39">
        <v>1</v>
      </c>
      <c r="O39">
        <v>0</v>
      </c>
    </row>
    <row r="40" spans="1:15" x14ac:dyDescent="0.2">
      <c r="A40" s="1" t="str">
        <f>HYPERLINK("http://www.twitter.com/banuakdenizli/status/1593546597287305216", "1593546597287305216")</f>
        <v>1593546597287305216</v>
      </c>
      <c r="B40" t="s">
        <v>15</v>
      </c>
      <c r="C40" s="2">
        <v>44883.422337962962</v>
      </c>
      <c r="D40">
        <v>0</v>
      </c>
      <c r="E40">
        <v>85</v>
      </c>
      <c r="F40" t="s">
        <v>17</v>
      </c>
      <c r="G40" t="s">
        <v>61</v>
      </c>
      <c r="L40">
        <v>0</v>
      </c>
      <c r="M40">
        <v>0</v>
      </c>
      <c r="N40">
        <v>1</v>
      </c>
      <c r="O40">
        <v>0</v>
      </c>
    </row>
    <row r="41" spans="1:15" x14ac:dyDescent="0.2">
      <c r="A41" s="1" t="str">
        <f>HYPERLINK("http://www.twitter.com/banuakdenizli/status/1593356047288307713", "1593356047288307713")</f>
        <v>1593356047288307713</v>
      </c>
      <c r="B41" t="s">
        <v>15</v>
      </c>
      <c r="C41" s="2">
        <v>44882.896516203713</v>
      </c>
      <c r="D41">
        <v>0</v>
      </c>
      <c r="E41">
        <v>2</v>
      </c>
      <c r="F41" t="s">
        <v>62</v>
      </c>
      <c r="G41" t="s">
        <v>63</v>
      </c>
      <c r="H41" t="str">
        <f>HYPERLINK("http://pbs.twimg.com/media/FhvsQXlWQAAYU7z.jpg", "http://pbs.twimg.com/media/FhvsQXlWQAAYU7z.jpg")</f>
        <v>http://pbs.twimg.com/media/FhvsQXlWQAAYU7z.jpg</v>
      </c>
      <c r="I41" t="str">
        <f>HYPERLINK("http://pbs.twimg.com/media/FhvsQYFXkAIg2og.jpg", "http://pbs.twimg.com/media/FhvsQYFXkAIg2og.jpg")</f>
        <v>http://pbs.twimg.com/media/FhvsQYFXkAIg2og.jpg</v>
      </c>
      <c r="J41" t="str">
        <f>HYPERLINK("http://pbs.twimg.com/media/FhvsQYoWAAEBF2n.jpg", "http://pbs.twimg.com/media/FhvsQYoWAAEBF2n.jpg")</f>
        <v>http://pbs.twimg.com/media/FhvsQYoWAAEBF2n.jpg</v>
      </c>
      <c r="L41">
        <v>0</v>
      </c>
      <c r="M41">
        <v>0</v>
      </c>
      <c r="N41">
        <v>1</v>
      </c>
      <c r="O41">
        <v>0</v>
      </c>
    </row>
    <row r="42" spans="1:15" x14ac:dyDescent="0.2">
      <c r="A42" s="1" t="str">
        <f>HYPERLINK("http://www.twitter.com/banuakdenizli/status/1592434851533443073", "1592434851533443073")</f>
        <v>1592434851533443073</v>
      </c>
      <c r="B42" t="s">
        <v>15</v>
      </c>
      <c r="C42" s="2">
        <v>44880.354502314818</v>
      </c>
      <c r="D42">
        <v>2</v>
      </c>
      <c r="E42">
        <v>0</v>
      </c>
      <c r="G42" t="s">
        <v>64</v>
      </c>
      <c r="H42" t="str">
        <f>HYPERLINK("http://pbs.twimg.com/media/Fhl3DdoWIAIdww6.jpg", "http://pbs.twimg.com/media/Fhl3DdoWIAIdww6.jpg")</f>
        <v>http://pbs.twimg.com/media/Fhl3DdoWIAIdww6.jpg</v>
      </c>
      <c r="I42" t="str">
        <f>HYPERLINK("http://pbs.twimg.com/media/Fhl3DsfXoAMLxBV.jpg", "http://pbs.twimg.com/media/Fhl3DsfXoAMLxBV.jpg")</f>
        <v>http://pbs.twimg.com/media/Fhl3DsfXoAMLxBV.jpg</v>
      </c>
      <c r="L42">
        <v>0</v>
      </c>
      <c r="M42">
        <v>0</v>
      </c>
      <c r="N42">
        <v>1</v>
      </c>
      <c r="O42">
        <v>0</v>
      </c>
    </row>
    <row r="43" spans="1:15" x14ac:dyDescent="0.2">
      <c r="A43" s="1" t="str">
        <f>HYPERLINK("http://www.twitter.com/banuakdenizli/status/1592431528046256129", "1592431528046256129")</f>
        <v>1592431528046256129</v>
      </c>
      <c r="B43" t="s">
        <v>15</v>
      </c>
      <c r="C43" s="2">
        <v>44880.345324074071</v>
      </c>
      <c r="D43">
        <v>3</v>
      </c>
      <c r="E43">
        <v>3</v>
      </c>
      <c r="G43" t="s">
        <v>65</v>
      </c>
      <c r="H43" t="str">
        <f>HYPERLINK("http://pbs.twimg.com/media/Fhl0B_LX0AE_gkr.jpg", "http://pbs.twimg.com/media/Fhl0B_LX0AE_gkr.jpg")</f>
        <v>http://pbs.twimg.com/media/Fhl0B_LX0AE_gkr.jpg</v>
      </c>
      <c r="I43" t="str">
        <f>HYPERLINK("http://pbs.twimg.com/media/Fhl0CPGXoAAHQx_.jpg", "http://pbs.twimg.com/media/Fhl0CPGXoAAHQx_.jpg")</f>
        <v>http://pbs.twimg.com/media/Fhl0CPGXoAAHQx_.jpg</v>
      </c>
      <c r="L43">
        <v>0</v>
      </c>
      <c r="M43">
        <v>0</v>
      </c>
      <c r="N43">
        <v>1</v>
      </c>
      <c r="O43">
        <v>0</v>
      </c>
    </row>
    <row r="44" spans="1:15" x14ac:dyDescent="0.2">
      <c r="A44" s="1" t="str">
        <f>HYPERLINK("http://www.twitter.com/banuakdenizli/status/1592430843733368832", "1592430843733368832")</f>
        <v>1592430843733368832</v>
      </c>
      <c r="B44" t="s">
        <v>15</v>
      </c>
      <c r="C44" s="2">
        <v>44880.3434375</v>
      </c>
      <c r="D44">
        <v>0</v>
      </c>
      <c r="E44">
        <v>0</v>
      </c>
      <c r="G44" t="s">
        <v>66</v>
      </c>
      <c r="H44" t="str">
        <f>HYPERLINK("http://pbs.twimg.com/media/FhlzaLLX0AE48jw.jpg", "http://pbs.twimg.com/media/FhlzaLLX0AE48jw.jpg")</f>
        <v>http://pbs.twimg.com/media/FhlzaLLX0AE48jw.jpg</v>
      </c>
      <c r="I44" t="str">
        <f>HYPERLINK("http://pbs.twimg.com/media/FhlzabiXEAA_y09.jpg", "http://pbs.twimg.com/media/FhlzabiXEAA_y09.jpg")</f>
        <v>http://pbs.twimg.com/media/FhlzabiXEAA_y09.jpg</v>
      </c>
      <c r="L44">
        <v>0</v>
      </c>
      <c r="M44">
        <v>0</v>
      </c>
      <c r="N44">
        <v>1</v>
      </c>
      <c r="O44">
        <v>0</v>
      </c>
    </row>
    <row r="45" spans="1:15" x14ac:dyDescent="0.2">
      <c r="A45" s="1" t="str">
        <f>HYPERLINK("http://www.twitter.com/banuakdenizli/status/1592429562683883520", "1592429562683883520")</f>
        <v>1592429562683883520</v>
      </c>
      <c r="B45" t="s">
        <v>15</v>
      </c>
      <c r="C45" s="2">
        <v>44880.339907407397</v>
      </c>
      <c r="D45">
        <v>1</v>
      </c>
      <c r="E45">
        <v>0</v>
      </c>
      <c r="G45" t="s">
        <v>67</v>
      </c>
      <c r="H45" t="str">
        <f>HYPERLINK("http://pbs.twimg.com/media/FhlyPkAXoAUF1_Y.jpg", "http://pbs.twimg.com/media/FhlyPkAXoAUF1_Y.jpg")</f>
        <v>http://pbs.twimg.com/media/FhlyPkAXoAUF1_Y.jpg</v>
      </c>
      <c r="I45" t="str">
        <f>HYPERLINK("http://pbs.twimg.com/media/FhlyP0SWQAAW9Fr.jpg", "http://pbs.twimg.com/media/FhlyP0SWQAAW9Fr.jpg")</f>
        <v>http://pbs.twimg.com/media/FhlyP0SWQAAW9Fr.jpg</v>
      </c>
      <c r="L45">
        <v>0</v>
      </c>
      <c r="M45">
        <v>0</v>
      </c>
      <c r="N45">
        <v>1</v>
      </c>
      <c r="O45">
        <v>0</v>
      </c>
    </row>
    <row r="46" spans="1:15" x14ac:dyDescent="0.2">
      <c r="A46" s="1" t="str">
        <f>HYPERLINK("http://www.twitter.com/banuakdenizli/status/1592241015188226048", "1592241015188226048")</f>
        <v>1592241015188226048</v>
      </c>
      <c r="B46" t="s">
        <v>15</v>
      </c>
      <c r="C46" s="2">
        <v>44879.819618055553</v>
      </c>
      <c r="D46">
        <v>2</v>
      </c>
      <c r="E46">
        <v>0</v>
      </c>
      <c r="G46" t="s">
        <v>68</v>
      </c>
      <c r="H46" t="str">
        <f>HYPERLINK("http://pbs.twimg.com/media/FhjGwnXXoAAWyiD.jpg", "http://pbs.twimg.com/media/FhjGwnXXoAAWyiD.jpg")</f>
        <v>http://pbs.twimg.com/media/FhjGwnXXoAAWyiD.jpg</v>
      </c>
      <c r="I46" t="str">
        <f>HYPERLINK("http://pbs.twimg.com/media/FhjGw4nWIAEvtLU.jpg", "http://pbs.twimg.com/media/FhjGw4nWIAEvtLU.jpg")</f>
        <v>http://pbs.twimg.com/media/FhjGw4nWIAEvtLU.jpg</v>
      </c>
      <c r="L46">
        <v>0</v>
      </c>
      <c r="M46">
        <v>0</v>
      </c>
      <c r="N46">
        <v>1</v>
      </c>
      <c r="O46">
        <v>0</v>
      </c>
    </row>
    <row r="47" spans="1:15" x14ac:dyDescent="0.2">
      <c r="A47" s="1" t="str">
        <f>HYPERLINK("http://www.twitter.com/banuakdenizli/status/1592149704334540802", "1592149704334540802")</f>
        <v>1592149704334540802</v>
      </c>
      <c r="B47" t="s">
        <v>15</v>
      </c>
      <c r="C47" s="2">
        <v>44879.56763888889</v>
      </c>
      <c r="D47">
        <v>0</v>
      </c>
      <c r="E47">
        <v>79</v>
      </c>
      <c r="F47" t="s">
        <v>69</v>
      </c>
      <c r="G47" t="s">
        <v>70</v>
      </c>
      <c r="H47" t="str">
        <f>HYPERLINK("https://video.twimg.com/ext_tw_video/1592086360818847744/pu/vid/720x1280/x1qEmN04ny6OR14u.mp4?tag=12", "https://video.twimg.com/ext_tw_video/1592086360818847744/pu/vid/720x1280/x1qEmN04ny6OR14u.mp4?tag=12")</f>
        <v>https://video.twimg.com/ext_tw_video/1592086360818847744/pu/vid/720x1280/x1qEmN04ny6OR14u.mp4?tag=12</v>
      </c>
      <c r="L47">
        <v>0</v>
      </c>
      <c r="M47">
        <v>0</v>
      </c>
      <c r="N47">
        <v>1</v>
      </c>
      <c r="O47">
        <v>0</v>
      </c>
    </row>
    <row r="48" spans="1:15" x14ac:dyDescent="0.2">
      <c r="A48" s="1" t="str">
        <f>HYPERLINK("http://www.twitter.com/banuakdenizli/status/1590716591335178241", "1590716591335178241")</f>
        <v>1590716591335178241</v>
      </c>
      <c r="B48" t="s">
        <v>15</v>
      </c>
      <c r="C48" s="2">
        <v>44875.613009259258</v>
      </c>
      <c r="D48">
        <v>1</v>
      </c>
      <c r="E48">
        <v>0</v>
      </c>
      <c r="G48" t="s">
        <v>71</v>
      </c>
      <c r="H48" t="str">
        <f>HYPERLINK("http://pbs.twimg.com/media/FhNcTJ-XwAEV6SC.jpg", "http://pbs.twimg.com/media/FhNcTJ-XwAEV6SC.jpg")</f>
        <v>http://pbs.twimg.com/media/FhNcTJ-XwAEV6SC.jpg</v>
      </c>
      <c r="I48" t="str">
        <f>HYPERLINK("http://pbs.twimg.com/media/FhNcTa2X0AAFDzc.jpg", "http://pbs.twimg.com/media/FhNcTa2X0AAFDzc.jpg")</f>
        <v>http://pbs.twimg.com/media/FhNcTa2X0AAFDzc.jpg</v>
      </c>
      <c r="J48" t="str">
        <f>HYPERLINK("http://pbs.twimg.com/media/FhNcTryWAAE94Ph.jpg", "http://pbs.twimg.com/media/FhNcTryWAAE94Ph.jpg")</f>
        <v>http://pbs.twimg.com/media/FhNcTryWAAE94Ph.jpg</v>
      </c>
      <c r="L48">
        <v>0</v>
      </c>
      <c r="M48">
        <v>0</v>
      </c>
      <c r="N48">
        <v>1</v>
      </c>
      <c r="O48">
        <v>0</v>
      </c>
    </row>
    <row r="49" spans="1:15" x14ac:dyDescent="0.2">
      <c r="A49" s="1" t="str">
        <f>HYPERLINK("http://www.twitter.com/banuakdenizli/status/1590581878662516737", "1590581878662516737")</f>
        <v>1590581878662516737</v>
      </c>
      <c r="B49" t="s">
        <v>15</v>
      </c>
      <c r="C49" s="2">
        <v>44875.241273148153</v>
      </c>
      <c r="D49">
        <v>0</v>
      </c>
      <c r="E49">
        <v>66</v>
      </c>
      <c r="F49" t="s">
        <v>17</v>
      </c>
      <c r="G49" t="s">
        <v>72</v>
      </c>
      <c r="L49">
        <v>0</v>
      </c>
      <c r="M49">
        <v>0</v>
      </c>
      <c r="N49">
        <v>1</v>
      </c>
      <c r="O49">
        <v>0</v>
      </c>
    </row>
    <row r="50" spans="1:15" x14ac:dyDescent="0.2">
      <c r="A50" s="1" t="str">
        <f>HYPERLINK("http://www.twitter.com/banuakdenizli/status/1590345360459051008", "1590345360459051008")</f>
        <v>1590345360459051008</v>
      </c>
      <c r="B50" t="s">
        <v>15</v>
      </c>
      <c r="C50" s="2">
        <v>44874.588599537034</v>
      </c>
      <c r="D50">
        <v>1</v>
      </c>
      <c r="E50">
        <v>0</v>
      </c>
      <c r="G50" t="s">
        <v>73</v>
      </c>
      <c r="H50" t="str">
        <f>HYPERLINK("http://pbs.twimg.com/media/FhIKp0xXoAYd5xS.jpg", "http://pbs.twimg.com/media/FhIKp0xXoAYd5xS.jpg")</f>
        <v>http://pbs.twimg.com/media/FhIKp0xXoAYd5xS.jpg</v>
      </c>
      <c r="I50" t="str">
        <f>HYPERLINK("http://pbs.twimg.com/media/FhIKqpCWQAAeTBx.jpg", "http://pbs.twimg.com/media/FhIKqpCWQAAeTBx.jpg")</f>
        <v>http://pbs.twimg.com/media/FhIKqpCWQAAeTBx.jpg</v>
      </c>
      <c r="L50">
        <v>0</v>
      </c>
      <c r="M50">
        <v>0</v>
      </c>
      <c r="N50">
        <v>1</v>
      </c>
      <c r="O50">
        <v>0</v>
      </c>
    </row>
    <row r="51" spans="1:15" x14ac:dyDescent="0.2">
      <c r="A51" s="1" t="str">
        <f>HYPERLINK("http://www.twitter.com/banuakdenizli/status/1590323154375028737", "1590323154375028737")</f>
        <v>1590323154375028737</v>
      </c>
      <c r="B51" t="s">
        <v>15</v>
      </c>
      <c r="C51" s="2">
        <v>44874.527326388888</v>
      </c>
      <c r="D51">
        <v>1</v>
      </c>
      <c r="E51">
        <v>0</v>
      </c>
      <c r="G51" t="s">
        <v>74</v>
      </c>
      <c r="H51" t="str">
        <f>HYPERLINK("http://pbs.twimg.com/media/FhH2eRtX0AIgx1U.jpg", "http://pbs.twimg.com/media/FhH2eRtX0AIgx1U.jpg")</f>
        <v>http://pbs.twimg.com/media/FhH2eRtX0AIgx1U.jpg</v>
      </c>
      <c r="I51" t="str">
        <f>HYPERLINK("http://pbs.twimg.com/media/FhH2ekFWYAAk5qT.jpg", "http://pbs.twimg.com/media/FhH2ekFWYAAk5qT.jpg")</f>
        <v>http://pbs.twimg.com/media/FhH2ekFWYAAk5qT.jpg</v>
      </c>
      <c r="L51">
        <v>0</v>
      </c>
      <c r="M51">
        <v>0</v>
      </c>
      <c r="N51">
        <v>1</v>
      </c>
      <c r="O51">
        <v>0</v>
      </c>
    </row>
    <row r="52" spans="1:15" x14ac:dyDescent="0.2">
      <c r="A52" s="1" t="str">
        <f>HYPERLINK("http://www.twitter.com/banuakdenizli/status/1590317544803831809", "1590317544803831809")</f>
        <v>1590317544803831809</v>
      </c>
      <c r="B52" t="s">
        <v>15</v>
      </c>
      <c r="C52" s="2">
        <v>44874.51185185185</v>
      </c>
      <c r="D52">
        <v>0</v>
      </c>
      <c r="E52">
        <v>2</v>
      </c>
      <c r="F52" t="s">
        <v>75</v>
      </c>
      <c r="G52" t="s">
        <v>76</v>
      </c>
      <c r="H52" t="str">
        <f>HYPERLINK("http://pbs.twimg.com/media/FhHsGkzXEAM6ThI.jpg", "http://pbs.twimg.com/media/FhHsGkzXEAM6ThI.jpg")</f>
        <v>http://pbs.twimg.com/media/FhHsGkzXEAM6ThI.jpg</v>
      </c>
      <c r="I52" t="str">
        <f>HYPERLINK("http://pbs.twimg.com/media/FhHsGk0XoAAKQA0.jpg", "http://pbs.twimg.com/media/FhHsGk0XoAAKQA0.jpg")</f>
        <v>http://pbs.twimg.com/media/FhHsGk0XoAAKQA0.jpg</v>
      </c>
      <c r="L52">
        <v>0.98450000000000004</v>
      </c>
      <c r="M52">
        <v>0</v>
      </c>
      <c r="N52">
        <v>0.58799999999999997</v>
      </c>
      <c r="O52">
        <v>0.41199999999999998</v>
      </c>
    </row>
    <row r="53" spans="1:15" x14ac:dyDescent="0.2">
      <c r="A53" s="1" t="str">
        <f>HYPERLINK("http://www.twitter.com/banuakdenizli/status/1589992143799869441", "1589992143799869441")</f>
        <v>1589992143799869441</v>
      </c>
      <c r="B53" t="s">
        <v>15</v>
      </c>
      <c r="C53" s="2">
        <v>44873.613912037043</v>
      </c>
      <c r="D53">
        <v>1</v>
      </c>
      <c r="E53">
        <v>0</v>
      </c>
      <c r="G53" t="s">
        <v>77</v>
      </c>
      <c r="H53" t="str">
        <f>HYPERLINK("http://pbs.twimg.com/media/FhDJaYWWYAAoz2o.jpg", "http://pbs.twimg.com/media/FhDJaYWWYAAoz2o.jpg")</f>
        <v>http://pbs.twimg.com/media/FhDJaYWWYAAoz2o.jpg</v>
      </c>
      <c r="I53" t="str">
        <f>HYPERLINK("http://pbs.twimg.com/media/FhDJa92WYAoo3YV.jpg", "http://pbs.twimg.com/media/FhDJa92WYAoo3YV.jpg")</f>
        <v>http://pbs.twimg.com/media/FhDJa92WYAoo3YV.jpg</v>
      </c>
      <c r="L53">
        <v>0</v>
      </c>
      <c r="M53">
        <v>0</v>
      </c>
      <c r="N53">
        <v>1</v>
      </c>
      <c r="O53">
        <v>0</v>
      </c>
    </row>
    <row r="54" spans="1:15" x14ac:dyDescent="0.2">
      <c r="A54" s="1" t="str">
        <f>HYPERLINK("http://www.twitter.com/banuakdenizli/status/1589951082603896835", "1589951082603896835")</f>
        <v>1589951082603896835</v>
      </c>
      <c r="B54" t="s">
        <v>15</v>
      </c>
      <c r="C54" s="2">
        <v>44873.500601851847</v>
      </c>
      <c r="D54">
        <v>2</v>
      </c>
      <c r="E54">
        <v>0</v>
      </c>
      <c r="G54" t="s">
        <v>78</v>
      </c>
      <c r="H54" t="str">
        <f>HYPERLINK("http://pbs.twimg.com/media/FhCkC3zXwAEuuZV.jpg", "http://pbs.twimg.com/media/FhCkC3zXwAEuuZV.jpg")</f>
        <v>http://pbs.twimg.com/media/FhCkC3zXwAEuuZV.jpg</v>
      </c>
      <c r="I54" t="str">
        <f>HYPERLINK("http://pbs.twimg.com/media/FhCkEQnWIAEBgsg.jpg", "http://pbs.twimg.com/media/FhCkEQnWIAEBgsg.jpg")</f>
        <v>http://pbs.twimg.com/media/FhCkEQnWIAEBgsg.jpg</v>
      </c>
      <c r="L54">
        <v>0</v>
      </c>
      <c r="M54">
        <v>0</v>
      </c>
      <c r="N54">
        <v>1</v>
      </c>
      <c r="O54">
        <v>0</v>
      </c>
    </row>
    <row r="55" spans="1:15" x14ac:dyDescent="0.2">
      <c r="A55" s="1" t="str">
        <f>HYPERLINK("http://www.twitter.com/banuakdenizli/status/1589934263566491648", "1589934263566491648")</f>
        <v>1589934263566491648</v>
      </c>
      <c r="B55" t="s">
        <v>15</v>
      </c>
      <c r="C55" s="2">
        <v>44873.454189814824</v>
      </c>
      <c r="D55">
        <v>1</v>
      </c>
      <c r="E55">
        <v>0</v>
      </c>
      <c r="G55" t="s">
        <v>79</v>
      </c>
      <c r="H55" t="str">
        <f>HYPERLINK("http://pbs.twimg.com/media/FhCUw1GXoAEEoDx.jpg", "http://pbs.twimg.com/media/FhCUw1GXoAEEoDx.jpg")</f>
        <v>http://pbs.twimg.com/media/FhCUw1GXoAEEoDx.jpg</v>
      </c>
      <c r="I55" t="str">
        <f>HYPERLINK("http://pbs.twimg.com/media/FhCUxrSWQAALZWU.jpg", "http://pbs.twimg.com/media/FhCUxrSWQAALZWU.jpg")</f>
        <v>http://pbs.twimg.com/media/FhCUxrSWQAALZWU.jpg</v>
      </c>
      <c r="L55">
        <v>0</v>
      </c>
      <c r="M55">
        <v>0</v>
      </c>
      <c r="N55">
        <v>1</v>
      </c>
      <c r="O55">
        <v>0</v>
      </c>
    </row>
    <row r="56" spans="1:15" x14ac:dyDescent="0.2">
      <c r="A56" s="1" t="str">
        <f>HYPERLINK("http://www.twitter.com/banuakdenizli/status/1588153120521060354", "1588153120521060354")</f>
        <v>1588153120521060354</v>
      </c>
      <c r="B56" t="s">
        <v>15</v>
      </c>
      <c r="C56" s="2">
        <v>44868.539178240739</v>
      </c>
      <c r="D56">
        <v>1</v>
      </c>
      <c r="E56">
        <v>0</v>
      </c>
      <c r="G56" t="s">
        <v>80</v>
      </c>
      <c r="H56" t="str">
        <f>HYPERLINK("http://pbs.twimg.com/media/FgpA0ocWAAAUTMz.jpg", "http://pbs.twimg.com/media/FgpA0ocWAAAUTMz.jpg")</f>
        <v>http://pbs.twimg.com/media/FgpA0ocWAAAUTMz.jpg</v>
      </c>
      <c r="I56" t="str">
        <f>HYPERLINK("http://pbs.twimg.com/media/FgpA1f7XEA0NHna.jpg", "http://pbs.twimg.com/media/FgpA1f7XEA0NHna.jpg")</f>
        <v>http://pbs.twimg.com/media/FgpA1f7XEA0NHna.jpg</v>
      </c>
      <c r="L56">
        <v>0</v>
      </c>
      <c r="M56">
        <v>0</v>
      </c>
      <c r="N56">
        <v>1</v>
      </c>
      <c r="O56">
        <v>0</v>
      </c>
    </row>
    <row r="57" spans="1:15" x14ac:dyDescent="0.2">
      <c r="A57" s="1" t="str">
        <f>HYPERLINK("http://www.twitter.com/banuakdenizli/status/1587080375897133057", "1587080375897133057")</f>
        <v>1587080375897133057</v>
      </c>
      <c r="B57" t="s">
        <v>15</v>
      </c>
      <c r="C57" s="2">
        <v>44865.578958333332</v>
      </c>
      <c r="D57">
        <v>2</v>
      </c>
      <c r="E57">
        <v>0</v>
      </c>
      <c r="G57" t="s">
        <v>81</v>
      </c>
      <c r="H57" t="str">
        <f>HYPERLINK("http://pbs.twimg.com/media/FgZxKheWQAAVOTq.jpg", "http://pbs.twimg.com/media/FgZxKheWQAAVOTq.jpg")</f>
        <v>http://pbs.twimg.com/media/FgZxKheWQAAVOTq.jpg</v>
      </c>
      <c r="I57" t="str">
        <f>HYPERLINK("http://pbs.twimg.com/media/FgZxLPBXkAAjhhV.jpg", "http://pbs.twimg.com/media/FgZxLPBXkAAjhhV.jpg")</f>
        <v>http://pbs.twimg.com/media/FgZxLPBXkAAjhhV.jpg</v>
      </c>
      <c r="J57" t="str">
        <f>HYPERLINK("http://pbs.twimg.com/media/FgZxL-_XwAEBHSy.jpg", "http://pbs.twimg.com/media/FgZxL-_XwAEBHSy.jpg")</f>
        <v>http://pbs.twimg.com/media/FgZxL-_XwAEBHSy.jpg</v>
      </c>
      <c r="L57">
        <v>0</v>
      </c>
      <c r="M57">
        <v>0</v>
      </c>
      <c r="N57">
        <v>1</v>
      </c>
      <c r="O57">
        <v>0</v>
      </c>
    </row>
    <row r="58" spans="1:15" x14ac:dyDescent="0.2">
      <c r="A58" s="1" t="str">
        <f>HYPERLINK("http://www.twitter.com/banuakdenizli/status/1585269231708405760", "1585269231708405760")</f>
        <v>1585269231708405760</v>
      </c>
      <c r="B58" t="s">
        <v>15</v>
      </c>
      <c r="C58" s="2">
        <v>44860.581157407411</v>
      </c>
      <c r="D58">
        <v>0</v>
      </c>
      <c r="E58">
        <v>1011</v>
      </c>
      <c r="F58" t="s">
        <v>16</v>
      </c>
      <c r="G58" t="s">
        <v>82</v>
      </c>
      <c r="H58" t="str">
        <f>HYPERLINK("http://pbs.twimg.com/media/Ff6B1rgWIAMI2eT.jpg", "http://pbs.twimg.com/media/Ff6B1rgWIAMI2eT.jpg")</f>
        <v>http://pbs.twimg.com/media/Ff6B1rgWIAMI2eT.jpg</v>
      </c>
      <c r="L58">
        <v>0</v>
      </c>
      <c r="M58">
        <v>0</v>
      </c>
      <c r="N58">
        <v>1</v>
      </c>
      <c r="O58">
        <v>0</v>
      </c>
    </row>
    <row r="59" spans="1:15" x14ac:dyDescent="0.2">
      <c r="A59" s="1" t="str">
        <f>HYPERLINK("http://www.twitter.com/banuakdenizli/status/1584980505551699968", "1584980505551699968")</f>
        <v>1584980505551699968</v>
      </c>
      <c r="B59" t="s">
        <v>15</v>
      </c>
      <c r="C59" s="2">
        <v>44859.784421296303</v>
      </c>
      <c r="D59">
        <v>0</v>
      </c>
      <c r="E59">
        <v>7</v>
      </c>
      <c r="F59" t="s">
        <v>83</v>
      </c>
      <c r="G59" t="s">
        <v>84</v>
      </c>
      <c r="H59" t="str">
        <f>HYPERLINK("http://pbs.twimg.com/media/Ff6-p5aX0AIz0uL.jpg", "http://pbs.twimg.com/media/Ff6-p5aX0AIz0uL.jpg")</f>
        <v>http://pbs.twimg.com/media/Ff6-p5aX0AIz0uL.jpg</v>
      </c>
      <c r="L59">
        <v>0</v>
      </c>
      <c r="M59">
        <v>0</v>
      </c>
      <c r="N59">
        <v>1</v>
      </c>
      <c r="O59">
        <v>0</v>
      </c>
    </row>
    <row r="60" spans="1:15" x14ac:dyDescent="0.2">
      <c r="A60" s="1" t="str">
        <f>HYPERLINK("http://www.twitter.com/banuakdenizli/status/1582668558366306304", "1582668558366306304")</f>
        <v>1582668558366306304</v>
      </c>
      <c r="B60" t="s">
        <v>15</v>
      </c>
      <c r="C60" s="2">
        <v>44853.404664351852</v>
      </c>
      <c r="D60">
        <v>2</v>
      </c>
      <c r="E60">
        <v>0</v>
      </c>
      <c r="G60" t="s">
        <v>85</v>
      </c>
      <c r="H60" t="str">
        <f>HYPERLINK("http://pbs.twimg.com/media/FfbEqU_XEAE2aIv.jpg", "http://pbs.twimg.com/media/FfbEqU_XEAE2aIv.jpg")</f>
        <v>http://pbs.twimg.com/media/FfbEqU_XEAE2aIv.jpg</v>
      </c>
      <c r="I60" t="str">
        <f>HYPERLINK("http://pbs.twimg.com/media/FfbEqisWIAAykls.jpg", "http://pbs.twimg.com/media/FfbEqisWIAAykls.jpg")</f>
        <v>http://pbs.twimg.com/media/FfbEqisWIAAykls.jpg</v>
      </c>
      <c r="J60" t="str">
        <f>HYPERLINK("http://pbs.twimg.com/media/FfbEqquXEAA87u9.jpg", "http://pbs.twimg.com/media/FfbEqquXEAA87u9.jpg")</f>
        <v>http://pbs.twimg.com/media/FfbEqquXEAA87u9.jpg</v>
      </c>
      <c r="L60">
        <v>0.90620000000000001</v>
      </c>
      <c r="M60">
        <v>0</v>
      </c>
      <c r="N60">
        <v>0.68899999999999995</v>
      </c>
      <c r="O60">
        <v>0.311</v>
      </c>
    </row>
    <row r="61" spans="1:15" x14ac:dyDescent="0.2">
      <c r="A61" s="1" t="str">
        <f>HYPERLINK("http://www.twitter.com/banuakdenizli/status/1582332433113829378", "1582332433113829378")</f>
        <v>1582332433113829378</v>
      </c>
      <c r="B61" t="s">
        <v>15</v>
      </c>
      <c r="C61" s="2">
        <v>44852.477141203701</v>
      </c>
      <c r="D61">
        <v>2</v>
      </c>
      <c r="E61">
        <v>0</v>
      </c>
      <c r="G61" t="s">
        <v>86</v>
      </c>
      <c r="H61" t="str">
        <f>HYPERLINK("http://pbs.twimg.com/media/FfWS9O2XwAMs0VB.jpg", "http://pbs.twimg.com/media/FfWS9O2XwAMs0VB.jpg")</f>
        <v>http://pbs.twimg.com/media/FfWS9O2XwAMs0VB.jpg</v>
      </c>
      <c r="I61" t="str">
        <f>HYPERLINK("http://pbs.twimg.com/media/FfWS9hLXoAITdxh.jpg", "http://pbs.twimg.com/media/FfWS9hLXoAITdxh.jpg")</f>
        <v>http://pbs.twimg.com/media/FfWS9hLXoAITdxh.jpg</v>
      </c>
      <c r="L61">
        <v>0</v>
      </c>
      <c r="M61">
        <v>0</v>
      </c>
      <c r="N61">
        <v>1</v>
      </c>
      <c r="O61">
        <v>0</v>
      </c>
    </row>
    <row r="62" spans="1:15" x14ac:dyDescent="0.2">
      <c r="A62" s="1" t="str">
        <f>HYPERLINK("http://www.twitter.com/banuakdenizli/status/1581568571729072128", "1581568571729072128")</f>
        <v>1581568571729072128</v>
      </c>
      <c r="B62" t="s">
        <v>15</v>
      </c>
      <c r="C62" s="2">
        <v>44850.36928240741</v>
      </c>
      <c r="D62">
        <v>0</v>
      </c>
      <c r="E62">
        <v>1014</v>
      </c>
      <c r="F62" t="s">
        <v>16</v>
      </c>
      <c r="G62" t="s">
        <v>87</v>
      </c>
      <c r="H62" t="str">
        <f>HYPERLINK("http://pbs.twimg.com/media/FfDSX7fXkAASJue.jpg", "http://pbs.twimg.com/media/FfDSX7fXkAASJue.jpg")</f>
        <v>http://pbs.twimg.com/media/FfDSX7fXkAASJue.jpg</v>
      </c>
      <c r="L62">
        <v>0</v>
      </c>
      <c r="M62">
        <v>0</v>
      </c>
      <c r="N62">
        <v>1</v>
      </c>
      <c r="O62">
        <v>0</v>
      </c>
    </row>
    <row r="63" spans="1:15" x14ac:dyDescent="0.2">
      <c r="A63" s="1" t="str">
        <f>HYPERLINK("http://www.twitter.com/banuakdenizli/status/1581220469310574592", "1581220469310574592")</f>
        <v>1581220469310574592</v>
      </c>
      <c r="B63" t="s">
        <v>15</v>
      </c>
      <c r="C63" s="2">
        <v>44849.408703703702</v>
      </c>
      <c r="D63">
        <v>2</v>
      </c>
      <c r="E63">
        <v>0</v>
      </c>
      <c r="G63" t="s">
        <v>88</v>
      </c>
      <c r="H63" t="str">
        <f>HYPERLINK("http://pbs.twimg.com/media/FfGfof7WAAEe9mY.jpg", "http://pbs.twimg.com/media/FfGfof7WAAEe9mY.jpg")</f>
        <v>http://pbs.twimg.com/media/FfGfof7WAAEe9mY.jpg</v>
      </c>
      <c r="I63" t="str">
        <f>HYPERLINK("http://pbs.twimg.com/media/FfGfovWXgAAAgcu.jpg", "http://pbs.twimg.com/media/FfGfovWXgAAAgcu.jpg")</f>
        <v>http://pbs.twimg.com/media/FfGfovWXgAAAgcu.jpg</v>
      </c>
      <c r="L63">
        <v>0</v>
      </c>
      <c r="M63">
        <v>0</v>
      </c>
      <c r="N63">
        <v>1</v>
      </c>
      <c r="O63">
        <v>0</v>
      </c>
    </row>
    <row r="64" spans="1:15" x14ac:dyDescent="0.2">
      <c r="A64" s="1" t="str">
        <f>HYPERLINK("http://www.twitter.com/banuakdenizli/status/1580621688781561856", "1580621688781561856")</f>
        <v>1580621688781561856</v>
      </c>
      <c r="B64" t="s">
        <v>15</v>
      </c>
      <c r="C64" s="2">
        <v>44847.756377314807</v>
      </c>
      <c r="D64">
        <v>0</v>
      </c>
      <c r="E64">
        <v>578</v>
      </c>
      <c r="F64" t="s">
        <v>16</v>
      </c>
      <c r="G64" t="s">
        <v>89</v>
      </c>
      <c r="H64" t="str">
        <f>HYPERLINK("http://pbs.twimg.com/media/Fe8e7rtWIAAbA2T.jpg", "http://pbs.twimg.com/media/Fe8e7rtWIAAbA2T.jpg")</f>
        <v>http://pbs.twimg.com/media/Fe8e7rtWIAAbA2T.jpg</v>
      </c>
      <c r="I64" t="str">
        <f>HYPERLINK("http://pbs.twimg.com/media/Fe8e7rqX0AcmXaN.jpg", "http://pbs.twimg.com/media/Fe8e7rqX0AcmXaN.jpg")</f>
        <v>http://pbs.twimg.com/media/Fe8e7rqX0AcmXaN.jpg</v>
      </c>
      <c r="L64">
        <v>0</v>
      </c>
      <c r="M64">
        <v>0</v>
      </c>
      <c r="N64">
        <v>1</v>
      </c>
      <c r="O64">
        <v>0</v>
      </c>
    </row>
    <row r="65" spans="1:15" x14ac:dyDescent="0.2">
      <c r="A65" s="1" t="str">
        <f>HYPERLINK("http://www.twitter.com/banuakdenizli/status/1580621672029118465", "1580621672029118465")</f>
        <v>1580621672029118465</v>
      </c>
      <c r="B65" t="s">
        <v>15</v>
      </c>
      <c r="C65" s="2">
        <v>44847.756331018521</v>
      </c>
      <c r="D65">
        <v>0</v>
      </c>
      <c r="E65">
        <v>404</v>
      </c>
      <c r="F65" t="s">
        <v>16</v>
      </c>
      <c r="G65" t="s">
        <v>90</v>
      </c>
      <c r="H65" t="str">
        <f>HYPERLINK("http://pbs.twimg.com/media/Fe8e8nFWAAA-K7z.jpg", "http://pbs.twimg.com/media/Fe8e8nFWAAA-K7z.jpg")</f>
        <v>http://pbs.twimg.com/media/Fe8e8nFWAAA-K7z.jpg</v>
      </c>
      <c r="I65" t="str">
        <f>HYPERLINK("http://pbs.twimg.com/media/Fe8e8nHX0AI3Yom.jpg", "http://pbs.twimg.com/media/Fe8e8nHX0AI3Yom.jpg")</f>
        <v>http://pbs.twimg.com/media/Fe8e8nHX0AI3Yom.jpg</v>
      </c>
      <c r="L65">
        <v>0</v>
      </c>
      <c r="M65">
        <v>0</v>
      </c>
      <c r="N65">
        <v>1</v>
      </c>
      <c r="O65">
        <v>0</v>
      </c>
    </row>
    <row r="66" spans="1:15" x14ac:dyDescent="0.2">
      <c r="A66" s="1" t="str">
        <f>HYPERLINK("http://www.twitter.com/banuakdenizli/status/1580165607378407425", "1580165607378407425")</f>
        <v>1580165607378407425</v>
      </c>
      <c r="B66" t="s">
        <v>15</v>
      </c>
      <c r="C66" s="2">
        <v>44846.497835648152</v>
      </c>
      <c r="D66">
        <v>2</v>
      </c>
      <c r="E66">
        <v>0</v>
      </c>
      <c r="G66" t="s">
        <v>91</v>
      </c>
      <c r="H66" t="str">
        <f>HYPERLINK("http://pbs.twimg.com/media/Fe3gPYQXwAEZQFm.jpg", "http://pbs.twimg.com/media/Fe3gPYQXwAEZQFm.jpg")</f>
        <v>http://pbs.twimg.com/media/Fe3gPYQXwAEZQFm.jpg</v>
      </c>
      <c r="I66" t="str">
        <f>HYPERLINK("http://pbs.twimg.com/media/Fe3gPrKXEAAUSMu.jpg", "http://pbs.twimg.com/media/Fe3gPrKXEAAUSMu.jpg")</f>
        <v>http://pbs.twimg.com/media/Fe3gPrKXEAAUSMu.jpg</v>
      </c>
      <c r="L66">
        <v>0.1027</v>
      </c>
      <c r="M66">
        <v>0</v>
      </c>
      <c r="N66">
        <v>0.96199999999999997</v>
      </c>
      <c r="O66">
        <v>3.7999999999999999E-2</v>
      </c>
    </row>
    <row r="67" spans="1:15" x14ac:dyDescent="0.2">
      <c r="A67" s="1" t="str">
        <f>HYPERLINK("http://www.twitter.com/banuakdenizli/status/1580163342731075584", "1580163342731075584")</f>
        <v>1580163342731075584</v>
      </c>
      <c r="B67" t="s">
        <v>15</v>
      </c>
      <c r="C67" s="2">
        <v>44846.491585648153</v>
      </c>
      <c r="D67">
        <v>0</v>
      </c>
      <c r="E67">
        <v>0</v>
      </c>
      <c r="G67" t="s">
        <v>92</v>
      </c>
      <c r="H67" t="str">
        <f>HYPERLINK("http://pbs.twimg.com/media/Fe3eLVXXwAIUN4z.jpg", "http://pbs.twimg.com/media/Fe3eLVXXwAIUN4z.jpg")</f>
        <v>http://pbs.twimg.com/media/Fe3eLVXXwAIUN4z.jpg</v>
      </c>
      <c r="I67" t="str">
        <f>HYPERLINK("http://pbs.twimg.com/media/Fe3eLnUXoAA0CNA.jpg", "http://pbs.twimg.com/media/Fe3eLnUXoAA0CNA.jpg")</f>
        <v>http://pbs.twimg.com/media/Fe3eLnUXoAA0CNA.jpg</v>
      </c>
      <c r="J67" t="str">
        <f>HYPERLINK("http://pbs.twimg.com/media/Fe3eL3lWAAAeo4N.jpg", "http://pbs.twimg.com/media/Fe3eL3lWAAAeo4N.jpg")</f>
        <v>http://pbs.twimg.com/media/Fe3eL3lWAAAeo4N.jpg</v>
      </c>
      <c r="L67">
        <v>0</v>
      </c>
      <c r="M67">
        <v>0</v>
      </c>
      <c r="N67">
        <v>1</v>
      </c>
      <c r="O67">
        <v>0</v>
      </c>
    </row>
    <row r="68" spans="1:15" x14ac:dyDescent="0.2">
      <c r="A68" s="1" t="str">
        <f>HYPERLINK("http://www.twitter.com/banuakdenizli/status/1580163051239534592", "1580163051239534592")</f>
        <v>1580163051239534592</v>
      </c>
      <c r="B68" t="s">
        <v>15</v>
      </c>
      <c r="C68" s="2">
        <v>44846.490787037037</v>
      </c>
      <c r="D68">
        <v>1</v>
      </c>
      <c r="E68">
        <v>0</v>
      </c>
      <c r="G68" t="s">
        <v>93</v>
      </c>
      <c r="H68" t="str">
        <f>HYPERLINK("http://pbs.twimg.com/media/Fe3d6Y0WAAAwIOc.jpg", "http://pbs.twimg.com/media/Fe3d6Y0WAAAwIOc.jpg")</f>
        <v>http://pbs.twimg.com/media/Fe3d6Y0WAAAwIOc.jpg</v>
      </c>
      <c r="I68" t="str">
        <f>HYPERLINK("http://pbs.twimg.com/media/Fe3d6uHXoAIKaiA.jpg", "http://pbs.twimg.com/media/Fe3d6uHXoAIKaiA.jpg")</f>
        <v>http://pbs.twimg.com/media/Fe3d6uHXoAIKaiA.jpg</v>
      </c>
      <c r="J68" t="str">
        <f>HYPERLINK("http://pbs.twimg.com/media/Fe3d68zXoAINokz.jpg", "http://pbs.twimg.com/media/Fe3d68zXoAINokz.jpg")</f>
        <v>http://pbs.twimg.com/media/Fe3d68zXoAINokz.jpg</v>
      </c>
      <c r="L68">
        <v>0</v>
      </c>
      <c r="M68">
        <v>0</v>
      </c>
      <c r="N68">
        <v>1</v>
      </c>
      <c r="O68">
        <v>0</v>
      </c>
    </row>
    <row r="69" spans="1:15" x14ac:dyDescent="0.2">
      <c r="A69" s="1" t="str">
        <f>HYPERLINK("http://www.twitter.com/banuakdenizli/status/1577993591133282306", "1577993591133282306")</f>
        <v>1577993591133282306</v>
      </c>
      <c r="B69" t="s">
        <v>15</v>
      </c>
      <c r="C69" s="2">
        <v>44840.504212962973</v>
      </c>
      <c r="D69">
        <v>0</v>
      </c>
      <c r="E69">
        <v>0</v>
      </c>
      <c r="G69" t="s">
        <v>94</v>
      </c>
      <c r="H69" t="str">
        <f>HYPERLINK("http://pbs.twimg.com/media/FeYoyd2X0AIkLep.jpg", "http://pbs.twimg.com/media/FeYoyd2X0AIkLep.jpg")</f>
        <v>http://pbs.twimg.com/media/FeYoyd2X0AIkLep.jpg</v>
      </c>
      <c r="I69" t="str">
        <f>HYPERLINK("http://pbs.twimg.com/media/FeYoyzLWQAEZJM8.jpg", "http://pbs.twimg.com/media/FeYoyzLWQAEZJM8.jpg")</f>
        <v>http://pbs.twimg.com/media/FeYoyzLWQAEZJM8.jpg</v>
      </c>
      <c r="J69" t="str">
        <f>HYPERLINK("http://pbs.twimg.com/media/FeYozMpXkAEiK0T.jpg", "http://pbs.twimg.com/media/FeYozMpXkAEiK0T.jpg")</f>
        <v>http://pbs.twimg.com/media/FeYozMpXkAEiK0T.jpg</v>
      </c>
      <c r="K69" t="str">
        <f>HYPERLINK("http://pbs.twimg.com/media/FeYoznQWQAAxRnV.jpg", "http://pbs.twimg.com/media/FeYoznQWQAAxRnV.jpg")</f>
        <v>http://pbs.twimg.com/media/FeYoznQWQAAxRnV.jpg</v>
      </c>
      <c r="L69">
        <v>0</v>
      </c>
      <c r="M69">
        <v>0</v>
      </c>
      <c r="N69">
        <v>1</v>
      </c>
      <c r="O69">
        <v>0</v>
      </c>
    </row>
    <row r="70" spans="1:15" x14ac:dyDescent="0.2">
      <c r="A70" s="1" t="str">
        <f>HYPERLINK("http://www.twitter.com/banuakdenizli/status/1577714103388364800", "1577714103388364800")</f>
        <v>1577714103388364800</v>
      </c>
      <c r="B70" t="s">
        <v>15</v>
      </c>
      <c r="C70" s="2">
        <v>44839.732974537037</v>
      </c>
      <c r="D70">
        <v>0</v>
      </c>
      <c r="E70">
        <v>4</v>
      </c>
      <c r="F70" t="s">
        <v>95</v>
      </c>
      <c r="G70" t="s">
        <v>96</v>
      </c>
      <c r="H70" t="str">
        <f>HYPERLINK("http://pbs.twimg.com/media/FeUntm_XwAEz7RV.jpg", "http://pbs.twimg.com/media/FeUntm_XwAEz7RV.jpg")</f>
        <v>http://pbs.twimg.com/media/FeUntm_XwAEz7RV.jpg</v>
      </c>
      <c r="L70">
        <v>0</v>
      </c>
      <c r="M70">
        <v>0</v>
      </c>
      <c r="N70">
        <v>1</v>
      </c>
      <c r="O70">
        <v>0</v>
      </c>
    </row>
    <row r="71" spans="1:15" x14ac:dyDescent="0.2">
      <c r="A71" s="1"/>
      <c r="C71" s="2"/>
    </row>
    <row r="72" spans="1:15" x14ac:dyDescent="0.2">
      <c r="A72" s="1"/>
      <c r="C72" s="2"/>
    </row>
    <row r="73" spans="1:15" x14ac:dyDescent="0.2">
      <c r="A73" s="1"/>
      <c r="C73" s="2"/>
    </row>
    <row r="74" spans="1:15" x14ac:dyDescent="0.2">
      <c r="A74" s="1"/>
      <c r="C74" s="2"/>
    </row>
    <row r="75" spans="1:15" x14ac:dyDescent="0.2">
      <c r="A75" s="1"/>
      <c r="C75" s="2"/>
    </row>
    <row r="76" spans="1:15" x14ac:dyDescent="0.2">
      <c r="A76" s="1"/>
      <c r="C76" s="2"/>
    </row>
    <row r="77" spans="1:15" x14ac:dyDescent="0.2">
      <c r="A77" s="1"/>
      <c r="C77" s="2"/>
    </row>
    <row r="78" spans="1:15" x14ac:dyDescent="0.2">
      <c r="A78" s="1"/>
      <c r="C78" s="2"/>
    </row>
    <row r="79" spans="1:15" x14ac:dyDescent="0.2">
      <c r="A79" s="1"/>
      <c r="C79" s="2"/>
    </row>
    <row r="80" spans="1:15" x14ac:dyDescent="0.2">
      <c r="A80" s="1"/>
      <c r="C80" s="2"/>
    </row>
    <row r="81" spans="1:3" x14ac:dyDescent="0.2">
      <c r="A81" s="1"/>
      <c r="C81" s="2"/>
    </row>
    <row r="82" spans="1:3" x14ac:dyDescent="0.2">
      <c r="A82" s="1"/>
      <c r="C82" s="2"/>
    </row>
    <row r="83" spans="1:3" x14ac:dyDescent="0.2">
      <c r="A83" s="1"/>
      <c r="C83" s="2"/>
    </row>
    <row r="84" spans="1:3" x14ac:dyDescent="0.2">
      <c r="A84" s="1"/>
      <c r="C84" s="2"/>
    </row>
    <row r="85" spans="1:3" x14ac:dyDescent="0.2">
      <c r="A85" s="1"/>
      <c r="C85" s="2"/>
    </row>
    <row r="86" spans="1:3" x14ac:dyDescent="0.2">
      <c r="A86" s="1"/>
      <c r="C86" s="2"/>
    </row>
    <row r="87" spans="1:3" x14ac:dyDescent="0.2">
      <c r="A87" s="1"/>
      <c r="C87" s="2"/>
    </row>
    <row r="88" spans="1:3" x14ac:dyDescent="0.2">
      <c r="A88" s="1"/>
      <c r="C88" s="2"/>
    </row>
    <row r="89" spans="1:3" x14ac:dyDescent="0.2">
      <c r="A89" s="1"/>
      <c r="C89" s="2"/>
    </row>
    <row r="90" spans="1:3" x14ac:dyDescent="0.2">
      <c r="A90" s="1"/>
      <c r="C90" s="2"/>
    </row>
    <row r="91" spans="1:3" x14ac:dyDescent="0.2">
      <c r="A91" s="1"/>
      <c r="C91" s="2"/>
    </row>
    <row r="92" spans="1:3" x14ac:dyDescent="0.2">
      <c r="A92" s="1"/>
      <c r="C92" s="2"/>
    </row>
    <row r="93" spans="1:3" x14ac:dyDescent="0.2">
      <c r="A93" s="1"/>
      <c r="C93" s="2"/>
    </row>
    <row r="94" spans="1:3" x14ac:dyDescent="0.2">
      <c r="A94" s="1"/>
      <c r="C94" s="2"/>
    </row>
    <row r="95" spans="1:3" x14ac:dyDescent="0.2">
      <c r="A95" s="1"/>
      <c r="C95" s="2"/>
    </row>
    <row r="96" spans="1:3" x14ac:dyDescent="0.2">
      <c r="A96" s="1"/>
      <c r="C96" s="2"/>
    </row>
    <row r="97" spans="1:3" x14ac:dyDescent="0.2">
      <c r="A97" s="1"/>
      <c r="C97" s="2"/>
    </row>
    <row r="98" spans="1:3" x14ac:dyDescent="0.2">
      <c r="A98" s="1"/>
      <c r="C98" s="2"/>
    </row>
    <row r="99" spans="1:3" x14ac:dyDescent="0.2">
      <c r="A99" s="1"/>
      <c r="C99" s="2"/>
    </row>
    <row r="100" spans="1:3" x14ac:dyDescent="0.2">
      <c r="A100" s="1"/>
      <c r="C100" s="2"/>
    </row>
    <row r="101" spans="1:3" x14ac:dyDescent="0.2">
      <c r="A101" s="1"/>
      <c r="C101" s="2"/>
    </row>
    <row r="102" spans="1:3" x14ac:dyDescent="0.2">
      <c r="A102" s="1"/>
      <c r="C102" s="2"/>
    </row>
    <row r="103" spans="1:3" x14ac:dyDescent="0.2">
      <c r="A103" s="1"/>
      <c r="C103" s="2"/>
    </row>
    <row r="104" spans="1:3" x14ac:dyDescent="0.2">
      <c r="A104" s="1"/>
      <c r="C104" s="2"/>
    </row>
    <row r="105" spans="1:3" x14ac:dyDescent="0.2">
      <c r="A105" s="1"/>
      <c r="C105" s="2"/>
    </row>
    <row r="106" spans="1:3" x14ac:dyDescent="0.2">
      <c r="A106" s="1"/>
      <c r="C106" s="2"/>
    </row>
    <row r="107" spans="1:3" x14ac:dyDescent="0.2">
      <c r="A107" s="1"/>
      <c r="C107" s="2"/>
    </row>
    <row r="108" spans="1:3" x14ac:dyDescent="0.2">
      <c r="A108" s="1"/>
      <c r="C108" s="2"/>
    </row>
    <row r="109" spans="1:3" x14ac:dyDescent="0.2">
      <c r="A109" s="1"/>
      <c r="C109" s="2"/>
    </row>
    <row r="110" spans="1:3" x14ac:dyDescent="0.2">
      <c r="A110" s="1"/>
      <c r="C110" s="2"/>
    </row>
    <row r="111" spans="1:3" x14ac:dyDescent="0.2">
      <c r="A111" s="1"/>
      <c r="C111" s="2"/>
    </row>
    <row r="112" spans="1:3" x14ac:dyDescent="0.2">
      <c r="A112" s="1"/>
      <c r="C112" s="2"/>
    </row>
    <row r="113" spans="1:3" x14ac:dyDescent="0.2">
      <c r="A113" s="1"/>
      <c r="C113" s="2"/>
    </row>
    <row r="114" spans="1:3" x14ac:dyDescent="0.2">
      <c r="A114" s="1"/>
      <c r="C114" s="2"/>
    </row>
    <row r="115" spans="1:3" x14ac:dyDescent="0.2">
      <c r="A115" s="1"/>
      <c r="C115" s="2"/>
    </row>
    <row r="116" spans="1:3" x14ac:dyDescent="0.2">
      <c r="A116" s="1"/>
      <c r="C116" s="2"/>
    </row>
    <row r="117" spans="1:3" x14ac:dyDescent="0.2">
      <c r="A117" s="1"/>
      <c r="C117" s="2"/>
    </row>
    <row r="118" spans="1:3" x14ac:dyDescent="0.2">
      <c r="A118" s="1"/>
      <c r="C118" s="2"/>
    </row>
    <row r="119" spans="1:3" x14ac:dyDescent="0.2">
      <c r="A119" s="1"/>
      <c r="C119" s="2"/>
    </row>
    <row r="120" spans="1:3" x14ac:dyDescent="0.2">
      <c r="A120" s="1"/>
      <c r="C120" s="2"/>
    </row>
    <row r="121" spans="1:3" x14ac:dyDescent="0.2">
      <c r="A121" s="1"/>
      <c r="C121" s="2"/>
    </row>
    <row r="122" spans="1:3" x14ac:dyDescent="0.2">
      <c r="A122" s="1"/>
      <c r="C122" s="2"/>
    </row>
    <row r="123" spans="1:3" x14ac:dyDescent="0.2">
      <c r="A123" s="1"/>
      <c r="C123" s="2"/>
    </row>
    <row r="124" spans="1:3" x14ac:dyDescent="0.2">
      <c r="A124" s="1"/>
      <c r="C124" s="2"/>
    </row>
    <row r="125" spans="1:3" x14ac:dyDescent="0.2">
      <c r="A125" s="1"/>
      <c r="C125" s="2"/>
    </row>
    <row r="126" spans="1:3" x14ac:dyDescent="0.2">
      <c r="A126" s="1"/>
      <c r="C126" s="2"/>
    </row>
    <row r="127" spans="1:3" x14ac:dyDescent="0.2">
      <c r="A127" s="1"/>
      <c r="C127" s="2"/>
    </row>
    <row r="128" spans="1:3" x14ac:dyDescent="0.2">
      <c r="A128" s="1"/>
      <c r="C128" s="2"/>
    </row>
    <row r="129" spans="1:3" x14ac:dyDescent="0.2">
      <c r="A129" s="1"/>
      <c r="C129" s="2"/>
    </row>
    <row r="130" spans="1:3" x14ac:dyDescent="0.2">
      <c r="A130" s="1"/>
      <c r="C130" s="2"/>
    </row>
    <row r="131" spans="1:3" x14ac:dyDescent="0.2">
      <c r="A131" s="1"/>
      <c r="C131" s="2"/>
    </row>
    <row r="132" spans="1:3" x14ac:dyDescent="0.2">
      <c r="A132" s="1"/>
      <c r="C132" s="2"/>
    </row>
    <row r="133" spans="1:3" x14ac:dyDescent="0.2">
      <c r="A133" s="1"/>
      <c r="C133" s="2"/>
    </row>
    <row r="134" spans="1:3" x14ac:dyDescent="0.2">
      <c r="A134" s="1"/>
      <c r="C134" s="2"/>
    </row>
    <row r="135" spans="1:3" x14ac:dyDescent="0.2">
      <c r="A135" s="1"/>
      <c r="C135" s="2"/>
    </row>
    <row r="136" spans="1:3" x14ac:dyDescent="0.2">
      <c r="A136" s="1"/>
      <c r="C136" s="2"/>
    </row>
    <row r="137" spans="1:3" x14ac:dyDescent="0.2">
      <c r="A137" s="1"/>
      <c r="C137" s="2"/>
    </row>
    <row r="138" spans="1:3" x14ac:dyDescent="0.2">
      <c r="A138" s="1"/>
      <c r="C138" s="2"/>
    </row>
    <row r="139" spans="1:3" x14ac:dyDescent="0.2">
      <c r="A139" s="1"/>
      <c r="C139" s="2"/>
    </row>
    <row r="140" spans="1:3" x14ac:dyDescent="0.2">
      <c r="A140" s="1"/>
      <c r="C140" s="2"/>
    </row>
    <row r="141" spans="1:3" x14ac:dyDescent="0.2">
      <c r="A141" s="1"/>
      <c r="C141" s="2"/>
    </row>
    <row r="142" spans="1:3" x14ac:dyDescent="0.2">
      <c r="A142" s="1"/>
      <c r="C142" s="2"/>
    </row>
    <row r="143" spans="1:3" x14ac:dyDescent="0.2">
      <c r="A143" s="1"/>
      <c r="C143" s="2"/>
    </row>
    <row r="144" spans="1:3" x14ac:dyDescent="0.2">
      <c r="A144" s="1"/>
      <c r="C144" s="2"/>
    </row>
    <row r="145" spans="1:3" x14ac:dyDescent="0.2">
      <c r="A145" s="1"/>
      <c r="C145" s="2"/>
    </row>
    <row r="146" spans="1:3" x14ac:dyDescent="0.2">
      <c r="A146" s="1"/>
      <c r="C146" s="2"/>
    </row>
    <row r="147" spans="1:3" x14ac:dyDescent="0.2">
      <c r="A147" s="1"/>
      <c r="C147" s="2"/>
    </row>
    <row r="148" spans="1:3" x14ac:dyDescent="0.2">
      <c r="A148" s="1"/>
      <c r="C148" s="2"/>
    </row>
    <row r="149" spans="1:3" x14ac:dyDescent="0.2">
      <c r="A149" s="1"/>
      <c r="C149" s="2"/>
    </row>
    <row r="150" spans="1:3" x14ac:dyDescent="0.2">
      <c r="A150" s="1"/>
      <c r="C150" s="2"/>
    </row>
    <row r="151" spans="1:3" x14ac:dyDescent="0.2">
      <c r="A151" s="1"/>
      <c r="C151" s="2"/>
    </row>
    <row r="152" spans="1:3" x14ac:dyDescent="0.2">
      <c r="A152" s="1"/>
      <c r="C152" s="2"/>
    </row>
    <row r="153" spans="1:3" x14ac:dyDescent="0.2">
      <c r="A153" s="1"/>
      <c r="C153" s="2"/>
    </row>
    <row r="154" spans="1:3" x14ac:dyDescent="0.2">
      <c r="A154" s="1"/>
      <c r="C154" s="2"/>
    </row>
    <row r="155" spans="1:3" x14ac:dyDescent="0.2">
      <c r="A155" s="1"/>
      <c r="C155" s="2"/>
    </row>
    <row r="156" spans="1:3" x14ac:dyDescent="0.2">
      <c r="A156" s="1"/>
      <c r="C156" s="2"/>
    </row>
    <row r="157" spans="1:3" x14ac:dyDescent="0.2">
      <c r="A157" s="1"/>
      <c r="C157" s="2"/>
    </row>
    <row r="158" spans="1:3" x14ac:dyDescent="0.2">
      <c r="A158" s="1"/>
      <c r="C158" s="2"/>
    </row>
    <row r="159" spans="1:3" x14ac:dyDescent="0.2">
      <c r="A159" s="1"/>
      <c r="C159" s="2"/>
    </row>
    <row r="160" spans="1:3" x14ac:dyDescent="0.2">
      <c r="A160" s="1"/>
      <c r="C160" s="2"/>
    </row>
    <row r="161" spans="1:3" x14ac:dyDescent="0.2">
      <c r="A161" s="1"/>
      <c r="C161" s="2"/>
    </row>
    <row r="162" spans="1:3" x14ac:dyDescent="0.2">
      <c r="A162" s="1"/>
      <c r="C162" s="2"/>
    </row>
    <row r="163" spans="1:3" x14ac:dyDescent="0.2">
      <c r="A163" s="1"/>
      <c r="C163" s="2"/>
    </row>
    <row r="164" spans="1:3" x14ac:dyDescent="0.2">
      <c r="A164" s="1"/>
      <c r="C164" s="2"/>
    </row>
    <row r="165" spans="1:3" x14ac:dyDescent="0.2">
      <c r="A165" s="1"/>
      <c r="C165" s="2"/>
    </row>
    <row r="166" spans="1:3" x14ac:dyDescent="0.2">
      <c r="A166" s="1"/>
      <c r="C166" s="2"/>
    </row>
    <row r="167" spans="1:3" x14ac:dyDescent="0.2">
      <c r="A167" s="1"/>
      <c r="C167" s="2"/>
    </row>
    <row r="168" spans="1:3" x14ac:dyDescent="0.2">
      <c r="A168" s="1"/>
      <c r="C168" s="2"/>
    </row>
    <row r="169" spans="1:3" x14ac:dyDescent="0.2">
      <c r="A169" s="1"/>
      <c r="C169" s="2"/>
    </row>
    <row r="170" spans="1:3" x14ac:dyDescent="0.2">
      <c r="A170" s="1"/>
      <c r="C170" s="2"/>
    </row>
    <row r="171" spans="1:3" x14ac:dyDescent="0.2">
      <c r="A171" s="1"/>
      <c r="C171" s="2"/>
    </row>
    <row r="172" spans="1:3" x14ac:dyDescent="0.2">
      <c r="A172" s="1"/>
      <c r="C172" s="2"/>
    </row>
    <row r="173" spans="1:3" x14ac:dyDescent="0.2">
      <c r="A173" s="1"/>
      <c r="C173" s="2"/>
    </row>
    <row r="174" spans="1:3" x14ac:dyDescent="0.2">
      <c r="A174" s="1"/>
      <c r="C174" s="2"/>
    </row>
    <row r="175" spans="1:3" x14ac:dyDescent="0.2">
      <c r="A175" s="1"/>
      <c r="C175" s="2"/>
    </row>
    <row r="176" spans="1:3" x14ac:dyDescent="0.2">
      <c r="A176" s="1"/>
      <c r="C176" s="2"/>
    </row>
    <row r="177" spans="1:3" x14ac:dyDescent="0.2">
      <c r="A177" s="1"/>
      <c r="C177" s="2"/>
    </row>
    <row r="178" spans="1:3" x14ac:dyDescent="0.2">
      <c r="A178" s="1"/>
      <c r="C178" s="2"/>
    </row>
    <row r="179" spans="1:3" x14ac:dyDescent="0.2">
      <c r="A179" s="1"/>
      <c r="C179" s="2"/>
    </row>
    <row r="180" spans="1:3" x14ac:dyDescent="0.2">
      <c r="A180" s="1"/>
      <c r="C180" s="2"/>
    </row>
    <row r="181" spans="1:3" x14ac:dyDescent="0.2">
      <c r="A181" s="1"/>
      <c r="C181" s="2"/>
    </row>
    <row r="182" spans="1:3" x14ac:dyDescent="0.2">
      <c r="A182" s="1"/>
      <c r="C182" s="2"/>
    </row>
    <row r="183" spans="1:3" x14ac:dyDescent="0.2">
      <c r="A183" s="1"/>
      <c r="C183" s="2"/>
    </row>
    <row r="184" spans="1:3" x14ac:dyDescent="0.2">
      <c r="A184" s="1"/>
      <c r="C184" s="2"/>
    </row>
    <row r="185" spans="1:3" x14ac:dyDescent="0.2">
      <c r="A185" s="1"/>
      <c r="C185" s="2"/>
    </row>
    <row r="186" spans="1:3" x14ac:dyDescent="0.2">
      <c r="A186" s="1"/>
      <c r="C186" s="2"/>
    </row>
    <row r="187" spans="1:3" x14ac:dyDescent="0.2">
      <c r="A187" s="1"/>
      <c r="C187" s="2"/>
    </row>
    <row r="188" spans="1:3" x14ac:dyDescent="0.2">
      <c r="A188" s="1"/>
      <c r="C188" s="2"/>
    </row>
    <row r="189" spans="1:3" x14ac:dyDescent="0.2">
      <c r="A189" s="1"/>
      <c r="C189" s="2"/>
    </row>
    <row r="190" spans="1:3" x14ac:dyDescent="0.2">
      <c r="A190" s="1"/>
      <c r="C190" s="2"/>
    </row>
    <row r="191" spans="1:3" x14ac:dyDescent="0.2">
      <c r="A191" s="1"/>
      <c r="C191" s="2"/>
    </row>
    <row r="192" spans="1:3" x14ac:dyDescent="0.2">
      <c r="A192" s="1"/>
      <c r="C192" s="2"/>
    </row>
    <row r="193" spans="1:3" x14ac:dyDescent="0.2">
      <c r="A193" s="1"/>
      <c r="C193" s="2"/>
    </row>
    <row r="194" spans="1:3" x14ac:dyDescent="0.2">
      <c r="A194" s="1"/>
      <c r="C194" s="2"/>
    </row>
    <row r="195" spans="1:3" x14ac:dyDescent="0.2">
      <c r="A195" s="1"/>
      <c r="C195" s="2"/>
    </row>
    <row r="196" spans="1:3" x14ac:dyDescent="0.2">
      <c r="A196" s="1"/>
      <c r="C196" s="2"/>
    </row>
    <row r="197" spans="1:3" x14ac:dyDescent="0.2">
      <c r="A197" s="1"/>
      <c r="C197" s="2"/>
    </row>
    <row r="198" spans="1:3" x14ac:dyDescent="0.2">
      <c r="A198" s="1"/>
      <c r="C198" s="2"/>
    </row>
    <row r="199" spans="1:3" x14ac:dyDescent="0.2">
      <c r="A199" s="1"/>
      <c r="C199" s="2"/>
    </row>
    <row r="200" spans="1:3" x14ac:dyDescent="0.2">
      <c r="A200" s="1"/>
      <c r="C200" s="2"/>
    </row>
    <row r="201" spans="1:3" x14ac:dyDescent="0.2">
      <c r="A201" s="1"/>
      <c r="C201" s="2"/>
    </row>
    <row r="202" spans="1:3" x14ac:dyDescent="0.2">
      <c r="A202" s="1"/>
      <c r="C202" s="2"/>
    </row>
    <row r="203" spans="1:3" x14ac:dyDescent="0.2">
      <c r="A203" s="1"/>
      <c r="C203" s="2"/>
    </row>
    <row r="204" spans="1:3" x14ac:dyDescent="0.2">
      <c r="A204" s="1"/>
      <c r="C204" s="2"/>
    </row>
    <row r="205" spans="1:3" x14ac:dyDescent="0.2">
      <c r="A205" s="1"/>
      <c r="C205" s="2"/>
    </row>
    <row r="206" spans="1:3" x14ac:dyDescent="0.2">
      <c r="A206" s="1"/>
      <c r="C206" s="2"/>
    </row>
    <row r="207" spans="1:3" x14ac:dyDescent="0.2">
      <c r="A207" s="1"/>
      <c r="C207" s="2"/>
    </row>
    <row r="208" spans="1:3" x14ac:dyDescent="0.2">
      <c r="A208" s="1"/>
      <c r="C208" s="2"/>
    </row>
    <row r="209" spans="1:3" x14ac:dyDescent="0.2">
      <c r="A209" s="1"/>
      <c r="C209" s="2"/>
    </row>
    <row r="210" spans="1:3" x14ac:dyDescent="0.2">
      <c r="A210" s="1"/>
      <c r="C210" s="2"/>
    </row>
    <row r="211" spans="1:3" x14ac:dyDescent="0.2">
      <c r="A211" s="1"/>
      <c r="C211" s="2"/>
    </row>
    <row r="212" spans="1:3" x14ac:dyDescent="0.2">
      <c r="A212" s="1"/>
      <c r="C212" s="2"/>
    </row>
    <row r="213" spans="1:3" x14ac:dyDescent="0.2">
      <c r="A213" s="1"/>
      <c r="C213" s="2"/>
    </row>
    <row r="214" spans="1:3" x14ac:dyDescent="0.2">
      <c r="A214" s="1"/>
      <c r="C214" s="2"/>
    </row>
    <row r="215" spans="1:3" x14ac:dyDescent="0.2">
      <c r="A215" s="1"/>
      <c r="C215" s="2"/>
    </row>
    <row r="216" spans="1:3" x14ac:dyDescent="0.2">
      <c r="A216" s="1"/>
      <c r="C216" s="2"/>
    </row>
    <row r="217" spans="1:3" x14ac:dyDescent="0.2">
      <c r="A217" s="1"/>
      <c r="C217" s="2"/>
    </row>
    <row r="218" spans="1:3" x14ac:dyDescent="0.2">
      <c r="A218" s="1"/>
      <c r="C218" s="2"/>
    </row>
    <row r="219" spans="1:3" x14ac:dyDescent="0.2">
      <c r="A219" s="1"/>
      <c r="C219" s="2"/>
    </row>
    <row r="220" spans="1:3" x14ac:dyDescent="0.2">
      <c r="A220" s="1"/>
      <c r="C220" s="2"/>
    </row>
    <row r="221" spans="1:3" x14ac:dyDescent="0.2">
      <c r="A221" s="1"/>
      <c r="C221" s="2"/>
    </row>
    <row r="222" spans="1:3" x14ac:dyDescent="0.2">
      <c r="A222" s="1"/>
      <c r="C222" s="2"/>
    </row>
    <row r="223" spans="1:3" x14ac:dyDescent="0.2">
      <c r="A223" s="1"/>
      <c r="C223" s="2"/>
    </row>
    <row r="224" spans="1:3" x14ac:dyDescent="0.2">
      <c r="A224" s="1"/>
      <c r="C224" s="2"/>
    </row>
    <row r="225" spans="1:3" x14ac:dyDescent="0.2">
      <c r="A225" s="1"/>
      <c r="C225" s="2"/>
    </row>
    <row r="226" spans="1:3" x14ac:dyDescent="0.2">
      <c r="A226" s="1"/>
      <c r="C226" s="2"/>
    </row>
    <row r="227" spans="1:3" x14ac:dyDescent="0.2">
      <c r="A227" s="1"/>
      <c r="C227" s="2"/>
    </row>
    <row r="228" spans="1:3" x14ac:dyDescent="0.2">
      <c r="A228" s="1"/>
      <c r="C228" s="2"/>
    </row>
    <row r="229" spans="1:3" x14ac:dyDescent="0.2">
      <c r="A229" s="1"/>
      <c r="C229" s="2"/>
    </row>
    <row r="230" spans="1:3" x14ac:dyDescent="0.2">
      <c r="A230" s="1"/>
      <c r="C230" s="2"/>
    </row>
    <row r="231" spans="1:3" x14ac:dyDescent="0.2">
      <c r="A231" s="1"/>
      <c r="C231" s="2"/>
    </row>
    <row r="232" spans="1:3" x14ac:dyDescent="0.2">
      <c r="A232" s="1"/>
      <c r="C232" s="2"/>
    </row>
    <row r="233" spans="1:3" x14ac:dyDescent="0.2">
      <c r="A233" s="1"/>
      <c r="C233" s="2"/>
    </row>
    <row r="234" spans="1:3" x14ac:dyDescent="0.2">
      <c r="A234" s="1"/>
      <c r="C234" s="2"/>
    </row>
    <row r="235" spans="1:3" x14ac:dyDescent="0.2">
      <c r="A235" s="1"/>
      <c r="C235" s="2"/>
    </row>
    <row r="236" spans="1:3" x14ac:dyDescent="0.2">
      <c r="A236" s="1"/>
      <c r="C236" s="2"/>
    </row>
    <row r="237" spans="1:3" x14ac:dyDescent="0.2">
      <c r="A237" s="1"/>
      <c r="C237" s="2"/>
    </row>
    <row r="238" spans="1:3" x14ac:dyDescent="0.2">
      <c r="A238" s="1"/>
      <c r="C238" s="2"/>
    </row>
    <row r="239" spans="1:3" x14ac:dyDescent="0.2">
      <c r="A239" s="1"/>
      <c r="C239" s="2"/>
    </row>
    <row r="240" spans="1:3" x14ac:dyDescent="0.2">
      <c r="A240" s="1"/>
      <c r="C240" s="2"/>
    </row>
    <row r="241" spans="1:3" x14ac:dyDescent="0.2">
      <c r="A241" s="1"/>
      <c r="C241" s="2"/>
    </row>
    <row r="242" spans="1:3" x14ac:dyDescent="0.2">
      <c r="A242" s="1"/>
      <c r="C242" s="2"/>
    </row>
    <row r="243" spans="1:3" x14ac:dyDescent="0.2">
      <c r="A243" s="1"/>
      <c r="C243" s="2"/>
    </row>
    <row r="244" spans="1:3" x14ac:dyDescent="0.2">
      <c r="A244" s="1"/>
      <c r="C244" s="2"/>
    </row>
    <row r="245" spans="1:3" x14ac:dyDescent="0.2">
      <c r="A245" s="1"/>
      <c r="C245" s="2"/>
    </row>
    <row r="246" spans="1:3" x14ac:dyDescent="0.2">
      <c r="A246" s="1"/>
      <c r="C246" s="2"/>
    </row>
    <row r="247" spans="1:3" x14ac:dyDescent="0.2">
      <c r="A247" s="1"/>
      <c r="C247" s="2"/>
    </row>
    <row r="248" spans="1:3" x14ac:dyDescent="0.2">
      <c r="A248" s="1"/>
      <c r="C248" s="2"/>
    </row>
    <row r="249" spans="1:3" x14ac:dyDescent="0.2">
      <c r="A249" s="1"/>
      <c r="C249" s="2"/>
    </row>
    <row r="250" spans="1:3" x14ac:dyDescent="0.2">
      <c r="A250" s="1"/>
      <c r="C250" s="2"/>
    </row>
    <row r="251" spans="1:3" x14ac:dyDescent="0.2">
      <c r="A251" s="1"/>
      <c r="C251" s="2"/>
    </row>
    <row r="252" spans="1:3" x14ac:dyDescent="0.2">
      <c r="A252" s="1"/>
      <c r="C252" s="2"/>
    </row>
    <row r="253" spans="1:3" x14ac:dyDescent="0.2">
      <c r="A253" s="1"/>
      <c r="C253" s="2"/>
    </row>
    <row r="254" spans="1:3" x14ac:dyDescent="0.2">
      <c r="A254" s="1"/>
      <c r="C254" s="2"/>
    </row>
    <row r="255" spans="1:3" x14ac:dyDescent="0.2">
      <c r="A255" s="1"/>
      <c r="C255" s="2"/>
    </row>
    <row r="256" spans="1:3" x14ac:dyDescent="0.2">
      <c r="A256" s="1"/>
      <c r="C256" s="2"/>
    </row>
    <row r="257" spans="1:3" x14ac:dyDescent="0.2">
      <c r="A257" s="1"/>
      <c r="C257" s="2"/>
    </row>
    <row r="258" spans="1:3" x14ac:dyDescent="0.2">
      <c r="A258" s="1"/>
      <c r="C258" s="2"/>
    </row>
    <row r="259" spans="1:3" x14ac:dyDescent="0.2">
      <c r="A259" s="1"/>
      <c r="C259" s="2"/>
    </row>
    <row r="260" spans="1:3" x14ac:dyDescent="0.2">
      <c r="A260" s="1"/>
      <c r="C260" s="2"/>
    </row>
    <row r="261" spans="1:3" x14ac:dyDescent="0.2">
      <c r="A261" s="1"/>
      <c r="C261" s="2"/>
    </row>
    <row r="262" spans="1:3" x14ac:dyDescent="0.2">
      <c r="A262" s="1"/>
      <c r="C262" s="2"/>
    </row>
    <row r="263" spans="1:3" x14ac:dyDescent="0.2">
      <c r="A263" s="1"/>
      <c r="C263" s="2"/>
    </row>
    <row r="264" spans="1:3" x14ac:dyDescent="0.2">
      <c r="A264" s="1"/>
      <c r="C264" s="2"/>
    </row>
    <row r="265" spans="1:3" x14ac:dyDescent="0.2">
      <c r="A265" s="1"/>
      <c r="C265" s="2"/>
    </row>
    <row r="266" spans="1:3" x14ac:dyDescent="0.2">
      <c r="A266" s="1"/>
      <c r="C266" s="2"/>
    </row>
    <row r="267" spans="1:3" x14ac:dyDescent="0.2">
      <c r="A267" s="1"/>
      <c r="C267" s="2"/>
    </row>
    <row r="268" spans="1:3" x14ac:dyDescent="0.2">
      <c r="A268" s="1"/>
      <c r="C268" s="2"/>
    </row>
    <row r="269" spans="1:3" x14ac:dyDescent="0.2">
      <c r="A269" s="1"/>
      <c r="C269" s="2"/>
    </row>
    <row r="270" spans="1:3" x14ac:dyDescent="0.2">
      <c r="A270" s="1"/>
      <c r="C270" s="2"/>
    </row>
    <row r="271" spans="1:3" x14ac:dyDescent="0.2">
      <c r="A271" s="1"/>
      <c r="C271" s="2"/>
    </row>
    <row r="272" spans="1:3" x14ac:dyDescent="0.2">
      <c r="A272" s="1"/>
      <c r="C272" s="2"/>
    </row>
    <row r="273" spans="1:3" x14ac:dyDescent="0.2">
      <c r="A273" s="1"/>
      <c r="C273" s="2"/>
    </row>
    <row r="274" spans="1:3" x14ac:dyDescent="0.2">
      <c r="A274" s="1"/>
      <c r="C274" s="2"/>
    </row>
    <row r="275" spans="1:3" x14ac:dyDescent="0.2">
      <c r="A275" s="1"/>
      <c r="C275" s="2"/>
    </row>
    <row r="276" spans="1:3" x14ac:dyDescent="0.2">
      <c r="A276" s="1"/>
      <c r="C276" s="2"/>
    </row>
    <row r="277" spans="1:3" x14ac:dyDescent="0.2">
      <c r="A277" s="1"/>
      <c r="C277" s="2"/>
    </row>
    <row r="278" spans="1:3" x14ac:dyDescent="0.2">
      <c r="A278" s="1"/>
      <c r="C278" s="2"/>
    </row>
    <row r="279" spans="1:3" x14ac:dyDescent="0.2">
      <c r="A279" s="1"/>
      <c r="C279" s="2"/>
    </row>
    <row r="280" spans="1:3" x14ac:dyDescent="0.2">
      <c r="A280" s="1"/>
      <c r="C280" s="2"/>
    </row>
    <row r="281" spans="1:3" x14ac:dyDescent="0.2">
      <c r="A281" s="1"/>
      <c r="C281" s="2"/>
    </row>
    <row r="282" spans="1:3" x14ac:dyDescent="0.2">
      <c r="A282" s="1"/>
      <c r="C282" s="2"/>
    </row>
    <row r="283" spans="1:3" x14ac:dyDescent="0.2">
      <c r="A283" s="1"/>
      <c r="C283" s="2"/>
    </row>
    <row r="284" spans="1:3" x14ac:dyDescent="0.2">
      <c r="A284" s="1"/>
      <c r="C284" s="2"/>
    </row>
    <row r="285" spans="1:3" x14ac:dyDescent="0.2">
      <c r="A285" s="1"/>
      <c r="C285" s="2"/>
    </row>
    <row r="286" spans="1:3" x14ac:dyDescent="0.2">
      <c r="A286" s="1"/>
      <c r="C286" s="2"/>
    </row>
    <row r="287" spans="1:3" x14ac:dyDescent="0.2">
      <c r="A287" s="1"/>
      <c r="C287" s="2"/>
    </row>
    <row r="288" spans="1:3" x14ac:dyDescent="0.2">
      <c r="A288" s="1"/>
      <c r="C288" s="2"/>
    </row>
    <row r="289" spans="1:3" x14ac:dyDescent="0.2">
      <c r="A289" s="1"/>
      <c r="C289" s="2"/>
    </row>
    <row r="290" spans="1:3" x14ac:dyDescent="0.2">
      <c r="A290" s="1"/>
      <c r="C290" s="2"/>
    </row>
    <row r="291" spans="1:3" x14ac:dyDescent="0.2">
      <c r="A291" s="1"/>
      <c r="C291" s="2"/>
    </row>
    <row r="292" spans="1:3" x14ac:dyDescent="0.2">
      <c r="A292" s="1"/>
      <c r="C292" s="2"/>
    </row>
    <row r="293" spans="1:3" x14ac:dyDescent="0.2">
      <c r="A293" s="1"/>
      <c r="C293" s="2"/>
    </row>
    <row r="294" spans="1:3" x14ac:dyDescent="0.2">
      <c r="A294" s="1"/>
      <c r="C294" s="2"/>
    </row>
    <row r="295" spans="1:3" x14ac:dyDescent="0.2">
      <c r="A295" s="1"/>
      <c r="C295" s="2"/>
    </row>
    <row r="296" spans="1:3" x14ac:dyDescent="0.2">
      <c r="A296" s="1"/>
      <c r="C296" s="2"/>
    </row>
    <row r="297" spans="1:3" x14ac:dyDescent="0.2">
      <c r="A297" s="1"/>
      <c r="C297" s="2"/>
    </row>
    <row r="298" spans="1:3" x14ac:dyDescent="0.2">
      <c r="A298" s="1"/>
      <c r="C298" s="2"/>
    </row>
    <row r="299" spans="1:3" x14ac:dyDescent="0.2">
      <c r="A299" s="1"/>
      <c r="C299" s="2"/>
    </row>
    <row r="300" spans="1:3" x14ac:dyDescent="0.2">
      <c r="A300" s="1"/>
      <c r="C300" s="2"/>
    </row>
    <row r="301" spans="1:3" x14ac:dyDescent="0.2">
      <c r="A301" s="1"/>
      <c r="C301" s="2"/>
    </row>
    <row r="302" spans="1:3" x14ac:dyDescent="0.2">
      <c r="A302" s="1"/>
      <c r="C302" s="2"/>
    </row>
    <row r="303" spans="1:3" x14ac:dyDescent="0.2">
      <c r="A303" s="1"/>
      <c r="C303" s="2"/>
    </row>
    <row r="304" spans="1:3" x14ac:dyDescent="0.2">
      <c r="A304" s="1"/>
      <c r="C304" s="2"/>
    </row>
    <row r="305" spans="1:3" x14ac:dyDescent="0.2">
      <c r="A305" s="1"/>
      <c r="C305" s="2"/>
    </row>
    <row r="306" spans="1:3" x14ac:dyDescent="0.2">
      <c r="A306" s="1"/>
      <c r="C306" s="2"/>
    </row>
    <row r="307" spans="1:3" x14ac:dyDescent="0.2">
      <c r="A307" s="1"/>
      <c r="C307" s="2"/>
    </row>
    <row r="308" spans="1:3" x14ac:dyDescent="0.2">
      <c r="A308" s="1"/>
      <c r="C308" s="2"/>
    </row>
    <row r="309" spans="1:3" x14ac:dyDescent="0.2">
      <c r="A309" s="1"/>
      <c r="C309" s="2"/>
    </row>
    <row r="310" spans="1:3" x14ac:dyDescent="0.2">
      <c r="A310" s="1"/>
      <c r="C310" s="2"/>
    </row>
    <row r="311" spans="1:3" x14ac:dyDescent="0.2">
      <c r="A311" s="1"/>
      <c r="C311" s="2"/>
    </row>
    <row r="312" spans="1:3" x14ac:dyDescent="0.2">
      <c r="A312" s="1"/>
      <c r="C312" s="2"/>
    </row>
    <row r="313" spans="1:3" x14ac:dyDescent="0.2">
      <c r="A313" s="1"/>
      <c r="C313" s="2"/>
    </row>
    <row r="314" spans="1:3" x14ac:dyDescent="0.2">
      <c r="A314" s="1"/>
      <c r="C314" s="2"/>
    </row>
    <row r="315" spans="1:3" x14ac:dyDescent="0.2">
      <c r="A315" s="1"/>
      <c r="C315" s="2"/>
    </row>
    <row r="316" spans="1:3" x14ac:dyDescent="0.2">
      <c r="A316" s="1"/>
      <c r="C316" s="2"/>
    </row>
    <row r="317" spans="1:3" x14ac:dyDescent="0.2">
      <c r="A317" s="1"/>
      <c r="C317" s="2"/>
    </row>
    <row r="318" spans="1:3" x14ac:dyDescent="0.2">
      <c r="A318" s="1"/>
      <c r="C318" s="2"/>
    </row>
    <row r="319" spans="1:3" x14ac:dyDescent="0.2">
      <c r="A319" s="1"/>
      <c r="C319" s="2"/>
    </row>
    <row r="320" spans="1:3" x14ac:dyDescent="0.2">
      <c r="A320" s="1"/>
      <c r="C320" s="2"/>
    </row>
    <row r="321" spans="1:3" x14ac:dyDescent="0.2">
      <c r="A321" s="1"/>
      <c r="C321" s="2"/>
    </row>
    <row r="322" spans="1:3" x14ac:dyDescent="0.2">
      <c r="A322" s="1"/>
      <c r="C322" s="2"/>
    </row>
    <row r="323" spans="1:3" x14ac:dyDescent="0.2">
      <c r="A323" s="1"/>
      <c r="C323" s="2"/>
    </row>
    <row r="324" spans="1:3" x14ac:dyDescent="0.2">
      <c r="A324" s="1"/>
      <c r="C324" s="2"/>
    </row>
    <row r="325" spans="1:3" x14ac:dyDescent="0.2">
      <c r="A325" s="1"/>
      <c r="C325" s="2"/>
    </row>
    <row r="326" spans="1:3" x14ac:dyDescent="0.2">
      <c r="A326" s="1"/>
      <c r="C326" s="2"/>
    </row>
    <row r="327" spans="1:3" x14ac:dyDescent="0.2">
      <c r="A327" s="1"/>
      <c r="C327" s="2"/>
    </row>
    <row r="328" spans="1:3" x14ac:dyDescent="0.2">
      <c r="A328" s="1"/>
      <c r="C328" s="2"/>
    </row>
    <row r="329" spans="1:3" x14ac:dyDescent="0.2">
      <c r="A329" s="1"/>
      <c r="C329" s="2"/>
    </row>
    <row r="330" spans="1:3" x14ac:dyDescent="0.2">
      <c r="A330" s="1"/>
      <c r="C330" s="2"/>
    </row>
    <row r="331" spans="1:3" x14ac:dyDescent="0.2">
      <c r="A331" s="1"/>
      <c r="C331" s="2"/>
    </row>
    <row r="332" spans="1:3" x14ac:dyDescent="0.2">
      <c r="A332" s="1"/>
      <c r="C332" s="2"/>
    </row>
    <row r="333" spans="1:3" x14ac:dyDescent="0.2">
      <c r="A333" s="1"/>
      <c r="C333" s="2"/>
    </row>
    <row r="334" spans="1:3" x14ac:dyDescent="0.2">
      <c r="A334" s="1"/>
      <c r="C334" s="2"/>
    </row>
    <row r="335" spans="1:3" x14ac:dyDescent="0.2">
      <c r="A335" s="1"/>
      <c r="C335" s="2"/>
    </row>
    <row r="336" spans="1:3" x14ac:dyDescent="0.2">
      <c r="A336" s="1"/>
      <c r="C336" s="2"/>
    </row>
    <row r="337" spans="1:3" x14ac:dyDescent="0.2">
      <c r="A337" s="1"/>
      <c r="C337" s="2"/>
    </row>
    <row r="338" spans="1:3" x14ac:dyDescent="0.2">
      <c r="A338" s="1"/>
      <c r="C338" s="2"/>
    </row>
    <row r="339" spans="1:3" x14ac:dyDescent="0.2">
      <c r="A339" s="1"/>
      <c r="C339" s="2"/>
    </row>
    <row r="340" spans="1:3" x14ac:dyDescent="0.2">
      <c r="A340" s="1"/>
      <c r="C340" s="2"/>
    </row>
    <row r="341" spans="1:3" x14ac:dyDescent="0.2">
      <c r="A341" s="1"/>
      <c r="C341" s="2"/>
    </row>
    <row r="342" spans="1:3" x14ac:dyDescent="0.2">
      <c r="A342" s="1"/>
      <c r="C342" s="2"/>
    </row>
    <row r="343" spans="1:3" x14ac:dyDescent="0.2">
      <c r="A343" s="1"/>
      <c r="C343" s="2"/>
    </row>
    <row r="344" spans="1:3" x14ac:dyDescent="0.2">
      <c r="A344" s="1"/>
      <c r="C344" s="2"/>
    </row>
    <row r="345" spans="1:3" x14ac:dyDescent="0.2">
      <c r="A345" s="1"/>
      <c r="C345" s="2"/>
    </row>
    <row r="346" spans="1:3" x14ac:dyDescent="0.2">
      <c r="A346" s="1"/>
      <c r="C346" s="2"/>
    </row>
    <row r="347" spans="1:3" x14ac:dyDescent="0.2">
      <c r="A347" s="1"/>
      <c r="C347" s="2"/>
    </row>
    <row r="348" spans="1:3" x14ac:dyDescent="0.2">
      <c r="A348" s="1"/>
      <c r="C348" s="2"/>
    </row>
    <row r="349" spans="1:3" x14ac:dyDescent="0.2">
      <c r="A349" s="1"/>
      <c r="C349" s="2"/>
    </row>
    <row r="350" spans="1:3" x14ac:dyDescent="0.2">
      <c r="A350" s="1"/>
      <c r="C350" s="2"/>
    </row>
    <row r="351" spans="1:3" x14ac:dyDescent="0.2">
      <c r="A351" s="1"/>
      <c r="C351" s="2"/>
    </row>
    <row r="352" spans="1:3" x14ac:dyDescent="0.2">
      <c r="A352" s="1"/>
      <c r="C352" s="2"/>
    </row>
    <row r="353" spans="1:3" x14ac:dyDescent="0.2">
      <c r="A353" s="1"/>
      <c r="C353" s="2"/>
    </row>
    <row r="354" spans="1:3" x14ac:dyDescent="0.2">
      <c r="A354" s="1"/>
      <c r="C354" s="2"/>
    </row>
    <row r="355" spans="1:3" x14ac:dyDescent="0.2">
      <c r="A355" s="1"/>
      <c r="C355" s="2"/>
    </row>
    <row r="356" spans="1:3" x14ac:dyDescent="0.2">
      <c r="A356" s="1"/>
      <c r="C356" s="2"/>
    </row>
    <row r="357" spans="1:3" x14ac:dyDescent="0.2">
      <c r="A357" s="1"/>
      <c r="C357" s="2"/>
    </row>
    <row r="358" spans="1:3" x14ac:dyDescent="0.2">
      <c r="A358" s="1"/>
      <c r="C358" s="2"/>
    </row>
    <row r="359" spans="1:3" x14ac:dyDescent="0.2">
      <c r="A359" s="1"/>
      <c r="C359" s="2"/>
    </row>
    <row r="360" spans="1:3" x14ac:dyDescent="0.2">
      <c r="A360" s="1"/>
      <c r="C360" s="2"/>
    </row>
    <row r="361" spans="1:3" x14ac:dyDescent="0.2">
      <c r="A361" s="1"/>
      <c r="C361" s="2"/>
    </row>
    <row r="362" spans="1:3" x14ac:dyDescent="0.2">
      <c r="A362" s="1"/>
      <c r="C362" s="2"/>
    </row>
    <row r="363" spans="1:3" x14ac:dyDescent="0.2">
      <c r="A363" s="1"/>
      <c r="C363" s="2"/>
    </row>
    <row r="364" spans="1:3" x14ac:dyDescent="0.2">
      <c r="A364" s="1"/>
      <c r="C364" s="2"/>
    </row>
    <row r="365" spans="1:3" x14ac:dyDescent="0.2">
      <c r="A365" s="1"/>
      <c r="C365" s="2"/>
    </row>
    <row r="366" spans="1:3" x14ac:dyDescent="0.2">
      <c r="A366" s="1"/>
      <c r="C366" s="2"/>
    </row>
    <row r="367" spans="1:3" x14ac:dyDescent="0.2">
      <c r="A367" s="1"/>
      <c r="C367" s="2"/>
    </row>
    <row r="368" spans="1:3" x14ac:dyDescent="0.2">
      <c r="A368" s="1"/>
      <c r="C368" s="2"/>
    </row>
    <row r="369" spans="1:3" x14ac:dyDescent="0.2">
      <c r="A369" s="1"/>
      <c r="C369" s="2"/>
    </row>
    <row r="370" spans="1:3" x14ac:dyDescent="0.2">
      <c r="A370" s="1"/>
      <c r="C370" s="2"/>
    </row>
    <row r="371" spans="1:3" x14ac:dyDescent="0.2">
      <c r="A371" s="1"/>
      <c r="C371" s="2"/>
    </row>
    <row r="372" spans="1:3" x14ac:dyDescent="0.2">
      <c r="A372" s="1"/>
      <c r="C372" s="2"/>
    </row>
    <row r="373" spans="1:3" x14ac:dyDescent="0.2">
      <c r="A373" s="1"/>
      <c r="C373" s="2"/>
    </row>
    <row r="374" spans="1:3" x14ac:dyDescent="0.2">
      <c r="A374" s="1"/>
      <c r="C374" s="2"/>
    </row>
    <row r="375" spans="1:3" x14ac:dyDescent="0.2">
      <c r="A375" s="1"/>
      <c r="C375" s="2"/>
    </row>
    <row r="376" spans="1:3" x14ac:dyDescent="0.2">
      <c r="A376" s="1"/>
      <c r="C376" s="2"/>
    </row>
    <row r="377" spans="1:3" x14ac:dyDescent="0.2">
      <c r="A377" s="1"/>
      <c r="C377" s="2"/>
    </row>
    <row r="378" spans="1:3" x14ac:dyDescent="0.2">
      <c r="A378" s="1"/>
      <c r="C378" s="2"/>
    </row>
    <row r="379" spans="1:3" x14ac:dyDescent="0.2">
      <c r="A379" s="1"/>
      <c r="C379" s="2"/>
    </row>
    <row r="380" spans="1:3" x14ac:dyDescent="0.2">
      <c r="A380" s="1"/>
      <c r="C380" s="2"/>
    </row>
    <row r="381" spans="1:3" x14ac:dyDescent="0.2">
      <c r="A381" s="1"/>
      <c r="C381" s="2"/>
    </row>
    <row r="382" spans="1:3" x14ac:dyDescent="0.2">
      <c r="A382" s="1"/>
      <c r="C382" s="2"/>
    </row>
    <row r="383" spans="1:3" x14ac:dyDescent="0.2">
      <c r="A383" s="1"/>
      <c r="C383" s="2"/>
    </row>
    <row r="384" spans="1:3" x14ac:dyDescent="0.2">
      <c r="A384" s="1"/>
      <c r="C384" s="2"/>
    </row>
    <row r="385" spans="1:3" x14ac:dyDescent="0.2">
      <c r="A385" s="1"/>
      <c r="C385" s="2"/>
    </row>
    <row r="386" spans="1:3" x14ac:dyDescent="0.2">
      <c r="A386" s="1"/>
      <c r="C386" s="2"/>
    </row>
    <row r="387" spans="1:3" x14ac:dyDescent="0.2">
      <c r="A387" s="1"/>
      <c r="C387" s="2"/>
    </row>
    <row r="388" spans="1:3" x14ac:dyDescent="0.2">
      <c r="A388" s="1"/>
      <c r="C388" s="2"/>
    </row>
    <row r="389" spans="1:3" x14ac:dyDescent="0.2">
      <c r="A389" s="1"/>
      <c r="C389" s="2"/>
    </row>
    <row r="390" spans="1:3" x14ac:dyDescent="0.2">
      <c r="A390" s="1"/>
      <c r="C390" s="2"/>
    </row>
    <row r="391" spans="1:3" x14ac:dyDescent="0.2">
      <c r="A391" s="1"/>
      <c r="C391" s="2"/>
    </row>
    <row r="392" spans="1:3" x14ac:dyDescent="0.2">
      <c r="A392" s="1"/>
      <c r="C392" s="2"/>
    </row>
    <row r="393" spans="1:3" x14ac:dyDescent="0.2">
      <c r="A393" s="1"/>
      <c r="C393" s="2"/>
    </row>
    <row r="394" spans="1:3" x14ac:dyDescent="0.2">
      <c r="A394" s="1"/>
      <c r="C394" s="2"/>
    </row>
    <row r="395" spans="1:3" x14ac:dyDescent="0.2">
      <c r="A395" s="1"/>
      <c r="C395" s="2"/>
    </row>
    <row r="396" spans="1:3" x14ac:dyDescent="0.2">
      <c r="A396" s="1"/>
      <c r="C396" s="2"/>
    </row>
    <row r="397" spans="1:3" x14ac:dyDescent="0.2">
      <c r="A397" s="1"/>
      <c r="C397" s="2"/>
    </row>
    <row r="398" spans="1:3" x14ac:dyDescent="0.2">
      <c r="A398" s="1"/>
      <c r="C398" s="2"/>
    </row>
    <row r="399" spans="1:3" x14ac:dyDescent="0.2">
      <c r="A399" s="1"/>
      <c r="C399" s="2"/>
    </row>
    <row r="400" spans="1:3" x14ac:dyDescent="0.2">
      <c r="A400" s="1"/>
      <c r="C400" s="2"/>
    </row>
    <row r="401" spans="1:3" x14ac:dyDescent="0.2">
      <c r="A401" s="1"/>
      <c r="C401" s="2"/>
    </row>
    <row r="402" spans="1:3" x14ac:dyDescent="0.2">
      <c r="A402" s="1"/>
      <c r="C402" s="2"/>
    </row>
    <row r="403" spans="1:3" x14ac:dyDescent="0.2">
      <c r="A403" s="1"/>
      <c r="C403" s="2"/>
    </row>
    <row r="404" spans="1:3" x14ac:dyDescent="0.2">
      <c r="A404" s="1"/>
      <c r="C404" s="2"/>
    </row>
    <row r="405" spans="1:3" x14ac:dyDescent="0.2">
      <c r="A405" s="1"/>
      <c r="C405" s="2"/>
    </row>
    <row r="406" spans="1:3" x14ac:dyDescent="0.2">
      <c r="A406" s="1"/>
      <c r="C406" s="2"/>
    </row>
    <row r="407" spans="1:3" x14ac:dyDescent="0.2">
      <c r="A407" s="1"/>
      <c r="C407" s="2"/>
    </row>
    <row r="408" spans="1:3" x14ac:dyDescent="0.2">
      <c r="A408" s="1"/>
      <c r="C408" s="2"/>
    </row>
    <row r="409" spans="1:3" x14ac:dyDescent="0.2">
      <c r="A409" s="1"/>
      <c r="C409" s="2"/>
    </row>
    <row r="410" spans="1:3" x14ac:dyDescent="0.2">
      <c r="A410" s="1"/>
      <c r="C410" s="2"/>
    </row>
    <row r="411" spans="1:3" x14ac:dyDescent="0.2">
      <c r="A411" s="1"/>
      <c r="C411" s="2"/>
    </row>
    <row r="412" spans="1:3" x14ac:dyDescent="0.2">
      <c r="A412" s="1"/>
      <c r="C412" s="2"/>
    </row>
    <row r="413" spans="1:3" x14ac:dyDescent="0.2">
      <c r="A413" s="1"/>
      <c r="C413" s="2"/>
    </row>
    <row r="414" spans="1:3" x14ac:dyDescent="0.2">
      <c r="A414" s="1"/>
      <c r="C414" s="2"/>
    </row>
    <row r="415" spans="1:3" x14ac:dyDescent="0.2">
      <c r="A415" s="1"/>
      <c r="C415" s="2"/>
    </row>
    <row r="416" spans="1:3" x14ac:dyDescent="0.2">
      <c r="A416" s="1"/>
      <c r="C416" s="2"/>
    </row>
    <row r="417" spans="1:3" x14ac:dyDescent="0.2">
      <c r="A417" s="1"/>
      <c r="C417" s="2"/>
    </row>
    <row r="418" spans="1:3" x14ac:dyDescent="0.2">
      <c r="A418" s="1"/>
      <c r="C418" s="2"/>
    </row>
    <row r="419" spans="1:3" x14ac:dyDescent="0.2">
      <c r="A419" s="1"/>
      <c r="C419" s="2"/>
    </row>
    <row r="420" spans="1:3" x14ac:dyDescent="0.2">
      <c r="A420" s="1"/>
      <c r="C420" s="2"/>
    </row>
    <row r="421" spans="1:3" x14ac:dyDescent="0.2">
      <c r="A421" s="1"/>
      <c r="C421" s="2"/>
    </row>
    <row r="422" spans="1:3" x14ac:dyDescent="0.2">
      <c r="A422" s="1"/>
      <c r="C422" s="2"/>
    </row>
    <row r="423" spans="1:3" x14ac:dyDescent="0.2">
      <c r="A423" s="1"/>
      <c r="C423" s="2"/>
    </row>
    <row r="424" spans="1:3" x14ac:dyDescent="0.2">
      <c r="A424" s="1"/>
      <c r="C424" s="2"/>
    </row>
    <row r="425" spans="1:3" x14ac:dyDescent="0.2">
      <c r="A425" s="1"/>
      <c r="C425" s="2"/>
    </row>
    <row r="426" spans="1:3" x14ac:dyDescent="0.2">
      <c r="A426" s="1"/>
      <c r="C426" s="2"/>
    </row>
    <row r="427" spans="1:3" x14ac:dyDescent="0.2">
      <c r="A427" s="1"/>
      <c r="C427" s="2"/>
    </row>
    <row r="428" spans="1:3" x14ac:dyDescent="0.2">
      <c r="A428" s="1"/>
      <c r="C428" s="2"/>
    </row>
    <row r="429" spans="1:3" x14ac:dyDescent="0.2">
      <c r="A429" s="1"/>
      <c r="C429" s="2"/>
    </row>
    <row r="430" spans="1:3" x14ac:dyDescent="0.2">
      <c r="A430" s="1"/>
      <c r="C430" s="2"/>
    </row>
    <row r="431" spans="1:3" x14ac:dyDescent="0.2">
      <c r="A431" s="1"/>
      <c r="C431" s="2"/>
    </row>
    <row r="432" spans="1:3" x14ac:dyDescent="0.2">
      <c r="A432" s="1"/>
      <c r="C432" s="2"/>
    </row>
    <row r="433" spans="1:3" x14ac:dyDescent="0.2">
      <c r="A433" s="1"/>
      <c r="C433" s="2"/>
    </row>
    <row r="434" spans="1:3" x14ac:dyDescent="0.2">
      <c r="A434" s="1"/>
      <c r="C434" s="2"/>
    </row>
    <row r="435" spans="1:3" x14ac:dyDescent="0.2">
      <c r="A435" s="1"/>
      <c r="C435" s="2"/>
    </row>
    <row r="436" spans="1:3" x14ac:dyDescent="0.2">
      <c r="A436" s="1"/>
      <c r="C436" s="2"/>
    </row>
    <row r="437" spans="1:3" x14ac:dyDescent="0.2">
      <c r="A437" s="1"/>
      <c r="C437" s="2"/>
    </row>
    <row r="438" spans="1:3" x14ac:dyDescent="0.2">
      <c r="A438" s="1"/>
      <c r="C438" s="2"/>
    </row>
    <row r="439" spans="1:3" x14ac:dyDescent="0.2">
      <c r="A439" s="1"/>
      <c r="C439" s="2"/>
    </row>
    <row r="440" spans="1:3" x14ac:dyDescent="0.2">
      <c r="A440" s="1"/>
      <c r="C440" s="2"/>
    </row>
    <row r="441" spans="1:3" x14ac:dyDescent="0.2">
      <c r="A441" s="1"/>
      <c r="C441" s="2"/>
    </row>
    <row r="442" spans="1:3" x14ac:dyDescent="0.2">
      <c r="A442" s="1"/>
      <c r="C442" s="2"/>
    </row>
    <row r="443" spans="1:3" x14ac:dyDescent="0.2">
      <c r="A443" s="1"/>
      <c r="C443" s="2"/>
    </row>
    <row r="444" spans="1:3" x14ac:dyDescent="0.2">
      <c r="A444" s="1"/>
      <c r="C444" s="2"/>
    </row>
    <row r="445" spans="1:3" x14ac:dyDescent="0.2">
      <c r="A445" s="1"/>
      <c r="C445" s="2"/>
    </row>
    <row r="446" spans="1:3" x14ac:dyDescent="0.2">
      <c r="A446" s="1"/>
      <c r="C446" s="2"/>
    </row>
    <row r="447" spans="1:3" x14ac:dyDescent="0.2">
      <c r="A447" s="1"/>
      <c r="C447" s="2"/>
    </row>
    <row r="448" spans="1:3" x14ac:dyDescent="0.2">
      <c r="A448" s="1"/>
      <c r="C448" s="2"/>
    </row>
    <row r="449" spans="1:3" x14ac:dyDescent="0.2">
      <c r="A449" s="1"/>
      <c r="C449" s="2"/>
    </row>
    <row r="450" spans="1:3" x14ac:dyDescent="0.2">
      <c r="A450" s="1"/>
      <c r="C450" s="2"/>
    </row>
    <row r="451" spans="1:3" x14ac:dyDescent="0.2">
      <c r="A451" s="1"/>
      <c r="C451" s="2"/>
    </row>
    <row r="452" spans="1:3" x14ac:dyDescent="0.2">
      <c r="A452" s="1"/>
      <c r="C452" s="2"/>
    </row>
    <row r="453" spans="1:3" x14ac:dyDescent="0.2">
      <c r="A453" s="1"/>
      <c r="C453" s="2"/>
    </row>
    <row r="454" spans="1:3" x14ac:dyDescent="0.2">
      <c r="A454" s="1"/>
      <c r="C454" s="2"/>
    </row>
    <row r="455" spans="1:3" x14ac:dyDescent="0.2">
      <c r="A455" s="1"/>
      <c r="C455" s="2"/>
    </row>
    <row r="456" spans="1:3" x14ac:dyDescent="0.2">
      <c r="A456" s="1"/>
      <c r="C456" s="2"/>
    </row>
    <row r="457" spans="1:3" x14ac:dyDescent="0.2">
      <c r="A457" s="1"/>
      <c r="C457" s="2"/>
    </row>
    <row r="458" spans="1:3" x14ac:dyDescent="0.2">
      <c r="A458" s="1"/>
      <c r="C458" s="2"/>
    </row>
    <row r="459" spans="1:3" x14ac:dyDescent="0.2">
      <c r="A459" s="1"/>
      <c r="C459" s="2"/>
    </row>
    <row r="460" spans="1:3" x14ac:dyDescent="0.2">
      <c r="A460" s="1"/>
      <c r="C460" s="2"/>
    </row>
    <row r="461" spans="1:3" x14ac:dyDescent="0.2">
      <c r="A461" s="1"/>
      <c r="C461" s="2"/>
    </row>
    <row r="462" spans="1:3" x14ac:dyDescent="0.2">
      <c r="A462" s="1"/>
      <c r="C462" s="2"/>
    </row>
    <row r="463" spans="1:3" x14ac:dyDescent="0.2">
      <c r="A463" s="1"/>
      <c r="C463" s="2"/>
    </row>
    <row r="464" spans="1:3" x14ac:dyDescent="0.2">
      <c r="A464" s="1"/>
      <c r="C464" s="2"/>
    </row>
    <row r="465" spans="1:3" x14ac:dyDescent="0.2">
      <c r="A465" s="1"/>
      <c r="C465" s="2"/>
    </row>
    <row r="466" spans="1:3" x14ac:dyDescent="0.2">
      <c r="A466" s="1"/>
      <c r="C466" s="2"/>
    </row>
    <row r="467" spans="1:3" x14ac:dyDescent="0.2">
      <c r="A467" s="1"/>
      <c r="C467" s="2"/>
    </row>
    <row r="468" spans="1:3" x14ac:dyDescent="0.2">
      <c r="A468" s="1"/>
      <c r="C468" s="2"/>
    </row>
    <row r="469" spans="1:3" x14ac:dyDescent="0.2">
      <c r="A469" s="1"/>
      <c r="C469" s="2"/>
    </row>
    <row r="470" spans="1:3" x14ac:dyDescent="0.2">
      <c r="A470" s="1"/>
      <c r="C470" s="2"/>
    </row>
    <row r="471" spans="1:3" x14ac:dyDescent="0.2">
      <c r="A471" s="1"/>
      <c r="C471" s="2"/>
    </row>
    <row r="472" spans="1:3" x14ac:dyDescent="0.2">
      <c r="A472" s="1"/>
      <c r="C472" s="2"/>
    </row>
    <row r="473" spans="1:3" x14ac:dyDescent="0.2">
      <c r="A473" s="1"/>
      <c r="C473" s="2"/>
    </row>
    <row r="474" spans="1:3" x14ac:dyDescent="0.2">
      <c r="A474" s="1"/>
      <c r="C474" s="2"/>
    </row>
    <row r="475" spans="1:3" x14ac:dyDescent="0.2">
      <c r="A475" s="1"/>
      <c r="C475" s="2"/>
    </row>
    <row r="476" spans="1:3" x14ac:dyDescent="0.2">
      <c r="A476" s="1"/>
      <c r="C476" s="2"/>
    </row>
    <row r="477" spans="1:3" x14ac:dyDescent="0.2">
      <c r="A477" s="1"/>
      <c r="C477" s="2"/>
    </row>
    <row r="478" spans="1:3" x14ac:dyDescent="0.2">
      <c r="A478" s="1"/>
      <c r="C478" s="2"/>
    </row>
    <row r="479" spans="1:3" x14ac:dyDescent="0.2">
      <c r="A479" s="1"/>
      <c r="C479" s="2"/>
    </row>
    <row r="480" spans="1:3" x14ac:dyDescent="0.2">
      <c r="A480" s="1"/>
      <c r="C480" s="2"/>
    </row>
    <row r="481" spans="1:3" x14ac:dyDescent="0.2">
      <c r="A481" s="1"/>
      <c r="C481" s="2"/>
    </row>
    <row r="482" spans="1:3" x14ac:dyDescent="0.2">
      <c r="A482" s="1"/>
      <c r="C482" s="2"/>
    </row>
    <row r="483" spans="1:3" x14ac:dyDescent="0.2">
      <c r="A483" s="1"/>
      <c r="C483" s="2"/>
    </row>
    <row r="484" spans="1:3" x14ac:dyDescent="0.2">
      <c r="A484" s="1"/>
      <c r="C484" s="2"/>
    </row>
    <row r="485" spans="1:3" x14ac:dyDescent="0.2">
      <c r="A485" s="1"/>
      <c r="C485" s="2"/>
    </row>
    <row r="486" spans="1:3" x14ac:dyDescent="0.2">
      <c r="A486" s="1"/>
      <c r="C486" s="2"/>
    </row>
    <row r="487" spans="1:3" x14ac:dyDescent="0.2">
      <c r="A487" s="1"/>
      <c r="C487" s="2"/>
    </row>
    <row r="488" spans="1:3" x14ac:dyDescent="0.2">
      <c r="A488" s="1"/>
      <c r="C488" s="2"/>
    </row>
    <row r="489" spans="1:3" x14ac:dyDescent="0.2">
      <c r="A489" s="1"/>
      <c r="C489" s="2"/>
    </row>
    <row r="490" spans="1:3" x14ac:dyDescent="0.2">
      <c r="A490" s="1"/>
      <c r="C490" s="2"/>
    </row>
    <row r="491" spans="1:3" x14ac:dyDescent="0.2">
      <c r="A491" s="1"/>
      <c r="C491" s="2"/>
    </row>
    <row r="492" spans="1:3" x14ac:dyDescent="0.2">
      <c r="A492" s="1"/>
      <c r="C492" s="2"/>
    </row>
    <row r="493" spans="1:3" x14ac:dyDescent="0.2">
      <c r="A493" s="1"/>
      <c r="C493" s="2"/>
    </row>
    <row r="494" spans="1:3" x14ac:dyDescent="0.2">
      <c r="A494" s="1"/>
      <c r="C494" s="2"/>
    </row>
    <row r="495" spans="1:3" x14ac:dyDescent="0.2">
      <c r="A495" s="1"/>
      <c r="C495" s="2"/>
    </row>
    <row r="496" spans="1:3" x14ac:dyDescent="0.2">
      <c r="A496" s="1"/>
      <c r="C496" s="2"/>
    </row>
    <row r="497" spans="1:3" x14ac:dyDescent="0.2">
      <c r="A497" s="1"/>
      <c r="C497" s="2"/>
    </row>
    <row r="498" spans="1:3" x14ac:dyDescent="0.2">
      <c r="A498" s="1"/>
      <c r="C498" s="2"/>
    </row>
    <row r="499" spans="1:3" x14ac:dyDescent="0.2">
      <c r="A499" s="1"/>
      <c r="C499" s="2"/>
    </row>
    <row r="500" spans="1:3" x14ac:dyDescent="0.2">
      <c r="A500" s="1"/>
      <c r="C500" s="2"/>
    </row>
    <row r="501" spans="1:3" x14ac:dyDescent="0.2">
      <c r="A501" s="1"/>
      <c r="C501" s="2"/>
    </row>
    <row r="502" spans="1:3" x14ac:dyDescent="0.2">
      <c r="A502" s="1"/>
      <c r="C502" s="2"/>
    </row>
    <row r="503" spans="1:3" x14ac:dyDescent="0.2">
      <c r="A503" s="1"/>
      <c r="C503" s="2"/>
    </row>
    <row r="504" spans="1:3" x14ac:dyDescent="0.2">
      <c r="A504" s="1"/>
      <c r="C504" s="2"/>
    </row>
    <row r="505" spans="1:3" x14ac:dyDescent="0.2">
      <c r="A505" s="1"/>
      <c r="C505" s="2"/>
    </row>
    <row r="506" spans="1:3" x14ac:dyDescent="0.2">
      <c r="A506" s="1"/>
      <c r="C506" s="2"/>
    </row>
    <row r="507" spans="1:3" x14ac:dyDescent="0.2">
      <c r="A507" s="1"/>
      <c r="C507" s="2"/>
    </row>
    <row r="508" spans="1:3" x14ac:dyDescent="0.2">
      <c r="A508" s="1"/>
      <c r="C508" s="2"/>
    </row>
    <row r="509" spans="1:3" x14ac:dyDescent="0.2">
      <c r="A509" s="1"/>
      <c r="C509" s="2"/>
    </row>
    <row r="510" spans="1:3" x14ac:dyDescent="0.2">
      <c r="A510" s="1"/>
      <c r="C510" s="2"/>
    </row>
    <row r="511" spans="1:3" x14ac:dyDescent="0.2">
      <c r="A511" s="1"/>
      <c r="C511" s="2"/>
    </row>
    <row r="512" spans="1:3" x14ac:dyDescent="0.2">
      <c r="A512" s="1"/>
      <c r="C512" s="2"/>
    </row>
    <row r="513" spans="1:3" x14ac:dyDescent="0.2">
      <c r="A513" s="1"/>
      <c r="C513" s="2"/>
    </row>
    <row r="514" spans="1:3" x14ac:dyDescent="0.2">
      <c r="A514" s="1"/>
      <c r="C514" s="2"/>
    </row>
    <row r="515" spans="1:3" x14ac:dyDescent="0.2">
      <c r="A515" s="1"/>
      <c r="C515" s="2"/>
    </row>
    <row r="516" spans="1:3" x14ac:dyDescent="0.2">
      <c r="A516" s="1"/>
      <c r="C516" s="2"/>
    </row>
    <row r="517" spans="1:3" x14ac:dyDescent="0.2">
      <c r="A517" s="1"/>
      <c r="C517" s="2"/>
    </row>
    <row r="518" spans="1:3" x14ac:dyDescent="0.2">
      <c r="A518" s="1"/>
      <c r="C518" s="2"/>
    </row>
    <row r="519" spans="1:3" x14ac:dyDescent="0.2">
      <c r="A519" s="1"/>
      <c r="C519" s="2"/>
    </row>
    <row r="520" spans="1:3" x14ac:dyDescent="0.2">
      <c r="A520" s="1"/>
      <c r="C520" s="2"/>
    </row>
    <row r="521" spans="1:3" x14ac:dyDescent="0.2">
      <c r="A521" s="1"/>
      <c r="C521" s="2"/>
    </row>
    <row r="522" spans="1:3" x14ac:dyDescent="0.2">
      <c r="A522" s="1"/>
      <c r="C522" s="2"/>
    </row>
    <row r="523" spans="1:3" x14ac:dyDescent="0.2">
      <c r="A523" s="1"/>
      <c r="C523" s="2"/>
    </row>
    <row r="524" spans="1:3" x14ac:dyDescent="0.2">
      <c r="A524" s="1"/>
      <c r="C524" s="2"/>
    </row>
    <row r="525" spans="1:3" x14ac:dyDescent="0.2">
      <c r="A525" s="1"/>
      <c r="C525" s="2"/>
    </row>
    <row r="526" spans="1:3" x14ac:dyDescent="0.2">
      <c r="A526" s="1"/>
      <c r="C526" s="2"/>
    </row>
    <row r="527" spans="1:3" x14ac:dyDescent="0.2">
      <c r="A527" s="1"/>
      <c r="C527" s="2"/>
    </row>
    <row r="528" spans="1:3" x14ac:dyDescent="0.2">
      <c r="A528" s="1"/>
      <c r="C528" s="2"/>
    </row>
    <row r="529" spans="1:3" x14ac:dyDescent="0.2">
      <c r="A529" s="1"/>
      <c r="C529" s="2"/>
    </row>
    <row r="530" spans="1:3" x14ac:dyDescent="0.2">
      <c r="A530" s="1"/>
      <c r="C530" s="2"/>
    </row>
    <row r="531" spans="1:3" x14ac:dyDescent="0.2">
      <c r="A531" s="1"/>
      <c r="C531" s="2"/>
    </row>
    <row r="532" spans="1:3" x14ac:dyDescent="0.2">
      <c r="A532" s="1"/>
      <c r="C532" s="2"/>
    </row>
    <row r="533" spans="1:3" x14ac:dyDescent="0.2">
      <c r="A533" s="1"/>
      <c r="C533" s="2"/>
    </row>
    <row r="534" spans="1:3" x14ac:dyDescent="0.2">
      <c r="A534" s="1"/>
      <c r="C534" s="2"/>
    </row>
    <row r="535" spans="1:3" x14ac:dyDescent="0.2">
      <c r="A535" s="1"/>
      <c r="C535" s="2"/>
    </row>
    <row r="536" spans="1:3" x14ac:dyDescent="0.2">
      <c r="A536" s="1"/>
      <c r="C536" s="2"/>
    </row>
    <row r="537" spans="1:3" x14ac:dyDescent="0.2">
      <c r="A537" s="1"/>
      <c r="C537" s="2"/>
    </row>
    <row r="538" spans="1:3" x14ac:dyDescent="0.2">
      <c r="A538" s="1"/>
      <c r="C538" s="2"/>
    </row>
    <row r="539" spans="1:3" x14ac:dyDescent="0.2">
      <c r="A539" s="1"/>
      <c r="C539" s="2"/>
    </row>
    <row r="540" spans="1:3" x14ac:dyDescent="0.2">
      <c r="A540" s="1"/>
      <c r="C540" s="2"/>
    </row>
    <row r="541" spans="1:3" x14ac:dyDescent="0.2">
      <c r="A541" s="1"/>
      <c r="C541" s="2"/>
    </row>
    <row r="542" spans="1:3" x14ac:dyDescent="0.2">
      <c r="A542" s="1"/>
      <c r="C542" s="2"/>
    </row>
    <row r="543" spans="1:3" x14ac:dyDescent="0.2">
      <c r="A543" s="1"/>
      <c r="C543" s="2"/>
    </row>
    <row r="544" spans="1:3" x14ac:dyDescent="0.2">
      <c r="A544" s="1"/>
      <c r="C544" s="2"/>
    </row>
    <row r="545" spans="1:3" x14ac:dyDescent="0.2">
      <c r="A545" s="1"/>
      <c r="C545" s="2"/>
    </row>
    <row r="546" spans="1:3" x14ac:dyDescent="0.2">
      <c r="A546" s="1"/>
      <c r="C546" s="2"/>
    </row>
    <row r="547" spans="1:3" x14ac:dyDescent="0.2">
      <c r="A547" s="1"/>
      <c r="C547" s="2"/>
    </row>
    <row r="548" spans="1:3" x14ac:dyDescent="0.2">
      <c r="A548" s="1"/>
      <c r="C548" s="2"/>
    </row>
    <row r="549" spans="1:3" x14ac:dyDescent="0.2">
      <c r="A549" s="1"/>
      <c r="C549" s="2"/>
    </row>
    <row r="550" spans="1:3" x14ac:dyDescent="0.2">
      <c r="A550" s="1"/>
      <c r="C550" s="2"/>
    </row>
    <row r="551" spans="1:3" x14ac:dyDescent="0.2">
      <c r="A551" s="1"/>
      <c r="C551" s="2"/>
    </row>
    <row r="552" spans="1:3" x14ac:dyDescent="0.2">
      <c r="A552" s="1"/>
      <c r="C552" s="2"/>
    </row>
    <row r="553" spans="1:3" x14ac:dyDescent="0.2">
      <c r="A553" s="1"/>
      <c r="C553" s="2"/>
    </row>
    <row r="554" spans="1:3" x14ac:dyDescent="0.2">
      <c r="A554" s="1"/>
      <c r="C554" s="2"/>
    </row>
    <row r="555" spans="1:3" x14ac:dyDescent="0.2">
      <c r="A555" s="1"/>
      <c r="C555" s="2"/>
    </row>
    <row r="556" spans="1:3" x14ac:dyDescent="0.2">
      <c r="A556" s="1"/>
      <c r="C556" s="2"/>
    </row>
    <row r="557" spans="1:3" x14ac:dyDescent="0.2">
      <c r="A557" s="1"/>
      <c r="C557" s="2"/>
    </row>
    <row r="558" spans="1:3" x14ac:dyDescent="0.2">
      <c r="A558" s="1"/>
      <c r="C558" s="2"/>
    </row>
    <row r="559" spans="1:3" x14ac:dyDescent="0.2">
      <c r="A559" s="1"/>
      <c r="C559" s="2"/>
    </row>
    <row r="560" spans="1:3" x14ac:dyDescent="0.2">
      <c r="A560" s="1"/>
      <c r="C560" s="2"/>
    </row>
    <row r="561" spans="1:3" x14ac:dyDescent="0.2">
      <c r="A561" s="1"/>
      <c r="C561" s="2"/>
    </row>
    <row r="562" spans="1:3" x14ac:dyDescent="0.2">
      <c r="A562" s="1"/>
      <c r="C562" s="2"/>
    </row>
    <row r="563" spans="1:3" x14ac:dyDescent="0.2">
      <c r="A563" s="1"/>
      <c r="C563" s="2"/>
    </row>
    <row r="564" spans="1:3" x14ac:dyDescent="0.2">
      <c r="A564" s="1"/>
      <c r="C564" s="2"/>
    </row>
    <row r="565" spans="1:3" x14ac:dyDescent="0.2">
      <c r="A565" s="1"/>
      <c r="C565" s="2"/>
    </row>
    <row r="566" spans="1:3" x14ac:dyDescent="0.2">
      <c r="A566" s="1"/>
      <c r="C566" s="2"/>
    </row>
    <row r="567" spans="1:3" x14ac:dyDescent="0.2">
      <c r="A567" s="1"/>
      <c r="C567" s="2"/>
    </row>
    <row r="568" spans="1:3" x14ac:dyDescent="0.2">
      <c r="A568" s="1"/>
      <c r="C568" s="2"/>
    </row>
    <row r="569" spans="1:3" x14ac:dyDescent="0.2">
      <c r="A569" s="1"/>
      <c r="C569" s="2"/>
    </row>
    <row r="570" spans="1:3" x14ac:dyDescent="0.2">
      <c r="A570" s="1"/>
      <c r="C570" s="2"/>
    </row>
    <row r="571" spans="1:3" x14ac:dyDescent="0.2">
      <c r="A571" s="1"/>
      <c r="C571" s="2"/>
    </row>
    <row r="572" spans="1:3" x14ac:dyDescent="0.2">
      <c r="A572" s="1"/>
      <c r="C572" s="2"/>
    </row>
    <row r="573" spans="1:3" x14ac:dyDescent="0.2">
      <c r="A573" s="1"/>
      <c r="C573" s="2"/>
    </row>
    <row r="574" spans="1:3" x14ac:dyDescent="0.2">
      <c r="A574" s="1"/>
      <c r="C574" s="2"/>
    </row>
    <row r="575" spans="1:3" x14ac:dyDescent="0.2">
      <c r="A575" s="1"/>
      <c r="C575" s="2"/>
    </row>
    <row r="576" spans="1:3" x14ac:dyDescent="0.2">
      <c r="A576" s="1"/>
      <c r="C576" s="2"/>
    </row>
    <row r="577" spans="1:3" x14ac:dyDescent="0.2">
      <c r="A577" s="1"/>
      <c r="C577" s="2"/>
    </row>
    <row r="578" spans="1:3" x14ac:dyDescent="0.2">
      <c r="A578" s="1"/>
      <c r="C578" s="2"/>
    </row>
    <row r="579" spans="1:3" x14ac:dyDescent="0.2">
      <c r="A579" s="1"/>
      <c r="C579" s="2"/>
    </row>
    <row r="580" spans="1:3" x14ac:dyDescent="0.2">
      <c r="A580" s="1"/>
      <c r="C580" s="2"/>
    </row>
    <row r="581" spans="1:3" x14ac:dyDescent="0.2">
      <c r="A581" s="1"/>
      <c r="C581" s="2"/>
    </row>
    <row r="582" spans="1:3" x14ac:dyDescent="0.2">
      <c r="A582" s="1"/>
      <c r="C582" s="2"/>
    </row>
    <row r="583" spans="1:3" x14ac:dyDescent="0.2">
      <c r="A583" s="1"/>
      <c r="C583" s="2"/>
    </row>
    <row r="584" spans="1:3" x14ac:dyDescent="0.2">
      <c r="A584" s="1"/>
      <c r="C584" s="2"/>
    </row>
    <row r="585" spans="1:3" x14ac:dyDescent="0.2">
      <c r="A585" s="1"/>
      <c r="C585" s="2"/>
    </row>
    <row r="586" spans="1:3" x14ac:dyDescent="0.2">
      <c r="A586" s="1"/>
      <c r="C586" s="2"/>
    </row>
    <row r="587" spans="1:3" x14ac:dyDescent="0.2">
      <c r="A587" s="1"/>
      <c r="C587" s="2"/>
    </row>
    <row r="588" spans="1:3" x14ac:dyDescent="0.2">
      <c r="A588" s="1"/>
      <c r="C588" s="2"/>
    </row>
    <row r="589" spans="1:3" x14ac:dyDescent="0.2">
      <c r="A589" s="1"/>
      <c r="C589" s="2"/>
    </row>
    <row r="590" spans="1:3" x14ac:dyDescent="0.2">
      <c r="A590" s="1"/>
      <c r="C590" s="2"/>
    </row>
    <row r="591" spans="1:3" x14ac:dyDescent="0.2">
      <c r="A591" s="1"/>
      <c r="C591" s="2"/>
    </row>
    <row r="592" spans="1:3" x14ac:dyDescent="0.2">
      <c r="A592" s="1"/>
      <c r="C592" s="2"/>
    </row>
    <row r="593" spans="1:3" x14ac:dyDescent="0.2">
      <c r="A593" s="1"/>
      <c r="C593" s="2"/>
    </row>
    <row r="594" spans="1:3" x14ac:dyDescent="0.2">
      <c r="A594" s="1"/>
      <c r="C594" s="2"/>
    </row>
    <row r="595" spans="1:3" x14ac:dyDescent="0.2">
      <c r="A595" s="1"/>
      <c r="C595" s="2"/>
    </row>
    <row r="596" spans="1:3" x14ac:dyDescent="0.2">
      <c r="A596" s="1"/>
      <c r="C596" s="2"/>
    </row>
    <row r="597" spans="1:3" x14ac:dyDescent="0.2">
      <c r="A597" s="1"/>
      <c r="C597" s="2"/>
    </row>
    <row r="598" spans="1:3" x14ac:dyDescent="0.2">
      <c r="A598" s="1"/>
      <c r="C598" s="2"/>
    </row>
    <row r="599" spans="1:3" x14ac:dyDescent="0.2">
      <c r="A599" s="1"/>
      <c r="C599" s="2"/>
    </row>
    <row r="600" spans="1:3" x14ac:dyDescent="0.2">
      <c r="A600" s="1"/>
      <c r="C600" s="2"/>
    </row>
    <row r="601" spans="1:3" x14ac:dyDescent="0.2">
      <c r="A601" s="1"/>
      <c r="C601" s="2"/>
    </row>
    <row r="602" spans="1:3" x14ac:dyDescent="0.2">
      <c r="A602" s="1"/>
      <c r="C602" s="2"/>
    </row>
    <row r="603" spans="1:3" x14ac:dyDescent="0.2">
      <c r="A603" s="1"/>
      <c r="C603" s="2"/>
    </row>
    <row r="604" spans="1:3" x14ac:dyDescent="0.2">
      <c r="A604" s="1"/>
      <c r="C604" s="2"/>
    </row>
    <row r="605" spans="1:3" x14ac:dyDescent="0.2">
      <c r="A605" s="1"/>
      <c r="C605" s="2"/>
    </row>
    <row r="606" spans="1:3" x14ac:dyDescent="0.2">
      <c r="A606" s="1"/>
      <c r="C606" s="2"/>
    </row>
    <row r="607" spans="1:3" x14ac:dyDescent="0.2">
      <c r="A607" s="1"/>
      <c r="C607" s="2"/>
    </row>
    <row r="608" spans="1:3" x14ac:dyDescent="0.2">
      <c r="A608" s="1"/>
      <c r="C608" s="2"/>
    </row>
    <row r="609" spans="1:3" x14ac:dyDescent="0.2">
      <c r="A609" s="1"/>
      <c r="C609" s="2"/>
    </row>
    <row r="610" spans="1:3" x14ac:dyDescent="0.2">
      <c r="A610" s="1"/>
      <c r="C610" s="2"/>
    </row>
    <row r="611" spans="1:3" x14ac:dyDescent="0.2">
      <c r="A611" s="1"/>
      <c r="C611" s="2"/>
    </row>
    <row r="612" spans="1:3" x14ac:dyDescent="0.2">
      <c r="A612" s="1"/>
      <c r="C612" s="2"/>
    </row>
    <row r="613" spans="1:3" x14ac:dyDescent="0.2">
      <c r="A613" s="1"/>
      <c r="C613" s="2"/>
    </row>
    <row r="614" spans="1:3" x14ac:dyDescent="0.2">
      <c r="A614" s="1"/>
      <c r="C614" s="2"/>
    </row>
    <row r="615" spans="1:3" x14ac:dyDescent="0.2">
      <c r="A615" s="1"/>
      <c r="C615" s="2"/>
    </row>
    <row r="616" spans="1:3" x14ac:dyDescent="0.2">
      <c r="A616" s="1"/>
      <c r="C616" s="2"/>
    </row>
    <row r="617" spans="1:3" x14ac:dyDescent="0.2">
      <c r="A617" s="1"/>
      <c r="C617" s="2"/>
    </row>
    <row r="618" spans="1:3" x14ac:dyDescent="0.2">
      <c r="A618" s="1"/>
      <c r="C618" s="2"/>
    </row>
    <row r="619" spans="1:3" x14ac:dyDescent="0.2">
      <c r="A619" s="1"/>
      <c r="C619" s="2"/>
    </row>
    <row r="620" spans="1:3" x14ac:dyDescent="0.2">
      <c r="A620" s="1"/>
      <c r="C620" s="2"/>
    </row>
    <row r="621" spans="1:3" x14ac:dyDescent="0.2">
      <c r="A621" s="1"/>
      <c r="C621" s="2"/>
    </row>
    <row r="622" spans="1:3" x14ac:dyDescent="0.2">
      <c r="A622" s="1"/>
      <c r="C622" s="2"/>
    </row>
    <row r="623" spans="1:3" x14ac:dyDescent="0.2">
      <c r="A623" s="1"/>
      <c r="C623" s="2"/>
    </row>
    <row r="624" spans="1:3" x14ac:dyDescent="0.2">
      <c r="A624" s="1"/>
      <c r="C624" s="2"/>
    </row>
    <row r="625" spans="1:3" x14ac:dyDescent="0.2">
      <c r="A625" s="1"/>
      <c r="C625" s="2"/>
    </row>
    <row r="626" spans="1:3" x14ac:dyDescent="0.2">
      <c r="A626" s="1"/>
      <c r="C626" s="2"/>
    </row>
    <row r="627" spans="1:3" x14ac:dyDescent="0.2">
      <c r="A627" s="1"/>
      <c r="C627" s="2"/>
    </row>
    <row r="628" spans="1:3" x14ac:dyDescent="0.2">
      <c r="A628" s="1"/>
      <c r="C628" s="2"/>
    </row>
    <row r="629" spans="1:3" x14ac:dyDescent="0.2">
      <c r="A629" s="1"/>
      <c r="C629" s="2"/>
    </row>
    <row r="630" spans="1:3" x14ac:dyDescent="0.2">
      <c r="A630" s="1"/>
      <c r="C630" s="2"/>
    </row>
    <row r="631" spans="1:3" x14ac:dyDescent="0.2">
      <c r="A631" s="1"/>
      <c r="C631" s="2"/>
    </row>
    <row r="632" spans="1:3" x14ac:dyDescent="0.2">
      <c r="A632" s="1"/>
      <c r="C632" s="2"/>
    </row>
    <row r="633" spans="1:3" x14ac:dyDescent="0.2">
      <c r="A633" s="1"/>
      <c r="C633" s="2"/>
    </row>
    <row r="634" spans="1:3" x14ac:dyDescent="0.2">
      <c r="A634" s="1"/>
      <c r="C634" s="2"/>
    </row>
    <row r="635" spans="1:3" x14ac:dyDescent="0.2">
      <c r="A635" s="1"/>
      <c r="C635" s="2"/>
    </row>
    <row r="636" spans="1:3" x14ac:dyDescent="0.2">
      <c r="A636" s="1"/>
      <c r="C636" s="2"/>
    </row>
    <row r="637" spans="1:3" x14ac:dyDescent="0.2">
      <c r="A637" s="1"/>
      <c r="C637" s="2"/>
    </row>
    <row r="638" spans="1:3" x14ac:dyDescent="0.2">
      <c r="A638" s="1"/>
      <c r="C638" s="2"/>
    </row>
    <row r="639" spans="1:3" x14ac:dyDescent="0.2">
      <c r="A639" s="1"/>
      <c r="C639" s="2"/>
    </row>
    <row r="640" spans="1:3" x14ac:dyDescent="0.2">
      <c r="A640" s="1"/>
      <c r="C640" s="2"/>
    </row>
    <row r="641" spans="1:3" x14ac:dyDescent="0.2">
      <c r="A641" s="1"/>
      <c r="C641" s="2"/>
    </row>
    <row r="642" spans="1:3" x14ac:dyDescent="0.2">
      <c r="A642" s="1"/>
      <c r="C642" s="2"/>
    </row>
    <row r="643" spans="1:3" x14ac:dyDescent="0.2">
      <c r="A643" s="1"/>
      <c r="C643" s="2"/>
    </row>
    <row r="644" spans="1:3" x14ac:dyDescent="0.2">
      <c r="A644" s="1"/>
      <c r="C644" s="2"/>
    </row>
    <row r="645" spans="1:3" x14ac:dyDescent="0.2">
      <c r="A645" s="1"/>
      <c r="C645" s="2"/>
    </row>
    <row r="646" spans="1:3" x14ac:dyDescent="0.2">
      <c r="A646" s="1"/>
      <c r="C646" s="2"/>
    </row>
    <row r="647" spans="1:3" x14ac:dyDescent="0.2">
      <c r="A647" s="1"/>
      <c r="C647" s="2"/>
    </row>
    <row r="648" spans="1:3" x14ac:dyDescent="0.2">
      <c r="A648" s="1"/>
      <c r="C648" s="2"/>
    </row>
    <row r="649" spans="1:3" x14ac:dyDescent="0.2">
      <c r="A649" s="1"/>
      <c r="C649" s="2"/>
    </row>
    <row r="650" spans="1:3" x14ac:dyDescent="0.2">
      <c r="A650" s="1"/>
      <c r="C650" s="2"/>
    </row>
    <row r="651" spans="1:3" x14ac:dyDescent="0.2">
      <c r="A651" s="1"/>
      <c r="C651" s="2"/>
    </row>
    <row r="652" spans="1:3" x14ac:dyDescent="0.2">
      <c r="A652" s="1"/>
      <c r="C652" s="2"/>
    </row>
    <row r="653" spans="1:3" x14ac:dyDescent="0.2">
      <c r="A653" s="1"/>
      <c r="C653" s="2"/>
    </row>
    <row r="654" spans="1:3" x14ac:dyDescent="0.2">
      <c r="A654" s="1"/>
      <c r="C654" s="2"/>
    </row>
    <row r="655" spans="1:3" x14ac:dyDescent="0.2">
      <c r="A655" s="1"/>
      <c r="C655" s="2"/>
    </row>
    <row r="656" spans="1:3" x14ac:dyDescent="0.2">
      <c r="A656" s="1"/>
      <c r="C656" s="2"/>
    </row>
    <row r="657" spans="1:3" x14ac:dyDescent="0.2">
      <c r="A657" s="1"/>
      <c r="C657" s="2"/>
    </row>
    <row r="658" spans="1:3" x14ac:dyDescent="0.2">
      <c r="A658" s="1"/>
      <c r="C658" s="2"/>
    </row>
    <row r="659" spans="1:3" x14ac:dyDescent="0.2">
      <c r="A659" s="1"/>
      <c r="C659" s="2"/>
    </row>
    <row r="660" spans="1:3" x14ac:dyDescent="0.2">
      <c r="A660" s="1"/>
      <c r="C660" s="2"/>
    </row>
    <row r="661" spans="1:3" x14ac:dyDescent="0.2">
      <c r="A661" s="1"/>
      <c r="C661" s="2"/>
    </row>
    <row r="662" spans="1:3" x14ac:dyDescent="0.2">
      <c r="A662" s="1"/>
      <c r="C662" s="2"/>
    </row>
    <row r="663" spans="1:3" x14ac:dyDescent="0.2">
      <c r="A663" s="1"/>
      <c r="C663" s="2"/>
    </row>
    <row r="664" spans="1:3" x14ac:dyDescent="0.2">
      <c r="A664" s="1"/>
      <c r="C664" s="2"/>
    </row>
    <row r="665" spans="1:3" x14ac:dyDescent="0.2">
      <c r="A665" s="1"/>
      <c r="C665" s="2"/>
    </row>
    <row r="666" spans="1:3" x14ac:dyDescent="0.2">
      <c r="A666" s="1"/>
      <c r="C666" s="2"/>
    </row>
    <row r="667" spans="1:3" x14ac:dyDescent="0.2">
      <c r="A667" s="1"/>
      <c r="C667" s="2"/>
    </row>
    <row r="668" spans="1:3" x14ac:dyDescent="0.2">
      <c r="A668" s="1"/>
      <c r="C668" s="2"/>
    </row>
    <row r="669" spans="1:3" x14ac:dyDescent="0.2">
      <c r="A669" s="1"/>
      <c r="C669" s="2"/>
    </row>
    <row r="670" spans="1:3" x14ac:dyDescent="0.2">
      <c r="A670" s="1"/>
      <c r="C670" s="2"/>
    </row>
    <row r="671" spans="1:3" x14ac:dyDescent="0.2">
      <c r="A671" s="1"/>
      <c r="C671" s="2"/>
    </row>
    <row r="672" spans="1:3" x14ac:dyDescent="0.2">
      <c r="A672" s="1"/>
      <c r="C672" s="2"/>
    </row>
    <row r="673" spans="1:3" x14ac:dyDescent="0.2">
      <c r="A673" s="1"/>
      <c r="C673" s="2"/>
    </row>
    <row r="674" spans="1:3" x14ac:dyDescent="0.2">
      <c r="A674" s="1"/>
      <c r="C674" s="2"/>
    </row>
    <row r="675" spans="1:3" x14ac:dyDescent="0.2">
      <c r="A675" s="1"/>
      <c r="C675" s="2"/>
    </row>
    <row r="676" spans="1:3" x14ac:dyDescent="0.2">
      <c r="A676" s="1"/>
      <c r="C676" s="2"/>
    </row>
    <row r="677" spans="1:3" x14ac:dyDescent="0.2">
      <c r="A677" s="1"/>
      <c r="C677" s="2"/>
    </row>
    <row r="678" spans="1:3" x14ac:dyDescent="0.2">
      <c r="A678" s="1"/>
      <c r="C678" s="2"/>
    </row>
    <row r="679" spans="1:3" x14ac:dyDescent="0.2">
      <c r="A679" s="1"/>
      <c r="C679" s="2"/>
    </row>
    <row r="680" spans="1:3" x14ac:dyDescent="0.2">
      <c r="A680" s="1"/>
      <c r="C680" s="2"/>
    </row>
    <row r="681" spans="1:3" x14ac:dyDescent="0.2">
      <c r="A681" s="1"/>
      <c r="C681" s="2"/>
    </row>
    <row r="682" spans="1:3" x14ac:dyDescent="0.2">
      <c r="A682" s="1"/>
      <c r="C682" s="2"/>
    </row>
    <row r="683" spans="1:3" x14ac:dyDescent="0.2">
      <c r="A683" s="1"/>
      <c r="C683" s="2"/>
    </row>
    <row r="684" spans="1:3" x14ac:dyDescent="0.2">
      <c r="A684" s="1"/>
      <c r="C684" s="2"/>
    </row>
    <row r="685" spans="1:3" x14ac:dyDescent="0.2">
      <c r="A685" s="1"/>
      <c r="C685" s="2"/>
    </row>
    <row r="686" spans="1:3" x14ac:dyDescent="0.2">
      <c r="A686" s="1"/>
      <c r="C686" s="2"/>
    </row>
    <row r="687" spans="1:3" x14ac:dyDescent="0.2">
      <c r="A687" s="1"/>
      <c r="C687" s="2"/>
    </row>
    <row r="688" spans="1:3" x14ac:dyDescent="0.2">
      <c r="A688" s="1"/>
      <c r="C688" s="2"/>
    </row>
    <row r="689" spans="1:3" x14ac:dyDescent="0.2">
      <c r="A689" s="1"/>
      <c r="C689" s="2"/>
    </row>
    <row r="690" spans="1:3" x14ac:dyDescent="0.2">
      <c r="A690" s="1"/>
      <c r="C690" s="2"/>
    </row>
    <row r="691" spans="1:3" x14ac:dyDescent="0.2">
      <c r="A691" s="1"/>
      <c r="C691" s="2"/>
    </row>
    <row r="692" spans="1:3" x14ac:dyDescent="0.2">
      <c r="A692" s="1"/>
      <c r="C692" s="2"/>
    </row>
    <row r="693" spans="1:3" x14ac:dyDescent="0.2">
      <c r="A693" s="1"/>
      <c r="C693" s="2"/>
    </row>
    <row r="694" spans="1:3" x14ac:dyDescent="0.2">
      <c r="A694" s="1"/>
      <c r="C694" s="2"/>
    </row>
    <row r="695" spans="1:3" x14ac:dyDescent="0.2">
      <c r="A695" s="1"/>
      <c r="C695" s="2"/>
    </row>
    <row r="696" spans="1:3" x14ac:dyDescent="0.2">
      <c r="A696" s="1"/>
      <c r="C696" s="2"/>
    </row>
    <row r="697" spans="1:3" x14ac:dyDescent="0.2">
      <c r="A697" s="1"/>
      <c r="C697" s="2"/>
    </row>
    <row r="698" spans="1:3" x14ac:dyDescent="0.2">
      <c r="A698" s="1"/>
      <c r="C698" s="2"/>
    </row>
    <row r="699" spans="1:3" x14ac:dyDescent="0.2">
      <c r="A699" s="1"/>
      <c r="C699" s="2"/>
    </row>
    <row r="700" spans="1:3" x14ac:dyDescent="0.2">
      <c r="A700" s="1"/>
      <c r="C700" s="2"/>
    </row>
    <row r="701" spans="1:3" x14ac:dyDescent="0.2">
      <c r="A701" s="1"/>
      <c r="C701" s="2"/>
    </row>
    <row r="702" spans="1:3" x14ac:dyDescent="0.2">
      <c r="A702" s="1"/>
      <c r="C702" s="2"/>
    </row>
    <row r="703" spans="1:3" x14ac:dyDescent="0.2">
      <c r="A703" s="1"/>
      <c r="C703" s="2"/>
    </row>
    <row r="704" spans="1:3" x14ac:dyDescent="0.2">
      <c r="A704" s="1"/>
      <c r="C704" s="2"/>
    </row>
    <row r="705" spans="1:3" x14ac:dyDescent="0.2">
      <c r="A705" s="1"/>
      <c r="C705" s="2"/>
    </row>
    <row r="706" spans="1:3" x14ac:dyDescent="0.2">
      <c r="A706" s="1"/>
      <c r="C706" s="2"/>
    </row>
    <row r="707" spans="1:3" x14ac:dyDescent="0.2">
      <c r="A707" s="1"/>
      <c r="C707" s="2"/>
    </row>
    <row r="708" spans="1:3" x14ac:dyDescent="0.2">
      <c r="A708" s="1"/>
      <c r="C708" s="2"/>
    </row>
    <row r="709" spans="1:3" x14ac:dyDescent="0.2">
      <c r="A709" s="1"/>
      <c r="C709" s="2"/>
    </row>
    <row r="710" spans="1:3" x14ac:dyDescent="0.2">
      <c r="A710" s="1"/>
      <c r="C710" s="2"/>
    </row>
    <row r="711" spans="1:3" x14ac:dyDescent="0.2">
      <c r="A711" s="1"/>
      <c r="C711" s="2"/>
    </row>
    <row r="712" spans="1:3" x14ac:dyDescent="0.2">
      <c r="A712" s="1"/>
      <c r="C712" s="2"/>
    </row>
    <row r="713" spans="1:3" x14ac:dyDescent="0.2">
      <c r="A713" s="1"/>
      <c r="C713" s="2"/>
    </row>
    <row r="714" spans="1:3" x14ac:dyDescent="0.2">
      <c r="A714" s="1"/>
      <c r="C714" s="2"/>
    </row>
    <row r="715" spans="1:3" x14ac:dyDescent="0.2">
      <c r="A715" s="1"/>
      <c r="C715" s="2"/>
    </row>
    <row r="716" spans="1:3" x14ac:dyDescent="0.2">
      <c r="A716" s="1"/>
      <c r="C716" s="2"/>
    </row>
    <row r="717" spans="1:3" x14ac:dyDescent="0.2">
      <c r="A717" s="1"/>
      <c r="C717" s="2"/>
    </row>
    <row r="718" spans="1:3" x14ac:dyDescent="0.2">
      <c r="A718" s="1"/>
      <c r="C718" s="2"/>
    </row>
    <row r="719" spans="1:3" x14ac:dyDescent="0.2">
      <c r="A719" s="1"/>
      <c r="C719" s="2"/>
    </row>
    <row r="720" spans="1:3" x14ac:dyDescent="0.2">
      <c r="A720" s="1"/>
      <c r="C720" s="2"/>
    </row>
    <row r="721" spans="1:3" x14ac:dyDescent="0.2">
      <c r="A721" s="1"/>
      <c r="C721" s="2"/>
    </row>
    <row r="722" spans="1:3" x14ac:dyDescent="0.2">
      <c r="A722" s="1"/>
      <c r="C722" s="2"/>
    </row>
    <row r="723" spans="1:3" x14ac:dyDescent="0.2">
      <c r="A723" s="1"/>
      <c r="C723" s="2"/>
    </row>
    <row r="724" spans="1:3" x14ac:dyDescent="0.2">
      <c r="A724" s="1"/>
      <c r="C724" s="2"/>
    </row>
    <row r="725" spans="1:3" x14ac:dyDescent="0.2">
      <c r="A725" s="1"/>
      <c r="C725" s="2"/>
    </row>
    <row r="726" spans="1:3" x14ac:dyDescent="0.2">
      <c r="A726" s="1"/>
      <c r="C726" s="2"/>
    </row>
    <row r="727" spans="1:3" x14ac:dyDescent="0.2">
      <c r="A727" s="1"/>
      <c r="C727" s="2"/>
    </row>
    <row r="728" spans="1:3" x14ac:dyDescent="0.2">
      <c r="A728" s="1"/>
      <c r="C728" s="2"/>
    </row>
    <row r="729" spans="1:3" x14ac:dyDescent="0.2">
      <c r="A729" s="1"/>
      <c r="C729" s="2"/>
    </row>
    <row r="730" spans="1:3" x14ac:dyDescent="0.2">
      <c r="A730" s="1"/>
      <c r="C730" s="2"/>
    </row>
    <row r="731" spans="1:3" x14ac:dyDescent="0.2">
      <c r="A731" s="1"/>
      <c r="C731" s="2"/>
    </row>
    <row r="732" spans="1:3" x14ac:dyDescent="0.2">
      <c r="A732" s="1"/>
      <c r="C732" s="2"/>
    </row>
    <row r="733" spans="1:3" x14ac:dyDescent="0.2">
      <c r="A733" s="1"/>
      <c r="C733" s="2"/>
    </row>
    <row r="734" spans="1:3" x14ac:dyDescent="0.2">
      <c r="A734" s="1"/>
      <c r="C734" s="2"/>
    </row>
    <row r="735" spans="1:3" x14ac:dyDescent="0.2">
      <c r="A735" s="1"/>
      <c r="C735" s="2"/>
    </row>
    <row r="736" spans="1:3" x14ac:dyDescent="0.2">
      <c r="A736" s="1"/>
      <c r="C736" s="2"/>
    </row>
    <row r="737" spans="1:3" x14ac:dyDescent="0.2">
      <c r="A737" s="1"/>
      <c r="C737" s="2"/>
    </row>
    <row r="738" spans="1:3" x14ac:dyDescent="0.2">
      <c r="A738" s="1"/>
      <c r="C738" s="2"/>
    </row>
    <row r="739" spans="1:3" x14ac:dyDescent="0.2">
      <c r="A739" s="1"/>
      <c r="C739" s="2"/>
    </row>
    <row r="740" spans="1:3" x14ac:dyDescent="0.2">
      <c r="A740" s="1"/>
      <c r="C740" s="2"/>
    </row>
    <row r="741" spans="1:3" x14ac:dyDescent="0.2">
      <c r="A741" s="1"/>
      <c r="C741" s="2"/>
    </row>
    <row r="742" spans="1:3" x14ac:dyDescent="0.2">
      <c r="A742" s="1"/>
      <c r="C742" s="2"/>
    </row>
    <row r="743" spans="1:3" x14ac:dyDescent="0.2">
      <c r="A743" s="1"/>
      <c r="C743" s="2"/>
    </row>
    <row r="744" spans="1:3" x14ac:dyDescent="0.2">
      <c r="A744" s="1"/>
      <c r="C744" s="2"/>
    </row>
    <row r="745" spans="1:3" x14ac:dyDescent="0.2">
      <c r="A745" s="1"/>
      <c r="C745" s="2"/>
    </row>
    <row r="746" spans="1:3" x14ac:dyDescent="0.2">
      <c r="A746" s="1"/>
      <c r="C746" s="2"/>
    </row>
    <row r="747" spans="1:3" x14ac:dyDescent="0.2">
      <c r="A747" s="1"/>
      <c r="C747" s="2"/>
    </row>
    <row r="748" spans="1:3" x14ac:dyDescent="0.2">
      <c r="A748" s="1"/>
      <c r="C748" s="2"/>
    </row>
    <row r="749" spans="1:3" x14ac:dyDescent="0.2">
      <c r="A749" s="1"/>
      <c r="C749" s="2"/>
    </row>
    <row r="750" spans="1:3" x14ac:dyDescent="0.2">
      <c r="A750" s="1"/>
      <c r="C750" s="2"/>
    </row>
    <row r="751" spans="1:3" x14ac:dyDescent="0.2">
      <c r="A751" s="1"/>
      <c r="C751" s="2"/>
    </row>
    <row r="752" spans="1:3" x14ac:dyDescent="0.2">
      <c r="A752" s="1"/>
      <c r="C752" s="2"/>
    </row>
    <row r="753" spans="1:3" x14ac:dyDescent="0.2">
      <c r="A753" s="1"/>
      <c r="C753" s="2"/>
    </row>
    <row r="754" spans="1:3" x14ac:dyDescent="0.2">
      <c r="A754" s="1"/>
      <c r="C754" s="2"/>
    </row>
    <row r="755" spans="1:3" x14ac:dyDescent="0.2">
      <c r="A755" s="1"/>
      <c r="C755" s="2"/>
    </row>
    <row r="756" spans="1:3" x14ac:dyDescent="0.2">
      <c r="A756" s="1"/>
      <c r="C756" s="2"/>
    </row>
    <row r="757" spans="1:3" x14ac:dyDescent="0.2">
      <c r="A757" s="1"/>
      <c r="C757" s="2"/>
    </row>
    <row r="758" spans="1:3" x14ac:dyDescent="0.2">
      <c r="A758" s="1"/>
      <c r="C758" s="2"/>
    </row>
    <row r="759" spans="1:3" x14ac:dyDescent="0.2">
      <c r="A759" s="1"/>
      <c r="C759" s="2"/>
    </row>
    <row r="760" spans="1:3" x14ac:dyDescent="0.2">
      <c r="A760" s="1"/>
      <c r="C760" s="2"/>
    </row>
    <row r="761" spans="1:3" x14ac:dyDescent="0.2">
      <c r="A761" s="1"/>
      <c r="C761" s="2"/>
    </row>
    <row r="762" spans="1:3" x14ac:dyDescent="0.2">
      <c r="A762" s="1"/>
      <c r="C762" s="2"/>
    </row>
    <row r="763" spans="1:3" x14ac:dyDescent="0.2">
      <c r="A763" s="1"/>
      <c r="C763" s="2"/>
    </row>
    <row r="764" spans="1:3" x14ac:dyDescent="0.2">
      <c r="A764" s="1"/>
      <c r="C764" s="2"/>
    </row>
    <row r="765" spans="1:3" x14ac:dyDescent="0.2">
      <c r="A765" s="1"/>
      <c r="C765" s="2"/>
    </row>
    <row r="766" spans="1:3" x14ac:dyDescent="0.2">
      <c r="A766" s="1"/>
      <c r="C766" s="2"/>
    </row>
    <row r="767" spans="1:3" x14ac:dyDescent="0.2">
      <c r="A767" s="1"/>
      <c r="C767" s="2"/>
    </row>
    <row r="768" spans="1:3" x14ac:dyDescent="0.2">
      <c r="A768" s="1"/>
      <c r="C768" s="2"/>
    </row>
    <row r="769" spans="1:3" x14ac:dyDescent="0.2">
      <c r="A769" s="1"/>
      <c r="C769" s="2"/>
    </row>
    <row r="770" spans="1:3" x14ac:dyDescent="0.2">
      <c r="A770" s="1"/>
      <c r="C770" s="2"/>
    </row>
    <row r="771" spans="1:3" x14ac:dyDescent="0.2">
      <c r="A771" s="1"/>
      <c r="C771" s="2"/>
    </row>
    <row r="772" spans="1:3" x14ac:dyDescent="0.2">
      <c r="A772" s="1"/>
      <c r="C772" s="2"/>
    </row>
    <row r="773" spans="1:3" x14ac:dyDescent="0.2">
      <c r="A773" s="1"/>
      <c r="C773" s="2"/>
    </row>
    <row r="774" spans="1:3" x14ac:dyDescent="0.2">
      <c r="A774" s="1"/>
      <c r="C774" s="2"/>
    </row>
    <row r="775" spans="1:3" x14ac:dyDescent="0.2">
      <c r="A775" s="1"/>
      <c r="C775" s="2"/>
    </row>
    <row r="776" spans="1:3" x14ac:dyDescent="0.2">
      <c r="A776" s="1"/>
      <c r="C776" s="2"/>
    </row>
    <row r="777" spans="1:3" x14ac:dyDescent="0.2">
      <c r="A777" s="1"/>
      <c r="C777" s="2"/>
    </row>
    <row r="778" spans="1:3" x14ac:dyDescent="0.2">
      <c r="A778" s="1"/>
      <c r="C778" s="2"/>
    </row>
    <row r="779" spans="1:3" x14ac:dyDescent="0.2">
      <c r="A779" s="1"/>
      <c r="C779" s="2"/>
    </row>
    <row r="780" spans="1:3" x14ac:dyDescent="0.2">
      <c r="A780" s="1"/>
      <c r="C780" s="2"/>
    </row>
    <row r="781" spans="1:3" x14ac:dyDescent="0.2">
      <c r="A781" s="1"/>
      <c r="C781" s="2"/>
    </row>
    <row r="782" spans="1:3" x14ac:dyDescent="0.2">
      <c r="A782" s="1"/>
      <c r="C782" s="2"/>
    </row>
    <row r="783" spans="1:3" x14ac:dyDescent="0.2">
      <c r="A783" s="1"/>
      <c r="C783" s="2"/>
    </row>
    <row r="784" spans="1:3" x14ac:dyDescent="0.2">
      <c r="A784" s="1"/>
      <c r="C784" s="2"/>
    </row>
    <row r="785" spans="1:3" x14ac:dyDescent="0.2">
      <c r="A785" s="1"/>
      <c r="C785" s="2"/>
    </row>
    <row r="786" spans="1:3" x14ac:dyDescent="0.2">
      <c r="A786" s="1"/>
      <c r="C786" s="2"/>
    </row>
    <row r="787" spans="1:3" x14ac:dyDescent="0.2">
      <c r="A787" s="1"/>
      <c r="C787" s="2"/>
    </row>
    <row r="788" spans="1:3" x14ac:dyDescent="0.2">
      <c r="A788" s="1"/>
      <c r="C788" s="2"/>
    </row>
    <row r="789" spans="1:3" x14ac:dyDescent="0.2">
      <c r="A789" s="1"/>
      <c r="C789" s="2"/>
    </row>
    <row r="790" spans="1:3" x14ac:dyDescent="0.2">
      <c r="A790" s="1"/>
      <c r="C790" s="2"/>
    </row>
    <row r="791" spans="1:3" x14ac:dyDescent="0.2">
      <c r="A791" s="1"/>
      <c r="C791" s="2"/>
    </row>
    <row r="792" spans="1:3" x14ac:dyDescent="0.2">
      <c r="A792" s="1"/>
      <c r="C792" s="2"/>
    </row>
    <row r="793" spans="1:3" x14ac:dyDescent="0.2">
      <c r="A793" s="1"/>
      <c r="C793" s="2"/>
    </row>
    <row r="794" spans="1:3" x14ac:dyDescent="0.2">
      <c r="A794" s="1"/>
      <c r="C794" s="2"/>
    </row>
    <row r="795" spans="1:3" x14ac:dyDescent="0.2">
      <c r="A795" s="1"/>
      <c r="C795" s="2"/>
    </row>
    <row r="796" spans="1:3" x14ac:dyDescent="0.2">
      <c r="A796" s="1"/>
      <c r="C796" s="2"/>
    </row>
    <row r="797" spans="1:3" x14ac:dyDescent="0.2">
      <c r="A797" s="1"/>
      <c r="C797" s="2"/>
    </row>
    <row r="798" spans="1:3" x14ac:dyDescent="0.2">
      <c r="A798" s="1"/>
      <c r="C798" s="2"/>
    </row>
    <row r="799" spans="1:3" x14ac:dyDescent="0.2">
      <c r="A799" s="1"/>
      <c r="C799" s="2"/>
    </row>
    <row r="800" spans="1:3" x14ac:dyDescent="0.2">
      <c r="A800" s="1"/>
      <c r="C800" s="2"/>
    </row>
    <row r="801" spans="1:3" x14ac:dyDescent="0.2">
      <c r="A801" s="1"/>
      <c r="C801" s="2"/>
    </row>
    <row r="802" spans="1:3" x14ac:dyDescent="0.2">
      <c r="A802" s="1"/>
      <c r="C802" s="2"/>
    </row>
    <row r="803" spans="1:3" x14ac:dyDescent="0.2">
      <c r="A803" s="1"/>
      <c r="C803" s="2"/>
    </row>
    <row r="804" spans="1:3" x14ac:dyDescent="0.2">
      <c r="A804" s="1"/>
      <c r="C804" s="2"/>
    </row>
    <row r="805" spans="1:3" x14ac:dyDescent="0.2">
      <c r="A805" s="1"/>
      <c r="C805" s="2"/>
    </row>
    <row r="806" spans="1:3" x14ac:dyDescent="0.2">
      <c r="A806" s="1"/>
      <c r="C806" s="2"/>
    </row>
    <row r="807" spans="1:3" x14ac:dyDescent="0.2">
      <c r="A807" s="1"/>
      <c r="C807" s="2"/>
    </row>
    <row r="808" spans="1:3" x14ac:dyDescent="0.2">
      <c r="A808" s="1"/>
      <c r="C808" s="2"/>
    </row>
    <row r="809" spans="1:3" x14ac:dyDescent="0.2">
      <c r="A809" s="1"/>
      <c r="C809" s="2"/>
    </row>
    <row r="810" spans="1:3" x14ac:dyDescent="0.2">
      <c r="A810" s="1"/>
      <c r="C810" s="2"/>
    </row>
    <row r="811" spans="1:3" x14ac:dyDescent="0.2">
      <c r="A811" s="1"/>
      <c r="C811" s="2"/>
    </row>
    <row r="812" spans="1:3" x14ac:dyDescent="0.2">
      <c r="A812" s="1"/>
      <c r="C812" s="2"/>
    </row>
    <row r="813" spans="1:3" x14ac:dyDescent="0.2">
      <c r="A813" s="1"/>
      <c r="C813" s="2"/>
    </row>
    <row r="814" spans="1:3" x14ac:dyDescent="0.2">
      <c r="A814" s="1"/>
      <c r="C814" s="2"/>
    </row>
    <row r="815" spans="1:3" x14ac:dyDescent="0.2">
      <c r="A815" s="1"/>
      <c r="C815" s="2"/>
    </row>
    <row r="816" spans="1:3" x14ac:dyDescent="0.2">
      <c r="A816" s="1"/>
      <c r="C816" s="2"/>
    </row>
    <row r="817" spans="1:3" x14ac:dyDescent="0.2">
      <c r="A817" s="1"/>
      <c r="C817" s="2"/>
    </row>
    <row r="818" spans="1:3" x14ac:dyDescent="0.2">
      <c r="A818" s="1"/>
      <c r="C818" s="2"/>
    </row>
    <row r="819" spans="1:3" x14ac:dyDescent="0.2">
      <c r="A819" s="1"/>
      <c r="C819" s="2"/>
    </row>
    <row r="820" spans="1:3" x14ac:dyDescent="0.2">
      <c r="A820" s="1"/>
      <c r="C820" s="2"/>
    </row>
    <row r="821" spans="1:3" x14ac:dyDescent="0.2">
      <c r="A821" s="1"/>
      <c r="C821" s="2"/>
    </row>
    <row r="822" spans="1:3" x14ac:dyDescent="0.2">
      <c r="A822" s="1"/>
      <c r="C822" s="2"/>
    </row>
    <row r="823" spans="1:3" x14ac:dyDescent="0.2">
      <c r="A823" s="1"/>
      <c r="C823" s="2"/>
    </row>
    <row r="824" spans="1:3" x14ac:dyDescent="0.2">
      <c r="A824" s="1"/>
      <c r="C824" s="2"/>
    </row>
    <row r="825" spans="1:3" x14ac:dyDescent="0.2">
      <c r="A825" s="1"/>
      <c r="C825" s="2"/>
    </row>
    <row r="826" spans="1:3" x14ac:dyDescent="0.2">
      <c r="A826" s="1"/>
      <c r="C826" s="2"/>
    </row>
    <row r="827" spans="1:3" x14ac:dyDescent="0.2">
      <c r="A827" s="1"/>
      <c r="C827" s="2"/>
    </row>
    <row r="828" spans="1:3" x14ac:dyDescent="0.2">
      <c r="A828" s="1"/>
      <c r="C828" s="2"/>
    </row>
    <row r="829" spans="1:3" x14ac:dyDescent="0.2">
      <c r="A829" s="1"/>
      <c r="C829" s="2"/>
    </row>
    <row r="830" spans="1:3" x14ac:dyDescent="0.2">
      <c r="A830" s="1"/>
      <c r="C830" s="2"/>
    </row>
    <row r="831" spans="1:3" x14ac:dyDescent="0.2">
      <c r="A831" s="1"/>
      <c r="C831" s="2"/>
    </row>
    <row r="832" spans="1:3" x14ac:dyDescent="0.2">
      <c r="A832" s="1"/>
      <c r="C832" s="2"/>
    </row>
    <row r="833" spans="1:3" x14ac:dyDescent="0.2">
      <c r="A833" s="1"/>
      <c r="C833" s="2"/>
    </row>
    <row r="834" spans="1:3" x14ac:dyDescent="0.2">
      <c r="A834" s="1"/>
      <c r="C834" s="2"/>
    </row>
    <row r="835" spans="1:3" x14ac:dyDescent="0.2">
      <c r="A835" s="1"/>
      <c r="C835" s="2"/>
    </row>
    <row r="836" spans="1:3" x14ac:dyDescent="0.2">
      <c r="A836" s="1"/>
      <c r="C836" s="2"/>
    </row>
    <row r="837" spans="1:3" x14ac:dyDescent="0.2">
      <c r="A837" s="1"/>
      <c r="C837" s="2"/>
    </row>
    <row r="838" spans="1:3" x14ac:dyDescent="0.2">
      <c r="A838" s="1"/>
      <c r="C838" s="2"/>
    </row>
    <row r="839" spans="1:3" x14ac:dyDescent="0.2">
      <c r="A839" s="1"/>
      <c r="C839" s="2"/>
    </row>
    <row r="840" spans="1:3" x14ac:dyDescent="0.2">
      <c r="A840" s="1"/>
      <c r="C840" s="2"/>
    </row>
    <row r="841" spans="1:3" x14ac:dyDescent="0.2">
      <c r="A841" s="1"/>
      <c r="C841" s="2"/>
    </row>
    <row r="842" spans="1:3" x14ac:dyDescent="0.2">
      <c r="A842" s="1"/>
      <c r="C842" s="2"/>
    </row>
    <row r="843" spans="1:3" x14ac:dyDescent="0.2">
      <c r="A843" s="1"/>
      <c r="C843" s="2"/>
    </row>
    <row r="844" spans="1:3" x14ac:dyDescent="0.2">
      <c r="A844" s="1"/>
      <c r="C844" s="2"/>
    </row>
    <row r="845" spans="1:3" x14ac:dyDescent="0.2">
      <c r="A845" s="1"/>
      <c r="C845" s="2"/>
    </row>
    <row r="846" spans="1:3" x14ac:dyDescent="0.2">
      <c r="A846" s="1"/>
      <c r="C846" s="2"/>
    </row>
    <row r="847" spans="1:3" x14ac:dyDescent="0.2">
      <c r="A847" s="1"/>
      <c r="C847" s="2"/>
    </row>
    <row r="848" spans="1:3" x14ac:dyDescent="0.2">
      <c r="A848" s="1"/>
      <c r="C848" s="2"/>
    </row>
    <row r="849" spans="1:3" x14ac:dyDescent="0.2">
      <c r="A849" s="1"/>
      <c r="C849" s="2"/>
    </row>
    <row r="850" spans="1:3" x14ac:dyDescent="0.2">
      <c r="A850" s="1"/>
      <c r="C850" s="2"/>
    </row>
    <row r="851" spans="1:3" x14ac:dyDescent="0.2">
      <c r="A851" s="1"/>
      <c r="C851" s="2"/>
    </row>
    <row r="852" spans="1:3" x14ac:dyDescent="0.2">
      <c r="A852" s="1"/>
      <c r="C852" s="2"/>
    </row>
    <row r="853" spans="1:3" x14ac:dyDescent="0.2">
      <c r="A853" s="1"/>
      <c r="C853" s="2"/>
    </row>
    <row r="854" spans="1:3" x14ac:dyDescent="0.2">
      <c r="A854" s="1"/>
      <c r="C854" s="2"/>
    </row>
    <row r="855" spans="1:3" x14ac:dyDescent="0.2">
      <c r="A855" s="1"/>
      <c r="C855" s="2"/>
    </row>
    <row r="856" spans="1:3" x14ac:dyDescent="0.2">
      <c r="A856" s="1"/>
      <c r="C856" s="2"/>
    </row>
    <row r="857" spans="1:3" x14ac:dyDescent="0.2">
      <c r="A857" s="1"/>
      <c r="C857" s="2"/>
    </row>
    <row r="858" spans="1:3" x14ac:dyDescent="0.2">
      <c r="A858" s="1"/>
      <c r="C858" s="2"/>
    </row>
    <row r="859" spans="1:3" x14ac:dyDescent="0.2">
      <c r="A859" s="1"/>
      <c r="C859" s="2"/>
    </row>
    <row r="860" spans="1:3" x14ac:dyDescent="0.2">
      <c r="A860" s="1"/>
      <c r="C860" s="2"/>
    </row>
    <row r="861" spans="1:3" x14ac:dyDescent="0.2">
      <c r="A861" s="1"/>
      <c r="C861" s="2"/>
    </row>
    <row r="862" spans="1:3" x14ac:dyDescent="0.2">
      <c r="A862" s="1"/>
      <c r="C862" s="2"/>
    </row>
    <row r="863" spans="1:3" x14ac:dyDescent="0.2">
      <c r="A863" s="1"/>
      <c r="C863" s="2"/>
    </row>
    <row r="864" spans="1:3" x14ac:dyDescent="0.2">
      <c r="A864" s="1"/>
      <c r="C864" s="2"/>
    </row>
    <row r="865" spans="1:3" x14ac:dyDescent="0.2">
      <c r="A865" s="1"/>
      <c r="C865" s="2"/>
    </row>
    <row r="866" spans="1:3" x14ac:dyDescent="0.2">
      <c r="A866" s="1"/>
      <c r="C866" s="2"/>
    </row>
    <row r="867" spans="1:3" x14ac:dyDescent="0.2">
      <c r="A867" s="1"/>
      <c r="C867" s="2"/>
    </row>
    <row r="868" spans="1:3" x14ac:dyDescent="0.2">
      <c r="A868" s="1"/>
      <c r="C868" s="2"/>
    </row>
    <row r="869" spans="1:3" x14ac:dyDescent="0.2">
      <c r="A869" s="1"/>
      <c r="C869" s="2"/>
    </row>
    <row r="870" spans="1:3" x14ac:dyDescent="0.2">
      <c r="A870" s="1"/>
      <c r="C870" s="2"/>
    </row>
    <row r="871" spans="1:3" x14ac:dyDescent="0.2">
      <c r="A871" s="1"/>
      <c r="C871" s="2"/>
    </row>
    <row r="872" spans="1:3" x14ac:dyDescent="0.2">
      <c r="A872" s="1"/>
      <c r="C872" s="2"/>
    </row>
    <row r="873" spans="1:3" x14ac:dyDescent="0.2">
      <c r="A873" s="1"/>
      <c r="C873" s="2"/>
    </row>
    <row r="874" spans="1:3" x14ac:dyDescent="0.2">
      <c r="A874" s="1"/>
      <c r="C874" s="2"/>
    </row>
    <row r="875" spans="1:3" x14ac:dyDescent="0.2">
      <c r="A875" s="1"/>
      <c r="C875" s="2"/>
    </row>
    <row r="876" spans="1:3" x14ac:dyDescent="0.2">
      <c r="A876" s="1"/>
      <c r="C876" s="2"/>
    </row>
    <row r="877" spans="1:3" x14ac:dyDescent="0.2">
      <c r="A877" s="1"/>
      <c r="C877" s="2"/>
    </row>
    <row r="878" spans="1:3" x14ac:dyDescent="0.2">
      <c r="A878" s="1"/>
      <c r="C878" s="2"/>
    </row>
    <row r="879" spans="1:3" x14ac:dyDescent="0.2">
      <c r="A879" s="1"/>
      <c r="C879" s="2"/>
    </row>
    <row r="880" spans="1:3" x14ac:dyDescent="0.2">
      <c r="A880" s="1"/>
      <c r="C880" s="2"/>
    </row>
    <row r="881" spans="1:3" x14ac:dyDescent="0.2">
      <c r="A881" s="1"/>
      <c r="C881" s="2"/>
    </row>
    <row r="882" spans="1:3" x14ac:dyDescent="0.2">
      <c r="A882" s="1"/>
      <c r="C882" s="2"/>
    </row>
    <row r="883" spans="1:3" x14ac:dyDescent="0.2">
      <c r="A883" s="1"/>
      <c r="C883" s="2"/>
    </row>
    <row r="884" spans="1:3" x14ac:dyDescent="0.2">
      <c r="A884" s="1"/>
      <c r="C884" s="2"/>
    </row>
    <row r="885" spans="1:3" x14ac:dyDescent="0.2">
      <c r="A885" s="1"/>
      <c r="C885" s="2"/>
    </row>
    <row r="886" spans="1:3" x14ac:dyDescent="0.2">
      <c r="A886" s="1"/>
      <c r="C886" s="2"/>
    </row>
    <row r="887" spans="1:3" x14ac:dyDescent="0.2">
      <c r="A887" s="1"/>
      <c r="C887" s="2"/>
    </row>
    <row r="888" spans="1:3" x14ac:dyDescent="0.2">
      <c r="A888" s="1"/>
      <c r="C888" s="2"/>
    </row>
    <row r="889" spans="1:3" x14ac:dyDescent="0.2">
      <c r="A889" s="1"/>
      <c r="C889" s="2"/>
    </row>
    <row r="890" spans="1:3" x14ac:dyDescent="0.2">
      <c r="A890" s="1"/>
      <c r="C890" s="2"/>
    </row>
    <row r="891" spans="1:3" x14ac:dyDescent="0.2">
      <c r="A891" s="1"/>
      <c r="C891" s="2"/>
    </row>
    <row r="892" spans="1:3" x14ac:dyDescent="0.2">
      <c r="A892" s="1"/>
      <c r="C892" s="2"/>
    </row>
    <row r="893" spans="1:3" x14ac:dyDescent="0.2">
      <c r="A893" s="1"/>
      <c r="C893" s="2"/>
    </row>
    <row r="894" spans="1:3" x14ac:dyDescent="0.2">
      <c r="A894" s="1"/>
      <c r="C894" s="2"/>
    </row>
    <row r="895" spans="1:3" x14ac:dyDescent="0.2">
      <c r="A895" s="1"/>
      <c r="C895" s="2"/>
    </row>
    <row r="896" spans="1:3" x14ac:dyDescent="0.2">
      <c r="A896" s="1"/>
      <c r="C896" s="2"/>
    </row>
    <row r="897" spans="1:3" x14ac:dyDescent="0.2">
      <c r="A897" s="1"/>
      <c r="C897" s="2"/>
    </row>
    <row r="898" spans="1:3" x14ac:dyDescent="0.2">
      <c r="A898" s="1"/>
      <c r="C898" s="2"/>
    </row>
    <row r="899" spans="1:3" x14ac:dyDescent="0.2">
      <c r="A899" s="1"/>
      <c r="C899" s="2"/>
    </row>
    <row r="900" spans="1:3" x14ac:dyDescent="0.2">
      <c r="A900" s="1"/>
      <c r="C900" s="2"/>
    </row>
    <row r="901" spans="1:3" x14ac:dyDescent="0.2">
      <c r="A901" s="1"/>
      <c r="C901" s="2"/>
    </row>
    <row r="902" spans="1:3" x14ac:dyDescent="0.2">
      <c r="A902" s="1"/>
      <c r="C902" s="2"/>
    </row>
    <row r="903" spans="1:3" x14ac:dyDescent="0.2">
      <c r="A903" s="1"/>
      <c r="C903" s="2"/>
    </row>
    <row r="904" spans="1:3" x14ac:dyDescent="0.2">
      <c r="A904" s="1"/>
      <c r="C904" s="2"/>
    </row>
    <row r="905" spans="1:3" x14ac:dyDescent="0.2">
      <c r="A905" s="1"/>
      <c r="C905" s="2"/>
    </row>
    <row r="906" spans="1:3" x14ac:dyDescent="0.2">
      <c r="A906" s="1"/>
      <c r="C906" s="2"/>
    </row>
    <row r="907" spans="1:3" x14ac:dyDescent="0.2">
      <c r="A907" s="1"/>
      <c r="C907" s="2"/>
    </row>
    <row r="908" spans="1:3" x14ac:dyDescent="0.2">
      <c r="A908" s="1"/>
      <c r="C908" s="2"/>
    </row>
    <row r="909" spans="1:3" x14ac:dyDescent="0.2">
      <c r="A909" s="1"/>
      <c r="C909" s="2"/>
    </row>
    <row r="910" spans="1:3" x14ac:dyDescent="0.2">
      <c r="A910" s="1"/>
      <c r="C910" s="2"/>
    </row>
    <row r="911" spans="1:3" x14ac:dyDescent="0.2">
      <c r="A911" s="1"/>
      <c r="C911" s="2"/>
    </row>
    <row r="912" spans="1:3" x14ac:dyDescent="0.2">
      <c r="A912" s="1"/>
      <c r="C912" s="2"/>
    </row>
    <row r="913" spans="1:3" x14ac:dyDescent="0.2">
      <c r="A913" s="1"/>
      <c r="C913" s="2"/>
    </row>
    <row r="914" spans="1:3" x14ac:dyDescent="0.2">
      <c r="A914" s="1"/>
      <c r="C914" s="2"/>
    </row>
    <row r="915" spans="1:3" x14ac:dyDescent="0.2">
      <c r="A915" s="1"/>
      <c r="C915" s="2"/>
    </row>
    <row r="916" spans="1:3" x14ac:dyDescent="0.2">
      <c r="A916" s="1"/>
      <c r="C916" s="2"/>
    </row>
    <row r="917" spans="1:3" x14ac:dyDescent="0.2">
      <c r="A917" s="1"/>
      <c r="C917" s="2"/>
    </row>
    <row r="918" spans="1:3" x14ac:dyDescent="0.2">
      <c r="A918" s="1"/>
      <c r="C918" s="2"/>
    </row>
    <row r="919" spans="1:3" x14ac:dyDescent="0.2">
      <c r="A919" s="1"/>
      <c r="C919" s="2"/>
    </row>
    <row r="920" spans="1:3" x14ac:dyDescent="0.2">
      <c r="A920" s="1"/>
      <c r="C920" s="2"/>
    </row>
    <row r="921" spans="1:3" x14ac:dyDescent="0.2">
      <c r="A921" s="1"/>
      <c r="C921" s="2"/>
    </row>
    <row r="922" spans="1:3" x14ac:dyDescent="0.2">
      <c r="A922" s="1"/>
      <c r="C922" s="2"/>
    </row>
    <row r="923" spans="1:3" x14ac:dyDescent="0.2">
      <c r="A923" s="1"/>
      <c r="C923" s="2"/>
    </row>
    <row r="924" spans="1:3" x14ac:dyDescent="0.2">
      <c r="A924" s="1"/>
      <c r="C924" s="2"/>
    </row>
    <row r="925" spans="1:3" x14ac:dyDescent="0.2">
      <c r="A925" s="1"/>
      <c r="C925" s="2"/>
    </row>
    <row r="926" spans="1:3" x14ac:dyDescent="0.2">
      <c r="A926" s="1"/>
      <c r="C926" s="2"/>
    </row>
    <row r="927" spans="1:3" x14ac:dyDescent="0.2">
      <c r="A927" s="1"/>
      <c r="C927" s="2"/>
    </row>
    <row r="928" spans="1:3" x14ac:dyDescent="0.2">
      <c r="A928" s="1"/>
      <c r="C928" s="2"/>
    </row>
    <row r="929" spans="1:3" x14ac:dyDescent="0.2">
      <c r="A929" s="1"/>
      <c r="C929" s="2"/>
    </row>
    <row r="930" spans="1:3" x14ac:dyDescent="0.2">
      <c r="A930" s="1"/>
      <c r="C930" s="2"/>
    </row>
    <row r="931" spans="1:3" x14ac:dyDescent="0.2">
      <c r="A931" s="1"/>
      <c r="C931" s="2"/>
    </row>
    <row r="932" spans="1:3" x14ac:dyDescent="0.2">
      <c r="A932" s="1"/>
      <c r="C932" s="2"/>
    </row>
    <row r="933" spans="1:3" x14ac:dyDescent="0.2">
      <c r="A933" s="1"/>
      <c r="C933" s="2"/>
    </row>
    <row r="934" spans="1:3" x14ac:dyDescent="0.2">
      <c r="A934" s="1"/>
      <c r="C934" s="2"/>
    </row>
    <row r="935" spans="1:3" x14ac:dyDescent="0.2">
      <c r="A935" s="1"/>
      <c r="C935" s="2"/>
    </row>
    <row r="936" spans="1:3" x14ac:dyDescent="0.2">
      <c r="A936" s="1"/>
      <c r="C936" s="2"/>
    </row>
    <row r="937" spans="1:3" x14ac:dyDescent="0.2">
      <c r="A937" s="1"/>
      <c r="C93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Banu Akdenizli</cp:lastModifiedBy>
  <dcterms:created xsi:type="dcterms:W3CDTF">2023-03-27T09:45:47Z</dcterms:created>
  <dcterms:modified xsi:type="dcterms:W3CDTF">2023-04-03T11:24:33Z</dcterms:modified>
</cp:coreProperties>
</file>