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baa0988/Desktop/Qatar Embassies in World Cup Countries/"/>
    </mc:Choice>
  </mc:AlternateContent>
  <xr:revisionPtr revIDLastSave="0" documentId="8_{8CB4059F-95C7-BC4A-9AEF-0BB19116A98B}"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8" i="1" l="1"/>
  <c r="A68" i="1"/>
  <c r="K67" i="1"/>
  <c r="J67" i="1"/>
  <c r="I67" i="1"/>
  <c r="H67" i="1"/>
  <c r="A67" i="1"/>
  <c r="K66" i="1"/>
  <c r="J66" i="1"/>
  <c r="I66" i="1"/>
  <c r="H66" i="1"/>
  <c r="A66" i="1"/>
  <c r="A65" i="1"/>
  <c r="J64" i="1"/>
  <c r="I64" i="1"/>
  <c r="H64" i="1"/>
  <c r="A64" i="1"/>
  <c r="H63" i="1"/>
  <c r="A63" i="1"/>
  <c r="H62" i="1"/>
  <c r="A62" i="1"/>
  <c r="I61" i="1"/>
  <c r="H61" i="1"/>
  <c r="A61" i="1"/>
  <c r="H60" i="1"/>
  <c r="A60" i="1"/>
  <c r="H59" i="1"/>
  <c r="A59" i="1"/>
  <c r="K58" i="1"/>
  <c r="J58" i="1"/>
  <c r="I58" i="1"/>
  <c r="H58" i="1"/>
  <c r="A58" i="1"/>
  <c r="J57" i="1"/>
  <c r="I57" i="1"/>
  <c r="H57" i="1"/>
  <c r="A57" i="1"/>
  <c r="K56" i="1"/>
  <c r="J56" i="1"/>
  <c r="I56" i="1"/>
  <c r="H56" i="1"/>
  <c r="A56" i="1"/>
  <c r="J55" i="1"/>
  <c r="I55" i="1"/>
  <c r="H55" i="1"/>
  <c r="A55" i="1"/>
  <c r="J54" i="1"/>
  <c r="I54" i="1"/>
  <c r="H54" i="1"/>
  <c r="A54" i="1"/>
  <c r="A53" i="1"/>
  <c r="A52" i="1"/>
  <c r="A51" i="1"/>
  <c r="A50" i="1"/>
  <c r="A49" i="1"/>
  <c r="A48" i="1"/>
  <c r="H47" i="1"/>
  <c r="A47" i="1"/>
  <c r="A46" i="1"/>
  <c r="K45" i="1"/>
  <c r="J45" i="1"/>
  <c r="I45" i="1"/>
  <c r="H45" i="1"/>
  <c r="A45" i="1"/>
  <c r="H44" i="1"/>
  <c r="A44" i="1"/>
  <c r="H43" i="1"/>
  <c r="A43" i="1"/>
  <c r="H42" i="1"/>
  <c r="A42" i="1"/>
  <c r="H41" i="1"/>
  <c r="A41" i="1"/>
  <c r="H40" i="1"/>
  <c r="A40" i="1"/>
  <c r="H39" i="1"/>
  <c r="A39" i="1"/>
  <c r="H38" i="1"/>
  <c r="A38" i="1"/>
  <c r="H37" i="1"/>
  <c r="A37" i="1"/>
  <c r="H36" i="1"/>
  <c r="A36" i="1"/>
  <c r="H35" i="1"/>
  <c r="A35" i="1"/>
  <c r="H34" i="1"/>
  <c r="A34" i="1"/>
  <c r="K33" i="1"/>
  <c r="J33" i="1"/>
  <c r="I33" i="1"/>
  <c r="H33" i="1"/>
  <c r="A33" i="1"/>
  <c r="J32" i="1"/>
  <c r="I32" i="1"/>
  <c r="H32" i="1"/>
  <c r="A32" i="1"/>
  <c r="A31" i="1"/>
  <c r="H30" i="1"/>
  <c r="A30" i="1"/>
  <c r="H29" i="1"/>
  <c r="A29" i="1"/>
  <c r="I28" i="1"/>
  <c r="H28" i="1"/>
  <c r="A28" i="1"/>
  <c r="I27" i="1"/>
  <c r="H27" i="1"/>
  <c r="A27" i="1"/>
  <c r="I26" i="1"/>
  <c r="H26" i="1"/>
  <c r="A26" i="1"/>
  <c r="H25" i="1"/>
  <c r="A25" i="1"/>
  <c r="H24" i="1"/>
  <c r="A24" i="1"/>
  <c r="H23" i="1"/>
  <c r="A23" i="1"/>
  <c r="H22" i="1"/>
  <c r="A22" i="1"/>
  <c r="H21" i="1"/>
  <c r="A21" i="1"/>
  <c r="I20" i="1"/>
  <c r="H20" i="1"/>
  <c r="A20" i="1"/>
  <c r="H19" i="1"/>
  <c r="A19" i="1"/>
  <c r="A18" i="1"/>
  <c r="H17" i="1"/>
  <c r="A17" i="1"/>
  <c r="H16" i="1"/>
  <c r="A16" i="1"/>
  <c r="I15" i="1"/>
  <c r="H15" i="1"/>
  <c r="A15" i="1"/>
  <c r="I14" i="1"/>
  <c r="H14" i="1"/>
  <c r="A14" i="1"/>
  <c r="K13" i="1"/>
  <c r="J13" i="1"/>
  <c r="I13" i="1"/>
  <c r="H13" i="1"/>
  <c r="A13" i="1"/>
  <c r="H12" i="1"/>
  <c r="A12" i="1"/>
  <c r="H11" i="1"/>
  <c r="A11" i="1"/>
  <c r="H10" i="1"/>
  <c r="A10" i="1"/>
  <c r="H9" i="1"/>
  <c r="A9" i="1"/>
  <c r="K8" i="1"/>
  <c r="J8" i="1"/>
  <c r="I8" i="1"/>
  <c r="H8" i="1"/>
  <c r="A8" i="1"/>
  <c r="K7" i="1"/>
  <c r="J7" i="1"/>
  <c r="I7" i="1"/>
  <c r="H7" i="1"/>
  <c r="A7" i="1"/>
  <c r="K6" i="1"/>
  <c r="J6" i="1"/>
  <c r="I6" i="1"/>
  <c r="H6" i="1"/>
  <c r="A6" i="1"/>
  <c r="A5" i="1"/>
  <c r="H4" i="1"/>
  <c r="A4" i="1"/>
  <c r="H3" i="1"/>
  <c r="A3" i="1"/>
  <c r="A2" i="1"/>
</calcChain>
</file>

<file path=xl/sharedStrings.xml><?xml version="1.0" encoding="utf-8"?>
<sst xmlns="http://schemas.openxmlformats.org/spreadsheetml/2006/main" count="194" uniqueCount="96">
  <si>
    <t>id</t>
  </si>
  <si>
    <t>screen_name</t>
  </si>
  <si>
    <t>created_at</t>
  </si>
  <si>
    <t>fav</t>
  </si>
  <si>
    <t>rt</t>
  </si>
  <si>
    <t>RTed</t>
  </si>
  <si>
    <t>text</t>
  </si>
  <si>
    <t>media1</t>
  </si>
  <si>
    <t>media2</t>
  </si>
  <si>
    <t>media3</t>
  </si>
  <si>
    <t>media4</t>
  </si>
  <si>
    <t>compound</t>
  </si>
  <si>
    <t>neg</t>
  </si>
  <si>
    <t>neu</t>
  </si>
  <si>
    <t>pos</t>
  </si>
  <si>
    <t>QatarEmbSeoul</t>
  </si>
  <si>
    <t>GCOQatar</t>
  </si>
  <si>
    <t>TamimBinHamad</t>
  </si>
  <si>
    <t>AmiriDiwan</t>
  </si>
  <si>
    <t>MofaQatar_AR</t>
  </si>
  <si>
    <t>MofaQatar_EN</t>
  </si>
  <si>
    <t>KBKAlThani</t>
  </si>
  <si>
    <t>سمو الأمير المفدى يتبادل التهاني بمناسبة حلول العام الميلادي الجديد مع أصحاب الجلالة والفخامة والسمو قادة الدول الصديقة.  https://t.co/TFZ7wSgsjD</t>
  </si>
  <si>
    <t>سفارة دولة قطر لدى جمهورية كوريا، تحتفل باليوم الوطني للدولة 
#وحدتنا_مصدر_قوتنا
#اليوم_الوطني_القطري
#الخارجية_القطرية https://t.co/I2p4jFWv1m</t>
  </si>
  <si>
    <t>احتفال سفارة دولة قطر لدى جمهورية كوريا، باليوم الوطني للدولة 🇶🇦 
주한 #카타르 대사관의 카타르 국경일 행사 개최 https://t.co/VrsOdA5Agf</t>
  </si>
  <si>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</si>
  <si>
    <t>https://t.co/QMiQATwUXy</t>
  </si>
  <si>
    <t>https://t.co/cHVi45NMd2</t>
  </si>
  <si>
    <t>أقامت سفارة دولة قطر لدى جمهورية كوريا ،حفلًا بمناسبة اليوم الوطني للدولة، بحضور عدد من كبار المسؤولين بالحكومة الكورية وأعضاء البرلمان ونخبة من الشخصيات العامة، بالإضافة إلى رؤساء وأعضاء البعثات الدبلوماسية المعتمدة لدى كوريا. https://t.co/rTs1aAFf5r</t>
  </si>
  <si>
    <t>Al Thumama Stadium is an architectural masterpiece that was inspired by a head garment called the “gahfiya”. During the @FIFAWorldCup in #Qatar, it transformed into a beautiful scene for fans from around the globe.
#VisiontoReality
#NowisAll https://t.co/pBxUzaGHAe</t>
  </si>
  <si>
    <t>During the @FIFAWorldCup Qatar 2022, Al Bayt Stadium and its famous Arabian tent design became a recognised hub where people from different cultures and backgrounds united to celebrate football.
#VisiontoReality
#NowisAll https://t.co/GO5ShPpu9l</t>
  </si>
  <si>
    <t>خيمتنا العربية، استاد البيت، تحول إلى تجمع لثقافات الشعوب وحضاراتها خلال بطولة #كأس_العالم_قطر_2022.
#حلمنا_واقع
#عالوعد https://t.co/QibFzTriXA</t>
  </si>
  <si>
    <t>https://t.co/VhacNbs58H</t>
  </si>
  <si>
    <t>نائب رئيس مجلس الوزراء وزير الخارجية @MBA_AlThani_  يشارك في فعالية “قوة الابتكار في عالم ما بعد كوفيد 19 “
🔗لقراءة المزيد : https://t.co/1TMh328Off
#الخارجية_القطرية https://t.co/QafTGETI07</t>
  </si>
  <si>
    <t>https://t.co/nnTU6HOUzj</t>
  </si>
  <si>
    <t>سمو الأمير المفدى يشارك في قمة الرياض الخليجية الصينية للتعاون والتنمية، وذلك في مركز الملك عبدالعزيز الدولي للمؤتمرات بمدينة الرياض. https://t.co/UMcXAiAqbd https://t.co/Ub2PVZ41yy</t>
  </si>
  <si>
    <t>قامت سفارة دولة قطر لدى سيؤول بإقامة معرض في أحد المجمعات التجارية الكبرى Lotte World، وذلك احتفالاً باستضافة بطولة #كأس_العالم_قطر_2022، حيث تضمن المعرض عرض شاشة لمباريات البطولة وأنشطة للتعريف بثقافة دولة قطر. https://t.co/TnBOxkm7ae</t>
  </si>
  <si>
    <t>주한카타르대사관은 롯데월드타워에서 2022 #카타르 #월드컵 을 기념하는 전시회를 개최하였습니다. 본 전시회를 통해 월드컵 경기가 상영되고 카타르 문화가 소개되었습니다.</t>
  </si>
  <si>
    <t>https://t.co/3Ux9BzH1uN</t>
  </si>
  <si>
    <t>Spokesperson for Ministry of Foreign Affairs @majedalansari : Qatar at Forefront of Countries Seeking to Achieve Food Security Globally
🔗To learn more: https://t.co/wZkq90MqWf
#MOFAQatar https://t.co/flL6Tk9dsE</t>
  </si>
  <si>
    <t>As the host of the Opening Match of the @FIFAWorldCup, #Qatar chose to welcome the world by drawing upon its rich culture through Al Bayt Stadium’s design, which was inspired by the bayt al sha'ar of Qatar's bedouin people.
https://t.co/WQwfaSsBjv
#VisiontoReality
#NowisAll https://t.co/Q30zL5Lv7P</t>
  </si>
  <si>
    <t>QNAEnglish</t>
  </si>
  <si>
    <t>Minister of Culture meets S. Korean Minister of Culture, Sports and Tourism. #QNA https://t.co/qWzDieNUty https://t.co/piUS8yK60X</t>
  </si>
  <si>
    <t>Deputy Prime Minister and Minister of Foreign Affairs @MBA_AlThani_: Qatar considers relations with the United States as one of its most important strategic partnerships.
#MOFAQatar https://t.co/vAsmSeHkKQ</t>
  </si>
  <si>
    <t>نائب رئيس مجلس الوزراء وزير الخارجية @MBA_AlThani_ : 
السواد الأعظم من  جمهور كرة القدم ، عندما أتى إلى الدوحة تفاجأ بالإعداد الناجح لكأس العالم وبالشعب القطري المضياف الذي يرحب بالجميع، ونستطيع أن نرى الفرحة في عيون الناس لاستضافة هذا الحدث الكبير.
#الخارجية_القطرية 
#قطر2022 https://t.co/jwc2rdtQj7</t>
  </si>
  <si>
    <t>Qatar Takes Part in Korea-Middle East Cooperation Forum
🔗 To learn more: https://t.co/fu023oPdXf
#MOFAQatar https://t.co/Fdh1k6zZLk</t>
  </si>
  <si>
    <t>دولة قطر تشارك بمنتدى التعاون بين كوريا الجنوبية والشرق الأوسط
🔗 لقراءة المزيد: https://t.co/GMQkbusk0i
#الخارجية_القطرية https://t.co/gmZo6Vmzjp</t>
  </si>
  <si>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</si>
  <si>
    <t>FIFAWorldCup</t>
  </si>
  <si>
    <t>La'eeb 🫶
#Qatar2022 | #FIFAWorldCup https://t.co/BmqeDmZAET</t>
  </si>
  <si>
    <t>#World_Cup_Qatar_2022 
HH the Amir inaugurates the FIFA World Cup Qatar 2022. #QNA 
#QATAR2022 
#FIFAWorldCup https://t.co/QmOhw0iugX</t>
  </si>
  <si>
    <t>AsiaPolicy</t>
  </si>
  <si>
    <t>#Qatar2022, bilateral relations with the Republic of Korea, and more. 🇶🇦🏆⚽ 
Ahead of today's kick off of #WorldCup2022, the first in the Arab world, a conversation with H.E. Khalid Ebrahim Al-Hamar, Qatari Ambassador to South Korea (@QatarEmbSeoul): https://t.co/QrMmVKdxwp</t>
  </si>
  <si>
    <t>https://t.co/IVltzlzyQn</t>
  </si>
  <si>
    <t>https://t.co/phNdP02Wvh</t>
  </si>
  <si>
    <t>دعم عربي كبير لاستضافة قطر لبطولة كأس العالم وتنديد بالحملات المغرضة
🔗لقراءة المزيد : https://t.co/TMzLUG5XIT
#الخارجية_القطرية 
#قطر2022 https://t.co/oK8Zo38vwr</t>
  </si>
  <si>
    <t>roadto2022en</t>
  </si>
  <si>
    <t>🌏 𝟯𝟮 𝘁𝗲𝗮𝗺𝘀
⚽ 𝟲𝟰 𝗺𝗮𝘁𝗰𝗵𝗲𝘀
🏟️ 𝟴 𝘀𝘁𝗮𝗱𝗶𝘂𝗺𝘀
𝟭 𝗱𝗮𝘆 𝗮𝘄𝗮𝘆 𝗳𝗿𝗼𝗺 𝘁𝗵𝗲 𝗙𝗜𝗙𝗔 𝗪𝗼𝗿𝗹𝗱 𝗖𝘂𝗽 𝗤𝗮𝘁𝗮𝗿 𝟮𝟬𝟮𝟮 https://t.co/PMoPZ7IErP</t>
  </si>
  <si>
    <t>8️⃣ days to go until the World Cup, 8️⃣ stadiums to make it happen 🏟🇶🇦 #Qatar2022 https://t.co/YeptrTiANO</t>
  </si>
  <si>
    <t>That glow from Ahmad Bin Ali Stadium ✨ #Qatar2022 https://t.co/LfVBq53gyF</t>
  </si>
  <si>
    <t>دشنا اليوم التوسعة الجديدة بمطار حمد الدولي الذي يحظى منذ سنوات بسمعة دولية في أحدث إضافة لجاهزية بلدنا لاستقبال جماهير 
#كأس_العالم_قطر_2022  .. واطلعنا على ما تضمنته من أنظمة تشغيل عالمية متطورة وصالات ومرافق ترفع طاقته الاستيعابية بدرجة كبيرة .. فأهلا وسهلا بضيوف قطر. https://t.co/8VRfnLqyoW</t>
  </si>
  <si>
    <t>@MBA_AlThani_ 
#الخارجية_القطرية 
#قطر2022 https://t.co/wCYYJjOfSx</t>
  </si>
  <si>
    <t>@MBA_AlThani_ #MOFAQatar 
#Qatar2022 https://t.co/OVvblqzfUp</t>
  </si>
  <si>
    <t>@MBA_AlThani_ #MOFAQatar 
#Qatar2022 https://t.co/FaizUhvsqp</t>
  </si>
  <si>
    <t>@MBA_AlThani_ #MOFAQatar 
#Qatar2022 https://t.co/W3X8wcMai8</t>
  </si>
  <si>
    <t>@MBA_AlThani_ #MOFAQatar 
#Qatar2022 https://t.co/c8ofj4v4hi</t>
  </si>
  <si>
    <t>@MBA_AlThani_ #MOFAQatar 
#Qatar2022 https://t.co/aE5gd3MnSf</t>
  </si>
  <si>
    <t>https://t.co/VqhIgCP6WJ</t>
  </si>
  <si>
    <t>Ahead of the #WorldCup2022 in Qatar, #TBT to a conversation with H.E. Khalid Ebrahim Al-Hamar, Qatari Ambassador to South Korea (@QatarEmbSeoul), on the tournament, bilateral relations with the Republic of Korea, and more. 🇶🇦🏆⚽
https://t.co/QrMmVKdxwp</t>
  </si>
  <si>
    <t>Marvel at the striking design of Qatar’s National Museum #Qatar2022 https://t.co/lVWIeP6r6t</t>
  </si>
  <si>
    <t>YonhapArabic</t>
  </si>
  <si>
    <t>أمير دولة قطر الشيخ تميم يبعث برقية  تعزية للرئيس يون في ضحايا حادث التدافع في إيتايون https://t.co/tQBuGKJ9Gb</t>
  </si>
  <si>
    <t>سمو نائب الأمير يعزي فخامة الرئيس يون سوك يول رئيس جمهورية كوريا، في ضحايا حادث التدافع الذي وقع في العاصمة سول، متمنيًا سموه الشفاء العاجل للمصابين. https://t.co/37fuJC2xrC</t>
  </si>
  <si>
    <t>سمو الأمير المفدى يعزي فخامة الرئيس يون سوك يول رئيس جمهورية كوريا، في ضحايا حادث التدافع الذي وقع في العاصمة سول، متمنيًا سموه الشفاء العاجل للمصابين. https://t.co/srBFbpzjIM</t>
  </si>
  <si>
    <t>주한 카타르대사관은 이태원에서 발생한 이번 참사의 희생자 가족에 깊은 애도를 표하며, 이번 비극으로 인해 부상을 입거나 영향을 받은 모든 사람에 위로를 전합니다.
주한 카타르 대사관은 이 힘든 시기에 한국 국민과 함께할 것이며, 진심으로 부상자들의 빠른 완쾌를 빕니다.</t>
  </si>
  <si>
    <t>تتقدم سفارة دولة قطر لدى سول بخالص التعازي والمواساة لحكومة وشعب كوريا الصديق، ولعائلات الضحايا نتيجة الحادث المؤسف الذي وقع في منطقة إيتاوان.وتؤكد وقوفها إلى جانب الشعب الكوري في هذه الأوقات الصعبة.</t>
  </si>
  <si>
    <t>moecc_qatar</t>
  </si>
  <si>
    <t>📌 | حيث شارك الوفد في جلسة نقاشية رفيعة المستوى تحت عنوان “أين يقف العالم من تحوله الاخضر ، واهم انجازات وتحديات النمو الأخضر" لمناقشة دور المعهد في دعم المشاريع التنموية وتحديد الأولويات القادمة للعمل.</t>
  </si>
  <si>
    <t>📸 | شارك وفد من وزارة البيئة والتغير المناخي في الدورة الحادية عشرة للجمعية العمومية، والدورة المشتركة الخامسة عشر لمجلس المعهد العالمي للنمو الأخضر المقامة في كوريا الجنوبية (سيول). https://t.co/YumnwnVFCH</t>
  </si>
  <si>
    <t>gggiqatar</t>
  </si>
  <si>
    <t>Today, Asst. Undersecretary of @moecc_qatar provided invited remarks at the @gggi_hq joint Assembly and Council Session presided by H.E. Mr Ban Ki-Moon. https://t.co/JjkmMnJ68X</t>
  </si>
  <si>
    <t>سفارة #قطر لدى #كوريا 🇰🇷 https://t.co/a2XWfNoxzY</t>
  </si>
  <si>
    <t>Today, Qatar delegation led by @moecc_qatar Asst. Undersecretary Mr Ahmed Al-Sada met with H.E. Mr Ban Ki-Moon and @FrankRijsberman in @gggi_hq and reviewed the MoECC-GGGI cooperation program. https://t.co/wlrOlo5XQX</t>
  </si>
  <si>
    <t>https://t.co/Hlk6nAcwOQ</t>
  </si>
  <si>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</si>
  <si>
    <t>NDQatar</t>
  </si>
  <si>
    <t>#وحدتنا_مصدر_قوتنا شعار الیوم الوطني للدولة 2022 🇶🇦
#الیوم_الوطني_القطري 
#18ديسمبر https://t.co/KbANXk8d1Z</t>
  </si>
  <si>
    <t>https://t.co/uCYE0pHhPJ</t>
  </si>
  <si>
    <t>مقابلة سعادة السفير خالد بن ابراهيم الحمر ، سفير دولة قطر لدى جمهورية كوريا مع كوريا نت.
https://t.co/7fabDbvmZM https://t.co/9o9ldMEg0D</t>
  </si>
  <si>
    <t>Interview with H.E. Khalid Ibrahim Al-Hamar, Ambassador of the State of Qatar to the Republic of Korea. 
https://t.co/7fabDbvmZM https://t.co/Z8veJwCZiF</t>
  </si>
  <si>
    <t>https://t.co/cq4eIov9ZO</t>
  </si>
  <si>
    <t>JoongAngDaily</t>
  </si>
  <si>
    <t>Seoul has been chosen to host a FIFA Fan Festival during the upcoming 2022 Qatar World Cup, with live match broadcasts, music performances from international DJs and local artists and appearances from FIFA legends.
https://t.co/PD4BExQBvR</t>
  </si>
  <si>
    <t>https://t.co/JFxgccrdni</t>
  </si>
  <si>
    <t>https://t.co/2YcRDjhq7z</t>
  </si>
  <si>
    <t>https://t.co/14Lb76hMkj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</si>
</sst>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8"/>
  <sheetViews>
    <sheetView tabSelected="1" topLeftCell="A48" workbookViewId="0">
      <selection activeCell="A69" sqref="A69:XFD3148"/>
    </sheetView>
  </sheetViews>
  <sheetFormatPr baseColWidth="10" defaultColWidth="8.83203125" defaultRowHeight="15" x14ac:dyDescent="0.2"/>
  <cols>
    <col min="3" max="3" width="39.16406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t="str">
        <f>HYPERLINK("http://www.twitter.com/banuakdenizli/status/1609146501057613826", "1609146501057613826")</f>
        <v>1609146501057613826</v>
      </c>
      <c r="B2" t="s">
        <v>15</v>
      </c>
      <c r="C2" s="2">
        <v>44926.469872685193</v>
      </c>
      <c r="D2">
        <v>0</v>
      </c>
      <c r="E2">
        <v>32</v>
      </c>
      <c r="F2" t="s">
        <v>18</v>
      </c>
      <c r="G2" t="s">
        <v>22</v>
      </c>
      <c r="L2">
        <v>0</v>
      </c>
      <c r="M2">
        <v>0</v>
      </c>
      <c r="N2">
        <v>1</v>
      </c>
      <c r="O2">
        <v>0</v>
      </c>
    </row>
    <row r="3" spans="1:15" x14ac:dyDescent="0.2">
      <c r="A3" s="1" t="str">
        <f>HYPERLINK("http://www.twitter.com/banuakdenizli/status/1607347485378506752", "1607347485378506752")</f>
        <v>1607347485378506752</v>
      </c>
      <c r="B3" t="s">
        <v>15</v>
      </c>
      <c r="C3" s="2">
        <v>44921.505532407413</v>
      </c>
      <c r="D3">
        <v>0</v>
      </c>
      <c r="E3">
        <v>2</v>
      </c>
      <c r="F3" t="s">
        <v>19</v>
      </c>
      <c r="G3" t="s">
        <v>23</v>
      </c>
      <c r="H3" t="str">
        <f>HYPERLINK("https://video.twimg.com/amplify_video/1604794333907283969/vid/1280x720/7tva6BysVEryDrw1.mp4?tag=16", "https://video.twimg.com/amplify_video/1604794333907283969/vid/1280x720/7tva6BysVEryDrw1.mp4?tag=16")</f>
        <v>https://video.twimg.com/amplify_video/1604794333907283969/vid/1280x720/7tva6BysVEryDrw1.mp4?tag=16</v>
      </c>
      <c r="L3">
        <v>0</v>
      </c>
      <c r="M3">
        <v>0</v>
      </c>
      <c r="N3">
        <v>1</v>
      </c>
      <c r="O3">
        <v>0</v>
      </c>
    </row>
    <row r="4" spans="1:15" x14ac:dyDescent="0.2">
      <c r="A4" s="1" t="str">
        <f>HYPERLINK("http://www.twitter.com/banuakdenizli/status/1607346424739680260", "1607346424739680260")</f>
        <v>1607346424739680260</v>
      </c>
      <c r="B4" t="s">
        <v>15</v>
      </c>
      <c r="C4" s="2">
        <v>44921.502604166657</v>
      </c>
      <c r="D4">
        <v>0</v>
      </c>
      <c r="E4">
        <v>5</v>
      </c>
      <c r="F4" t="s">
        <v>15</v>
      </c>
      <c r="G4" t="s">
        <v>24</v>
      </c>
      <c r="H4" t="str">
        <f>HYPERLINK("https://video.twimg.com/ext_tw_video/1604124983160360960/pu/vid/1280x720/kWXUn3O_jtD9OAsh.mp4?tag=12", "https://video.twimg.com/ext_tw_video/1604124983160360960/pu/vid/1280x720/kWXUn3O_jtD9OAsh.mp4?tag=12")</f>
        <v>https://video.twimg.com/ext_tw_video/1604124983160360960/pu/vid/1280x720/kWXUn3O_jtD9OAsh.mp4?tag=12</v>
      </c>
      <c r="L4">
        <v>0</v>
      </c>
      <c r="M4">
        <v>0</v>
      </c>
      <c r="N4">
        <v>1</v>
      </c>
      <c r="O4">
        <v>0</v>
      </c>
    </row>
    <row r="5" spans="1:15" x14ac:dyDescent="0.2">
      <c r="A5" s="1" t="str">
        <f>HYPERLINK("http://www.twitter.com/banuakdenizli/status/1604632311957708802", "1604632311957708802")</f>
        <v>1604632311957708802</v>
      </c>
      <c r="B5" t="s">
        <v>15</v>
      </c>
      <c r="C5" s="2">
        <v>44914.013078703712</v>
      </c>
      <c r="D5">
        <v>0</v>
      </c>
      <c r="E5">
        <v>16212</v>
      </c>
      <c r="F5" t="s">
        <v>17</v>
      </c>
      <c r="G5" t="s">
        <v>25</v>
      </c>
      <c r="L5">
        <v>0</v>
      </c>
      <c r="M5">
        <v>0</v>
      </c>
      <c r="N5">
        <v>1</v>
      </c>
      <c r="O5">
        <v>0</v>
      </c>
    </row>
    <row r="6" spans="1:15" x14ac:dyDescent="0.2">
      <c r="A6" s="1" t="str">
        <f>HYPERLINK("http://www.twitter.com/banuakdenizli/status/1604128921204985857", "1604128921204985857")</f>
        <v>1604128921204985857</v>
      </c>
      <c r="B6" t="s">
        <v>15</v>
      </c>
      <c r="C6" s="2">
        <v>44912.623981481483</v>
      </c>
      <c r="D6">
        <v>4</v>
      </c>
      <c r="E6">
        <v>1</v>
      </c>
      <c r="G6" t="s">
        <v>26</v>
      </c>
      <c r="H6" t="str">
        <f>HYPERLINK("http://pbs.twimg.com/media/FkMCv1ZagAA2QYP.jpg", "http://pbs.twimg.com/media/FkMCv1ZagAA2QYP.jpg")</f>
        <v>http://pbs.twimg.com/media/FkMCv1ZagAA2QYP.jpg</v>
      </c>
      <c r="I6" t="str">
        <f>HYPERLINK("http://pbs.twimg.com/media/FkMCv1UacAEIUUj.jpg", "http://pbs.twimg.com/media/FkMCv1UacAEIUUj.jpg")</f>
        <v>http://pbs.twimg.com/media/FkMCv1UacAEIUUj.jpg</v>
      </c>
      <c r="J6" t="str">
        <f>HYPERLINK("http://pbs.twimg.com/media/FkMCv1ZaMAAlVnO.jpg", "http://pbs.twimg.com/media/FkMCv1ZaMAAlVnO.jpg")</f>
        <v>http://pbs.twimg.com/media/FkMCv1ZaMAAlVnO.jpg</v>
      </c>
      <c r="K6" t="str">
        <f>HYPERLINK("http://pbs.twimg.com/media/FkMCv1ZaUAEIaKX.jpg", "http://pbs.twimg.com/media/FkMCv1ZaUAEIaKX.jpg")</f>
        <v>http://pbs.twimg.com/media/FkMCv1ZaUAEIaKX.jpg</v>
      </c>
      <c r="L6">
        <v>0</v>
      </c>
      <c r="M6">
        <v>0</v>
      </c>
      <c r="N6">
        <v>1</v>
      </c>
      <c r="O6">
        <v>0</v>
      </c>
    </row>
    <row r="7" spans="1:15" x14ac:dyDescent="0.2">
      <c r="A7" s="1" t="str">
        <f>HYPERLINK("http://www.twitter.com/banuakdenizli/status/1604127143084314624", "1604127143084314624")</f>
        <v>1604127143084314624</v>
      </c>
      <c r="B7" t="s">
        <v>15</v>
      </c>
      <c r="C7" s="2">
        <v>44912.619074074071</v>
      </c>
      <c r="D7">
        <v>1</v>
      </c>
      <c r="E7">
        <v>1</v>
      </c>
      <c r="G7" t="s">
        <v>27</v>
      </c>
      <c r="H7" t="str">
        <f>HYPERLINK("http://pbs.twimg.com/media/FkMBIIkaAAAgsxQ.jpg", "http://pbs.twimg.com/media/FkMBIIkaAAAgsxQ.jpg")</f>
        <v>http://pbs.twimg.com/media/FkMBIIkaAAAgsxQ.jpg</v>
      </c>
      <c r="I7" t="str">
        <f>HYPERLINK("http://pbs.twimg.com/media/FkMBIIhaYAECTVu.jpg", "http://pbs.twimg.com/media/FkMBIIhaYAECTVu.jpg")</f>
        <v>http://pbs.twimg.com/media/FkMBIIhaYAECTVu.jpg</v>
      </c>
      <c r="J7" t="str">
        <f>HYPERLINK("http://pbs.twimg.com/media/FkMBIIiaEAAAHsf.jpg", "http://pbs.twimg.com/media/FkMBIIiaEAAAHsf.jpg")</f>
        <v>http://pbs.twimg.com/media/FkMBIIiaEAAAHsf.jpg</v>
      </c>
      <c r="K7" t="str">
        <f>HYPERLINK("http://pbs.twimg.com/media/FkMBIIeacAA3rPq.jpg", "http://pbs.twimg.com/media/FkMBIIeacAA3rPq.jpg")</f>
        <v>http://pbs.twimg.com/media/FkMBIIeacAA3rPq.jpg</v>
      </c>
      <c r="L7">
        <v>0</v>
      </c>
      <c r="M7">
        <v>0</v>
      </c>
      <c r="N7">
        <v>1</v>
      </c>
      <c r="O7">
        <v>0</v>
      </c>
    </row>
    <row r="8" spans="1:15" x14ac:dyDescent="0.2">
      <c r="A8" s="1" t="str">
        <f>HYPERLINK("http://www.twitter.com/banuakdenizli/status/1604126304223518720", "1604126304223518720")</f>
        <v>1604126304223518720</v>
      </c>
      <c r="B8" t="s">
        <v>15</v>
      </c>
      <c r="C8" s="2">
        <v>44912.616759259261</v>
      </c>
      <c r="D8">
        <v>3</v>
      </c>
      <c r="E8">
        <v>1</v>
      </c>
      <c r="G8" t="s">
        <v>28</v>
      </c>
      <c r="H8" t="str">
        <f>HYPERLINK("http://pbs.twimg.com/media/FkMAXjsaMAA8OHR.jpg", "http://pbs.twimg.com/media/FkMAXjsaMAA8OHR.jpg")</f>
        <v>http://pbs.twimg.com/media/FkMAXjsaMAA8OHR.jpg</v>
      </c>
      <c r="I8" t="str">
        <f>HYPERLINK("http://pbs.twimg.com/media/FkMAXjtaEAAAFk4.jpg", "http://pbs.twimg.com/media/FkMAXjtaEAAAFk4.jpg")</f>
        <v>http://pbs.twimg.com/media/FkMAXjtaEAAAFk4.jpg</v>
      </c>
      <c r="J8" t="str">
        <f>HYPERLINK("http://pbs.twimg.com/media/FkMAXjoakAAXMF6.jpg", "http://pbs.twimg.com/media/FkMAXjoakAAXMF6.jpg")</f>
        <v>http://pbs.twimg.com/media/FkMAXjoakAAXMF6.jpg</v>
      </c>
      <c r="K8" t="str">
        <f>HYPERLINK("http://pbs.twimg.com/media/FkMAXjtagAAS2rl.jpg", "http://pbs.twimg.com/media/FkMAXjtagAAS2rl.jpg")</f>
        <v>http://pbs.twimg.com/media/FkMAXjtagAAS2rl.jpg</v>
      </c>
      <c r="L8">
        <v>0</v>
      </c>
      <c r="M8">
        <v>0</v>
      </c>
      <c r="N8">
        <v>1</v>
      </c>
      <c r="O8">
        <v>0</v>
      </c>
    </row>
    <row r="9" spans="1:15" x14ac:dyDescent="0.2">
      <c r="A9" s="1" t="str">
        <f>HYPERLINK("http://www.twitter.com/banuakdenizli/status/1604125069906935808", "1604125069906935808")</f>
        <v>1604125069906935808</v>
      </c>
      <c r="B9" t="s">
        <v>15</v>
      </c>
      <c r="C9" s="2">
        <v>44912.613356481481</v>
      </c>
      <c r="D9">
        <v>10</v>
      </c>
      <c r="E9">
        <v>5</v>
      </c>
      <c r="G9" t="s">
        <v>24</v>
      </c>
      <c r="H9" t="str">
        <f>HYPERLINK("https://video.twimg.com/ext_tw_video/1604124983160360960/pu/vid/1280x720/kWXUn3O_jtD9OAsh.mp4?tag=12", "https://video.twimg.com/ext_tw_video/1604124983160360960/pu/vid/1280x720/kWXUn3O_jtD9OAsh.mp4?tag=12")</f>
        <v>https://video.twimg.com/ext_tw_video/1604124983160360960/pu/vid/1280x720/kWXUn3O_jtD9OAsh.mp4?tag=12</v>
      </c>
      <c r="L9">
        <v>0</v>
      </c>
      <c r="M9">
        <v>0</v>
      </c>
      <c r="N9">
        <v>1</v>
      </c>
      <c r="O9">
        <v>0</v>
      </c>
    </row>
    <row r="10" spans="1:15" x14ac:dyDescent="0.2">
      <c r="A10" s="1" t="str">
        <f>HYPERLINK("http://www.twitter.com/banuakdenizli/status/1603411670629769217", "1603411670629769217")</f>
        <v>1603411670629769217</v>
      </c>
      <c r="B10" t="s">
        <v>15</v>
      </c>
      <c r="C10" s="2">
        <v>44910.644745370373</v>
      </c>
      <c r="D10">
        <v>0</v>
      </c>
      <c r="E10">
        <v>6</v>
      </c>
      <c r="F10" t="s">
        <v>16</v>
      </c>
      <c r="G10" t="s">
        <v>29</v>
      </c>
      <c r="H10" t="str">
        <f>HYPERLINK("https://video.twimg.com/ext_tw_video/1602952506614681600/pu/vid/1280x720/NdGZq0wGjWyGhZ5C.mp4?tag=12", "https://video.twimg.com/ext_tw_video/1602952506614681600/pu/vid/1280x720/NdGZq0wGjWyGhZ5C.mp4?tag=12")</f>
        <v>https://video.twimg.com/ext_tw_video/1602952506614681600/pu/vid/1280x720/NdGZq0wGjWyGhZ5C.mp4?tag=12</v>
      </c>
      <c r="L10">
        <v>0.9042</v>
      </c>
      <c r="M10">
        <v>0</v>
      </c>
      <c r="N10">
        <v>0.74099999999999999</v>
      </c>
      <c r="O10">
        <v>0.25900000000000001</v>
      </c>
    </row>
    <row r="11" spans="1:15" x14ac:dyDescent="0.2">
      <c r="A11" s="1" t="str">
        <f>HYPERLINK("http://www.twitter.com/banuakdenizli/status/1603411649532428294", "1603411649532428294")</f>
        <v>1603411649532428294</v>
      </c>
      <c r="B11" t="s">
        <v>15</v>
      </c>
      <c r="C11" s="2">
        <v>44910.644687499997</v>
      </c>
      <c r="D11">
        <v>0</v>
      </c>
      <c r="E11">
        <v>9</v>
      </c>
      <c r="F11" t="s">
        <v>16</v>
      </c>
      <c r="G11" t="s">
        <v>30</v>
      </c>
      <c r="H11" t="str">
        <f>HYPERLINK("https://video.twimg.com/ext_tw_video/1603399486948122632/pu/vid/1280x720/2kULB5GAnJXAGbO2.mp4?tag=12", "https://video.twimg.com/ext_tw_video/1603399486948122632/pu/vid/1280x720/2kULB5GAnJXAGbO2.mp4?tag=12")</f>
        <v>https://video.twimg.com/ext_tw_video/1603399486948122632/pu/vid/1280x720/2kULB5GAnJXAGbO2.mp4?tag=12</v>
      </c>
      <c r="L11">
        <v>0.75790000000000002</v>
      </c>
      <c r="M11">
        <v>0</v>
      </c>
      <c r="N11">
        <v>0.81699999999999995</v>
      </c>
      <c r="O11">
        <v>0.183</v>
      </c>
    </row>
    <row r="12" spans="1:15" x14ac:dyDescent="0.2">
      <c r="A12" s="1" t="str">
        <f>HYPERLINK("http://www.twitter.com/banuakdenizli/status/1603411629588504576", "1603411629588504576")</f>
        <v>1603411629588504576</v>
      </c>
      <c r="B12" t="s">
        <v>15</v>
      </c>
      <c r="C12" s="2">
        <v>44910.644641203697</v>
      </c>
      <c r="D12">
        <v>0</v>
      </c>
      <c r="E12">
        <v>15</v>
      </c>
      <c r="F12" t="s">
        <v>16</v>
      </c>
      <c r="G12" t="s">
        <v>31</v>
      </c>
      <c r="H12" t="str">
        <f>HYPERLINK("https://video.twimg.com/ext_tw_video/1603398478754992133/pu/vid/1280x720/RJ3plnmAw3Pd8EAe.mp4?tag=12", "https://video.twimg.com/ext_tw_video/1603398478754992133/pu/vid/1280x720/RJ3plnmAw3Pd8EAe.mp4?tag=12")</f>
        <v>https://video.twimg.com/ext_tw_video/1603398478754992133/pu/vid/1280x720/RJ3plnmAw3Pd8EAe.mp4?tag=12</v>
      </c>
      <c r="L12">
        <v>0</v>
      </c>
      <c r="M12">
        <v>0</v>
      </c>
      <c r="N12">
        <v>1</v>
      </c>
      <c r="O12">
        <v>0</v>
      </c>
    </row>
    <row r="13" spans="1:15" x14ac:dyDescent="0.2">
      <c r="A13" s="1" t="str">
        <f>HYPERLINK("http://www.twitter.com/banuakdenizli/status/1602538140706967552", "1602538140706967552")</f>
        <v>1602538140706967552</v>
      </c>
      <c r="B13" t="s">
        <v>15</v>
      </c>
      <c r="C13" s="2">
        <v>44908.234270833331</v>
      </c>
      <c r="D13">
        <v>0</v>
      </c>
      <c r="E13">
        <v>0</v>
      </c>
      <c r="G13" t="s">
        <v>32</v>
      </c>
      <c r="H13" t="str">
        <f>HYPERLINK("http://pbs.twimg.com/media/Fj1b76SagAAEq2n.jpg", "http://pbs.twimg.com/media/Fj1b76SagAAEq2n.jpg")</f>
        <v>http://pbs.twimg.com/media/Fj1b76SagAAEq2n.jpg</v>
      </c>
      <c r="I13" t="str">
        <f>HYPERLINK("http://pbs.twimg.com/media/Fj1b76eaEAE7N-l.jpg", "http://pbs.twimg.com/media/Fj1b76eaEAE7N-l.jpg")</f>
        <v>http://pbs.twimg.com/media/Fj1b76eaEAE7N-l.jpg</v>
      </c>
      <c r="J13" t="str">
        <f>HYPERLINK("http://pbs.twimg.com/media/Fj1b76RaAAEWTte.jpg", "http://pbs.twimg.com/media/Fj1b76RaAAEWTte.jpg")</f>
        <v>http://pbs.twimg.com/media/Fj1b76RaAAEWTte.jpg</v>
      </c>
      <c r="K13" t="str">
        <f>HYPERLINK("http://pbs.twimg.com/media/Fj1b76eaUAASdQu.jpg", "http://pbs.twimg.com/media/Fj1b76eaUAASdQu.jpg")</f>
        <v>http://pbs.twimg.com/media/Fj1b76eaUAASdQu.jpg</v>
      </c>
      <c r="L13">
        <v>0</v>
      </c>
      <c r="M13">
        <v>0</v>
      </c>
      <c r="N13">
        <v>1</v>
      </c>
      <c r="O13">
        <v>0</v>
      </c>
    </row>
    <row r="14" spans="1:15" x14ac:dyDescent="0.2">
      <c r="A14" s="1" t="str">
        <f>HYPERLINK("http://www.twitter.com/banuakdenizli/status/1602307679405293571", "1602307679405293571")</f>
        <v>1602307679405293571</v>
      </c>
      <c r="B14" t="s">
        <v>15</v>
      </c>
      <c r="C14" s="2">
        <v>44907.598310185182</v>
      </c>
      <c r="D14">
        <v>0</v>
      </c>
      <c r="E14">
        <v>15</v>
      </c>
      <c r="F14" t="s">
        <v>19</v>
      </c>
      <c r="G14" t="s">
        <v>33</v>
      </c>
      <c r="H14" t="str">
        <f>HYPERLINK("http://pbs.twimg.com/media/Fjxzvj4XkAE-5Oy.jpg", "http://pbs.twimg.com/media/Fjxzvj4XkAE-5Oy.jpg")</f>
        <v>http://pbs.twimg.com/media/Fjxzvj4XkAE-5Oy.jpg</v>
      </c>
      <c r="I14" t="str">
        <f>HYPERLINK("http://pbs.twimg.com/media/FjxzwpsWQAEWAXQ.jpg", "http://pbs.twimg.com/media/FjxzwpsWQAEWAXQ.jpg")</f>
        <v>http://pbs.twimg.com/media/FjxzwpsWQAEWAXQ.jpg</v>
      </c>
      <c r="L14">
        <v>0</v>
      </c>
      <c r="M14">
        <v>0</v>
      </c>
      <c r="N14">
        <v>1</v>
      </c>
      <c r="O14">
        <v>0</v>
      </c>
    </row>
    <row r="15" spans="1:15" x14ac:dyDescent="0.2">
      <c r="A15" s="1" t="str">
        <f>HYPERLINK("http://www.twitter.com/banuakdenizli/status/1602110701300224003", "1602110701300224003")</f>
        <v>1602110701300224003</v>
      </c>
      <c r="B15" t="s">
        <v>15</v>
      </c>
      <c r="C15" s="2">
        <v>44907.054756944453</v>
      </c>
      <c r="D15">
        <v>1</v>
      </c>
      <c r="E15">
        <v>0</v>
      </c>
      <c r="G15" t="s">
        <v>34</v>
      </c>
      <c r="H15" t="str">
        <f>HYPERLINK("http://pbs.twimg.com/media/FjvXLxTacAEjAZ9.jpg", "http://pbs.twimg.com/media/FjvXLxTacAEjAZ9.jpg")</f>
        <v>http://pbs.twimg.com/media/FjvXLxTacAEjAZ9.jpg</v>
      </c>
      <c r="I15" t="str">
        <f>HYPERLINK("http://pbs.twimg.com/media/FjvXLyragAEa7zm.jpg", "http://pbs.twimg.com/media/FjvXLyragAEa7zm.jpg")</f>
        <v>http://pbs.twimg.com/media/FjvXLyragAEa7zm.jpg</v>
      </c>
      <c r="L15">
        <v>0</v>
      </c>
      <c r="M15">
        <v>0</v>
      </c>
      <c r="N15">
        <v>1</v>
      </c>
      <c r="O15">
        <v>0</v>
      </c>
    </row>
    <row r="16" spans="1:15" x14ac:dyDescent="0.2">
      <c r="A16" s="1" t="str">
        <f>HYPERLINK("http://www.twitter.com/banuakdenizli/status/1601226675773411334", "1601226675773411334")</f>
        <v>1601226675773411334</v>
      </c>
      <c r="B16" t="s">
        <v>15</v>
      </c>
      <c r="C16" s="2">
        <v>44904.615312499998</v>
      </c>
      <c r="D16">
        <v>0</v>
      </c>
      <c r="E16">
        <v>57</v>
      </c>
      <c r="F16" t="s">
        <v>18</v>
      </c>
      <c r="G16" t="s">
        <v>35</v>
      </c>
      <c r="H16" t="str">
        <f>HYPERLINK("http://pbs.twimg.com/media/FjigNtjWQAAjwDx.jpg", "http://pbs.twimg.com/media/FjigNtjWQAAjwDx.jpg")</f>
        <v>http://pbs.twimg.com/media/FjigNtjWQAAjwDx.jpg</v>
      </c>
      <c r="L16">
        <v>0</v>
      </c>
      <c r="M16">
        <v>0</v>
      </c>
      <c r="N16">
        <v>1</v>
      </c>
      <c r="O16">
        <v>0</v>
      </c>
    </row>
    <row r="17" spans="1:15" x14ac:dyDescent="0.2">
      <c r="A17" s="1" t="str">
        <f>HYPERLINK("http://www.twitter.com/banuakdenizli/status/1600730416612540416", "1600730416612540416")</f>
        <v>1600730416612540416</v>
      </c>
      <c r="B17" t="s">
        <v>15</v>
      </c>
      <c r="C17" s="2">
        <v>44903.24590277778</v>
      </c>
      <c r="D17">
        <v>0</v>
      </c>
      <c r="E17">
        <v>3</v>
      </c>
      <c r="F17" t="s">
        <v>15</v>
      </c>
      <c r="G17" t="s">
        <v>36</v>
      </c>
      <c r="H17" t="str">
        <f>HYPERLINK("https://video.twimg.com/ext_tw_video/1599395812815298562/pu/vid/720x960/9CsiV1wKaY7kt4pa.mp4?tag=12", "https://video.twimg.com/ext_tw_video/1599395812815298562/pu/vid/720x960/9CsiV1wKaY7kt4pa.mp4?tag=12")</f>
        <v>https://video.twimg.com/ext_tw_video/1599395812815298562/pu/vid/720x960/9CsiV1wKaY7kt4pa.mp4?tag=12</v>
      </c>
      <c r="L17">
        <v>0</v>
      </c>
      <c r="M17">
        <v>0</v>
      </c>
      <c r="N17">
        <v>1</v>
      </c>
      <c r="O17">
        <v>0</v>
      </c>
    </row>
    <row r="18" spans="1:15" x14ac:dyDescent="0.2">
      <c r="A18" s="1" t="str">
        <f>HYPERLINK("http://www.twitter.com/banuakdenizli/status/1599396449615503360", "1599396449615503360")</f>
        <v>1599396449615503360</v>
      </c>
      <c r="B18" t="s">
        <v>15</v>
      </c>
      <c r="C18" s="2">
        <v>44899.564849537041</v>
      </c>
      <c r="D18">
        <v>1</v>
      </c>
      <c r="E18">
        <v>1</v>
      </c>
      <c r="G18" t="s">
        <v>37</v>
      </c>
      <c r="L18">
        <v>0</v>
      </c>
      <c r="M18">
        <v>0</v>
      </c>
      <c r="N18">
        <v>1</v>
      </c>
      <c r="O18">
        <v>0</v>
      </c>
    </row>
    <row r="19" spans="1:15" x14ac:dyDescent="0.2">
      <c r="A19" s="1" t="str">
        <f>HYPERLINK("http://www.twitter.com/banuakdenizli/status/1599395920290144258", "1599395920290144258")</f>
        <v>1599395920290144258</v>
      </c>
      <c r="B19" t="s">
        <v>15</v>
      </c>
      <c r="C19" s="2">
        <v>44899.563391203701</v>
      </c>
      <c r="D19">
        <v>6</v>
      </c>
      <c r="E19">
        <v>3</v>
      </c>
      <c r="G19" t="s">
        <v>36</v>
      </c>
      <c r="H19" t="str">
        <f>HYPERLINK("https://video.twimg.com/ext_tw_video/1599395812815298562/pu/vid/720x960/9CsiV1wKaY7kt4pa.mp4?tag=12", "https://video.twimg.com/ext_tw_video/1599395812815298562/pu/vid/720x960/9CsiV1wKaY7kt4pa.mp4?tag=12")</f>
        <v>https://video.twimg.com/ext_tw_video/1599395812815298562/pu/vid/720x960/9CsiV1wKaY7kt4pa.mp4?tag=12</v>
      </c>
      <c r="L19">
        <v>0</v>
      </c>
      <c r="M19">
        <v>0</v>
      </c>
      <c r="N19">
        <v>1</v>
      </c>
      <c r="O19">
        <v>0</v>
      </c>
    </row>
    <row r="20" spans="1:15" x14ac:dyDescent="0.2">
      <c r="A20" s="1" t="str">
        <f>HYPERLINK("http://www.twitter.com/banuakdenizli/status/1598511407687159809", "1598511407687159809")</f>
        <v>1598511407687159809</v>
      </c>
      <c r="B20" t="s">
        <v>15</v>
      </c>
      <c r="C20" s="2">
        <v>44897.122604166667</v>
      </c>
      <c r="D20">
        <v>0</v>
      </c>
      <c r="E20">
        <v>0</v>
      </c>
      <c r="G20" t="s">
        <v>38</v>
      </c>
      <c r="H20" t="str">
        <f>HYPERLINK("http://pbs.twimg.com/media/Fi8NpjUakAIYV4T.jpg", "http://pbs.twimg.com/media/Fi8NpjUakAIYV4T.jpg")</f>
        <v>http://pbs.twimg.com/media/Fi8NpjUakAIYV4T.jpg</v>
      </c>
      <c r="I20" t="str">
        <f>HYPERLINK("http://pbs.twimg.com/media/Fi8NpjUaEAEOn0Z.jpg", "http://pbs.twimg.com/media/Fi8NpjUaEAEOn0Z.jpg")</f>
        <v>http://pbs.twimg.com/media/Fi8NpjUaEAEOn0Z.jpg</v>
      </c>
      <c r="L20">
        <v>0</v>
      </c>
      <c r="M20">
        <v>0</v>
      </c>
      <c r="N20">
        <v>1</v>
      </c>
      <c r="O20">
        <v>0</v>
      </c>
    </row>
    <row r="21" spans="1:15" x14ac:dyDescent="0.2">
      <c r="A21" s="1" t="str">
        <f>HYPERLINK("http://www.twitter.com/banuakdenizli/status/1596746679264636928", "1596746679264636928")</f>
        <v>1596746679264636928</v>
      </c>
      <c r="B21" t="s">
        <v>15</v>
      </c>
      <c r="C21" s="2">
        <v>44892.252881944441</v>
      </c>
      <c r="D21">
        <v>0</v>
      </c>
      <c r="E21">
        <v>15</v>
      </c>
      <c r="F21" t="s">
        <v>20</v>
      </c>
      <c r="G21" t="s">
        <v>39</v>
      </c>
      <c r="H21" t="str">
        <f>HYPERLINK("http://pbs.twimg.com/media/Fig_rfYWIAcwRJ9.jpg", "http://pbs.twimg.com/media/Fig_rfYWIAcwRJ9.jpg")</f>
        <v>http://pbs.twimg.com/media/Fig_rfYWIAcwRJ9.jpg</v>
      </c>
      <c r="L21">
        <v>0.34</v>
      </c>
      <c r="M21">
        <v>0</v>
      </c>
      <c r="N21">
        <v>0.90600000000000003</v>
      </c>
      <c r="O21">
        <v>9.4E-2</v>
      </c>
    </row>
    <row r="22" spans="1:15" x14ac:dyDescent="0.2">
      <c r="A22" s="1" t="str">
        <f>HYPERLINK("http://www.twitter.com/banuakdenizli/status/1596551435063554050", "1596551435063554050")</f>
        <v>1596551435063554050</v>
      </c>
      <c r="B22" t="s">
        <v>15</v>
      </c>
      <c r="C22" s="2">
        <v>44891.714108796303</v>
      </c>
      <c r="D22">
        <v>0</v>
      </c>
      <c r="E22">
        <v>11</v>
      </c>
      <c r="F22" t="s">
        <v>16</v>
      </c>
      <c r="G22" t="s">
        <v>40</v>
      </c>
      <c r="H22" t="str">
        <f>HYPERLINK("http://pbs.twimg.com/media/Fif9SHtWAAElnhw.jpg", "http://pbs.twimg.com/media/Fif9SHtWAAElnhw.jpg")</f>
        <v>http://pbs.twimg.com/media/Fif9SHtWAAElnhw.jpg</v>
      </c>
      <c r="L22">
        <v>0.86890000000000001</v>
      </c>
      <c r="M22">
        <v>0</v>
      </c>
      <c r="N22">
        <v>0.80300000000000005</v>
      </c>
      <c r="O22">
        <v>0.19700000000000001</v>
      </c>
    </row>
    <row r="23" spans="1:15" x14ac:dyDescent="0.2">
      <c r="A23" s="1" t="str">
        <f>HYPERLINK("http://www.twitter.com/banuakdenizli/status/1595622332475002880", "1595622332475002880")</f>
        <v>1595622332475002880</v>
      </c>
      <c r="B23" t="s">
        <v>15</v>
      </c>
      <c r="C23" s="2">
        <v>44889.150266203702</v>
      </c>
      <c r="D23">
        <v>0</v>
      </c>
      <c r="E23">
        <v>3</v>
      </c>
      <c r="F23" t="s">
        <v>41</v>
      </c>
      <c r="G23" t="s">
        <v>42</v>
      </c>
      <c r="H23" t="str">
        <f>HYPERLINK("http://pbs.twimg.com/media/FiQbJqhXEAEbmRR.jpg", "http://pbs.twimg.com/media/FiQbJqhXEAEbmRR.jpg")</f>
        <v>http://pbs.twimg.com/media/FiQbJqhXEAEbmRR.jpg</v>
      </c>
      <c r="L23">
        <v>0</v>
      </c>
      <c r="M23">
        <v>0</v>
      </c>
      <c r="N23">
        <v>1</v>
      </c>
      <c r="O23">
        <v>0</v>
      </c>
    </row>
    <row r="24" spans="1:15" x14ac:dyDescent="0.2">
      <c r="A24" s="1" t="str">
        <f>HYPERLINK("http://www.twitter.com/banuakdenizli/status/1595392226494124034", "1595392226494124034")</f>
        <v>1595392226494124034</v>
      </c>
      <c r="B24" t="s">
        <v>15</v>
      </c>
      <c r="C24" s="2">
        <v>44888.515300925923</v>
      </c>
      <c r="D24">
        <v>0</v>
      </c>
      <c r="E24">
        <v>13</v>
      </c>
      <c r="F24" t="s">
        <v>20</v>
      </c>
      <c r="G24" t="s">
        <v>43</v>
      </c>
      <c r="H24" t="str">
        <f>HYPERLINK("http://pbs.twimg.com/media/FiOqwV_WIAA9HK9.jpg", "http://pbs.twimg.com/media/FiOqwV_WIAA9HK9.jpg")</f>
        <v>http://pbs.twimg.com/media/FiOqwV_WIAA9HK9.jpg</v>
      </c>
      <c r="L24">
        <v>0.59840000000000004</v>
      </c>
      <c r="M24">
        <v>0</v>
      </c>
      <c r="N24">
        <v>0.83099999999999996</v>
      </c>
      <c r="O24">
        <v>0.16900000000000001</v>
      </c>
    </row>
    <row r="25" spans="1:15" x14ac:dyDescent="0.2">
      <c r="A25" s="1" t="str">
        <f>HYPERLINK("http://www.twitter.com/banuakdenizli/status/1595043738040291333", "1595043738040291333")</f>
        <v>1595043738040291333</v>
      </c>
      <c r="B25" t="s">
        <v>15</v>
      </c>
      <c r="C25" s="2">
        <v>44887.553657407407</v>
      </c>
      <c r="D25">
        <v>0</v>
      </c>
      <c r="E25">
        <v>16</v>
      </c>
      <c r="F25" t="s">
        <v>19</v>
      </c>
      <c r="G25" t="s">
        <v>44</v>
      </c>
      <c r="H25" t="str">
        <f>HYPERLINK("https://video.twimg.com/ext_tw_video/1595042171912175622/pu/vid/1280x720/Y_742EiObHF5EDXV.mp4?tag=12", "https://video.twimg.com/ext_tw_video/1595042171912175622/pu/vid/1280x720/Y_742EiObHF5EDXV.mp4?tag=12")</f>
        <v>https://video.twimg.com/ext_tw_video/1595042171912175622/pu/vid/1280x720/Y_742EiObHF5EDXV.mp4?tag=12</v>
      </c>
      <c r="L25">
        <v>0</v>
      </c>
      <c r="M25">
        <v>0</v>
      </c>
      <c r="N25">
        <v>1</v>
      </c>
      <c r="O25">
        <v>0</v>
      </c>
    </row>
    <row r="26" spans="1:15" x14ac:dyDescent="0.2">
      <c r="A26" s="1" t="str">
        <f>HYPERLINK("http://www.twitter.com/banuakdenizli/status/1594852386732118020", "1594852386732118020")</f>
        <v>1594852386732118020</v>
      </c>
      <c r="B26" t="s">
        <v>15</v>
      </c>
      <c r="C26" s="2">
        <v>44887.025625000002</v>
      </c>
      <c r="D26">
        <v>0</v>
      </c>
      <c r="E26">
        <v>9</v>
      </c>
      <c r="F26" t="s">
        <v>20</v>
      </c>
      <c r="G26" t="s">
        <v>45</v>
      </c>
      <c r="H26" t="str">
        <f>HYPERLINK("http://pbs.twimg.com/media/FiHa1VQXkAYEOdQ.jpg", "http://pbs.twimg.com/media/FiHa1VQXkAYEOdQ.jpg")</f>
        <v>http://pbs.twimg.com/media/FiHa1VQXkAYEOdQ.jpg</v>
      </c>
      <c r="I26" t="str">
        <f>HYPERLINK("http://pbs.twimg.com/media/FiHa1VLXgAAxnEb.jpg", "http://pbs.twimg.com/media/FiHa1VLXgAAxnEb.jpg")</f>
        <v>http://pbs.twimg.com/media/FiHa1VLXgAAxnEb.jpg</v>
      </c>
      <c r="L26">
        <v>0</v>
      </c>
      <c r="M26">
        <v>0</v>
      </c>
      <c r="N26">
        <v>1</v>
      </c>
      <c r="O26">
        <v>0</v>
      </c>
    </row>
    <row r="27" spans="1:15" x14ac:dyDescent="0.2">
      <c r="A27" s="1" t="str">
        <f>HYPERLINK("http://www.twitter.com/banuakdenizli/status/1594852257358843904", "1594852257358843904")</f>
        <v>1594852257358843904</v>
      </c>
      <c r="B27" t="s">
        <v>15</v>
      </c>
      <c r="C27" s="2">
        <v>44887.025266203702</v>
      </c>
      <c r="D27">
        <v>0</v>
      </c>
      <c r="E27">
        <v>9</v>
      </c>
      <c r="F27" t="s">
        <v>19</v>
      </c>
      <c r="G27" t="s">
        <v>46</v>
      </c>
      <c r="H27" t="str">
        <f>HYPERLINK("http://pbs.twimg.com/media/FiHascBXkAEN97E.jpg", "http://pbs.twimg.com/media/FiHascBXkAEN97E.jpg")</f>
        <v>http://pbs.twimg.com/media/FiHascBXkAEN97E.jpg</v>
      </c>
      <c r="I27" t="str">
        <f>HYPERLINK("http://pbs.twimg.com/media/FiHasb3WIBkgGRV.jpg", "http://pbs.twimg.com/media/FiHasb3WIBkgGRV.jpg")</f>
        <v>http://pbs.twimg.com/media/FiHasb3WIBkgGRV.jpg</v>
      </c>
      <c r="L27">
        <v>0</v>
      </c>
      <c r="M27">
        <v>0</v>
      </c>
      <c r="N27">
        <v>1</v>
      </c>
      <c r="O27">
        <v>0</v>
      </c>
    </row>
    <row r="28" spans="1:15" x14ac:dyDescent="0.2">
      <c r="A28" s="1" t="str">
        <f>HYPERLINK("http://www.twitter.com/banuakdenizli/status/1594685911174119424", "1594685911174119424")</f>
        <v>1594685911174119424</v>
      </c>
      <c r="B28" t="s">
        <v>15</v>
      </c>
      <c r="C28" s="2">
        <v>44886.566238425927</v>
      </c>
      <c r="D28">
        <v>0</v>
      </c>
      <c r="E28">
        <v>11495</v>
      </c>
      <c r="F28" t="s">
        <v>17</v>
      </c>
      <c r="G28" t="s">
        <v>47</v>
      </c>
      <c r="H28" t="str">
        <f>HYPERLINK("http://pbs.twimg.com/media/FiBxWObWIAE8gpl.jpg", "http://pbs.twimg.com/media/FiBxWObWIAE8gpl.jpg")</f>
        <v>http://pbs.twimg.com/media/FiBxWObWIAE8gpl.jpg</v>
      </c>
      <c r="I28" t="str">
        <f>HYPERLINK("http://pbs.twimg.com/media/FiBxWOcXwAwOB1Z.jpg", "http://pbs.twimg.com/media/FiBxWOcXwAwOB1Z.jpg")</f>
        <v>http://pbs.twimg.com/media/FiBxWOcXwAwOB1Z.jpg</v>
      </c>
      <c r="L28">
        <v>0</v>
      </c>
      <c r="M28">
        <v>0</v>
      </c>
      <c r="N28">
        <v>1</v>
      </c>
      <c r="O28">
        <v>0</v>
      </c>
    </row>
    <row r="29" spans="1:15" x14ac:dyDescent="0.2">
      <c r="A29" s="1" t="str">
        <f>HYPERLINK("http://www.twitter.com/banuakdenizli/status/1594350916425355264", "1594350916425355264")</f>
        <v>1594350916425355264</v>
      </c>
      <c r="B29" t="s">
        <v>15</v>
      </c>
      <c r="C29" s="2">
        <v>44885.641828703701</v>
      </c>
      <c r="D29">
        <v>0</v>
      </c>
      <c r="E29">
        <v>8412</v>
      </c>
      <c r="F29" t="s">
        <v>48</v>
      </c>
      <c r="G29" t="s">
        <v>49</v>
      </c>
      <c r="H29" t="str">
        <f>HYPERLINK("http://pbs.twimg.com/media/FiBFNMPXwAMAPFx.jpg", "http://pbs.twimg.com/media/FiBFNMPXwAMAPFx.jpg")</f>
        <v>http://pbs.twimg.com/media/FiBFNMPXwAMAPFx.jpg</v>
      </c>
      <c r="L29">
        <v>0</v>
      </c>
      <c r="M29">
        <v>0</v>
      </c>
      <c r="N29">
        <v>1</v>
      </c>
      <c r="O29">
        <v>0</v>
      </c>
    </row>
    <row r="30" spans="1:15" x14ac:dyDescent="0.2">
      <c r="A30" s="1" t="str">
        <f>HYPERLINK("http://www.twitter.com/banuakdenizli/status/1594350897336791040", "1594350897336791040")</f>
        <v>1594350897336791040</v>
      </c>
      <c r="B30" t="s">
        <v>15</v>
      </c>
      <c r="C30" s="2">
        <v>44885.641782407409</v>
      </c>
      <c r="D30">
        <v>0</v>
      </c>
      <c r="E30">
        <v>5</v>
      </c>
      <c r="F30" t="s">
        <v>41</v>
      </c>
      <c r="G30" t="s">
        <v>50</v>
      </c>
      <c r="H30" t="str">
        <f>HYPERLINK("http://pbs.twimg.com/media/FiBFl_9XEAExEcz.jpg", "http://pbs.twimg.com/media/FiBFl_9XEAExEcz.jpg")</f>
        <v>http://pbs.twimg.com/media/FiBFl_9XEAExEcz.jpg</v>
      </c>
      <c r="L30">
        <v>0</v>
      </c>
      <c r="M30">
        <v>0</v>
      </c>
      <c r="N30">
        <v>1</v>
      </c>
      <c r="O30">
        <v>0</v>
      </c>
    </row>
    <row r="31" spans="1:15" x14ac:dyDescent="0.2">
      <c r="A31" s="1" t="str">
        <f>HYPERLINK("http://www.twitter.com/banuakdenizli/status/1594350660891586560", "1594350660891586560")</f>
        <v>1594350660891586560</v>
      </c>
      <c r="B31" t="s">
        <v>15</v>
      </c>
      <c r="C31" s="2">
        <v>44885.641122685192</v>
      </c>
      <c r="D31">
        <v>0</v>
      </c>
      <c r="E31">
        <v>1</v>
      </c>
      <c r="F31" t="s">
        <v>51</v>
      </c>
      <c r="G31" t="s">
        <v>52</v>
      </c>
      <c r="L31">
        <v>0</v>
      </c>
      <c r="M31">
        <v>0</v>
      </c>
      <c r="N31">
        <v>1</v>
      </c>
      <c r="O31">
        <v>0</v>
      </c>
    </row>
    <row r="32" spans="1:15" x14ac:dyDescent="0.2">
      <c r="A32" s="1" t="str">
        <f>HYPERLINK("http://www.twitter.com/banuakdenizli/status/1594210514112237568", "1594210514112237568")</f>
        <v>1594210514112237568</v>
      </c>
      <c r="B32" t="s">
        <v>15</v>
      </c>
      <c r="C32" s="2">
        <v>44885.25439814815</v>
      </c>
      <c r="D32">
        <v>1</v>
      </c>
      <c r="E32">
        <v>0</v>
      </c>
      <c r="G32" t="s">
        <v>53</v>
      </c>
      <c r="H32" t="str">
        <f>HYPERLINK("http://pbs.twimg.com/media/Fh_GAs4aMAIUK7n.jpg", "http://pbs.twimg.com/media/Fh_GAs4aMAIUK7n.jpg")</f>
        <v>http://pbs.twimg.com/media/Fh_GAs4aMAIUK7n.jpg</v>
      </c>
      <c r="I32" t="str">
        <f>HYPERLINK("http://pbs.twimg.com/media/Fh_GAs4aEAAr4_0.jpg", "http://pbs.twimg.com/media/Fh_GAs4aEAAr4_0.jpg")</f>
        <v>http://pbs.twimg.com/media/Fh_GAs4aEAAr4_0.jpg</v>
      </c>
      <c r="J32" t="str">
        <f>HYPERLINK("http://pbs.twimg.com/media/Fh_GAsyaUAA7Zkq.jpg", "http://pbs.twimg.com/media/Fh_GAsyaUAA7Zkq.jpg")</f>
        <v>http://pbs.twimg.com/media/Fh_GAsyaUAA7Zkq.jpg</v>
      </c>
      <c r="L32">
        <v>0</v>
      </c>
      <c r="M32">
        <v>0</v>
      </c>
      <c r="N32">
        <v>1</v>
      </c>
      <c r="O32">
        <v>0</v>
      </c>
    </row>
    <row r="33" spans="1:15" x14ac:dyDescent="0.2">
      <c r="A33" s="1" t="str">
        <f>HYPERLINK("http://www.twitter.com/banuakdenizli/status/1594210053019824128", "1594210053019824128")</f>
        <v>1594210053019824128</v>
      </c>
      <c r="B33" t="s">
        <v>15</v>
      </c>
      <c r="C33" s="2">
        <v>44885.253125000003</v>
      </c>
      <c r="D33">
        <v>0</v>
      </c>
      <c r="E33">
        <v>1</v>
      </c>
      <c r="G33" t="s">
        <v>54</v>
      </c>
      <c r="H33" t="str">
        <f>HYPERLINK("http://pbs.twimg.com/media/Fh_Fl4qaYAElvOs.jpg", "http://pbs.twimg.com/media/Fh_Fl4qaYAElvOs.jpg")</f>
        <v>http://pbs.twimg.com/media/Fh_Fl4qaYAElvOs.jpg</v>
      </c>
      <c r="I33" t="str">
        <f>HYPERLINK("http://pbs.twimg.com/media/Fh_Fl4yaEAAUKh0.jpg", "http://pbs.twimg.com/media/Fh_Fl4yaEAAUKh0.jpg")</f>
        <v>http://pbs.twimg.com/media/Fh_Fl4yaEAAUKh0.jpg</v>
      </c>
      <c r="J33" t="str">
        <f>HYPERLINK("http://pbs.twimg.com/media/Fh_Fl4xaMAAFbS3.jpg", "http://pbs.twimg.com/media/Fh_Fl4xaMAAFbS3.jpg")</f>
        <v>http://pbs.twimg.com/media/Fh_Fl4xaMAAFbS3.jpg</v>
      </c>
      <c r="K33" t="str">
        <f>HYPERLINK("http://pbs.twimg.com/media/Fh_Fl4tagAA7-86.jpg", "http://pbs.twimg.com/media/Fh_Fl4tagAA7-86.jpg")</f>
        <v>http://pbs.twimg.com/media/Fh_Fl4tagAA7-86.jpg</v>
      </c>
      <c r="L33">
        <v>0</v>
      </c>
      <c r="M33">
        <v>0</v>
      </c>
      <c r="N33">
        <v>1</v>
      </c>
      <c r="O33">
        <v>0</v>
      </c>
    </row>
    <row r="34" spans="1:15" x14ac:dyDescent="0.2">
      <c r="A34" s="1" t="str">
        <f>HYPERLINK("http://www.twitter.com/banuakdenizli/status/1593954691029012480", "1593954691029012480")</f>
        <v>1593954691029012480</v>
      </c>
      <c r="B34" t="s">
        <v>15</v>
      </c>
      <c r="C34" s="2">
        <v>44884.548460648148</v>
      </c>
      <c r="D34">
        <v>0</v>
      </c>
      <c r="E34">
        <v>11</v>
      </c>
      <c r="F34" t="s">
        <v>19</v>
      </c>
      <c r="G34" t="s">
        <v>55</v>
      </c>
      <c r="H34" t="str">
        <f>HYPERLINK("http://pbs.twimg.com/media/Fh7OSwwXwAAja3l.jpg", "http://pbs.twimg.com/media/Fh7OSwwXwAAja3l.jpg")</f>
        <v>http://pbs.twimg.com/media/Fh7OSwwXwAAja3l.jpg</v>
      </c>
      <c r="L34">
        <v>0</v>
      </c>
      <c r="M34">
        <v>0</v>
      </c>
      <c r="N34">
        <v>1</v>
      </c>
      <c r="O34">
        <v>0</v>
      </c>
    </row>
    <row r="35" spans="1:15" x14ac:dyDescent="0.2">
      <c r="A35" s="1" t="str">
        <f>HYPERLINK("http://www.twitter.com/banuakdenizli/status/1593954671374532608", "1593954671374532608")</f>
        <v>1593954671374532608</v>
      </c>
      <c r="B35" t="s">
        <v>15</v>
      </c>
      <c r="C35" s="2">
        <v>44884.548402777778</v>
      </c>
      <c r="D35">
        <v>0</v>
      </c>
      <c r="E35">
        <v>578</v>
      </c>
      <c r="F35" t="s">
        <v>56</v>
      </c>
      <c r="G35" t="s">
        <v>57</v>
      </c>
      <c r="H35" t="str">
        <f>HYPERLINK("https://video.twimg.com/amplify_video/1593898739537571840/vid/1280x720/19qFHyhK2G5rv3qd.mp4?tag=14", "https://video.twimg.com/amplify_video/1593898739537571840/vid/1280x720/19qFHyhK2G5rv3qd.mp4?tag=14")</f>
        <v>https://video.twimg.com/amplify_video/1593898739537571840/vid/1280x720/19qFHyhK2G5rv3qd.mp4?tag=14</v>
      </c>
      <c r="L35">
        <v>0</v>
      </c>
      <c r="M35">
        <v>0</v>
      </c>
      <c r="N35">
        <v>1</v>
      </c>
      <c r="O35">
        <v>0</v>
      </c>
    </row>
    <row r="36" spans="1:15" x14ac:dyDescent="0.2">
      <c r="A36" s="1" t="str">
        <f>HYPERLINK("http://www.twitter.com/banuakdenizli/status/1591428208033173510", "1591428208033173510")</f>
        <v>1591428208033173510</v>
      </c>
      <c r="B36" t="s">
        <v>15</v>
      </c>
      <c r="C36" s="2">
        <v>44877.576689814807</v>
      </c>
      <c r="D36">
        <v>0</v>
      </c>
      <c r="E36">
        <v>139</v>
      </c>
      <c r="F36" t="s">
        <v>56</v>
      </c>
      <c r="G36" t="s">
        <v>58</v>
      </c>
      <c r="H36" t="str">
        <f>HYPERLINK("http://pbs.twimg.com/media/FhXeKHUWAAE1Jcy.jpg", "http://pbs.twimg.com/media/FhXeKHUWAAE1Jcy.jpg")</f>
        <v>http://pbs.twimg.com/media/FhXeKHUWAAE1Jcy.jpg</v>
      </c>
      <c r="L36">
        <v>0</v>
      </c>
      <c r="M36">
        <v>0</v>
      </c>
      <c r="N36">
        <v>1</v>
      </c>
      <c r="O36">
        <v>0</v>
      </c>
    </row>
    <row r="37" spans="1:15" x14ac:dyDescent="0.2">
      <c r="A37" s="1" t="str">
        <f>HYPERLINK("http://www.twitter.com/banuakdenizli/status/1591313473275035650", "1591313473275035650")</f>
        <v>1591313473275035650</v>
      </c>
      <c r="B37" t="s">
        <v>15</v>
      </c>
      <c r="C37" s="2">
        <v>44877.260081018518</v>
      </c>
      <c r="D37">
        <v>0</v>
      </c>
      <c r="E37">
        <v>86</v>
      </c>
      <c r="F37" t="s">
        <v>56</v>
      </c>
      <c r="G37" t="s">
        <v>59</v>
      </c>
      <c r="H37" t="str">
        <f>HYPERLINK("https://video.twimg.com/ext_tw_video/1591101793253081089/pu/vid/720x720/hUhq3BbueoLQqn3T.mp4?tag=12", "https://video.twimg.com/ext_tw_video/1591101793253081089/pu/vid/720x720/hUhq3BbueoLQqn3T.mp4?tag=12")</f>
        <v>https://video.twimg.com/ext_tw_video/1591101793253081089/pu/vid/720x720/hUhq3BbueoLQqn3T.mp4?tag=12</v>
      </c>
      <c r="L37">
        <v>0</v>
      </c>
      <c r="M37">
        <v>0</v>
      </c>
      <c r="N37">
        <v>1</v>
      </c>
      <c r="O37">
        <v>0</v>
      </c>
    </row>
    <row r="38" spans="1:15" x14ac:dyDescent="0.2">
      <c r="A38" s="1" t="str">
        <f>HYPERLINK("http://www.twitter.com/banuakdenizli/status/1591000801878892544", "1591000801878892544")</f>
        <v>1591000801878892544</v>
      </c>
      <c r="B38" t="s">
        <v>15</v>
      </c>
      <c r="C38" s="2">
        <v>44876.397280092591</v>
      </c>
      <c r="D38">
        <v>0</v>
      </c>
      <c r="E38">
        <v>212</v>
      </c>
      <c r="F38" t="s">
        <v>21</v>
      </c>
      <c r="G38" t="s">
        <v>60</v>
      </c>
      <c r="H38" t="str">
        <f>HYPERLINK("http://pbs.twimg.com/media/FhM2_gXXwAMlXo1.jpg", "http://pbs.twimg.com/media/FhM2_gXXwAMlXo1.jpg")</f>
        <v>http://pbs.twimg.com/media/FhM2_gXXwAMlXo1.jpg</v>
      </c>
      <c r="L38">
        <v>0</v>
      </c>
      <c r="M38">
        <v>0</v>
      </c>
      <c r="N38">
        <v>1</v>
      </c>
      <c r="O38">
        <v>0</v>
      </c>
    </row>
    <row r="39" spans="1:15" x14ac:dyDescent="0.2">
      <c r="A39" s="1" t="str">
        <f>HYPERLINK("http://www.twitter.com/banuakdenizli/status/1589982959234609156", "1589982959234609156")</f>
        <v>1589982959234609156</v>
      </c>
      <c r="B39" t="s">
        <v>15</v>
      </c>
      <c r="C39" s="2">
        <v>44873.588564814818</v>
      </c>
      <c r="D39">
        <v>0</v>
      </c>
      <c r="E39">
        <v>14</v>
      </c>
      <c r="F39" t="s">
        <v>19</v>
      </c>
      <c r="G39" t="s">
        <v>61</v>
      </c>
      <c r="H39" t="str">
        <f>HYPERLINK("http://pbs.twimg.com/media/Fg_NuHFX0AQKSHg.jpg", "http://pbs.twimg.com/media/Fg_NuHFX0AQKSHg.jpg")</f>
        <v>http://pbs.twimg.com/media/Fg_NuHFX0AQKSHg.jpg</v>
      </c>
      <c r="L39">
        <v>0</v>
      </c>
      <c r="M39">
        <v>0</v>
      </c>
      <c r="N39">
        <v>1</v>
      </c>
      <c r="O39">
        <v>0</v>
      </c>
    </row>
    <row r="40" spans="1:15" x14ac:dyDescent="0.2">
      <c r="A40" s="1" t="str">
        <f>HYPERLINK("http://www.twitter.com/banuakdenizli/status/1589630286270451712", "1589630286270451712")</f>
        <v>1589630286270451712</v>
      </c>
      <c r="B40" t="s">
        <v>15</v>
      </c>
      <c r="C40" s="2">
        <v>44872.615370370368</v>
      </c>
      <c r="D40">
        <v>0</v>
      </c>
      <c r="E40">
        <v>14</v>
      </c>
      <c r="F40" t="s">
        <v>20</v>
      </c>
      <c r="G40" t="s">
        <v>62</v>
      </c>
      <c r="H40" t="str">
        <f>HYPERLINK("http://pbs.twimg.com/media/Fg9hU86XgAEKMRd.jpg", "http://pbs.twimg.com/media/Fg9hU86XgAEKMRd.jpg")</f>
        <v>http://pbs.twimg.com/media/Fg9hU86XgAEKMRd.jpg</v>
      </c>
      <c r="L40">
        <v>0</v>
      </c>
      <c r="M40">
        <v>0</v>
      </c>
      <c r="N40">
        <v>1</v>
      </c>
      <c r="O40">
        <v>0</v>
      </c>
    </row>
    <row r="41" spans="1:15" x14ac:dyDescent="0.2">
      <c r="A41" s="1" t="str">
        <f>HYPERLINK("http://www.twitter.com/banuakdenizli/status/1589630010041958401", "1589630010041958401")</f>
        <v>1589630010041958401</v>
      </c>
      <c r="B41" t="s">
        <v>15</v>
      </c>
      <c r="C41" s="2">
        <v>44872.614606481482</v>
      </c>
      <c r="D41">
        <v>0</v>
      </c>
      <c r="E41">
        <v>13</v>
      </c>
      <c r="F41" t="s">
        <v>20</v>
      </c>
      <c r="G41" t="s">
        <v>63</v>
      </c>
      <c r="H41" t="str">
        <f>HYPERLINK("http://pbs.twimg.com/media/Fg9h738WIAMMkGi.jpg", "http://pbs.twimg.com/media/Fg9h738WIAMMkGi.jpg")</f>
        <v>http://pbs.twimg.com/media/Fg9h738WIAMMkGi.jpg</v>
      </c>
      <c r="L41">
        <v>0</v>
      </c>
      <c r="M41">
        <v>0</v>
      </c>
      <c r="N41">
        <v>1</v>
      </c>
      <c r="O41">
        <v>0</v>
      </c>
    </row>
    <row r="42" spans="1:15" x14ac:dyDescent="0.2">
      <c r="A42" s="1" t="str">
        <f>HYPERLINK("http://www.twitter.com/banuakdenizli/status/1589629967121657858", "1589629967121657858")</f>
        <v>1589629967121657858</v>
      </c>
      <c r="B42" t="s">
        <v>15</v>
      </c>
      <c r="C42" s="2">
        <v>44872.614490740743</v>
      </c>
      <c r="D42">
        <v>0</v>
      </c>
      <c r="E42">
        <v>12</v>
      </c>
      <c r="F42" t="s">
        <v>20</v>
      </c>
      <c r="G42" t="s">
        <v>64</v>
      </c>
      <c r="H42" t="str">
        <f>HYPERLINK("http://pbs.twimg.com/media/Fg9iLtZWQAMyDTx.jpg", "http://pbs.twimg.com/media/Fg9iLtZWQAMyDTx.jpg")</f>
        <v>http://pbs.twimg.com/media/Fg9iLtZWQAMyDTx.jpg</v>
      </c>
      <c r="L42">
        <v>0</v>
      </c>
      <c r="M42">
        <v>0</v>
      </c>
      <c r="N42">
        <v>1</v>
      </c>
      <c r="O42">
        <v>0</v>
      </c>
    </row>
    <row r="43" spans="1:15" x14ac:dyDescent="0.2">
      <c r="A43" s="1" t="str">
        <f>HYPERLINK("http://www.twitter.com/banuakdenizli/status/1589629748736856064", "1589629748736856064")</f>
        <v>1589629748736856064</v>
      </c>
      <c r="B43" t="s">
        <v>15</v>
      </c>
      <c r="C43" s="2">
        <v>44872.613888888889</v>
      </c>
      <c r="D43">
        <v>0</v>
      </c>
      <c r="E43">
        <v>15</v>
      </c>
      <c r="F43" t="s">
        <v>20</v>
      </c>
      <c r="G43" t="s">
        <v>65</v>
      </c>
      <c r="H43" t="str">
        <f>HYPERLINK("http://pbs.twimg.com/media/Fg9iT78XkAAtjB5.jpg", "http://pbs.twimg.com/media/Fg9iT78XkAAtjB5.jpg")</f>
        <v>http://pbs.twimg.com/media/Fg9iT78XkAAtjB5.jpg</v>
      </c>
      <c r="L43">
        <v>0</v>
      </c>
      <c r="M43">
        <v>0</v>
      </c>
      <c r="N43">
        <v>1</v>
      </c>
      <c r="O43">
        <v>0</v>
      </c>
    </row>
    <row r="44" spans="1:15" x14ac:dyDescent="0.2">
      <c r="A44" s="1" t="str">
        <f>HYPERLINK("http://www.twitter.com/banuakdenizli/status/1589629572089516032", "1589629572089516032")</f>
        <v>1589629572089516032</v>
      </c>
      <c r="B44" t="s">
        <v>15</v>
      </c>
      <c r="C44" s="2">
        <v>44872.613402777781</v>
      </c>
      <c r="D44">
        <v>0</v>
      </c>
      <c r="E44">
        <v>12</v>
      </c>
      <c r="F44" t="s">
        <v>20</v>
      </c>
      <c r="G44" t="s">
        <v>66</v>
      </c>
      <c r="H44" t="str">
        <f>HYPERLINK("http://pbs.twimg.com/media/Fg9i6WAXgAIpmEo.jpg", "http://pbs.twimg.com/media/Fg9i6WAXgAIpmEo.jpg")</f>
        <v>http://pbs.twimg.com/media/Fg9i6WAXgAIpmEo.jpg</v>
      </c>
      <c r="L44">
        <v>0</v>
      </c>
      <c r="M44">
        <v>0</v>
      </c>
      <c r="N44">
        <v>1</v>
      </c>
      <c r="O44">
        <v>0</v>
      </c>
    </row>
    <row r="45" spans="1:15" x14ac:dyDescent="0.2">
      <c r="A45" s="1" t="str">
        <f>HYPERLINK("http://www.twitter.com/banuakdenizli/status/1589233242389241857", "1589233242389241857")</f>
        <v>1589233242389241857</v>
      </c>
      <c r="B45" t="s">
        <v>15</v>
      </c>
      <c r="C45" s="2">
        <v>44871.519745370373</v>
      </c>
      <c r="D45">
        <v>2</v>
      </c>
      <c r="E45">
        <v>1</v>
      </c>
      <c r="G45" t="s">
        <v>67</v>
      </c>
      <c r="H45" t="str">
        <f>HYPERLINK("http://pbs.twimg.com/media/Fg4XNXyaAAABI99.jpg", "http://pbs.twimg.com/media/Fg4XNXyaAAABI99.jpg")</f>
        <v>http://pbs.twimg.com/media/Fg4XNXyaAAABI99.jpg</v>
      </c>
      <c r="I45" t="str">
        <f>HYPERLINK("http://pbs.twimg.com/media/Fg4XNXvaEAATquV.jpg", "http://pbs.twimg.com/media/Fg4XNXvaEAATquV.jpg")</f>
        <v>http://pbs.twimg.com/media/Fg4XNXvaEAATquV.jpg</v>
      </c>
      <c r="J45" t="str">
        <f>HYPERLINK("http://pbs.twimg.com/media/Fg4XNXragAAd6MV.jpg", "http://pbs.twimg.com/media/Fg4XNXragAAd6MV.jpg")</f>
        <v>http://pbs.twimg.com/media/Fg4XNXragAAd6MV.jpg</v>
      </c>
      <c r="K45" t="str">
        <f>HYPERLINK("http://pbs.twimg.com/media/Fg4XNXxacAA_F2s.jpg", "http://pbs.twimg.com/media/Fg4XNXxacAA_F2s.jpg")</f>
        <v>http://pbs.twimg.com/media/Fg4XNXxacAA_F2s.jpg</v>
      </c>
      <c r="L45">
        <v>0</v>
      </c>
      <c r="M45">
        <v>0</v>
      </c>
      <c r="N45">
        <v>1</v>
      </c>
      <c r="O45">
        <v>0</v>
      </c>
    </row>
    <row r="46" spans="1:15" x14ac:dyDescent="0.2">
      <c r="A46" s="1" t="str">
        <f>HYPERLINK("http://www.twitter.com/banuakdenizli/status/1589219467577683969", "1589219467577683969")</f>
        <v>1589219467577683969</v>
      </c>
      <c r="B46" t="s">
        <v>15</v>
      </c>
      <c r="C46" s="2">
        <v>44871.481724537043</v>
      </c>
      <c r="D46">
        <v>0</v>
      </c>
      <c r="E46">
        <v>3</v>
      </c>
      <c r="F46" t="s">
        <v>51</v>
      </c>
      <c r="G46" t="s">
        <v>68</v>
      </c>
      <c r="L46">
        <v>0</v>
      </c>
      <c r="M46">
        <v>0</v>
      </c>
      <c r="N46">
        <v>1</v>
      </c>
      <c r="O46">
        <v>0</v>
      </c>
    </row>
    <row r="47" spans="1:15" x14ac:dyDescent="0.2">
      <c r="A47" s="1" t="str">
        <f>HYPERLINK("http://www.twitter.com/banuakdenizli/status/1587746505016107008", "1587746505016107008")</f>
        <v>1587746505016107008</v>
      </c>
      <c r="B47" t="s">
        <v>15</v>
      </c>
      <c r="C47" s="2">
        <v>44867.417129629634</v>
      </c>
      <c r="D47">
        <v>0</v>
      </c>
      <c r="E47">
        <v>101</v>
      </c>
      <c r="F47" t="s">
        <v>56</v>
      </c>
      <c r="G47" t="s">
        <v>69</v>
      </c>
      <c r="H47" t="str">
        <f>HYPERLINK("https://video.twimg.com/ext_tw_video/1586790267532808193/pu/vid/720x720/NJw1tXsy2ln93P3k.mp4?tag=12", "https://video.twimg.com/ext_tw_video/1586790267532808193/pu/vid/720x720/NJw1tXsy2ln93P3k.mp4?tag=12")</f>
        <v>https://video.twimg.com/ext_tw_video/1586790267532808193/pu/vid/720x720/NJw1tXsy2ln93P3k.mp4?tag=12</v>
      </c>
      <c r="L47">
        <v>0.42149999999999999</v>
      </c>
      <c r="M47">
        <v>0</v>
      </c>
      <c r="N47">
        <v>0.78100000000000003</v>
      </c>
      <c r="O47">
        <v>0.219</v>
      </c>
    </row>
    <row r="48" spans="1:15" x14ac:dyDescent="0.2">
      <c r="A48" s="1" t="str">
        <f>HYPERLINK("http://www.twitter.com/banuakdenizli/status/1586689802069774336", "1586689802069774336")</f>
        <v>1586689802069774336</v>
      </c>
      <c r="B48" t="s">
        <v>15</v>
      </c>
      <c r="C48" s="2">
        <v>44864.501180555562</v>
      </c>
      <c r="D48">
        <v>0</v>
      </c>
      <c r="E48">
        <v>8</v>
      </c>
      <c r="F48" t="s">
        <v>70</v>
      </c>
      <c r="G48" t="s">
        <v>71</v>
      </c>
      <c r="L48">
        <v>0</v>
      </c>
      <c r="M48">
        <v>0</v>
      </c>
      <c r="N48">
        <v>1</v>
      </c>
      <c r="O48">
        <v>0</v>
      </c>
    </row>
    <row r="49" spans="1:15" x14ac:dyDescent="0.2">
      <c r="A49" s="1" t="str">
        <f>HYPERLINK("http://www.twitter.com/banuakdenizli/status/1586659541189820419", "1586659541189820419")</f>
        <v>1586659541189820419</v>
      </c>
      <c r="B49" t="s">
        <v>15</v>
      </c>
      <c r="C49" s="2">
        <v>44864.417673611111</v>
      </c>
      <c r="D49">
        <v>0</v>
      </c>
      <c r="E49">
        <v>11</v>
      </c>
      <c r="F49" t="s">
        <v>18</v>
      </c>
      <c r="G49" t="s">
        <v>72</v>
      </c>
      <c r="L49">
        <v>0</v>
      </c>
      <c r="M49">
        <v>0</v>
      </c>
      <c r="N49">
        <v>1</v>
      </c>
      <c r="O49">
        <v>0</v>
      </c>
    </row>
    <row r="50" spans="1:15" x14ac:dyDescent="0.2">
      <c r="A50" s="1" t="str">
        <f>HYPERLINK("http://www.twitter.com/banuakdenizli/status/1586659532612460544", "1586659532612460544")</f>
        <v>1586659532612460544</v>
      </c>
      <c r="B50" t="s">
        <v>15</v>
      </c>
      <c r="C50" s="2">
        <v>44864.417650462958</v>
      </c>
      <c r="D50">
        <v>0</v>
      </c>
      <c r="E50">
        <v>21</v>
      </c>
      <c r="F50" t="s">
        <v>18</v>
      </c>
      <c r="G50" t="s">
        <v>73</v>
      </c>
      <c r="L50">
        <v>0</v>
      </c>
      <c r="M50">
        <v>0</v>
      </c>
      <c r="N50">
        <v>1</v>
      </c>
      <c r="O50">
        <v>0</v>
      </c>
    </row>
    <row r="51" spans="1:15" x14ac:dyDescent="0.2">
      <c r="A51" s="1" t="str">
        <f>HYPERLINK("http://www.twitter.com/banuakdenizli/status/1586631293542236163", "1586631293542236163")</f>
        <v>1586631293542236163</v>
      </c>
      <c r="B51" t="s">
        <v>15</v>
      </c>
      <c r="C51" s="2">
        <v>44864.339733796303</v>
      </c>
      <c r="D51">
        <v>9</v>
      </c>
      <c r="E51">
        <v>6</v>
      </c>
      <c r="G51" t="s">
        <v>74</v>
      </c>
      <c r="L51">
        <v>0</v>
      </c>
      <c r="M51">
        <v>0</v>
      </c>
      <c r="N51">
        <v>1</v>
      </c>
      <c r="O51">
        <v>0</v>
      </c>
    </row>
    <row r="52" spans="1:15" x14ac:dyDescent="0.2">
      <c r="A52" s="1" t="str">
        <f>HYPERLINK("http://www.twitter.com/banuakdenizli/status/1586631203956092929", "1586631203956092929")</f>
        <v>1586631203956092929</v>
      </c>
      <c r="B52" t="s">
        <v>15</v>
      </c>
      <c r="C52" s="2">
        <v>44864.339479166672</v>
      </c>
      <c r="D52">
        <v>6</v>
      </c>
      <c r="E52">
        <v>7</v>
      </c>
      <c r="G52" t="s">
        <v>75</v>
      </c>
      <c r="L52">
        <v>0</v>
      </c>
      <c r="M52">
        <v>0</v>
      </c>
      <c r="N52">
        <v>1</v>
      </c>
      <c r="O52">
        <v>0</v>
      </c>
    </row>
    <row r="53" spans="1:15" x14ac:dyDescent="0.2">
      <c r="A53" s="1" t="str">
        <f>HYPERLINK("http://www.twitter.com/banuakdenizli/status/1586626255524626432", "1586626255524626432")</f>
        <v>1586626255524626432</v>
      </c>
      <c r="B53" t="s">
        <v>15</v>
      </c>
      <c r="C53" s="2">
        <v>44864.325833333343</v>
      </c>
      <c r="D53">
        <v>0</v>
      </c>
      <c r="E53">
        <v>1</v>
      </c>
      <c r="F53" t="s">
        <v>76</v>
      </c>
      <c r="G53" t="s">
        <v>77</v>
      </c>
      <c r="L53">
        <v>0</v>
      </c>
      <c r="M53">
        <v>0</v>
      </c>
      <c r="N53">
        <v>1</v>
      </c>
      <c r="O53">
        <v>0</v>
      </c>
    </row>
    <row r="54" spans="1:15" x14ac:dyDescent="0.2">
      <c r="A54" s="1" t="str">
        <f>HYPERLINK("http://www.twitter.com/banuakdenizli/status/1586626248385900545", "1586626248385900545")</f>
        <v>1586626248385900545</v>
      </c>
      <c r="B54" t="s">
        <v>15</v>
      </c>
      <c r="C54" s="2">
        <v>44864.325810185182</v>
      </c>
      <c r="D54">
        <v>0</v>
      </c>
      <c r="E54">
        <v>6</v>
      </c>
      <c r="F54" t="s">
        <v>76</v>
      </c>
      <c r="G54" t="s">
        <v>78</v>
      </c>
      <c r="H54" t="str">
        <f>HYPERLINK("http://pbs.twimg.com/media/FgP660-XwAIeV3j.jpg", "http://pbs.twimg.com/media/FgP660-XwAIeV3j.jpg")</f>
        <v>http://pbs.twimg.com/media/FgP660-XwAIeV3j.jpg</v>
      </c>
      <c r="I54" t="str">
        <f>HYPERLINK("http://pbs.twimg.com/media/FgP660_X0AIafB4.jpg", "http://pbs.twimg.com/media/FgP660_X0AIafB4.jpg")</f>
        <v>http://pbs.twimg.com/media/FgP660_X0AIafB4.jpg</v>
      </c>
      <c r="J54" t="str">
        <f>HYPERLINK("http://pbs.twimg.com/media/FgP661HWYAMUZ0R.jpg", "http://pbs.twimg.com/media/FgP661HWYAMUZ0R.jpg")</f>
        <v>http://pbs.twimg.com/media/FgP661HWYAMUZ0R.jpg</v>
      </c>
      <c r="L54">
        <v>0</v>
      </c>
      <c r="M54">
        <v>0</v>
      </c>
      <c r="N54">
        <v>1</v>
      </c>
      <c r="O54">
        <v>0</v>
      </c>
    </row>
    <row r="55" spans="1:15" x14ac:dyDescent="0.2">
      <c r="A55" s="1" t="str">
        <f>HYPERLINK("http://www.twitter.com/banuakdenizli/status/1585668864993792000", "1585668864993792000")</f>
        <v>1585668864993792000</v>
      </c>
      <c r="B55" t="s">
        <v>15</v>
      </c>
      <c r="C55" s="2">
        <v>44861.683935185189</v>
      </c>
      <c r="D55">
        <v>0</v>
      </c>
      <c r="E55">
        <v>3</v>
      </c>
      <c r="F55" t="s">
        <v>79</v>
      </c>
      <c r="G55" t="s">
        <v>80</v>
      </c>
      <c r="H55" t="str">
        <f>HYPERLINK("http://pbs.twimg.com/media/FgFshehacAAp-Kw.jpg", "http://pbs.twimg.com/media/FgFshehacAAp-Kw.jpg")</f>
        <v>http://pbs.twimg.com/media/FgFshehacAAp-Kw.jpg</v>
      </c>
      <c r="I55" t="str">
        <f>HYPERLINK("http://pbs.twimg.com/media/FgFshv_aEAABlKb.jpg", "http://pbs.twimg.com/media/FgFshv_aEAABlKb.jpg")</f>
        <v>http://pbs.twimg.com/media/FgFshv_aEAABlKb.jpg</v>
      </c>
      <c r="J55" t="str">
        <f>HYPERLINK("http://pbs.twimg.com/media/FgFsh9wacAEkB58.jpg", "http://pbs.twimg.com/media/FgFsh9wacAEkB58.jpg")</f>
        <v>http://pbs.twimg.com/media/FgFsh9wacAEkB58.jpg</v>
      </c>
      <c r="L55">
        <v>-0.55740000000000001</v>
      </c>
      <c r="M55">
        <v>0.14099999999999999</v>
      </c>
      <c r="N55">
        <v>0.85899999999999999</v>
      </c>
      <c r="O55">
        <v>0</v>
      </c>
    </row>
    <row r="56" spans="1:15" x14ac:dyDescent="0.2">
      <c r="A56" s="1" t="str">
        <f>HYPERLINK("http://www.twitter.com/banuakdenizli/status/1585546589443358720", "1585546589443358720")</f>
        <v>1585546589443358720</v>
      </c>
      <c r="B56" t="s">
        <v>15</v>
      </c>
      <c r="C56" s="2">
        <v>44861.346516203703</v>
      </c>
      <c r="D56">
        <v>0</v>
      </c>
      <c r="E56">
        <v>3</v>
      </c>
      <c r="F56" t="s">
        <v>19</v>
      </c>
      <c r="G56" t="s">
        <v>81</v>
      </c>
      <c r="H56" t="str">
        <f>HYPERLINK("http://pbs.twimg.com/media/FgA0MAQWYAINUSa.jpg", "http://pbs.twimg.com/media/FgA0MAQWYAINUSa.jpg")</f>
        <v>http://pbs.twimg.com/media/FgA0MAQWYAINUSa.jpg</v>
      </c>
      <c r="I56" t="str">
        <f>HYPERLINK("http://pbs.twimg.com/media/FgA0MAUXwBgHA_t.jpg", "http://pbs.twimg.com/media/FgA0MAUXwBgHA_t.jpg")</f>
        <v>http://pbs.twimg.com/media/FgA0MAUXwBgHA_t.jpg</v>
      </c>
      <c r="J56" t="str">
        <f>HYPERLINK("http://pbs.twimg.com/media/FgA0MAcWAAA7M5f.jpg", "http://pbs.twimg.com/media/FgA0MAcWAAA7M5f.jpg")</f>
        <v>http://pbs.twimg.com/media/FgA0MAcWAAA7M5f.jpg</v>
      </c>
      <c r="K56" t="str">
        <f>HYPERLINK("http://pbs.twimg.com/media/FgA0MAWXwAQah0a.jpg", "http://pbs.twimg.com/media/FgA0MAWXwAQah0a.jpg")</f>
        <v>http://pbs.twimg.com/media/FgA0MAWXwAQah0a.jpg</v>
      </c>
      <c r="L56">
        <v>0</v>
      </c>
      <c r="M56">
        <v>0</v>
      </c>
      <c r="N56">
        <v>1</v>
      </c>
      <c r="O56">
        <v>0</v>
      </c>
    </row>
    <row r="57" spans="1:15" x14ac:dyDescent="0.2">
      <c r="A57" s="1" t="str">
        <f>HYPERLINK("http://www.twitter.com/banuakdenizli/status/1585189532437458944", "1585189532437458944")</f>
        <v>1585189532437458944</v>
      </c>
      <c r="B57" t="s">
        <v>15</v>
      </c>
      <c r="C57" s="2">
        <v>44860.361226851863</v>
      </c>
      <c r="D57">
        <v>0</v>
      </c>
      <c r="E57">
        <v>7</v>
      </c>
      <c r="F57" t="s">
        <v>79</v>
      </c>
      <c r="G57" t="s">
        <v>82</v>
      </c>
      <c r="H57" t="str">
        <f>HYPERLINK("http://pbs.twimg.com/media/Ff-1ZBlaAAEaZSg.jpg", "http://pbs.twimg.com/media/Ff-1ZBlaAAEaZSg.jpg")</f>
        <v>http://pbs.twimg.com/media/Ff-1ZBlaAAEaZSg.jpg</v>
      </c>
      <c r="I57" t="str">
        <f>HYPERLINK("http://pbs.twimg.com/media/Ff-1ZRPaUAA1snv.jpg", "http://pbs.twimg.com/media/Ff-1ZRPaUAA1snv.jpg")</f>
        <v>http://pbs.twimg.com/media/Ff-1ZRPaUAA1snv.jpg</v>
      </c>
      <c r="J57" t="str">
        <f>HYPERLINK("http://pbs.twimg.com/media/Ff-1ZbQagAAapOD.jpg", "http://pbs.twimg.com/media/Ff-1ZbQagAAapOD.jpg")</f>
        <v>http://pbs.twimg.com/media/Ff-1ZbQagAAapOD.jpg</v>
      </c>
      <c r="L57">
        <v>-0.55740000000000001</v>
      </c>
      <c r="M57">
        <v>0.11799999999999999</v>
      </c>
      <c r="N57">
        <v>0.88200000000000001</v>
      </c>
      <c r="O57">
        <v>0</v>
      </c>
    </row>
    <row r="58" spans="1:15" x14ac:dyDescent="0.2">
      <c r="A58" s="1" t="str">
        <f>HYPERLINK("http://www.twitter.com/banuakdenizli/status/1585128511232434176", "1585128511232434176")</f>
        <v>1585128511232434176</v>
      </c>
      <c r="B58" t="s">
        <v>15</v>
      </c>
      <c r="C58" s="2">
        <v>44860.192835648151</v>
      </c>
      <c r="D58">
        <v>1</v>
      </c>
      <c r="E58">
        <v>0</v>
      </c>
      <c r="G58" t="s">
        <v>83</v>
      </c>
      <c r="H58" t="str">
        <f>HYPERLINK("http://pbs.twimg.com/media/Ff-B-F1akAEiyW8.jpg", "http://pbs.twimg.com/media/Ff-B-F1akAEiyW8.jpg")</f>
        <v>http://pbs.twimg.com/media/Ff-B-F1akAEiyW8.jpg</v>
      </c>
      <c r="I58" t="str">
        <f>HYPERLINK("http://pbs.twimg.com/media/Ff-B-F1acAE7skH.jpg", "http://pbs.twimg.com/media/Ff-B-F1acAE7skH.jpg")</f>
        <v>http://pbs.twimg.com/media/Ff-B-F1acAE7skH.jpg</v>
      </c>
      <c r="J58" t="str">
        <f>HYPERLINK("http://pbs.twimg.com/media/Ff-B-F8aAAAvq1l.jpg", "http://pbs.twimg.com/media/Ff-B-F8aAAAvq1l.jpg")</f>
        <v>http://pbs.twimg.com/media/Ff-B-F8aAAAvq1l.jpg</v>
      </c>
      <c r="K58" t="str">
        <f>HYPERLINK("http://pbs.twimg.com/media/Ff-B-F0acAAWGFJ.jpg", "http://pbs.twimg.com/media/Ff-B-F0acAAWGFJ.jpg")</f>
        <v>http://pbs.twimg.com/media/Ff-B-F0acAAWGFJ.jpg</v>
      </c>
      <c r="L58">
        <v>0</v>
      </c>
      <c r="M58">
        <v>0</v>
      </c>
      <c r="N58">
        <v>1</v>
      </c>
      <c r="O58">
        <v>0</v>
      </c>
    </row>
    <row r="59" spans="1:15" x14ac:dyDescent="0.2">
      <c r="A59" s="1" t="str">
        <f>HYPERLINK("http://www.twitter.com/banuakdenizli/status/1584909458878365698", "1584909458878365698")</f>
        <v>1584909458878365698</v>
      </c>
      <c r="B59" t="s">
        <v>15</v>
      </c>
      <c r="C59" s="2">
        <v>44859.588368055563</v>
      </c>
      <c r="D59">
        <v>0</v>
      </c>
      <c r="E59">
        <v>1011</v>
      </c>
      <c r="F59" t="s">
        <v>17</v>
      </c>
      <c r="G59" t="s">
        <v>84</v>
      </c>
      <c r="H59" t="str">
        <f>HYPERLINK("http://pbs.twimg.com/media/Ff6B1rgWIAMI2eT.jpg", "http://pbs.twimg.com/media/Ff6B1rgWIAMI2eT.jpg")</f>
        <v>http://pbs.twimg.com/media/Ff6B1rgWIAMI2eT.jpg</v>
      </c>
      <c r="L59">
        <v>0</v>
      </c>
      <c r="M59">
        <v>0</v>
      </c>
      <c r="N59">
        <v>1</v>
      </c>
      <c r="O59">
        <v>0</v>
      </c>
    </row>
    <row r="60" spans="1:15" x14ac:dyDescent="0.2">
      <c r="A60" s="1" t="str">
        <f>HYPERLINK("http://www.twitter.com/banuakdenizli/status/1584176913689751552", "1584176913689751552")</f>
        <v>1584176913689751552</v>
      </c>
      <c r="B60" t="s">
        <v>15</v>
      </c>
      <c r="C60" s="2">
        <v>44857.566932870373</v>
      </c>
      <c r="D60">
        <v>0</v>
      </c>
      <c r="E60">
        <v>310</v>
      </c>
      <c r="F60" t="s">
        <v>85</v>
      </c>
      <c r="G60" t="s">
        <v>86</v>
      </c>
      <c r="H60" t="str">
        <f>HYPERLINK("http://pbs.twimg.com/media/Ffr7y0-XoAEWzc9.jpg", "http://pbs.twimg.com/media/Ffr7y0-XoAEWzc9.jpg")</f>
        <v>http://pbs.twimg.com/media/Ffr7y0-XoAEWzc9.jpg</v>
      </c>
      <c r="L60">
        <v>0</v>
      </c>
      <c r="M60">
        <v>0</v>
      </c>
      <c r="N60">
        <v>1</v>
      </c>
      <c r="O60">
        <v>0</v>
      </c>
    </row>
    <row r="61" spans="1:15" x14ac:dyDescent="0.2">
      <c r="A61" s="1" t="str">
        <f>HYPERLINK("http://www.twitter.com/banuakdenizli/status/1583283568977260544", "1583283568977260544")</f>
        <v>1583283568977260544</v>
      </c>
      <c r="B61" t="s">
        <v>15</v>
      </c>
      <c r="C61" s="2">
        <v>44855.101770833331</v>
      </c>
      <c r="D61">
        <v>0</v>
      </c>
      <c r="E61">
        <v>0</v>
      </c>
      <c r="G61" t="s">
        <v>87</v>
      </c>
      <c r="H61" t="str">
        <f>HYPERLINK("http://pbs.twimg.com/media/Ffj0AxlaMAA5zrn.jpg", "http://pbs.twimg.com/media/Ffj0AxlaMAA5zrn.jpg")</f>
        <v>http://pbs.twimg.com/media/Ffj0AxlaMAA5zrn.jpg</v>
      </c>
      <c r="I61" t="str">
        <f>HYPERLINK("http://pbs.twimg.com/media/Ffj0AyYacAA2ija.jpg", "http://pbs.twimg.com/media/Ffj0AyYacAA2ija.jpg")</f>
        <v>http://pbs.twimg.com/media/Ffj0AyYacAA2ija.jpg</v>
      </c>
      <c r="L61">
        <v>0</v>
      </c>
      <c r="M61">
        <v>0</v>
      </c>
      <c r="N61">
        <v>1</v>
      </c>
      <c r="O61">
        <v>0</v>
      </c>
    </row>
    <row r="62" spans="1:15" x14ac:dyDescent="0.2">
      <c r="A62" s="1" t="str">
        <f>HYPERLINK("http://www.twitter.com/banuakdenizli/status/1581167535168581634", "1581167535168581634")</f>
        <v>1581167535168581634</v>
      </c>
      <c r="B62" t="s">
        <v>15</v>
      </c>
      <c r="C62" s="2">
        <v>44849.262627314813</v>
      </c>
      <c r="D62">
        <v>0</v>
      </c>
      <c r="E62">
        <v>0</v>
      </c>
      <c r="G62" t="s">
        <v>88</v>
      </c>
      <c r="H62" t="str">
        <f>HYPERLINK("http://pbs.twimg.com/media/FfFvfZnacAEwJIH.jpg", "http://pbs.twimg.com/media/FfFvfZnacAEwJIH.jpg")</f>
        <v>http://pbs.twimg.com/media/FfFvfZnacAEwJIH.jpg</v>
      </c>
      <c r="L62">
        <v>0</v>
      </c>
      <c r="M62">
        <v>0</v>
      </c>
      <c r="N62">
        <v>1</v>
      </c>
      <c r="O62">
        <v>0</v>
      </c>
    </row>
    <row r="63" spans="1:15" x14ac:dyDescent="0.2">
      <c r="A63" s="1" t="str">
        <f>HYPERLINK("http://www.twitter.com/banuakdenizli/status/1581167158348111872", "1581167158348111872")</f>
        <v>1581167158348111872</v>
      </c>
      <c r="B63" t="s">
        <v>15</v>
      </c>
      <c r="C63" s="2">
        <v>44849.26158564815</v>
      </c>
      <c r="D63">
        <v>1</v>
      </c>
      <c r="E63">
        <v>1</v>
      </c>
      <c r="G63" t="s">
        <v>89</v>
      </c>
      <c r="H63" t="str">
        <f>HYPERLINK("http://pbs.twimg.com/media/FfFvJPEaMAEHIGS.jpg", "http://pbs.twimg.com/media/FfFvJPEaMAEHIGS.jpg")</f>
        <v>http://pbs.twimg.com/media/FfFvJPEaMAEHIGS.jpg</v>
      </c>
      <c r="L63">
        <v>0</v>
      </c>
      <c r="M63">
        <v>0</v>
      </c>
      <c r="N63">
        <v>1</v>
      </c>
      <c r="O63">
        <v>0</v>
      </c>
    </row>
    <row r="64" spans="1:15" x14ac:dyDescent="0.2">
      <c r="A64" s="1" t="str">
        <f>HYPERLINK("http://www.twitter.com/banuakdenizli/status/1580057975095689216", "1580057975095689216")</f>
        <v>1580057975095689216</v>
      </c>
      <c r="B64" t="s">
        <v>15</v>
      </c>
      <c r="C64" s="2">
        <v>44846.200821759259</v>
      </c>
      <c r="D64">
        <v>0</v>
      </c>
      <c r="E64">
        <v>0</v>
      </c>
      <c r="G64" t="s">
        <v>90</v>
      </c>
      <c r="H64" t="str">
        <f>HYPERLINK("http://pbs.twimg.com/media/Fe1-LECakAEKr-N.jpg", "http://pbs.twimg.com/media/Fe1-LECakAEKr-N.jpg")</f>
        <v>http://pbs.twimg.com/media/Fe1-LECakAEKr-N.jpg</v>
      </c>
      <c r="I64" t="str">
        <f>HYPERLINK("http://pbs.twimg.com/media/Fe1-LD_agAYUk4J.jpg", "http://pbs.twimg.com/media/Fe1-LD_agAYUk4J.jpg")</f>
        <v>http://pbs.twimg.com/media/Fe1-LD_agAYUk4J.jpg</v>
      </c>
      <c r="J64" t="str">
        <f>HYPERLINK("http://pbs.twimg.com/media/Fe1-LEAaYAAPUa7.jpg", "http://pbs.twimg.com/media/Fe1-LEAaYAAPUa7.jpg")</f>
        <v>http://pbs.twimg.com/media/Fe1-LEAaYAAPUa7.jpg</v>
      </c>
      <c r="L64">
        <v>0</v>
      </c>
      <c r="M64">
        <v>0</v>
      </c>
      <c r="N64">
        <v>1</v>
      </c>
      <c r="O64">
        <v>0</v>
      </c>
    </row>
    <row r="65" spans="1:15" x14ac:dyDescent="0.2">
      <c r="A65" s="1" t="str">
        <f>HYPERLINK("http://www.twitter.com/banuakdenizli/status/1579827336996098049", "1579827336996098049")</f>
        <v>1579827336996098049</v>
      </c>
      <c r="B65" t="s">
        <v>15</v>
      </c>
      <c r="C65" s="2">
        <v>44845.564386574071</v>
      </c>
      <c r="D65">
        <v>0</v>
      </c>
      <c r="E65">
        <v>1</v>
      </c>
      <c r="F65" t="s">
        <v>91</v>
      </c>
      <c r="G65" t="s">
        <v>92</v>
      </c>
      <c r="L65">
        <v>0.67049999999999998</v>
      </c>
      <c r="M65">
        <v>0</v>
      </c>
      <c r="N65">
        <v>0.85299999999999998</v>
      </c>
      <c r="O65">
        <v>0.14699999999999999</v>
      </c>
    </row>
    <row r="66" spans="1:15" x14ac:dyDescent="0.2">
      <c r="A66" s="1" t="str">
        <f>HYPERLINK("http://www.twitter.com/banuakdenizli/status/1579730077935599616", "1579730077935599616")</f>
        <v>1579730077935599616</v>
      </c>
      <c r="B66" t="s">
        <v>15</v>
      </c>
      <c r="C66" s="2">
        <v>44845.296006944453</v>
      </c>
      <c r="D66">
        <v>1</v>
      </c>
      <c r="E66">
        <v>0</v>
      </c>
      <c r="G66" t="s">
        <v>93</v>
      </c>
      <c r="H66" t="str">
        <f>HYPERLINK("http://pbs.twimg.com/media/FexUFeTakAQ7SKp.jpg", "http://pbs.twimg.com/media/FexUFeTakAQ7SKp.jpg")</f>
        <v>http://pbs.twimg.com/media/FexUFeTakAQ7SKp.jpg</v>
      </c>
      <c r="I66" t="str">
        <f>HYPERLINK("http://pbs.twimg.com/media/FexUFeQaYAIrLFf.jpg", "http://pbs.twimg.com/media/FexUFeQaYAIrLFf.jpg")</f>
        <v>http://pbs.twimg.com/media/FexUFeQaYAIrLFf.jpg</v>
      </c>
      <c r="J66" t="str">
        <f>HYPERLINK("http://pbs.twimg.com/media/FexUH8saUAABqaa.jpg", "http://pbs.twimg.com/media/FexUH8saUAABqaa.jpg")</f>
        <v>http://pbs.twimg.com/media/FexUH8saUAABqaa.jpg</v>
      </c>
      <c r="K66" t="str">
        <f>HYPERLINK("http://pbs.twimg.com/media/FexUH8uaMAUmBdz.jpg", "http://pbs.twimg.com/media/FexUH8uaMAUmBdz.jpg")</f>
        <v>http://pbs.twimg.com/media/FexUH8uaMAUmBdz.jpg</v>
      </c>
      <c r="L66">
        <v>0</v>
      </c>
      <c r="M66">
        <v>0</v>
      </c>
      <c r="N66">
        <v>1</v>
      </c>
      <c r="O66">
        <v>0</v>
      </c>
    </row>
    <row r="67" spans="1:15" x14ac:dyDescent="0.2">
      <c r="A67" s="1" t="str">
        <f>HYPERLINK("http://www.twitter.com/banuakdenizli/status/1577515331496869889", "1577515331496869889")</f>
        <v>1577515331496869889</v>
      </c>
      <c r="B67" t="s">
        <v>15</v>
      </c>
      <c r="C67" s="2">
        <v>44839.184467592589</v>
      </c>
      <c r="D67">
        <v>1</v>
      </c>
      <c r="E67">
        <v>0</v>
      </c>
      <c r="G67" t="s">
        <v>94</v>
      </c>
      <c r="H67" t="str">
        <f>HYPERLINK("http://pbs.twimg.com/media/FeR10PAaUAA2tp3.jpg", "http://pbs.twimg.com/media/FeR10PAaUAA2tp3.jpg")</f>
        <v>http://pbs.twimg.com/media/FeR10PAaUAA2tp3.jpg</v>
      </c>
      <c r="I67" t="str">
        <f>HYPERLINK("http://pbs.twimg.com/media/FeR10PAakAE-MBE.jpg", "http://pbs.twimg.com/media/FeR10PAakAE-MBE.jpg")</f>
        <v>http://pbs.twimg.com/media/FeR10PAakAE-MBE.jpg</v>
      </c>
      <c r="J67" t="str">
        <f>HYPERLINK("http://pbs.twimg.com/media/FeR10O_aUAEHS05.jpg", "http://pbs.twimg.com/media/FeR10O_aUAEHS05.jpg")</f>
        <v>http://pbs.twimg.com/media/FeR10O_aUAEHS05.jpg</v>
      </c>
      <c r="K67" t="str">
        <f>HYPERLINK("http://pbs.twimg.com/media/FeR10PEaEAEZka5.jpg", "http://pbs.twimg.com/media/FeR10PEaEAEZka5.jpg")</f>
        <v>http://pbs.twimg.com/media/FeR10PEaEAEZka5.jpg</v>
      </c>
      <c r="L67">
        <v>0</v>
      </c>
      <c r="M67">
        <v>0</v>
      </c>
      <c r="N67">
        <v>1</v>
      </c>
      <c r="O67">
        <v>0</v>
      </c>
    </row>
    <row r="68" spans="1:15" x14ac:dyDescent="0.2">
      <c r="A68" s="1" t="str">
        <f>HYPERLINK("http://www.twitter.com/banuakdenizli/status/1577170398416105473", "1577170398416105473")</f>
        <v>1577170398416105473</v>
      </c>
      <c r="B68" t="s">
        <v>15</v>
      </c>
      <c r="C68" s="2">
        <v>44838.232638888891</v>
      </c>
      <c r="D68">
        <v>11</v>
      </c>
      <c r="E68">
        <v>5</v>
      </c>
      <c r="G68" t="s">
        <v>95</v>
      </c>
      <c r="H68" t="str">
        <f>HYPERLINK("http://pbs.twimg.com/media/FeM8HXpaYAA16iJ.jpg", "http://pbs.twimg.com/media/FeM8HXpaYAA16iJ.jpg")</f>
        <v>http://pbs.twimg.com/media/FeM8HXpaYAA16iJ.jpg</v>
      </c>
      <c r="L68">
        <v>0</v>
      </c>
      <c r="M68">
        <v>0</v>
      </c>
      <c r="N68">
        <v>1</v>
      </c>
      <c r="O6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Banu Akdenizli</cp:lastModifiedBy>
  <dcterms:created xsi:type="dcterms:W3CDTF">2023-03-27T13:20:20Z</dcterms:created>
  <dcterms:modified xsi:type="dcterms:W3CDTF">2023-04-03T11:33:46Z</dcterms:modified>
</cp:coreProperties>
</file>