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8E4FDA24-4F02-AF43-A783-AFB791059C18}"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9" i="1" l="1"/>
  <c r="A59" i="1"/>
  <c r="I58" i="1"/>
  <c r="H58" i="1"/>
  <c r="A58" i="1"/>
  <c r="H57" i="1"/>
  <c r="A57" i="1"/>
  <c r="H56" i="1"/>
  <c r="A56" i="1"/>
  <c r="H55" i="1"/>
  <c r="A55" i="1"/>
  <c r="I54" i="1"/>
  <c r="H54" i="1"/>
  <c r="A54" i="1"/>
  <c r="H53" i="1"/>
  <c r="A53" i="1"/>
  <c r="H52" i="1"/>
  <c r="A52" i="1"/>
  <c r="H51" i="1"/>
  <c r="A51" i="1"/>
  <c r="H50" i="1"/>
  <c r="A50" i="1"/>
  <c r="H49" i="1"/>
  <c r="A49" i="1"/>
  <c r="H48" i="1"/>
  <c r="A48" i="1"/>
  <c r="H47" i="1"/>
  <c r="A47" i="1"/>
  <c r="H46" i="1"/>
  <c r="A46" i="1"/>
  <c r="H45" i="1"/>
  <c r="A45" i="1"/>
  <c r="H44" i="1"/>
  <c r="A44" i="1"/>
  <c r="I43" i="1"/>
  <c r="H43" i="1"/>
  <c r="A43" i="1"/>
  <c r="H42" i="1"/>
  <c r="A42" i="1"/>
  <c r="H41" i="1"/>
  <c r="A41" i="1"/>
  <c r="A40" i="1"/>
  <c r="H39" i="1"/>
  <c r="A39" i="1"/>
  <c r="H38" i="1"/>
  <c r="A38" i="1"/>
  <c r="H37" i="1"/>
  <c r="A37" i="1"/>
  <c r="H36" i="1"/>
  <c r="A36" i="1"/>
  <c r="K35" i="1"/>
  <c r="J35" i="1"/>
  <c r="I35" i="1"/>
  <c r="H35" i="1"/>
  <c r="A35" i="1"/>
  <c r="H34" i="1"/>
  <c r="A34" i="1"/>
  <c r="H33" i="1"/>
  <c r="A33" i="1"/>
  <c r="H32" i="1"/>
  <c r="A32" i="1"/>
  <c r="H31" i="1"/>
  <c r="A31" i="1"/>
  <c r="H30" i="1"/>
  <c r="A30" i="1"/>
  <c r="K29" i="1"/>
  <c r="J29" i="1"/>
  <c r="I29" i="1"/>
  <c r="H29" i="1"/>
  <c r="A29" i="1"/>
  <c r="H28" i="1"/>
  <c r="A28" i="1"/>
  <c r="I27" i="1"/>
  <c r="H27" i="1"/>
  <c r="A27" i="1"/>
  <c r="H26" i="1"/>
  <c r="A26" i="1"/>
  <c r="A25" i="1"/>
  <c r="I24" i="1"/>
  <c r="H24" i="1"/>
  <c r="A24" i="1"/>
  <c r="A23" i="1"/>
  <c r="I22" i="1"/>
  <c r="H22" i="1"/>
  <c r="A22" i="1"/>
  <c r="H21" i="1"/>
  <c r="A21" i="1"/>
  <c r="H20" i="1"/>
  <c r="A20" i="1"/>
  <c r="H19" i="1"/>
  <c r="A19" i="1"/>
  <c r="H18" i="1"/>
  <c r="A18" i="1"/>
  <c r="H17" i="1"/>
  <c r="A17" i="1"/>
  <c r="K16" i="1"/>
  <c r="J16" i="1"/>
  <c r="I16" i="1"/>
  <c r="H16" i="1"/>
  <c r="A16" i="1"/>
  <c r="H15" i="1"/>
  <c r="A15" i="1"/>
  <c r="H14" i="1"/>
  <c r="A14" i="1"/>
  <c r="H13" i="1"/>
  <c r="A13" i="1"/>
  <c r="H12" i="1"/>
  <c r="A12" i="1"/>
  <c r="H11" i="1"/>
  <c r="A11" i="1"/>
  <c r="H10" i="1"/>
  <c r="A10" i="1"/>
  <c r="H9" i="1"/>
  <c r="A9" i="1"/>
  <c r="A8" i="1"/>
  <c r="H7" i="1"/>
  <c r="A7" i="1"/>
  <c r="H6" i="1"/>
  <c r="A6" i="1"/>
  <c r="J5" i="1"/>
  <c r="I5" i="1"/>
  <c r="H5" i="1"/>
  <c r="A5" i="1"/>
  <c r="A4" i="1"/>
  <c r="H3" i="1"/>
  <c r="A3" i="1"/>
  <c r="H2" i="1"/>
  <c r="A2" i="1"/>
</calcChain>
</file>

<file path=xl/sharedStrings.xml><?xml version="1.0" encoding="utf-8"?>
<sst xmlns="http://schemas.openxmlformats.org/spreadsheetml/2006/main" count="182" uniqueCount="83">
  <si>
    <t>id</t>
  </si>
  <si>
    <t>screen_name</t>
  </si>
  <si>
    <t>created_at</t>
  </si>
  <si>
    <t>fav</t>
  </si>
  <si>
    <t>rt</t>
  </si>
  <si>
    <t>RTed</t>
  </si>
  <si>
    <t>text</t>
  </si>
  <si>
    <t>media1</t>
  </si>
  <si>
    <t>media2</t>
  </si>
  <si>
    <t>media3</t>
  </si>
  <si>
    <t>media4</t>
  </si>
  <si>
    <t>compound</t>
  </si>
  <si>
    <t>neg</t>
  </si>
  <si>
    <t>neu</t>
  </si>
  <si>
    <t>pos</t>
  </si>
  <si>
    <t>QatarembassyRS</t>
  </si>
  <si>
    <t>MofaQatar_AR</t>
  </si>
  <si>
    <t>MBA_AlThani_</t>
  </si>
  <si>
    <t>majedalansari</t>
  </si>
  <si>
    <t>QatarNewsAgency</t>
  </si>
  <si>
    <t>TamimBinHamad</t>
  </si>
  <si>
    <t>سفارات وقنصليات قطر في الخارج تواصل احتفالها باليوم الوطني للدولة
🔗لقراءة المزيد : https://t.co/GfrvbZ1sEx
#وحدتنا_مصدر_قوتنا
#اليوم_الوطني_القطري
#الخارجية_القطرية https://t.co/t0iKtkmVOW</t>
  </si>
  <si>
    <t>الاحتفال باليوم الوطني لدولة قطر 2022
١٤ ديسمبر 2022
أقام سعادة السيد / فارس بن رومي النعيمي، سفير دولة قطر لدى بلغراد حفل بتاريخ 14/12/2022م بمناسبة ذكرى اليوم الوطني للبلاد بفندق (حياة ريجنسي) حضره ما يقرب من (300) شخص من كبار المسؤولين في جمهورية صربيا. https://t.co/i9YP13yyrN</t>
  </si>
  <si>
    <t>أبارك لمنتخب الأرجنتين فوزهم بكأس العالم قطر 2022، وللمنتخب الفرنسي وصافة البطولة، وأشكر كل المنتخبات على لعبهم الرائع، والجماهير التي شجعتهم بحماس. ومع الختام نكون أوفينا بوعدنا بتنظيم بطولة استثنائية من بلاد العرب، أتاحت الفرصة لشعوب العالم لتتعرف على ثراء ثقافتنا وأصالة قيمنا.</t>
  </si>
  <si>
    <t>بعدسة #قنا .. أضواء البهجة تخطف أنظار العالم و تزين حلة استاد لوسيل الذهبية احتفالاً بتتويج بطل كأس العالم FIFA قطر 2022
⁧#قنا_رياضي⁩
 ⁧#كأس_العالم_قطر2022⁩
⁦#ArgentinaVsFrance⁩
⁦#Qatar2022 ⁩ ⁦#FIFAWorldCup ⁩ ⁦#FIFAWorldCupFinal⁩ https://t.co/NU0KEMEpvb</t>
  </si>
  <si>
    <t>سمو الأمير يؤكد، في تغريدة عبر حساب سموه على تويتر، أن دولة #قطر أوفت بوعدها بتنظيم بطولة استثنائية من بلاد العرب مع ختام بطولة كأس العالم FIFA قطر 2022
#قنا 
#كأس_العالم_2022_قطر  
#Qatar2022 #FIFAWorldCup 
https://t.co/7ozJyRSE9J https://t.co/pLpL0DOQwg</t>
  </si>
  <si>
    <t>#وحدتنا_مصدر_قوتنا 
#اليوم_الوطني_القطري https://t.co/x4mmrYNjSv</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</si>
  <si>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</si>
  <si>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QNA_Sports</t>
  </si>
  <si>
    <t>جياني إنفانتينو رئيس الاتحاد الدولي لكرة القدم : أشكر دولة #قطر على تنظيمها أفضل وأجمل نسخة في تاريخ كأس العالم
#كأس_العالم_قطر_2022 
#قنا_رياضي #قطر2022 
#Qatar2022 #FIFAWorldCup https://t.co/Gi5hsq8RKR</t>
  </si>
  <si>
    <t>جياني إنفانتينو: سعيد للغاية بالمستوى الرائع الذي وصلت إليه كرة القدم الأفريقية ومنتخب #المغرب قدم مستوى كبير في #كأس_العالم_قطر_2022 
#قنا_رياضي #قطر2022 
#Qatar2022 #FIFAWorldCup https://t.co/DD3fggOZct</t>
  </si>
  <si>
    <t>جياني إنفانتينو: #كأس_العالم_قطر_2022 وحّد العالم ومثّل فرصة للتعرف على الثقافة العربية، ولم تشوبه أعمال الشغب
#قنا_رياضي #قطر2022 
#Qatar2022 #FIFAWorldCup https://t.co/KUmHiNCnW7</t>
  </si>
  <si>
    <t>جياني إنفانتينو: خمسة مليارات مشاهد حول العالم تابعوا #كأس_العالم_قطر_2022 وإيرادات #مونديال_قطر بلغت 7.5 مليار دولار بزيادة مليار دولار عن النسخة السابقة في روسيا
#قنا_رياضي #قطر2022 
#Qatar2022 #FIFAWorldCup https://t.co/sL8X09s3QQ</t>
  </si>
  <si>
    <t>رئيس الاتحاد الدولي لكرة القدم: #كأس_العالم_قطر_2022 حقق نجاحا فنيا وجماهيريا وتحكيمياً، وإقامة المونديال في الشتاء كان له تأثيرا إيجابيا على المباريات
#قنا_رياضي #قطر2022 https://t.co/stPCJXupYA</t>
  </si>
  <si>
    <t>انفانتينو: القطريون فتحوا بيوتهم لجميع المشجعين من مختلف أنحاء العالم.. والجماهير ستتحدث عن تجاربها الممتعة في #قطر والأجواء الإيجابية الرائعة التي تؤكد أن ما قيل قبل البطولة ليس صحيحا
#كأس_العالم_قطر_2022
#قنا_رياضي #قطر2022 
#Qatar2022 #FIFAWorldCup https://t.co/JUAGGE96TU</t>
  </si>
  <si>
    <t>استقبل سعادة السيد / براتيسلاف غاشيتش – وزير الداخلية بجمهورية  صربيا سعادة السيد / فارس بن رومي النعيمي – سفير دولة قطر لدى جمهورية صربيا.
ودار الحديث حول سبل تعزيز العلاقات الثنائية بين البلدين بهدف توطيد التعاون في المجالات ذات الاهتمام المشترك. https://t.co/6gzD8t3oWH</t>
  </si>
  <si>
    <t>إشادات متوالية بجهود دولة #قطر ونجاحها في استضافة المونديال
#قنا #قطر2022 
#كأس_العالم_قطر2022
https://t.co/HTt8jJMHtS https://t.co/cER10OAqUQ</t>
  </si>
  <si>
    <t>#قنا_انفوجرافيك |
 سفير بروناي لدى الدولة في تصريحات خاصة لـ #قنا: تزامن اليوم الوطني مع المباراة النهائية من #كأس_العالم FIFA #قطر2022 يشكل علامة فخر واعتزاز
#اليوم_الوطني
#وحدتنا_مصدر_قوتنا
https://t.co/HIGUGgXkos https://t.co/INjw5Blcun</t>
  </si>
  <si>
    <t>#قنا_انفوجرافيك | 
مؤلف النشيد الوطني للدولة في تصريحات خاصة لـ #قنا : النشيد يمثل بيعة جماعية متجددة للوطن والقيادة
#اليوم_الوطني
#وحدتنا_مصدر_قوتنا
https://t.co/tT49t8D1pd https://t.co/kwPTYEyiKN</t>
  </si>
  <si>
    <t>اليوم الدولي لمكافحة الفساد 
#الخارجية_القطرية https://t.co/8bWFsPwsrt</t>
  </si>
  <si>
    <t>#قنا_انفوجرافيك |
مساعد الرئيس الروسي في حوار خاص لـ #قنا : إرث بطولة #كأس_العالم_قطر2022 ، هو أكبر المكاسب التي ستجنيها دولة قطر من استضافة المونديال
#قطر2022
#كأس_العالم_قطر2022 https://t.co/USDcns13hm</t>
  </si>
  <si>
    <t>البيان الختامي للقمة الخليجية الصينية يشيد باستضافة #قطر لكأس العالم وينوه بدورها في التقارب الحضاري بين الشعوب
#قنا #الرياض
#القمة_الخليجية_الصينية⁩ #كأس_العالم_قطر2022 
https://t.co/n9nbw090Mw https://t.co/TtU0GRUVR3</t>
  </si>
  <si>
    <t>AJArabic</t>
  </si>
  <si>
    <t>مجلة دير شبيغل :السفير الألماني في قطر يرسل رسالة من 4 صفحات إلى وزارة الخارجية الألمانية، يحذر فيها من أسلوب التعامل الحالي مع #قطر https://t.co/NA5vwjZJeT</t>
  </si>
  <si>
    <t>الموقف القطري تجاه عدالة القضية الفلسطينية ودعم الشعب الفلسطيني يمثل حجر زاوية في السياسة الخارجية القطرية.
حضور فلسطين شعبياً خلال كأس العالم عبر الأعلام والشارات والهتافات هو خير دليل على أن القضية حية في قلوب الجماهير العربية والمحبة للعدالة عبر العالم. https://t.co/rq4svPwKfT</t>
  </si>
  <si>
    <t>#قطر_للطاقة توقع عقدا طويل المدى لمدة 15 عاما مع شركة #كونوكو_فيليبس لتزويد #ألمانيا بالغاز الطبيعي المسال
#قنا #اقتصاد https://t.co/whHo3VZHFe</t>
  </si>
  <si>
    <t>سيتم بموجب العقد تزويد #ألمانيا بنحو 2 مليون طن من الغاز الطبيعي المسال.. وستكون أول شحنة في عام 2026
#قنا #اقتصاد</t>
  </si>
  <si>
    <t>وزير الدولة لشؤون الطاقة:
##قطر تفصل السياسة عن التجارة.. واتفاق اليوم مع شركة أمريكية لبيع الغاز المسال لألمانيا
#قنا #اقتصاد https://t.co/RuvZM2AJes</t>
  </si>
  <si>
    <t>دولة قطر تعلن عن مساهمتها بمبلغ 20 مليون دولار دعما لبرنامج إنساني لمساعدة البلدان الأفريقية
🔗لقراءة المزيد: https://t.co/qGZn1yGg93
#الخارجية_القطرية https://t.co/JhpzAQcELe</t>
  </si>
  <si>
    <t>🎥| نائب رئيس مجلس الوزراء وزير الخارجية @MBA_AlThani_ يجتمع مع وزير الخارجية الأمريكي
#الخارجية_القطرية https://t.co/tyqv8AMGQW</t>
  </si>
  <si>
    <t>لقطات من المؤتمر الصحفي المشترك لسعادة الشيخ محمد بن عبد الرحمن آل ثاني، نائب رئيس مجلس الوزراء وزير الخارجية @MBA_AlThani_ ، وسعادة السيد أنتوني بلينكن وزير الخارجية بالولايات المتحدة الأمريكية @SecBlinken ، بمناسبة افتتاح الحوار الاستراتيجي القطري الأمريكي الخامس. https://t.co/JY07qR13Ut</t>
  </si>
  <si>
    <t>نائب رئيس مجلس الوزراء وزير الخارجية @MBA_AlThani_ :
الكثير يعتقد بأن السبب الرئيسي للإصلاحات التي حدثت هي كأس العالم ،ولكن نحن نرى أن كأس العالم فقط محفز لهذا الشيء ،وهي رؤية سمو الأمير لتحول دولة قطر ومواكبتها للمتغيرات التي تحدث في العالم حولنا، وهي عملية مستمرة وغير منقطعة. https://t.co/VsdTx1qJuS</t>
  </si>
  <si>
    <t>حضر سعادة السيد / فارس بن رومي النعيمي - سفير دولة قطر لدى جمهورية صربيا، مأدبة غداء أقامها فخامة السيد / ألكسندر فوتشيتش - رئيس جمهورية صربيا على شرف السفراء العرب والأفارقة المقيمين في جمهورية صربيا في فيلا مير. https://t.co/zaRDMjwJBy</t>
  </si>
  <si>
    <t>#قنا_انفوجرافيك |
#كأس_العالم_قطر_2022..
حفل الافتتاح عرض عالمي معاصر يقدم رسالة مهمة تخرج من الوطن العربي الكبير إلى العالم أجمع
#قنا #قطر2022 
#QATAR2022
#FIFAWorldCup https://t.co/4o7VUaHPYk</t>
  </si>
  <si>
    <t>#قنا_انفوجرافيك | 
#كأس_العالم_قطر_2022..
حفل افتتاح بطولة #كأس_العالم FIFA #قطر2022 صمم ليترك إرثًا عميقًا لدولة #قطر والمنطقة والعالم بأسره
#قنا 
#QATAR2022
#FIFAWorldCup https://t.co/WNMwDtGjvL</t>
  </si>
  <si>
    <t>#كأس_العالم_قطر_2022 ..
بدء فعاليات حفل افتتاح المونديال في استاد البيت
#قنا 
#قطر2022
#Qatar2022 
#FIFAWorldCup https://t.co/Uxpw3oOJeD</t>
  </si>
  <si>
    <t>ليلة المونديال بعدسة #قنا..
دولة #قطر في أبهى حلة استعدادا لإنطلاق الحدث العالمي الأبرز #كأس_العالم_قطر_2022
#حياكم_في_قطر
#Qatar2022 #FIFAWorldCup https://t.co/B0WgX3fCoW</t>
  </si>
  <si>
    <t>https://t.co/z9lzNxRlNW</t>
  </si>
  <si>
    <t>https://t.co/gBr8okpcgB</t>
  </si>
  <si>
    <t>دعم عربي كبير لاستضافة قطر لبطولة كأس العالم وتنديد بالحملات المغرضة
#الخارجية_القطرية
#قطر2022 https://t.co/pUuOIY2X7E</t>
  </si>
  <si>
    <t>#قنا_فيديو | 
#كأس_العالم_قطر_2022..
الطريق إلى المونديال.. حلم قطري بدأ قبل 12 عاما وأصبح الآن حقيقة على الأرض
#قنا_رياضي
#قطر_2022
#Qatar2022 #FIFAWorldCup2010 https://t.co/GdirS2jsEb</t>
  </si>
  <si>
    <t>Lolwah_Alkhater</t>
  </si>
  <si>
    <t>نجدد التأكيد أن قطر تضع الوساطة والدبلوماسية الوقائية في صدارة أولويات سياستها الخارجية آملين أن تمثل مناطق المشجعين لأشقائنا اللاجئين بارقة أمل ولحظةً يختطفونها من عمر الزمن ليشاركونا ونشاركهم فرحة مونديال العرب والمسلمين والإنسانية #قطر٢٠٢٢_فرحة_للجميع 
https://t.co/q0kt4q1yeq https://t.co/1l5RLRQIUX</t>
  </si>
  <si>
    <t>لطالما أكدتْ دولة قطر أن الارث الحقيقي لبطولة كأس العالم ٢٠٢٢ هو للمنطقة برمتها، وبإعلاننا اليوم عن مناطق المشجعين المخصصة للنازحين واللاجئين نؤكد على أن #قطر٢٠٢٢_فرحة_للجميع 
#قطر2022 https://t.co/96CFQlruTT</t>
  </si>
  <si>
    <t>#قنا_فيديو | 
الرئيس التنفيذي لبطولة كأس العالم FIFA قطر 2022  في تصريحات خاصة لـ #قنا: دولة #قطر ستنظم بطولة استثنائية وسيظهر ذلك خلال أيام قليلة
#مونديال_قطر_2022
#قطر2022 https://t.co/LAnC2ALxkH</t>
  </si>
  <si>
    <t>#كأس_العالم_2022 
مكتبة #قطر الوطنية.. 
منارة للإبداع الإنساني والإشعاع الثقافي ورؤية أعمق لتاريخ وثقافة منطقة الخليج
#قنا_رياضي #قطر2022 
#عالوعد
https://t.co/oJfvrLy79n
https://t.co/dkuiAhIU2u https://t.co/3TVIf8n6ya</t>
  </si>
  <si>
    <t>#قنا_إنفوجرافيك |
مكتبة #قطر الوطنية.. 
مرافق وتجهيزات وخدمات تدعم الإبداع والاستقلال في اتخاذ القرار.. ودور ريادي في قطاع التراث الثقافي في #قطر
#قنا_رياضي #قطر2022 
#عالوعد #كأس_العالم_2022 https://t.co/3v0fkdbC03</t>
  </si>
  <si>
    <t>#قنا_فيديو | 
وزير التنمية الاجتماعية والأسرة: 
نحن دولة لها قيمها وأخلاقها.. نتقبل النقد ونسعى للتطوير والارتقاء بشعبنا وخدمة أمتنا، لكننا بالتأكيد لا نخضع لأي هجمات تسعى للانتقاص منا
#قنا https://t.co/bzC03X9mHo</t>
  </si>
  <si>
    <t>استقبل سعادة السيد / فارس بن رومي النعيمي – سفير دولة قطر لدى جمهورية صربيا، سعادة السيد / ادين جيرليك – وزير دولة في حكومة جمهورية صربيا .
ودار الحديث حول سبل تعزيز العلاقات الثنائية بين البلدين بهدف توطيد التعاون في المجالات ذات الاهتمام المشترك. https://t.co/XkxVC000Hy</t>
  </si>
  <si>
    <t>#قنا_إنفوجرافيك |
#مونديال_قطر_2022 ..
برج أفالا.. رمزًا للفخر ومعلمًا مشهورًا في #صربيا 
#قنا_رياضي #قطر_2022
#عالوعد https://t.co/uh4mLHGG9W</t>
  </si>
  <si>
    <t>#قنا_إنفوجرافيك |
#مونديال_قطر_2022 ..
القائمة النهائية لمنتخب #صربيا التي سيخوض بها بطولة #كاس_العالم_2022 
#قنا_رياضي #قطر_2022
#عالوعد https://t.co/Nsfys5XJza</t>
  </si>
  <si>
    <t>جمعية الأمناء العامين للبرلمانات العربية تشيد بجاهزية #قطر لاستضافة #كأس_العالم وتدين الهجمات عليها
#قنا
#قطر_2022
https://t.co/a9KmGKiPUL https://t.co/nrOEUdnK9A</t>
  </si>
  <si>
    <t>تم إصدار العملات التذكارية بمناسبة بطولة كأس العالم FIFA قطر 2022 والتي تعكس الإرث الحضاري والتراثي لدولة قطر.
#مصرف_قطر_المركزي
#كأس_العالم_2022 
#عملات_تذكارية_فيفا
#قطر2022 https://t.co/vgllUaaNuF</t>
  </si>
  <si>
    <t>إنفوجراف | في حديث لصحيفة" لوموند "الفرنسية
نائب رئيس مجلس الوزراء وزير الخارجية @MBA_AlThani_ : الشعب القطري مضياف .. والعالم بأسره مرحب به في بلدنا
#الخارجية_القطرية 
#قطر2022 https://t.co/n2TB5YhiFC</t>
  </si>
  <si>
    <t>🎥 | اللجنة العليا للمشاريع والإرث تفتتح أول مركز للخدمات القنصلية في تاريخ كأس العالم
#الخارجية_القطرية https://t.co/v4oIHUcFSW</t>
  </si>
  <si>
    <t>#قنا_انفوجرافيك | 
العد التنازلي : 23  يومًا على صافرة انطلاق #كأس_العالم FIFA #قطر2022
#قنا_رياضي 
#عالوعد https://t.co/CucWBku4RZ</t>
  </si>
  <si>
    <t>المتحدث الرسمي لوزارة الخارجية @majedalansari : خطاب سمو الأمير أمام مجلس الشورى خطة عمل متكاملة لمواصلة مسيرة الإنجازات
#الخارجية_القطرية https://t.co/wa42P7i45Q</t>
  </si>
  <si>
    <t>إنفوجراف |  المتحدث الرسمي لوزارة الخارجية @majedalansari : خطاب سمو الأمير أمام مجلس الشوري خطة عمل متكاملة لمواصلة مسيرة الإنجازات
#الخارجية_القطرية https://t.co/CLh4gyIyRf</t>
  </si>
  <si>
    <t>في خطاب سموه أمام مجلس الشورى
سمو الأمير @TamimBinHamad : قطر شريك يعتد به في صناعة السلام ودعم الاستقرار
#مجلس_الشورى 
#الخارجية_القطرية https://t.co/R9V64Rnnqg</t>
  </si>
  <si>
    <t>عدد من المسؤولين ووسائل الإعلام الدولية يشيدون باستعدادات دولة #قطر لتنظيم #كأس_العالم 
#قنا 
#قطر2022 
https://t.co/iHuceukbCJ https://t.co/3D9xn09B6H</t>
  </si>
  <si>
    <t>سعدت بحضور حفل افتتاح معرض "سَفر" الذي يقام بالتعاون بين @MofaQatar_AR و @Qatar_Museums ليسلط الضوء على تجارب إجلاء أشقائنا الأفغان في عام 2021. نتقدم بخالص الشكر والتقدير لشركائنا على جهودهم في هذا النجاح، ونتمنى للشعب الأفغاني تحقيق آماله المشروعة للتقدم والازدهار. https://t.co/dONPyrLhjZ</t>
  </si>
  <si>
    <t>NDQatar</t>
  </si>
  <si>
    <t>#وحدتنا_مصدر_قوتنا شعار الیوم الوطني للدولة 2022 🇶🇦
#الیوم_الوطني_القطري 
#18ديسمبر https://t.co/KbANXk8d1Z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</si>
</sst>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9"/>
  <sheetViews>
    <sheetView tabSelected="1" topLeftCell="A39" workbookViewId="0">
      <selection activeCell="A60" sqref="A60:XFD535"/>
    </sheetView>
  </sheetViews>
  <sheetFormatPr baseColWidth="10" defaultColWidth="8.83203125" defaultRowHeight="15" x14ac:dyDescent="0.2"/>
  <cols>
    <col min="3" max="3" width="32"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HYPERLINK("http://www.twitter.com/banuakdenizli/status/1604913590611607554", "1604913590611607554")</f>
        <v>1604913590611607554</v>
      </c>
      <c r="B2" t="s">
        <v>15</v>
      </c>
      <c r="C2" s="2">
        <v>44914.789259259262</v>
      </c>
      <c r="D2">
        <v>0</v>
      </c>
      <c r="E2">
        <v>6</v>
      </c>
      <c r="F2" t="s">
        <v>16</v>
      </c>
      <c r="G2" t="s">
        <v>21</v>
      </c>
      <c r="H2" t="str">
        <f>HYPERLINK("http://pbs.twimg.com/media/FkWA7PSWQAEj0pT.jpg", "http://pbs.twimg.com/media/FkWA7PSWQAEj0pT.jpg")</f>
        <v>http://pbs.twimg.com/media/FkWA7PSWQAEj0pT.jpg</v>
      </c>
      <c r="L2">
        <v>0</v>
      </c>
      <c r="M2">
        <v>0</v>
      </c>
      <c r="N2">
        <v>1</v>
      </c>
      <c r="O2">
        <v>0</v>
      </c>
    </row>
    <row r="3" spans="1:15" x14ac:dyDescent="0.2">
      <c r="A3" s="1" t="str">
        <f>HYPERLINK("http://www.twitter.com/banuakdenizli/status/1604816091993477120", "1604816091993477120")</f>
        <v>1604816091993477120</v>
      </c>
      <c r="B3" t="s">
        <v>15</v>
      </c>
      <c r="C3" s="2">
        <v>44914.520219907397</v>
      </c>
      <c r="D3">
        <v>3</v>
      </c>
      <c r="E3">
        <v>1</v>
      </c>
      <c r="G3" t="s">
        <v>22</v>
      </c>
      <c r="H3" t="str">
        <f>HYPERLINK("http://pbs.twimg.com/media/FkVzujmX0AAqUTX.jpg", "http://pbs.twimg.com/media/FkVzujmX0AAqUTX.jpg")</f>
        <v>http://pbs.twimg.com/media/FkVzujmX0AAqUTX.jpg</v>
      </c>
      <c r="L3">
        <v>0</v>
      </c>
      <c r="M3">
        <v>0</v>
      </c>
      <c r="N3">
        <v>1</v>
      </c>
      <c r="O3">
        <v>0</v>
      </c>
    </row>
    <row r="4" spans="1:15" x14ac:dyDescent="0.2">
      <c r="A4" s="1" t="str">
        <f>HYPERLINK("http://www.twitter.com/banuakdenizli/status/1604562260994756609", "1604562260994756609")</f>
        <v>1604562260994756609</v>
      </c>
      <c r="B4" t="s">
        <v>15</v>
      </c>
      <c r="C4" s="2">
        <v>44913.819780092592</v>
      </c>
      <c r="D4">
        <v>0</v>
      </c>
      <c r="E4">
        <v>39523</v>
      </c>
      <c r="F4" t="s">
        <v>20</v>
      </c>
      <c r="G4" t="s">
        <v>23</v>
      </c>
      <c r="L4">
        <v>0</v>
      </c>
      <c r="M4">
        <v>0</v>
      </c>
      <c r="N4">
        <v>1</v>
      </c>
      <c r="O4">
        <v>0</v>
      </c>
    </row>
    <row r="5" spans="1:15" x14ac:dyDescent="0.2">
      <c r="A5" s="1" t="str">
        <f>HYPERLINK("http://www.twitter.com/banuakdenizli/status/1604562217411674114", "1604562217411674114")</f>
        <v>1604562217411674114</v>
      </c>
      <c r="B5" t="s">
        <v>15</v>
      </c>
      <c r="C5" s="2">
        <v>44913.819652777784</v>
      </c>
      <c r="D5">
        <v>0</v>
      </c>
      <c r="E5">
        <v>5</v>
      </c>
      <c r="F5" t="s">
        <v>19</v>
      </c>
      <c r="G5" t="s">
        <v>24</v>
      </c>
      <c r="H5" t="str">
        <f>HYPERLINK("http://pbs.twimg.com/media/FkSMNHoWQAcBeUv.jpg", "http://pbs.twimg.com/media/FkSMNHoWQAcBeUv.jpg")</f>
        <v>http://pbs.twimg.com/media/FkSMNHoWQAcBeUv.jpg</v>
      </c>
      <c r="I5" t="str">
        <f>HYPERLINK("http://pbs.twimg.com/media/FkSMNIOWIAABMgw.jpg", "http://pbs.twimg.com/media/FkSMNIOWIAABMgw.jpg")</f>
        <v>http://pbs.twimg.com/media/FkSMNIOWIAABMgw.jpg</v>
      </c>
      <c r="J5" t="str">
        <f>HYPERLINK("http://pbs.twimg.com/media/FkSMNIZXwAMseGl.jpg", "http://pbs.twimg.com/media/FkSMNIZXwAMseGl.jpg")</f>
        <v>http://pbs.twimg.com/media/FkSMNIZXwAMseGl.jpg</v>
      </c>
      <c r="L5">
        <v>0</v>
      </c>
      <c r="M5">
        <v>0</v>
      </c>
      <c r="N5">
        <v>1</v>
      </c>
      <c r="O5">
        <v>0</v>
      </c>
    </row>
    <row r="6" spans="1:15" x14ac:dyDescent="0.2">
      <c r="A6" s="1" t="str">
        <f>HYPERLINK("http://www.twitter.com/banuakdenizli/status/1604562182624141313", "1604562182624141313")</f>
        <v>1604562182624141313</v>
      </c>
      <c r="B6" t="s">
        <v>15</v>
      </c>
      <c r="C6" s="2">
        <v>44913.819560185177</v>
      </c>
      <c r="D6">
        <v>0</v>
      </c>
      <c r="E6">
        <v>11</v>
      </c>
      <c r="F6" t="s">
        <v>19</v>
      </c>
      <c r="G6" t="s">
        <v>25</v>
      </c>
      <c r="H6" t="str">
        <f>HYPERLINK("http://pbs.twimg.com/media/FkSMXXeXEAEAl-k.jpg", "http://pbs.twimg.com/media/FkSMXXeXEAEAl-k.jpg")</f>
        <v>http://pbs.twimg.com/media/FkSMXXeXEAEAl-k.jpg</v>
      </c>
      <c r="L6">
        <v>0</v>
      </c>
      <c r="M6">
        <v>0</v>
      </c>
      <c r="N6">
        <v>1</v>
      </c>
      <c r="O6">
        <v>0</v>
      </c>
    </row>
    <row r="7" spans="1:15" x14ac:dyDescent="0.2">
      <c r="A7" s="1" t="str">
        <f>HYPERLINK("http://www.twitter.com/banuakdenizli/status/1604402122774269952", "1604402122774269952")</f>
        <v>1604402122774269952</v>
      </c>
      <c r="B7" t="s">
        <v>15</v>
      </c>
      <c r="C7" s="2">
        <v>44913.377881944441</v>
      </c>
      <c r="D7">
        <v>0</v>
      </c>
      <c r="E7">
        <v>21</v>
      </c>
      <c r="F7" t="s">
        <v>16</v>
      </c>
      <c r="G7" t="s">
        <v>26</v>
      </c>
      <c r="H7" t="str">
        <f>HYPERLINK("http://pbs.twimg.com/media/FkP5vapXgAIzE22.jpg", "http://pbs.twimg.com/media/FkP5vapXgAIzE22.jpg")</f>
        <v>http://pbs.twimg.com/media/FkP5vapXgAIzE22.jpg</v>
      </c>
      <c r="L7">
        <v>0</v>
      </c>
      <c r="M7">
        <v>0</v>
      </c>
      <c r="N7">
        <v>1</v>
      </c>
      <c r="O7">
        <v>0</v>
      </c>
    </row>
    <row r="8" spans="1:15" x14ac:dyDescent="0.2">
      <c r="A8" s="1" t="str">
        <f>HYPERLINK("http://www.twitter.com/banuakdenizli/status/1604401708083605504", "1604401708083605504")</f>
        <v>1604401708083605504</v>
      </c>
      <c r="B8" t="s">
        <v>15</v>
      </c>
      <c r="C8" s="2">
        <v>44913.376736111109</v>
      </c>
      <c r="D8">
        <v>0</v>
      </c>
      <c r="E8">
        <v>9886</v>
      </c>
      <c r="F8" t="s">
        <v>20</v>
      </c>
      <c r="G8" t="s">
        <v>27</v>
      </c>
      <c r="L8">
        <v>0</v>
      </c>
      <c r="M8">
        <v>0</v>
      </c>
      <c r="N8">
        <v>1</v>
      </c>
      <c r="O8">
        <v>0</v>
      </c>
    </row>
    <row r="9" spans="1:15" x14ac:dyDescent="0.2">
      <c r="A9" s="1" t="str">
        <f>HYPERLINK("http://www.twitter.com/banuakdenizli/status/1603746751445450752", "1603746751445450752")</f>
        <v>1603746751445450752</v>
      </c>
      <c r="B9" t="s">
        <v>15</v>
      </c>
      <c r="C9" s="2">
        <v>44911.569398148153</v>
      </c>
      <c r="D9">
        <v>0</v>
      </c>
      <c r="E9">
        <v>5</v>
      </c>
      <c r="F9" t="s">
        <v>28</v>
      </c>
      <c r="G9" t="s">
        <v>29</v>
      </c>
      <c r="H9" t="str">
        <f>HYPERLINK("http://pbs.twimg.com/media/FkGKgKsWYAUaCuE.jpg", "http://pbs.twimg.com/media/FkGKgKsWYAUaCuE.jpg")</f>
        <v>http://pbs.twimg.com/media/FkGKgKsWYAUaCuE.jpg</v>
      </c>
      <c r="L9">
        <v>0</v>
      </c>
      <c r="M9">
        <v>0</v>
      </c>
      <c r="N9">
        <v>1</v>
      </c>
      <c r="O9">
        <v>0</v>
      </c>
    </row>
    <row r="10" spans="1:15" x14ac:dyDescent="0.2">
      <c r="A10" s="1" t="str">
        <f>HYPERLINK("http://www.twitter.com/banuakdenizli/status/1603746731652534274", "1603746731652534274")</f>
        <v>1603746731652534274</v>
      </c>
      <c r="B10" t="s">
        <v>15</v>
      </c>
      <c r="C10" s="2">
        <v>44911.569340277783</v>
      </c>
      <c r="D10">
        <v>0</v>
      </c>
      <c r="E10">
        <v>5</v>
      </c>
      <c r="F10" t="s">
        <v>28</v>
      </c>
      <c r="G10" t="s">
        <v>30</v>
      </c>
      <c r="H10" t="str">
        <f>HYPERLINK("http://pbs.twimg.com/media/FkGIkK2WYAAQEsh.jpg", "http://pbs.twimg.com/media/FkGIkK2WYAAQEsh.jpg")</f>
        <v>http://pbs.twimg.com/media/FkGIkK2WYAAQEsh.jpg</v>
      </c>
      <c r="L10">
        <v>0</v>
      </c>
      <c r="M10">
        <v>0</v>
      </c>
      <c r="N10">
        <v>1</v>
      </c>
      <c r="O10">
        <v>0</v>
      </c>
    </row>
    <row r="11" spans="1:15" x14ac:dyDescent="0.2">
      <c r="A11" s="1" t="str">
        <f>HYPERLINK("http://www.twitter.com/banuakdenizli/status/1603746716477714432", "1603746716477714432")</f>
        <v>1603746716477714432</v>
      </c>
      <c r="B11" t="s">
        <v>15</v>
      </c>
      <c r="C11" s="2">
        <v>44911.569305555553</v>
      </c>
      <c r="D11">
        <v>0</v>
      </c>
      <c r="E11">
        <v>3</v>
      </c>
      <c r="F11" t="s">
        <v>28</v>
      </c>
      <c r="G11" t="s">
        <v>31</v>
      </c>
      <c r="H11" t="str">
        <f>HYPERLINK("http://pbs.twimg.com/media/FkGIBx_WAAAhBbv.jpg", "http://pbs.twimg.com/media/FkGIBx_WAAAhBbv.jpg")</f>
        <v>http://pbs.twimg.com/media/FkGIBx_WAAAhBbv.jpg</v>
      </c>
      <c r="L11">
        <v>0</v>
      </c>
      <c r="M11">
        <v>0</v>
      </c>
      <c r="N11">
        <v>1</v>
      </c>
      <c r="O11">
        <v>0</v>
      </c>
    </row>
    <row r="12" spans="1:15" x14ac:dyDescent="0.2">
      <c r="A12" s="1" t="str">
        <f>HYPERLINK("http://www.twitter.com/banuakdenizli/status/1603746700316884992", "1603746700316884992")</f>
        <v>1603746700316884992</v>
      </c>
      <c r="B12" t="s">
        <v>15</v>
      </c>
      <c r="C12" s="2">
        <v>44911.56925925926</v>
      </c>
      <c r="D12">
        <v>0</v>
      </c>
      <c r="E12">
        <v>10</v>
      </c>
      <c r="F12" t="s">
        <v>28</v>
      </c>
      <c r="G12" t="s">
        <v>32</v>
      </c>
      <c r="H12" t="str">
        <f>HYPERLINK("http://pbs.twimg.com/media/FkGGoAIXwAAsRCj.jpg", "http://pbs.twimg.com/media/FkGGoAIXwAAsRCj.jpg")</f>
        <v>http://pbs.twimg.com/media/FkGGoAIXwAAsRCj.jpg</v>
      </c>
      <c r="L12">
        <v>0</v>
      </c>
      <c r="M12">
        <v>0</v>
      </c>
      <c r="N12">
        <v>1</v>
      </c>
      <c r="O12">
        <v>0</v>
      </c>
    </row>
    <row r="13" spans="1:15" x14ac:dyDescent="0.2">
      <c r="A13" s="1" t="str">
        <f>HYPERLINK("http://www.twitter.com/banuakdenizli/status/1603746685334822912", "1603746685334822912")</f>
        <v>1603746685334822912</v>
      </c>
      <c r="B13" t="s">
        <v>15</v>
      </c>
      <c r="C13" s="2">
        <v>44911.569212962961</v>
      </c>
      <c r="D13">
        <v>0</v>
      </c>
      <c r="E13">
        <v>4</v>
      </c>
      <c r="F13" t="s">
        <v>28</v>
      </c>
      <c r="G13" t="s">
        <v>33</v>
      </c>
      <c r="H13" t="str">
        <f>HYPERLINK("http://pbs.twimg.com/media/FkGEPzvWAAcfmEt.jpg", "http://pbs.twimg.com/media/FkGEPzvWAAcfmEt.jpg")</f>
        <v>http://pbs.twimg.com/media/FkGEPzvWAAcfmEt.jpg</v>
      </c>
      <c r="L13">
        <v>0</v>
      </c>
      <c r="M13">
        <v>0</v>
      </c>
      <c r="N13">
        <v>1</v>
      </c>
      <c r="O13">
        <v>0</v>
      </c>
    </row>
    <row r="14" spans="1:15" x14ac:dyDescent="0.2">
      <c r="A14" s="1" t="str">
        <f>HYPERLINK("http://www.twitter.com/banuakdenizli/status/1603746660160798721", "1603746660160798721")</f>
        <v>1603746660160798721</v>
      </c>
      <c r="B14" t="s">
        <v>15</v>
      </c>
      <c r="C14" s="2">
        <v>44911.569143518522</v>
      </c>
      <c r="D14">
        <v>0</v>
      </c>
      <c r="E14">
        <v>5</v>
      </c>
      <c r="F14" t="s">
        <v>28</v>
      </c>
      <c r="G14" t="s">
        <v>34</v>
      </c>
      <c r="H14" t="str">
        <f>HYPERLINK("http://pbs.twimg.com/media/FkGFenUXEAAN999.jpg", "http://pbs.twimg.com/media/FkGFenUXEAAN999.jpg")</f>
        <v>http://pbs.twimg.com/media/FkGFenUXEAAN999.jpg</v>
      </c>
      <c r="L14">
        <v>0</v>
      </c>
      <c r="M14">
        <v>0</v>
      </c>
      <c r="N14">
        <v>1</v>
      </c>
      <c r="O14">
        <v>0</v>
      </c>
    </row>
    <row r="15" spans="1:15" x14ac:dyDescent="0.2">
      <c r="A15" s="1" t="str">
        <f>HYPERLINK("http://www.twitter.com/banuakdenizli/status/1603305519694987264", "1603305519694987264")</f>
        <v>1603305519694987264</v>
      </c>
      <c r="B15" t="s">
        <v>15</v>
      </c>
      <c r="C15" s="2">
        <v>44910.3518287037</v>
      </c>
      <c r="D15">
        <v>5</v>
      </c>
      <c r="E15">
        <v>1</v>
      </c>
      <c r="G15" t="s">
        <v>35</v>
      </c>
      <c r="H15" t="str">
        <f>HYPERLINK("http://pbs.twimg.com/media/FkAV3x_XoAACwoN.jpg", "http://pbs.twimg.com/media/FkAV3x_XoAACwoN.jpg")</f>
        <v>http://pbs.twimg.com/media/FkAV3x_XoAACwoN.jpg</v>
      </c>
      <c r="L15">
        <v>0</v>
      </c>
      <c r="M15">
        <v>0</v>
      </c>
      <c r="N15">
        <v>1</v>
      </c>
      <c r="O15">
        <v>0</v>
      </c>
    </row>
    <row r="16" spans="1:15" x14ac:dyDescent="0.2">
      <c r="A16" s="1" t="str">
        <f>HYPERLINK("http://www.twitter.com/banuakdenizli/status/1603304684155985921", "1603304684155985921")</f>
        <v>1603304684155985921</v>
      </c>
      <c r="B16" t="s">
        <v>15</v>
      </c>
      <c r="C16" s="2">
        <v>44910.34952546296</v>
      </c>
      <c r="D16">
        <v>0</v>
      </c>
      <c r="E16">
        <v>3</v>
      </c>
      <c r="F16" t="s">
        <v>19</v>
      </c>
      <c r="G16" t="s">
        <v>36</v>
      </c>
      <c r="H16" t="str">
        <f>HYPERLINK("http://pbs.twimg.com/media/FjyQaEeXkAAJ9yW.jpg", "http://pbs.twimg.com/media/FjyQaEeXkAAJ9yW.jpg")</f>
        <v>http://pbs.twimg.com/media/FjyQaEeXkAAJ9yW.jpg</v>
      </c>
      <c r="I16" t="str">
        <f>HYPERLINK("http://pbs.twimg.com/media/FjyQaFfXEAApnTm.jpg", "http://pbs.twimg.com/media/FjyQaFfXEAApnTm.jpg")</f>
        <v>http://pbs.twimg.com/media/FjyQaFfXEAApnTm.jpg</v>
      </c>
      <c r="J16" t="str">
        <f>HYPERLINK("http://pbs.twimg.com/media/FjyQaE7XwAAHEGv.jpg", "http://pbs.twimg.com/media/FjyQaE7XwAAHEGv.jpg")</f>
        <v>http://pbs.twimg.com/media/FjyQaE7XwAAHEGv.jpg</v>
      </c>
      <c r="K16" t="str">
        <f>HYPERLINK("http://pbs.twimg.com/media/FjyQaDoWYAAN4I7.jpg", "http://pbs.twimg.com/media/FjyQaDoWYAAN4I7.jpg")</f>
        <v>http://pbs.twimg.com/media/FjyQaDoWYAAN4I7.jpg</v>
      </c>
      <c r="L16">
        <v>0</v>
      </c>
      <c r="M16">
        <v>0</v>
      </c>
      <c r="N16">
        <v>1</v>
      </c>
      <c r="O16">
        <v>0</v>
      </c>
    </row>
    <row r="17" spans="1:15" x14ac:dyDescent="0.2">
      <c r="A17" s="1" t="str">
        <f>HYPERLINK("http://www.twitter.com/banuakdenizli/status/1601586049347891202", "1601586049347891202")</f>
        <v>1601586049347891202</v>
      </c>
      <c r="B17" t="s">
        <v>15</v>
      </c>
      <c r="C17" s="2">
        <v>44905.606990740736</v>
      </c>
      <c r="D17">
        <v>0</v>
      </c>
      <c r="E17">
        <v>4</v>
      </c>
      <c r="F17" t="s">
        <v>19</v>
      </c>
      <c r="G17" t="s">
        <v>37</v>
      </c>
      <c r="H17" t="str">
        <f>HYPERLINK("http://pbs.twimg.com/media/Fjn5qqtXEAE5chA.jpg", "http://pbs.twimg.com/media/Fjn5qqtXEAE5chA.jpg")</f>
        <v>http://pbs.twimg.com/media/Fjn5qqtXEAE5chA.jpg</v>
      </c>
      <c r="L17">
        <v>0</v>
      </c>
      <c r="M17">
        <v>0</v>
      </c>
      <c r="N17">
        <v>1</v>
      </c>
      <c r="O17">
        <v>0</v>
      </c>
    </row>
    <row r="18" spans="1:15" x14ac:dyDescent="0.2">
      <c r="A18" s="1" t="str">
        <f>HYPERLINK("http://www.twitter.com/banuakdenizli/status/1601586021317369857", "1601586021317369857")</f>
        <v>1601586021317369857</v>
      </c>
      <c r="B18" t="s">
        <v>15</v>
      </c>
      <c r="C18" s="2">
        <v>44905.606921296298</v>
      </c>
      <c r="D18">
        <v>0</v>
      </c>
      <c r="E18">
        <v>8</v>
      </c>
      <c r="F18" t="s">
        <v>19</v>
      </c>
      <c r="G18" t="s">
        <v>38</v>
      </c>
      <c r="H18" t="str">
        <f>HYPERLINK("http://pbs.twimg.com/media/FjnptGtXoAE3v0Y.jpg", "http://pbs.twimg.com/media/FjnptGtXoAE3v0Y.jpg")</f>
        <v>http://pbs.twimg.com/media/FjnptGtXoAE3v0Y.jpg</v>
      </c>
      <c r="L18">
        <v>0</v>
      </c>
      <c r="M18">
        <v>0</v>
      </c>
      <c r="N18">
        <v>1</v>
      </c>
      <c r="O18">
        <v>0</v>
      </c>
    </row>
    <row r="19" spans="1:15" x14ac:dyDescent="0.2">
      <c r="A19" s="1" t="str">
        <f>HYPERLINK("http://www.twitter.com/banuakdenizli/status/1601238286156320769", "1601238286156320769")</f>
        <v>1601238286156320769</v>
      </c>
      <c r="B19" t="s">
        <v>15</v>
      </c>
      <c r="C19" s="2">
        <v>44904.647349537037</v>
      </c>
      <c r="D19">
        <v>0</v>
      </c>
      <c r="E19">
        <v>14</v>
      </c>
      <c r="F19" t="s">
        <v>16</v>
      </c>
      <c r="G19" t="s">
        <v>39</v>
      </c>
      <c r="H19" t="str">
        <f>HYPERLINK("http://pbs.twimg.com/media/FjgxshYWYAAdMQG.jpg", "http://pbs.twimg.com/media/FjgxshYWYAAdMQG.jpg")</f>
        <v>http://pbs.twimg.com/media/FjgxshYWYAAdMQG.jpg</v>
      </c>
      <c r="L19">
        <v>0</v>
      </c>
      <c r="M19">
        <v>0</v>
      </c>
      <c r="N19">
        <v>1</v>
      </c>
      <c r="O19">
        <v>0</v>
      </c>
    </row>
    <row r="20" spans="1:15" x14ac:dyDescent="0.2">
      <c r="A20" s="1" t="str">
        <f>HYPERLINK("http://www.twitter.com/banuakdenizli/status/1601238087174352896", "1601238087174352896")</f>
        <v>1601238087174352896</v>
      </c>
      <c r="B20" t="s">
        <v>15</v>
      </c>
      <c r="C20" s="2">
        <v>44904.646805555552</v>
      </c>
      <c r="D20">
        <v>0</v>
      </c>
      <c r="E20">
        <v>5</v>
      </c>
      <c r="F20" t="s">
        <v>19</v>
      </c>
      <c r="G20" t="s">
        <v>40</v>
      </c>
      <c r="H20" t="str">
        <f>HYPERLINK("http://pbs.twimg.com/media/FjiwOELX0AEQPHo.jpg", "http://pbs.twimg.com/media/FjiwOELX0AEQPHo.jpg")</f>
        <v>http://pbs.twimg.com/media/FjiwOELX0AEQPHo.jpg</v>
      </c>
      <c r="L20">
        <v>0</v>
      </c>
      <c r="M20">
        <v>0</v>
      </c>
      <c r="N20">
        <v>1</v>
      </c>
      <c r="O20">
        <v>0</v>
      </c>
    </row>
    <row r="21" spans="1:15" x14ac:dyDescent="0.2">
      <c r="A21" s="1" t="str">
        <f>HYPERLINK("http://www.twitter.com/banuakdenizli/status/1601237964314488833", "1601237964314488833")</f>
        <v>1601237964314488833</v>
      </c>
      <c r="B21" t="s">
        <v>15</v>
      </c>
      <c r="C21" s="2">
        <v>44904.646458333344</v>
      </c>
      <c r="D21">
        <v>0</v>
      </c>
      <c r="E21">
        <v>7</v>
      </c>
      <c r="F21" t="s">
        <v>19</v>
      </c>
      <c r="G21" t="s">
        <v>41</v>
      </c>
      <c r="H21" t="str">
        <f>HYPERLINK("http://pbs.twimg.com/media/Fji3S3dXwAAdihQ.jpg", "http://pbs.twimg.com/media/Fji3S3dXwAAdihQ.jpg")</f>
        <v>http://pbs.twimg.com/media/Fji3S3dXwAAdihQ.jpg</v>
      </c>
      <c r="L21">
        <v>0</v>
      </c>
      <c r="M21">
        <v>0</v>
      </c>
      <c r="N21">
        <v>1</v>
      </c>
      <c r="O21">
        <v>0</v>
      </c>
    </row>
    <row r="22" spans="1:15" x14ac:dyDescent="0.2">
      <c r="A22" s="1" t="str">
        <f>HYPERLINK("http://www.twitter.com/banuakdenizli/status/1599646199531073536", "1599646199531073536")</f>
        <v>1599646199531073536</v>
      </c>
      <c r="B22" t="s">
        <v>15</v>
      </c>
      <c r="C22" s="2">
        <v>44900.254027777781</v>
      </c>
      <c r="D22">
        <v>0</v>
      </c>
      <c r="E22">
        <v>201</v>
      </c>
      <c r="F22" t="s">
        <v>42</v>
      </c>
      <c r="G22" t="s">
        <v>43</v>
      </c>
      <c r="H22" t="str">
        <f>HYPERLINK("http://pbs.twimg.com/media/FjKWjF5WQAEh5eM.jpg", "http://pbs.twimg.com/media/FjKWjF5WQAEh5eM.jpg")</f>
        <v>http://pbs.twimg.com/media/FjKWjF5WQAEh5eM.jpg</v>
      </c>
      <c r="I22" t="str">
        <f>HYPERLINK("http://pbs.twimg.com/media/FjKWjF-WYAI9fqL.jpg", "http://pbs.twimg.com/media/FjKWjF-WYAI9fqL.jpg")</f>
        <v>http://pbs.twimg.com/media/FjKWjF-WYAI9fqL.jpg</v>
      </c>
      <c r="L22">
        <v>0</v>
      </c>
      <c r="M22">
        <v>0</v>
      </c>
      <c r="N22">
        <v>1</v>
      </c>
      <c r="O22">
        <v>0</v>
      </c>
    </row>
    <row r="23" spans="1:15" x14ac:dyDescent="0.2">
      <c r="A23" s="1" t="str">
        <f>HYPERLINK("http://www.twitter.com/banuakdenizli/status/1597894744952406016", "1597894744952406016")</f>
        <v>1597894744952406016</v>
      </c>
      <c r="B23" t="s">
        <v>15</v>
      </c>
      <c r="C23" s="2">
        <v>44895.420937499999</v>
      </c>
      <c r="D23">
        <v>0</v>
      </c>
      <c r="E23">
        <v>16</v>
      </c>
      <c r="F23" t="s">
        <v>18</v>
      </c>
      <c r="G23" t="s">
        <v>44</v>
      </c>
      <c r="L23">
        <v>0</v>
      </c>
      <c r="M23">
        <v>0</v>
      </c>
      <c r="N23">
        <v>1</v>
      </c>
      <c r="O23">
        <v>0</v>
      </c>
    </row>
    <row r="24" spans="1:15" x14ac:dyDescent="0.2">
      <c r="A24" s="1" t="str">
        <f>HYPERLINK("http://www.twitter.com/banuakdenizli/status/1597508520613941248", "1597508520613941248")</f>
        <v>1597508520613941248</v>
      </c>
      <c r="B24" t="s">
        <v>15</v>
      </c>
      <c r="C24" s="2">
        <v>44894.355162037027</v>
      </c>
      <c r="D24">
        <v>0</v>
      </c>
      <c r="E24">
        <v>21</v>
      </c>
      <c r="F24" t="s">
        <v>19</v>
      </c>
      <c r="G24" t="s">
        <v>45</v>
      </c>
      <c r="H24" t="str">
        <f>HYPERLINK("http://pbs.twimg.com/media/Fit0bunXEAAtd3F.jpg", "http://pbs.twimg.com/media/Fit0bunXEAAtd3F.jpg")</f>
        <v>http://pbs.twimg.com/media/Fit0bunXEAAtd3F.jpg</v>
      </c>
      <c r="I24" t="str">
        <f>HYPERLINK("http://pbs.twimg.com/media/Fit0bu_XgAAZIEY.jpg", "http://pbs.twimg.com/media/Fit0bu_XgAAZIEY.jpg")</f>
        <v>http://pbs.twimg.com/media/Fit0bu_XgAAZIEY.jpg</v>
      </c>
      <c r="L24">
        <v>0</v>
      </c>
      <c r="M24">
        <v>0</v>
      </c>
      <c r="N24">
        <v>1</v>
      </c>
      <c r="O24">
        <v>0</v>
      </c>
    </row>
    <row r="25" spans="1:15" x14ac:dyDescent="0.2">
      <c r="A25" s="1" t="str">
        <f>HYPERLINK("http://www.twitter.com/banuakdenizli/status/1597508496664465408", "1597508496664465408")</f>
        <v>1597508496664465408</v>
      </c>
      <c r="B25" t="s">
        <v>15</v>
      </c>
      <c r="C25" s="2">
        <v>44894.355092592603</v>
      </c>
      <c r="D25">
        <v>0</v>
      </c>
      <c r="E25">
        <v>7</v>
      </c>
      <c r="F25" t="s">
        <v>19</v>
      </c>
      <c r="G25" t="s">
        <v>46</v>
      </c>
      <c r="L25">
        <v>0</v>
      </c>
      <c r="M25">
        <v>0</v>
      </c>
      <c r="N25">
        <v>1</v>
      </c>
      <c r="O25">
        <v>0</v>
      </c>
    </row>
    <row r="26" spans="1:15" x14ac:dyDescent="0.2">
      <c r="A26" s="1" t="str">
        <f>HYPERLINK("http://www.twitter.com/banuakdenizli/status/1597508426372108288", "1597508426372108288")</f>
        <v>1597508426372108288</v>
      </c>
      <c r="B26" t="s">
        <v>15</v>
      </c>
      <c r="C26" s="2">
        <v>44894.354895833327</v>
      </c>
      <c r="D26">
        <v>0</v>
      </c>
      <c r="E26">
        <v>10</v>
      </c>
      <c r="F26" t="s">
        <v>19</v>
      </c>
      <c r="G26" t="s">
        <v>47</v>
      </c>
      <c r="H26" t="str">
        <f>HYPERLINK("http://pbs.twimg.com/media/Fit4tmHXkAEc9zi.jpg", "http://pbs.twimg.com/media/Fit4tmHXkAEc9zi.jpg")</f>
        <v>http://pbs.twimg.com/media/Fit4tmHXkAEc9zi.jpg</v>
      </c>
      <c r="L26">
        <v>0</v>
      </c>
      <c r="M26">
        <v>0</v>
      </c>
      <c r="N26">
        <v>1</v>
      </c>
      <c r="O26">
        <v>0</v>
      </c>
    </row>
    <row r="27" spans="1:15" x14ac:dyDescent="0.2">
      <c r="A27" s="1" t="str">
        <f>HYPERLINK("http://www.twitter.com/banuakdenizli/status/1596533073079844872", "1596533073079844872")</f>
        <v>1596533073079844872</v>
      </c>
      <c r="B27" t="s">
        <v>15</v>
      </c>
      <c r="C27" s="2">
        <v>44891.663437499999</v>
      </c>
      <c r="D27">
        <v>0</v>
      </c>
      <c r="E27">
        <v>20</v>
      </c>
      <c r="F27" t="s">
        <v>16</v>
      </c>
      <c r="G27" t="s">
        <v>48</v>
      </c>
      <c r="H27" t="str">
        <f>HYPERLINK("http://pbs.twimg.com/media/FigFQ0QWYAEYymv.jpg", "http://pbs.twimg.com/media/FigFQ0QWYAEYymv.jpg")</f>
        <v>http://pbs.twimg.com/media/FigFQ0QWYAEYymv.jpg</v>
      </c>
      <c r="I27" t="str">
        <f>HYPERLINK("http://pbs.twimg.com/media/FigFQ0cXEAAEeTe.jpg", "http://pbs.twimg.com/media/FigFQ0cXEAAEeTe.jpg")</f>
        <v>http://pbs.twimg.com/media/FigFQ0cXEAAEeTe.jpg</v>
      </c>
      <c r="L27">
        <v>0</v>
      </c>
      <c r="M27">
        <v>0</v>
      </c>
      <c r="N27">
        <v>1</v>
      </c>
      <c r="O27">
        <v>0</v>
      </c>
    </row>
    <row r="28" spans="1:15" x14ac:dyDescent="0.2">
      <c r="A28" s="1" t="str">
        <f>HYPERLINK("http://www.twitter.com/banuakdenizli/status/1595106669717225473", "1595106669717225473")</f>
        <v>1595106669717225473</v>
      </c>
      <c r="B28" t="s">
        <v>15</v>
      </c>
      <c r="C28" s="2">
        <v>44887.727314814823</v>
      </c>
      <c r="D28">
        <v>0</v>
      </c>
      <c r="E28">
        <v>23</v>
      </c>
      <c r="F28" t="s">
        <v>16</v>
      </c>
      <c r="G28" t="s">
        <v>49</v>
      </c>
      <c r="H28" t="str">
        <f>HYPERLINK("https://video.twimg.com/ext_tw_video/1595093703902773250/pu/vid/1280x720/pE8jkq2ROFZNEHEe.mp4?tag=12", "https://video.twimg.com/ext_tw_video/1595093703902773250/pu/vid/1280x720/pE8jkq2ROFZNEHEe.mp4?tag=12")</f>
        <v>https://video.twimg.com/ext_tw_video/1595093703902773250/pu/vid/1280x720/pE8jkq2ROFZNEHEe.mp4?tag=12</v>
      </c>
      <c r="L28">
        <v>0</v>
      </c>
      <c r="M28">
        <v>0</v>
      </c>
      <c r="N28">
        <v>1</v>
      </c>
      <c r="O28">
        <v>0</v>
      </c>
    </row>
    <row r="29" spans="1:15" x14ac:dyDescent="0.2">
      <c r="A29" s="1" t="str">
        <f>HYPERLINK("http://www.twitter.com/banuakdenizli/status/1595087966371999745", "1595087966371999745")</f>
        <v>1595087966371999745</v>
      </c>
      <c r="B29" t="s">
        <v>15</v>
      </c>
      <c r="C29" s="2">
        <v>44887.675706018519</v>
      </c>
      <c r="D29">
        <v>0</v>
      </c>
      <c r="E29">
        <v>15</v>
      </c>
      <c r="F29" t="s">
        <v>16</v>
      </c>
      <c r="G29" t="s">
        <v>50</v>
      </c>
      <c r="H29" t="str">
        <f>HYPERLINK("http://pbs.twimg.com/media/FiLh3gyXwAAitdi.jpg", "http://pbs.twimg.com/media/FiLh3gyXwAAitdi.jpg")</f>
        <v>http://pbs.twimg.com/media/FiLh3gyXwAAitdi.jpg</v>
      </c>
      <c r="I29" t="str">
        <f>HYPERLINK("http://pbs.twimg.com/media/FiLh3g1XwAICE5T.jpg", "http://pbs.twimg.com/media/FiLh3g1XwAICE5T.jpg")</f>
        <v>http://pbs.twimg.com/media/FiLh3g1XwAICE5T.jpg</v>
      </c>
      <c r="J29" t="str">
        <f>HYPERLINK("http://pbs.twimg.com/media/FiLh3hHXkAAhZvp.jpg", "http://pbs.twimg.com/media/FiLh3hHXkAAhZvp.jpg")</f>
        <v>http://pbs.twimg.com/media/FiLh3hHXkAAhZvp.jpg</v>
      </c>
      <c r="K29" t="str">
        <f>HYPERLINK("http://pbs.twimg.com/media/FiLh3hKWQAAs3FG.jpg", "http://pbs.twimg.com/media/FiLh3hKWQAAs3FG.jpg")</f>
        <v>http://pbs.twimg.com/media/FiLh3hKWQAAs3FG.jpg</v>
      </c>
      <c r="L29">
        <v>0</v>
      </c>
      <c r="M29">
        <v>0</v>
      </c>
      <c r="N29">
        <v>1</v>
      </c>
      <c r="O29">
        <v>0</v>
      </c>
    </row>
    <row r="30" spans="1:15" x14ac:dyDescent="0.2">
      <c r="A30" s="1" t="str">
        <f>HYPERLINK("http://www.twitter.com/banuakdenizli/status/1595049477575942144", "1595049477575942144")</f>
        <v>1595049477575942144</v>
      </c>
      <c r="B30" t="s">
        <v>15</v>
      </c>
      <c r="C30" s="2">
        <v>44887.569490740738</v>
      </c>
      <c r="D30">
        <v>0</v>
      </c>
      <c r="E30">
        <v>29</v>
      </c>
      <c r="F30" t="s">
        <v>16</v>
      </c>
      <c r="G30" t="s">
        <v>51</v>
      </c>
      <c r="H30" t="str">
        <f>HYPERLINK("https://video.twimg.com/ext_tw_video/1595048298867564545/pu/vid/1280x720/9ThB-R2Fz4AL2FDd.mp4?tag=12", "https://video.twimg.com/ext_tw_video/1595048298867564545/pu/vid/1280x720/9ThB-R2Fz4AL2FDd.mp4?tag=12")</f>
        <v>https://video.twimg.com/ext_tw_video/1595048298867564545/pu/vid/1280x720/9ThB-R2Fz4AL2FDd.mp4?tag=12</v>
      </c>
      <c r="L30">
        <v>0</v>
      </c>
      <c r="M30">
        <v>0</v>
      </c>
      <c r="N30">
        <v>1</v>
      </c>
      <c r="O30">
        <v>0</v>
      </c>
    </row>
    <row r="31" spans="1:15" x14ac:dyDescent="0.2">
      <c r="A31" s="1" t="str">
        <f>HYPERLINK("http://www.twitter.com/banuakdenizli/status/1595049273875648512", "1595049273875648512")</f>
        <v>1595049273875648512</v>
      </c>
      <c r="B31" t="s">
        <v>15</v>
      </c>
      <c r="C31" s="2">
        <v>44887.568935185183</v>
      </c>
      <c r="D31">
        <v>3</v>
      </c>
      <c r="E31">
        <v>0</v>
      </c>
      <c r="G31" t="s">
        <v>52</v>
      </c>
      <c r="H31" t="str">
        <f>HYPERLINK("http://pbs.twimg.com/media/FiLA25-XoAEqNtc.jpg", "http://pbs.twimg.com/media/FiLA25-XoAEqNtc.jpg")</f>
        <v>http://pbs.twimg.com/media/FiLA25-XoAEqNtc.jpg</v>
      </c>
      <c r="L31">
        <v>0</v>
      </c>
      <c r="M31">
        <v>0</v>
      </c>
      <c r="N31">
        <v>1</v>
      </c>
      <c r="O31">
        <v>0</v>
      </c>
    </row>
    <row r="32" spans="1:15" x14ac:dyDescent="0.2">
      <c r="A32" s="1" t="str">
        <f>HYPERLINK("http://www.twitter.com/banuakdenizli/status/1594342647740727297", "1594342647740727297")</f>
        <v>1594342647740727297</v>
      </c>
      <c r="B32" t="s">
        <v>15</v>
      </c>
      <c r="C32" s="2">
        <v>44885.619016203702</v>
      </c>
      <c r="D32">
        <v>0</v>
      </c>
      <c r="E32">
        <v>21</v>
      </c>
      <c r="F32" t="s">
        <v>19</v>
      </c>
      <c r="G32" t="s">
        <v>53</v>
      </c>
      <c r="H32" t="str">
        <f>HYPERLINK("http://pbs.twimg.com/media/FiA96_eWYAAtqjG.jpg", "http://pbs.twimg.com/media/FiA96_eWYAAtqjG.jpg")</f>
        <v>http://pbs.twimg.com/media/FiA96_eWYAAtqjG.jpg</v>
      </c>
      <c r="L32">
        <v>0</v>
      </c>
      <c r="M32">
        <v>0</v>
      </c>
      <c r="N32">
        <v>1</v>
      </c>
      <c r="O32">
        <v>0</v>
      </c>
    </row>
    <row r="33" spans="1:15" x14ac:dyDescent="0.2">
      <c r="A33" s="1" t="str">
        <f>HYPERLINK("http://www.twitter.com/banuakdenizli/status/1594342631223574528", "1594342631223574528")</f>
        <v>1594342631223574528</v>
      </c>
      <c r="B33" t="s">
        <v>15</v>
      </c>
      <c r="C33" s="2">
        <v>44885.618969907409</v>
      </c>
      <c r="D33">
        <v>0</v>
      </c>
      <c r="E33">
        <v>13</v>
      </c>
      <c r="F33" t="s">
        <v>19</v>
      </c>
      <c r="G33" t="s">
        <v>54</v>
      </c>
      <c r="H33" t="str">
        <f>HYPERLINK("http://pbs.twimg.com/media/FiA9w_VWAAAGPSD.jpg", "http://pbs.twimg.com/media/FiA9w_VWAAAGPSD.jpg")</f>
        <v>http://pbs.twimg.com/media/FiA9w_VWAAAGPSD.jpg</v>
      </c>
      <c r="L33">
        <v>0</v>
      </c>
      <c r="M33">
        <v>0</v>
      </c>
      <c r="N33">
        <v>1</v>
      </c>
      <c r="O33">
        <v>0</v>
      </c>
    </row>
    <row r="34" spans="1:15" x14ac:dyDescent="0.2">
      <c r="A34" s="1" t="str">
        <f>HYPERLINK("http://www.twitter.com/banuakdenizli/status/1594342611262836737", "1594342611262836737")</f>
        <v>1594342611262836737</v>
      </c>
      <c r="B34" t="s">
        <v>15</v>
      </c>
      <c r="C34" s="2">
        <v>44885.61891203704</v>
      </c>
      <c r="D34">
        <v>0</v>
      </c>
      <c r="E34">
        <v>6</v>
      </c>
      <c r="F34" t="s">
        <v>19</v>
      </c>
      <c r="G34" t="s">
        <v>55</v>
      </c>
      <c r="H34" t="str">
        <f>HYPERLINK("http://pbs.twimg.com/media/FiA9sbCXkAIMhND.jpg", "http://pbs.twimg.com/media/FiA9sbCXkAIMhND.jpg")</f>
        <v>http://pbs.twimg.com/media/FiA9sbCXkAIMhND.jpg</v>
      </c>
      <c r="L34">
        <v>0</v>
      </c>
      <c r="M34">
        <v>0</v>
      </c>
      <c r="N34">
        <v>1</v>
      </c>
      <c r="O34">
        <v>0</v>
      </c>
    </row>
    <row r="35" spans="1:15" x14ac:dyDescent="0.2">
      <c r="A35" s="1" t="str">
        <f>HYPERLINK("http://www.twitter.com/banuakdenizli/status/1594328166432137219", "1594328166432137219")</f>
        <v>1594328166432137219</v>
      </c>
      <c r="B35" t="s">
        <v>15</v>
      </c>
      <c r="C35" s="2">
        <v>44885.579050925917</v>
      </c>
      <c r="D35">
        <v>0</v>
      </c>
      <c r="E35">
        <v>13</v>
      </c>
      <c r="F35" t="s">
        <v>19</v>
      </c>
      <c r="G35" t="s">
        <v>56</v>
      </c>
      <c r="H35" t="str">
        <f>HYPERLINK("http://pbs.twimg.com/media/Fh79CwUWIAI4i4Y.jpg", "http://pbs.twimg.com/media/Fh79CwUWIAI4i4Y.jpg")</f>
        <v>http://pbs.twimg.com/media/Fh79CwUWIAI4i4Y.jpg</v>
      </c>
      <c r="I35" t="str">
        <f>HYPERLINK("http://pbs.twimg.com/media/Fh79CxxX0AAOLeg.jpg", "http://pbs.twimg.com/media/Fh79CxxX0AAOLeg.jpg")</f>
        <v>http://pbs.twimg.com/media/Fh79CxxX0AAOLeg.jpg</v>
      </c>
      <c r="J35" t="str">
        <f>HYPERLINK("http://pbs.twimg.com/media/Fh79CxIWYAAss2-.jpg", "http://pbs.twimg.com/media/Fh79CxIWYAAss2-.jpg")</f>
        <v>http://pbs.twimg.com/media/Fh79CxIWYAAss2-.jpg</v>
      </c>
      <c r="K35" t="str">
        <f>HYPERLINK("http://pbs.twimg.com/media/Fh79CyBXgAE5y5r.jpg", "http://pbs.twimg.com/media/Fh79CyBXgAE5y5r.jpg")</f>
        <v>http://pbs.twimg.com/media/Fh79CyBXgAE5y5r.jpg</v>
      </c>
      <c r="L35">
        <v>0</v>
      </c>
      <c r="M35">
        <v>0</v>
      </c>
      <c r="N35">
        <v>1</v>
      </c>
      <c r="O35">
        <v>0</v>
      </c>
    </row>
    <row r="36" spans="1:15" x14ac:dyDescent="0.2">
      <c r="A36" s="1" t="str">
        <f>HYPERLINK("http://www.twitter.com/banuakdenizli/status/1594327923984683008", "1594327923984683008")</f>
        <v>1594327923984683008</v>
      </c>
      <c r="B36" t="s">
        <v>15</v>
      </c>
      <c r="C36" s="2">
        <v>44885.578379629631</v>
      </c>
      <c r="D36">
        <v>4</v>
      </c>
      <c r="E36">
        <v>1</v>
      </c>
      <c r="G36" t="s">
        <v>57</v>
      </c>
      <c r="H36" t="str">
        <f>HYPERLINK("https://video.twimg.com/ext_tw_video/1594327853939712001/pu/vid/576x888/xCNjvEH21ENEjEl1.mp4?tag=12", "https://video.twimg.com/ext_tw_video/1594327853939712001/pu/vid/576x888/xCNjvEH21ENEjEl1.mp4?tag=12")</f>
        <v>https://video.twimg.com/ext_tw_video/1594327853939712001/pu/vid/576x888/xCNjvEH21ENEjEl1.mp4?tag=12</v>
      </c>
      <c r="L36">
        <v>0</v>
      </c>
      <c r="M36">
        <v>0</v>
      </c>
      <c r="N36">
        <v>1</v>
      </c>
      <c r="O36">
        <v>0</v>
      </c>
    </row>
    <row r="37" spans="1:15" x14ac:dyDescent="0.2">
      <c r="A37" s="1" t="str">
        <f>HYPERLINK("http://www.twitter.com/banuakdenizli/status/1594327620501778433", "1594327620501778433")</f>
        <v>1594327620501778433</v>
      </c>
      <c r="B37" t="s">
        <v>15</v>
      </c>
      <c r="C37" s="2">
        <v>44885.577546296299</v>
      </c>
      <c r="D37">
        <v>0</v>
      </c>
      <c r="E37">
        <v>0</v>
      </c>
      <c r="G37" t="s">
        <v>58</v>
      </c>
      <c r="H37" t="str">
        <f>HYPERLINK("http://pbs.twimg.com/media/FiAwhLDWIAAv_on.jpg", "http://pbs.twimg.com/media/FiAwhLDWIAAv_on.jpg")</f>
        <v>http://pbs.twimg.com/media/FiAwhLDWIAAv_on.jpg</v>
      </c>
      <c r="L37">
        <v>0</v>
      </c>
      <c r="M37">
        <v>0</v>
      </c>
      <c r="N37">
        <v>1</v>
      </c>
      <c r="O37">
        <v>0</v>
      </c>
    </row>
    <row r="38" spans="1:15" x14ac:dyDescent="0.2">
      <c r="A38" s="1" t="str">
        <f>HYPERLINK("http://www.twitter.com/banuakdenizli/status/1594266658629029888", "1594266658629029888")</f>
        <v>1594266658629029888</v>
      </c>
      <c r="B38" t="s">
        <v>15</v>
      </c>
      <c r="C38" s="2">
        <v>44885.409328703703</v>
      </c>
      <c r="D38">
        <v>0</v>
      </c>
      <c r="E38">
        <v>22</v>
      </c>
      <c r="F38" t="s">
        <v>16</v>
      </c>
      <c r="G38" t="s">
        <v>59</v>
      </c>
      <c r="H38" t="str">
        <f>HYPERLINK("http://pbs.twimg.com/media/Fh7rLQwX0AEAEs0.jpg", "http://pbs.twimg.com/media/Fh7rLQwX0AEAEs0.jpg")</f>
        <v>http://pbs.twimg.com/media/Fh7rLQwX0AEAEs0.jpg</v>
      </c>
      <c r="L38">
        <v>0</v>
      </c>
      <c r="M38">
        <v>0</v>
      </c>
      <c r="N38">
        <v>1</v>
      </c>
      <c r="O38">
        <v>0</v>
      </c>
    </row>
    <row r="39" spans="1:15" x14ac:dyDescent="0.2">
      <c r="A39" s="1" t="str">
        <f>HYPERLINK("http://www.twitter.com/banuakdenizli/status/1594037264107339776", "1594037264107339776")</f>
        <v>1594037264107339776</v>
      </c>
      <c r="B39" t="s">
        <v>15</v>
      </c>
      <c r="C39" s="2">
        <v>44884.776319444441</v>
      </c>
      <c r="D39">
        <v>0</v>
      </c>
      <c r="E39">
        <v>31</v>
      </c>
      <c r="F39" t="s">
        <v>19</v>
      </c>
      <c r="G39" t="s">
        <v>60</v>
      </c>
      <c r="H39" t="str">
        <f>HYPERLINK("https://video.twimg.com/ext_tw_video/1594014446376157184/pu/vid/1920x1080/Wd41n-OBmFL3zFWQ.mp4?tag=14", "https://video.twimg.com/ext_tw_video/1594014446376157184/pu/vid/1920x1080/Wd41n-OBmFL3zFWQ.mp4?tag=14")</f>
        <v>https://video.twimg.com/ext_tw_video/1594014446376157184/pu/vid/1920x1080/Wd41n-OBmFL3zFWQ.mp4?tag=14</v>
      </c>
      <c r="L39">
        <v>0</v>
      </c>
      <c r="M39">
        <v>0</v>
      </c>
      <c r="N39">
        <v>1</v>
      </c>
      <c r="O39">
        <v>0</v>
      </c>
    </row>
    <row r="40" spans="1:15" x14ac:dyDescent="0.2">
      <c r="A40" s="1" t="str">
        <f>HYPERLINK("http://www.twitter.com/banuakdenizli/status/1593671897845305345", "1593671897845305345")</f>
        <v>1593671897845305345</v>
      </c>
      <c r="B40" t="s">
        <v>15</v>
      </c>
      <c r="C40" s="2">
        <v>44883.768101851849</v>
      </c>
      <c r="D40">
        <v>0</v>
      </c>
      <c r="E40">
        <v>17</v>
      </c>
      <c r="F40" t="s">
        <v>61</v>
      </c>
      <c r="G40" t="s">
        <v>62</v>
      </c>
      <c r="L40">
        <v>0</v>
      </c>
      <c r="M40">
        <v>0</v>
      </c>
      <c r="N40">
        <v>1</v>
      </c>
      <c r="O40">
        <v>0</v>
      </c>
    </row>
    <row r="41" spans="1:15" x14ac:dyDescent="0.2">
      <c r="A41" s="1" t="str">
        <f>HYPERLINK("http://www.twitter.com/banuakdenizli/status/1593671734271660032", "1593671734271660032")</f>
        <v>1593671734271660032</v>
      </c>
      <c r="B41" t="s">
        <v>15</v>
      </c>
      <c r="C41" s="2">
        <v>44883.767650462964</v>
      </c>
      <c r="D41">
        <v>0</v>
      </c>
      <c r="E41">
        <v>105</v>
      </c>
      <c r="F41" t="s">
        <v>61</v>
      </c>
      <c r="G41" t="s">
        <v>63</v>
      </c>
      <c r="H41" t="str">
        <f>HYPERLINK("https://video.twimg.com/ext_tw_video/1593669700231258113/pu/vid/1280x720/GatQ-MmtD1IgRbbr.mp4?tag=12", "https://video.twimg.com/ext_tw_video/1593669700231258113/pu/vid/1280x720/GatQ-MmtD1IgRbbr.mp4?tag=12")</f>
        <v>https://video.twimg.com/ext_tw_video/1593669700231258113/pu/vid/1280x720/GatQ-MmtD1IgRbbr.mp4?tag=12</v>
      </c>
      <c r="L41">
        <v>0</v>
      </c>
      <c r="M41">
        <v>0</v>
      </c>
      <c r="N41">
        <v>1</v>
      </c>
      <c r="O41">
        <v>0</v>
      </c>
    </row>
    <row r="42" spans="1:15" x14ac:dyDescent="0.2">
      <c r="A42" s="1" t="str">
        <f>HYPERLINK("http://www.twitter.com/banuakdenizli/status/1593161828234059777", "1593161828234059777")</f>
        <v>1593161828234059777</v>
      </c>
      <c r="B42" t="s">
        <v>15</v>
      </c>
      <c r="C42" s="2">
        <v>44882.360578703701</v>
      </c>
      <c r="D42">
        <v>0</v>
      </c>
      <c r="E42">
        <v>58</v>
      </c>
      <c r="F42" t="s">
        <v>19</v>
      </c>
      <c r="G42" t="s">
        <v>64</v>
      </c>
      <c r="H42" t="str">
        <f>HYPERLINK("https://video.twimg.com/ext_tw_video/1592922324633882625/pu/vid/720x720/r7kH-CuaxNq7ehP8.mp4?tag=12", "https://video.twimg.com/ext_tw_video/1592922324633882625/pu/vid/720x720/r7kH-CuaxNq7ehP8.mp4?tag=12")</f>
        <v>https://video.twimg.com/ext_tw_video/1592922324633882625/pu/vid/720x720/r7kH-CuaxNq7ehP8.mp4?tag=12</v>
      </c>
      <c r="L42">
        <v>0</v>
      </c>
      <c r="M42">
        <v>0</v>
      </c>
      <c r="N42">
        <v>1</v>
      </c>
      <c r="O42">
        <v>0</v>
      </c>
    </row>
    <row r="43" spans="1:15" x14ac:dyDescent="0.2">
      <c r="A43" s="1" t="str">
        <f>HYPERLINK("http://www.twitter.com/banuakdenizli/status/1592826857254449153", "1592826857254449153")</f>
        <v>1592826857254449153</v>
      </c>
      <c r="B43" t="s">
        <v>15</v>
      </c>
      <c r="C43" s="2">
        <v>44881.436226851853</v>
      </c>
      <c r="D43">
        <v>0</v>
      </c>
      <c r="E43">
        <v>2</v>
      </c>
      <c r="F43" t="s">
        <v>19</v>
      </c>
      <c r="G43" t="s">
        <v>65</v>
      </c>
      <c r="H43" t="str">
        <f>HYPERLINK("http://pbs.twimg.com/media/FhrZ0NbWYAEu94H.jpg", "http://pbs.twimg.com/media/FhrZ0NbWYAEu94H.jpg")</f>
        <v>http://pbs.twimg.com/media/FhrZ0NbWYAEu94H.jpg</v>
      </c>
      <c r="I43" t="str">
        <f>HYPERLINK("http://pbs.twimg.com/media/FhrZ0MUX0AEeOOz.jpg", "http://pbs.twimg.com/media/FhrZ0MUX0AEeOOz.jpg")</f>
        <v>http://pbs.twimg.com/media/FhrZ0MUX0AEeOOz.jpg</v>
      </c>
      <c r="L43">
        <v>0</v>
      </c>
      <c r="M43">
        <v>0</v>
      </c>
      <c r="N43">
        <v>1</v>
      </c>
      <c r="O43">
        <v>0</v>
      </c>
    </row>
    <row r="44" spans="1:15" x14ac:dyDescent="0.2">
      <c r="A44" s="1" t="str">
        <f>HYPERLINK("http://www.twitter.com/banuakdenizli/status/1592826826426306560", "1592826826426306560")</f>
        <v>1592826826426306560</v>
      </c>
      <c r="B44" t="s">
        <v>15</v>
      </c>
      <c r="C44" s="2">
        <v>44881.436145833337</v>
      </c>
      <c r="D44">
        <v>0</v>
      </c>
      <c r="E44">
        <v>6</v>
      </c>
      <c r="F44" t="s">
        <v>19</v>
      </c>
      <c r="G44" t="s">
        <v>66</v>
      </c>
      <c r="H44" t="str">
        <f>HYPERLINK("http://pbs.twimg.com/media/Fhrap6GXoAE3EHa.jpg", "http://pbs.twimg.com/media/Fhrap6GXoAE3EHa.jpg")</f>
        <v>http://pbs.twimg.com/media/Fhrap6GXoAE3EHa.jpg</v>
      </c>
      <c r="L44">
        <v>0</v>
      </c>
      <c r="M44">
        <v>0</v>
      </c>
      <c r="N44">
        <v>1</v>
      </c>
      <c r="O44">
        <v>0</v>
      </c>
    </row>
    <row r="45" spans="1:15" x14ac:dyDescent="0.2">
      <c r="A45" s="1" t="str">
        <f>HYPERLINK("http://www.twitter.com/banuakdenizli/status/1592826803353108480", "1592826803353108480")</f>
        <v>1592826803353108480</v>
      </c>
      <c r="B45" t="s">
        <v>15</v>
      </c>
      <c r="C45" s="2">
        <v>44881.436076388891</v>
      </c>
      <c r="D45">
        <v>0</v>
      </c>
      <c r="E45">
        <v>61</v>
      </c>
      <c r="F45" t="s">
        <v>19</v>
      </c>
      <c r="G45" t="s">
        <v>67</v>
      </c>
      <c r="H45" t="str">
        <f>HYPERLINK("https://video.twimg.com/ext_tw_video/1592440110540361732/pu/vid/1920x1080/ZNIzNnJGmooZYZ_M.mp4?tag=14", "https://video.twimg.com/ext_tw_video/1592440110540361732/pu/vid/1920x1080/ZNIzNnJGmooZYZ_M.mp4?tag=14")</f>
        <v>https://video.twimg.com/ext_tw_video/1592440110540361732/pu/vid/1920x1080/ZNIzNnJGmooZYZ_M.mp4?tag=14</v>
      </c>
      <c r="L45">
        <v>0</v>
      </c>
      <c r="M45">
        <v>0</v>
      </c>
      <c r="N45">
        <v>1</v>
      </c>
      <c r="O45">
        <v>0</v>
      </c>
    </row>
    <row r="46" spans="1:15" x14ac:dyDescent="0.2">
      <c r="A46" s="1" t="str">
        <f>HYPERLINK("http://www.twitter.com/banuakdenizli/status/1592826575787282432", "1592826575787282432")</f>
        <v>1592826575787282432</v>
      </c>
      <c r="B46" t="s">
        <v>15</v>
      </c>
      <c r="C46" s="2">
        <v>44881.43545138889</v>
      </c>
      <c r="D46">
        <v>4</v>
      </c>
      <c r="E46">
        <v>1</v>
      </c>
      <c r="G46" t="s">
        <v>68</v>
      </c>
      <c r="H46" t="str">
        <f>HYPERLINK("http://pbs.twimg.com/media/FhrbU6_X0AMTqQc.jpg", "http://pbs.twimg.com/media/FhrbU6_X0AMTqQc.jpg")</f>
        <v>http://pbs.twimg.com/media/FhrbU6_X0AMTqQc.jpg</v>
      </c>
      <c r="L46">
        <v>0</v>
      </c>
      <c r="M46">
        <v>0</v>
      </c>
      <c r="N46">
        <v>1</v>
      </c>
      <c r="O46">
        <v>0</v>
      </c>
    </row>
    <row r="47" spans="1:15" x14ac:dyDescent="0.2">
      <c r="A47" s="1" t="str">
        <f>HYPERLINK("http://www.twitter.com/banuakdenizli/status/1592121496721592320", "1592121496721592320")</f>
        <v>1592121496721592320</v>
      </c>
      <c r="B47" t="s">
        <v>15</v>
      </c>
      <c r="C47" s="2">
        <v>44879.489803240736</v>
      </c>
      <c r="D47">
        <v>0</v>
      </c>
      <c r="E47">
        <v>5</v>
      </c>
      <c r="F47" t="s">
        <v>19</v>
      </c>
      <c r="G47" t="s">
        <v>69</v>
      </c>
      <c r="H47" t="str">
        <f>HYPERLINK("http://pbs.twimg.com/media/FhhZSKvWYAAUM87.jpg", "http://pbs.twimg.com/media/FhhZSKvWYAAUM87.jpg")</f>
        <v>http://pbs.twimg.com/media/FhhZSKvWYAAUM87.jpg</v>
      </c>
      <c r="L47">
        <v>0</v>
      </c>
      <c r="M47">
        <v>0</v>
      </c>
      <c r="N47">
        <v>1</v>
      </c>
      <c r="O47">
        <v>0</v>
      </c>
    </row>
    <row r="48" spans="1:15" x14ac:dyDescent="0.2">
      <c r="A48" s="1" t="str">
        <f>HYPERLINK("http://www.twitter.com/banuakdenizli/status/1592121453453148160", "1592121453453148160")</f>
        <v>1592121453453148160</v>
      </c>
      <c r="B48" t="s">
        <v>15</v>
      </c>
      <c r="C48" s="2">
        <v>44879.489687499998</v>
      </c>
      <c r="D48">
        <v>0</v>
      </c>
      <c r="E48">
        <v>2</v>
      </c>
      <c r="F48" t="s">
        <v>19</v>
      </c>
      <c r="G48" t="s">
        <v>70</v>
      </c>
      <c r="H48" t="str">
        <f>HYPERLINK("http://pbs.twimg.com/media/FhhWxkRXEAUT-64.jpg", "http://pbs.twimg.com/media/FhhWxkRXEAUT-64.jpg")</f>
        <v>http://pbs.twimg.com/media/FhhWxkRXEAUT-64.jpg</v>
      </c>
      <c r="L48">
        <v>0</v>
      </c>
      <c r="M48">
        <v>0</v>
      </c>
      <c r="N48">
        <v>1</v>
      </c>
      <c r="O48">
        <v>0</v>
      </c>
    </row>
    <row r="49" spans="1:15" x14ac:dyDescent="0.2">
      <c r="A49" s="1" t="str">
        <f>HYPERLINK("http://www.twitter.com/banuakdenizli/status/1592105345207468034", "1592105345207468034")</f>
        <v>1592105345207468034</v>
      </c>
      <c r="B49" t="s">
        <v>15</v>
      </c>
      <c r="C49" s="2">
        <v>44879.445231481477</v>
      </c>
      <c r="D49">
        <v>0</v>
      </c>
      <c r="E49">
        <v>3</v>
      </c>
      <c r="F49" t="s">
        <v>19</v>
      </c>
      <c r="G49" t="s">
        <v>71</v>
      </c>
      <c r="H49" t="str">
        <f>HYPERLINK("http://pbs.twimg.com/media/FhhF1vrXgAA1BJ6.jpg", "http://pbs.twimg.com/media/FhhF1vrXgAA1BJ6.jpg")</f>
        <v>http://pbs.twimg.com/media/FhhF1vrXgAA1BJ6.jpg</v>
      </c>
      <c r="L49">
        <v>0</v>
      </c>
      <c r="M49">
        <v>0</v>
      </c>
      <c r="N49">
        <v>1</v>
      </c>
      <c r="O49">
        <v>0</v>
      </c>
    </row>
    <row r="50" spans="1:15" x14ac:dyDescent="0.2">
      <c r="A50" s="1" t="str">
        <f>HYPERLINK("http://www.twitter.com/banuakdenizli/status/1590317154427375617", "1590317154427375617")</f>
        <v>1590317154427375617</v>
      </c>
      <c r="B50" t="s">
        <v>15</v>
      </c>
      <c r="C50" s="2">
        <v>44874.510763888888</v>
      </c>
      <c r="D50">
        <v>1</v>
      </c>
      <c r="E50">
        <v>0</v>
      </c>
      <c r="G50" t="s">
        <v>72</v>
      </c>
      <c r="H50" t="str">
        <f>HYPERLINK("https://video.twimg.com/ext_tw_video/1590317120633569280/pu/vid/848x480/iQQijRIaelvV49X3.mp4?tag=12", "https://video.twimg.com/ext_tw_video/1590317120633569280/pu/vid/848x480/iQQijRIaelvV49X3.mp4?tag=12")</f>
        <v>https://video.twimg.com/ext_tw_video/1590317120633569280/pu/vid/848x480/iQQijRIaelvV49X3.mp4?tag=12</v>
      </c>
      <c r="L50">
        <v>0</v>
      </c>
      <c r="M50">
        <v>0</v>
      </c>
      <c r="N50">
        <v>1</v>
      </c>
      <c r="O50">
        <v>0</v>
      </c>
    </row>
    <row r="51" spans="1:15" x14ac:dyDescent="0.2">
      <c r="A51" s="1" t="str">
        <f>HYPERLINK("http://www.twitter.com/banuakdenizli/status/1589593259130511360", "1589593259130511360")</f>
        <v>1589593259130511360</v>
      </c>
      <c r="B51" t="s">
        <v>15</v>
      </c>
      <c r="C51" s="2">
        <v>44872.513194444437</v>
      </c>
      <c r="D51">
        <v>0</v>
      </c>
      <c r="E51">
        <v>73</v>
      </c>
      <c r="F51" t="s">
        <v>16</v>
      </c>
      <c r="G51" t="s">
        <v>73</v>
      </c>
      <c r="H51" t="str">
        <f>HYPERLINK("http://pbs.twimg.com/media/Fgvv9cGXEAAagts.jpg", "http://pbs.twimg.com/media/Fgvv9cGXEAAagts.jpg")</f>
        <v>http://pbs.twimg.com/media/Fgvv9cGXEAAagts.jpg</v>
      </c>
      <c r="L51">
        <v>0</v>
      </c>
      <c r="M51">
        <v>0</v>
      </c>
      <c r="N51">
        <v>1</v>
      </c>
      <c r="O51">
        <v>0</v>
      </c>
    </row>
    <row r="52" spans="1:15" x14ac:dyDescent="0.2">
      <c r="A52" s="1" t="str">
        <f>HYPERLINK("http://www.twitter.com/banuakdenizli/status/1586703538297753601", "1586703538297753601")</f>
        <v>1586703538297753601</v>
      </c>
      <c r="B52" t="s">
        <v>15</v>
      </c>
      <c r="C52" s="2">
        <v>44864.539085648154</v>
      </c>
      <c r="D52">
        <v>0</v>
      </c>
      <c r="E52">
        <v>22</v>
      </c>
      <c r="F52" t="s">
        <v>16</v>
      </c>
      <c r="G52" t="s">
        <v>74</v>
      </c>
      <c r="H52" t="str">
        <f>HYPERLINK("https://video.twimg.com/ext_tw_video/1586684346970292226/pu/vid/1280x720/YY3cIuJObb5ixoeD.mp4?tag=12", "https://video.twimg.com/ext_tw_video/1586684346970292226/pu/vid/1280x720/YY3cIuJObb5ixoeD.mp4?tag=12")</f>
        <v>https://video.twimg.com/ext_tw_video/1586684346970292226/pu/vid/1280x720/YY3cIuJObb5ixoeD.mp4?tag=12</v>
      </c>
      <c r="L52">
        <v>0</v>
      </c>
      <c r="M52">
        <v>0</v>
      </c>
      <c r="N52">
        <v>1</v>
      </c>
      <c r="O52">
        <v>0</v>
      </c>
    </row>
    <row r="53" spans="1:15" x14ac:dyDescent="0.2">
      <c r="A53" s="1" t="str">
        <f>HYPERLINK("http://www.twitter.com/banuakdenizli/status/1585672708355923968", "1585672708355923968")</f>
        <v>1585672708355923968</v>
      </c>
      <c r="B53" t="s">
        <v>15</v>
      </c>
      <c r="C53" s="2">
        <v>44861.694537037038</v>
      </c>
      <c r="D53">
        <v>0</v>
      </c>
      <c r="E53">
        <v>5</v>
      </c>
      <c r="F53" t="s">
        <v>28</v>
      </c>
      <c r="G53" t="s">
        <v>75</v>
      </c>
      <c r="H53" t="str">
        <f>HYPERLINK("http://pbs.twimg.com/media/FgFoVxtXEAAPa1B.jpg", "http://pbs.twimg.com/media/FgFoVxtXEAAPa1B.jpg")</f>
        <v>http://pbs.twimg.com/media/FgFoVxtXEAAPa1B.jpg</v>
      </c>
      <c r="L53">
        <v>0</v>
      </c>
      <c r="M53">
        <v>0</v>
      </c>
      <c r="N53">
        <v>1</v>
      </c>
      <c r="O53">
        <v>0</v>
      </c>
    </row>
    <row r="54" spans="1:15" x14ac:dyDescent="0.2">
      <c r="A54" s="1" t="str">
        <f>HYPERLINK("http://www.twitter.com/banuakdenizli/status/1584973638809554944", "1584973638809554944")</f>
        <v>1584973638809554944</v>
      </c>
      <c r="B54" t="s">
        <v>15</v>
      </c>
      <c r="C54" s="2">
        <v>44859.765474537038</v>
      </c>
      <c r="D54">
        <v>0</v>
      </c>
      <c r="E54">
        <v>9</v>
      </c>
      <c r="F54" t="s">
        <v>16</v>
      </c>
      <c r="G54" t="s">
        <v>76</v>
      </c>
      <c r="H54" t="str">
        <f>HYPERLINK("http://pbs.twimg.com/media/Ff70HwlWYAEnT62.jpg", "http://pbs.twimg.com/media/Ff70HwlWYAEnT62.jpg")</f>
        <v>http://pbs.twimg.com/media/Ff70HwlWYAEnT62.jpg</v>
      </c>
      <c r="I54" t="str">
        <f>HYPERLINK("http://pbs.twimg.com/media/Ff70HwjXEAoKu-e.jpg", "http://pbs.twimg.com/media/Ff70HwjXEAoKu-e.jpg")</f>
        <v>http://pbs.twimg.com/media/Ff70HwjXEAoKu-e.jpg</v>
      </c>
      <c r="L54">
        <v>0</v>
      </c>
      <c r="M54">
        <v>0</v>
      </c>
      <c r="N54">
        <v>1</v>
      </c>
      <c r="O54">
        <v>0</v>
      </c>
    </row>
    <row r="55" spans="1:15" x14ac:dyDescent="0.2">
      <c r="A55" s="1" t="str">
        <f>HYPERLINK("http://www.twitter.com/banuakdenizli/status/1584973620350447616", "1584973620350447616")</f>
        <v>1584973620350447616</v>
      </c>
      <c r="B55" t="s">
        <v>15</v>
      </c>
      <c r="C55" s="2">
        <v>44859.765428240738</v>
      </c>
      <c r="D55">
        <v>0</v>
      </c>
      <c r="E55">
        <v>13</v>
      </c>
      <c r="F55" t="s">
        <v>16</v>
      </c>
      <c r="G55" t="s">
        <v>77</v>
      </c>
      <c r="H55" t="str">
        <f>HYPERLINK("http://pbs.twimg.com/media/Ff703nVXEAwJqzQ.jpg", "http://pbs.twimg.com/media/Ff703nVXEAwJqzQ.jpg")</f>
        <v>http://pbs.twimg.com/media/Ff703nVXEAwJqzQ.jpg</v>
      </c>
      <c r="L55">
        <v>0</v>
      </c>
      <c r="M55">
        <v>0</v>
      </c>
      <c r="N55">
        <v>1</v>
      </c>
      <c r="O55">
        <v>0</v>
      </c>
    </row>
    <row r="56" spans="1:15" x14ac:dyDescent="0.2">
      <c r="A56" s="1" t="str">
        <f>HYPERLINK("http://www.twitter.com/banuakdenizli/status/1584973575261683712", "1584973575261683712")</f>
        <v>1584973575261683712</v>
      </c>
      <c r="B56" t="s">
        <v>15</v>
      </c>
      <c r="C56" s="2">
        <v>44859.765300925923</v>
      </c>
      <c r="D56">
        <v>0</v>
      </c>
      <c r="E56">
        <v>30</v>
      </c>
      <c r="F56" t="s">
        <v>16</v>
      </c>
      <c r="G56" t="s">
        <v>78</v>
      </c>
      <c r="H56" t="str">
        <f>HYPERLINK("http://pbs.twimg.com/media/Ff6M6YeWQAEeWMU.jpg", "http://pbs.twimg.com/media/Ff6M6YeWQAEeWMU.jpg")</f>
        <v>http://pbs.twimg.com/media/Ff6M6YeWQAEeWMU.jpg</v>
      </c>
      <c r="L56">
        <v>0</v>
      </c>
      <c r="M56">
        <v>0</v>
      </c>
      <c r="N56">
        <v>1</v>
      </c>
      <c r="O56">
        <v>0</v>
      </c>
    </row>
    <row r="57" spans="1:15" x14ac:dyDescent="0.2">
      <c r="A57" s="1" t="str">
        <f>HYPERLINK("http://www.twitter.com/banuakdenizli/status/1584579061988589568", "1584579061988589568")</f>
        <v>1584579061988589568</v>
      </c>
      <c r="B57" t="s">
        <v>15</v>
      </c>
      <c r="C57" s="2">
        <v>44858.676655092589</v>
      </c>
      <c r="D57">
        <v>0</v>
      </c>
      <c r="E57">
        <v>4</v>
      </c>
      <c r="F57" t="s">
        <v>19</v>
      </c>
      <c r="G57" t="s">
        <v>79</v>
      </c>
      <c r="H57" t="str">
        <f>HYPERLINK("http://pbs.twimg.com/media/Ff2N1ugXEAMgn6z.jpg", "http://pbs.twimg.com/media/Ff2N1ugXEAMgn6z.jpg")</f>
        <v>http://pbs.twimg.com/media/Ff2N1ugXEAMgn6z.jpg</v>
      </c>
      <c r="L57">
        <v>0</v>
      </c>
      <c r="M57">
        <v>0</v>
      </c>
      <c r="N57">
        <v>1</v>
      </c>
      <c r="O57">
        <v>0</v>
      </c>
    </row>
    <row r="58" spans="1:15" x14ac:dyDescent="0.2">
      <c r="A58" s="1" t="str">
        <f>HYPERLINK("http://www.twitter.com/banuakdenizli/status/1584264605840605184", "1584264605840605184")</f>
        <v>1584264605840605184</v>
      </c>
      <c r="B58" t="s">
        <v>15</v>
      </c>
      <c r="C58" s="2">
        <v>44857.808912037042</v>
      </c>
      <c r="D58">
        <v>0</v>
      </c>
      <c r="E58">
        <v>54</v>
      </c>
      <c r="F58" t="s">
        <v>17</v>
      </c>
      <c r="G58" t="s">
        <v>80</v>
      </c>
      <c r="H58" t="str">
        <f>HYPERLINK("http://pbs.twimg.com/media/Ffxqi3AXEAA9SJ3.jpg", "http://pbs.twimg.com/media/Ffxqi3AXEAA9SJ3.jpg")</f>
        <v>http://pbs.twimg.com/media/Ffxqi3AXEAA9SJ3.jpg</v>
      </c>
      <c r="I58" t="str">
        <f>HYPERLINK("http://pbs.twimg.com/media/Ffxqi3BXkAMAVrQ.jpg", "http://pbs.twimg.com/media/Ffxqi3BXkAMAVrQ.jpg")</f>
        <v>http://pbs.twimg.com/media/Ffxqi3BXkAMAVrQ.jpg</v>
      </c>
      <c r="L58">
        <v>0</v>
      </c>
      <c r="M58">
        <v>0</v>
      </c>
      <c r="N58">
        <v>1</v>
      </c>
      <c r="O58">
        <v>0</v>
      </c>
    </row>
    <row r="59" spans="1:15" x14ac:dyDescent="0.2">
      <c r="A59" s="1" t="str">
        <f>HYPERLINK("http://www.twitter.com/banuakdenizli/status/1584253526251012096", "1584253526251012096")</f>
        <v>1584253526251012096</v>
      </c>
      <c r="B59" t="s">
        <v>15</v>
      </c>
      <c r="C59" s="2">
        <v>44857.778344907398</v>
      </c>
      <c r="D59">
        <v>0</v>
      </c>
      <c r="E59">
        <v>310</v>
      </c>
      <c r="F59" t="s">
        <v>81</v>
      </c>
      <c r="G59" t="s">
        <v>82</v>
      </c>
      <c r="H59" t="str">
        <f>HYPERLINK("http://pbs.twimg.com/media/Ffr7y0-XoAEWzc9.jpg", "http://pbs.twimg.com/media/Ffr7y0-XoAEWzc9.jpg")</f>
        <v>http://pbs.twimg.com/media/Ffr7y0-XoAEWzc9.jpg</v>
      </c>
      <c r="L59">
        <v>0</v>
      </c>
      <c r="M59">
        <v>0</v>
      </c>
      <c r="N59">
        <v>1</v>
      </c>
      <c r="O59">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2023-03-27T09:45:47Z</dcterms:created>
  <dcterms:modified xsi:type="dcterms:W3CDTF">2023-04-03T11:30:53Z</dcterms:modified>
</cp:coreProperties>
</file>