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D0250C1C-C2EF-004C-9593-1AAB280A2801}"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0" i="1" l="1"/>
  <c r="A60" i="1"/>
  <c r="H59" i="1"/>
  <c r="A59" i="1"/>
  <c r="H58" i="1"/>
  <c r="A58" i="1"/>
  <c r="H57" i="1"/>
  <c r="A57" i="1"/>
  <c r="H56" i="1"/>
  <c r="A56" i="1"/>
  <c r="H55" i="1"/>
  <c r="A55" i="1"/>
  <c r="H54" i="1"/>
  <c r="A54" i="1"/>
  <c r="H53" i="1"/>
  <c r="A53" i="1"/>
  <c r="H52" i="1"/>
  <c r="A52" i="1"/>
  <c r="K51" i="1"/>
  <c r="J51" i="1"/>
  <c r="I51" i="1"/>
  <c r="H51" i="1"/>
  <c r="A51" i="1"/>
  <c r="H50" i="1"/>
  <c r="A50" i="1"/>
  <c r="I49" i="1"/>
  <c r="H49" i="1"/>
  <c r="A49" i="1"/>
  <c r="H48" i="1"/>
  <c r="A48" i="1"/>
  <c r="H47" i="1"/>
  <c r="A47" i="1"/>
  <c r="I46" i="1"/>
  <c r="H46" i="1"/>
  <c r="A46" i="1"/>
  <c r="H45" i="1"/>
  <c r="A45" i="1"/>
  <c r="H44" i="1"/>
  <c r="A44" i="1"/>
  <c r="H43" i="1"/>
  <c r="A43" i="1"/>
  <c r="H42" i="1"/>
  <c r="A42" i="1"/>
  <c r="H41" i="1"/>
  <c r="A41" i="1"/>
  <c r="H40" i="1"/>
  <c r="A40" i="1"/>
  <c r="H39" i="1"/>
  <c r="A39" i="1"/>
  <c r="H38" i="1"/>
  <c r="A38" i="1"/>
  <c r="A37" i="1"/>
  <c r="A36" i="1"/>
  <c r="H35" i="1"/>
  <c r="A35" i="1"/>
  <c r="A34" i="1"/>
  <c r="K33" i="1"/>
  <c r="J33" i="1"/>
  <c r="I33" i="1"/>
  <c r="H33" i="1"/>
  <c r="A33" i="1"/>
  <c r="H32" i="1"/>
  <c r="A32" i="1"/>
  <c r="A31" i="1"/>
  <c r="A30" i="1"/>
  <c r="H29" i="1"/>
  <c r="A29" i="1"/>
  <c r="H28" i="1"/>
  <c r="A28" i="1"/>
  <c r="H27" i="1"/>
  <c r="A27" i="1"/>
  <c r="I26" i="1"/>
  <c r="H26" i="1"/>
  <c r="A26" i="1"/>
  <c r="A25" i="1"/>
  <c r="A24" i="1"/>
  <c r="I23" i="1"/>
  <c r="H23" i="1"/>
  <c r="A23" i="1"/>
  <c r="A22" i="1"/>
  <c r="I21" i="1"/>
  <c r="H21" i="1"/>
  <c r="A21" i="1"/>
  <c r="H20" i="1"/>
  <c r="A20" i="1"/>
  <c r="H19" i="1"/>
  <c r="A19" i="1"/>
  <c r="A18" i="1"/>
  <c r="H17" i="1"/>
  <c r="A17" i="1"/>
  <c r="H16" i="1"/>
  <c r="A16" i="1"/>
  <c r="A15" i="1"/>
  <c r="A14" i="1"/>
  <c r="A13" i="1"/>
  <c r="H12" i="1"/>
  <c r="A12" i="1"/>
  <c r="A11" i="1"/>
  <c r="H10" i="1"/>
  <c r="A10" i="1"/>
  <c r="A9" i="1"/>
  <c r="A8" i="1"/>
  <c r="H7" i="1"/>
  <c r="A7" i="1"/>
  <c r="A6" i="1"/>
  <c r="H5" i="1"/>
  <c r="A5" i="1"/>
  <c r="H4" i="1"/>
  <c r="A4" i="1"/>
  <c r="H3" i="1"/>
  <c r="A3" i="1"/>
  <c r="H2" i="1"/>
  <c r="A2" i="1"/>
</calcChain>
</file>

<file path=xl/sharedStrings.xml><?xml version="1.0" encoding="utf-8"?>
<sst xmlns="http://schemas.openxmlformats.org/spreadsheetml/2006/main" count="162" uniqueCount="97">
  <si>
    <t>id</t>
  </si>
  <si>
    <t>screen_name</t>
  </si>
  <si>
    <t>created_at</t>
  </si>
  <si>
    <t>fav</t>
  </si>
  <si>
    <t>rt</t>
  </si>
  <si>
    <t>RTed</t>
  </si>
  <si>
    <t>text</t>
  </si>
  <si>
    <t>media1</t>
  </si>
  <si>
    <t>media2</t>
  </si>
  <si>
    <t>media3</t>
  </si>
  <si>
    <t>media4</t>
  </si>
  <si>
    <t>compound</t>
  </si>
  <si>
    <t>neg</t>
  </si>
  <si>
    <t>neu</t>
  </si>
  <si>
    <t>pos</t>
  </si>
  <si>
    <t>QatarEmb_Bern</t>
  </si>
  <si>
    <t>MBA_AlThani_</t>
  </si>
  <si>
    <t>MofaQatar_EN</t>
  </si>
  <si>
    <t>Amb_AlKuwari</t>
  </si>
  <si>
    <t>qatar_fund</t>
  </si>
  <si>
    <t>TansuYegen</t>
  </si>
  <si>
    <t>Qatar reimagines what a hospital could be👏
#CES2023
 https://t.co/IPOufeKxWx</t>
  </si>
  <si>
    <t>UNRWA</t>
  </si>
  <si>
    <t>“Once again, Qatar🇶🇦 sends a strong message of support to #PalestineRefugees”🎙️@UNLazzarini
@qatar_fund🇶🇦 has responded to our urgent call for support, contributing US $ 2.5 million for #PalestineRefugees as supplementary end-of-year funding.
More here⬇️
https://t.co/0oeznihHoV https://t.co/gZqckPPcP7</t>
  </si>
  <si>
    <t>Statement | Qatar Expresses Deep Concern over Banning Afghan Women from Working in NGOs
#MOFAQatar https://t.co/Z8lvv65kb0</t>
  </si>
  <si>
    <t>Researchers from ETH Zurich, EPFL Lausanne &amp;amp; Qatar’s Hamad Bin Khalifa University developed an artificial intelligence tool which can generate population density in countries where the International Committee of the Red Cross is active: 
https://t.co/TdkiAGthfg https://t.co/0Og2TYOL3K</t>
  </si>
  <si>
    <t>JakeSullivan46</t>
  </si>
  <si>
    <t>We are grateful for the Government of Qatar's efforts in securing the release of U.S. nationals from Afghanistan. Qatar remains a steadfast partner to the United States in our mutual efforts in Afghanistan. I thank HH @TamimBinHamad for his personal leadership.</t>
  </si>
  <si>
    <t>Qatar’s National Day Celebration was very special this year, as it coincided with the 2022 FIFA World Cup Finale. On that occasion, the Embassy hosted its celebrations at the Paul Klee Museum, which was designed by the world-renowned artist #RenzoPiano
#Qatar2022 #Switzerland https://t.co/86n9IJWeGr https://t.co/jJ2Lrp04cj</t>
  </si>
  <si>
    <t>@Argentina Muchas felicidades campeones del mundo!🥇</t>
  </si>
  <si>
    <t>@embargenqatar Muchas felicidades campeones del mundo!🥇</t>
  </si>
  <si>
    <t>What a game, what a final! Congratulations to #Argentina on their 3rd World Cup 🏆 and very well-played by #France who fought until the last moment. 
Thank you to @roadto2022en and @FIFAcom for delivering the best @FIFAWorldCup ever!
#SeeYouInQatar #Qatar2022 #FIFAWorldCup https://t.co/XCXkhLYCX6</t>
  </si>
  <si>
    <t>FIFAWorldCup</t>
  </si>
  <si>
    <t>ARGENTINA ARE WORLD CHAMPIONS!! 🇦🇷
#FIFAWorldCup | #Qatar2022</t>
  </si>
  <si>
    <t>We extend our congratulations on #Qatar_National_Day, to HH Sheikh Tamim bin Hamad Al Thani, the Amir of #Qatar, &amp;amp; the Qatari people, &amp;amp; affirm that our strength comes from our unity, &amp;amp; is the solid foundation that our foreign policy, based on lending a helping hand, is built on. https://t.co/I466d0WUa9</t>
  </si>
  <si>
    <t>TamimBinHamad</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</si>
  <si>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</si>
  <si>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The Embassy is pleased to announce that it has created a brochure to celebrate #QatarNationalDay &amp;amp; the 2022 #FIFAWorldCup in #Qatar 🇶🇦
The brochure can be downloaded from the following link:
https://t.co/s7yn9yfmto</t>
  </si>
  <si>
    <t>بمناسبة العيد الوطني و استضافة قطر لكأس العالم فيفا  2022 ، 
أنتجت سفارة دولة قطر في بيرن فيديو باللغة الألمانية مع ترجمة بالعربية. 
https://t.co/QOlnItiKMx</t>
  </si>
  <si>
    <t>espn</t>
  </si>
  <si>
    <t>Messi and Argentina. Mbappé and France.
THE WORLD CUP FINAL IS SET 🤩 https://t.co/GVN065O4v7</t>
  </si>
  <si>
    <t>trtworld</t>
  </si>
  <si>
    <t>Welcome to one of Qatar’s biggest attractions! The Cultural Village Katara. 
This is a place where you can dive deep into cultures and traditions - Not only of Qatar but the whole world!
#FIFAWorldCup https://t.co/rGt8M0BxIx</t>
  </si>
  <si>
    <t>@embargenqatar @Argentina @afa @roadto2022es @fifaworldcup_es Congratulations 👏🏻</t>
  </si>
  <si>
    <t>📽️Deputy Prime Minister and Minister of Foreign Affairs @MBA_AlThani_  speech in "Power of Innovation in a Post-COVID-19 World" Event
#MOFAQatar https://t.co/K1OVHNKd9g</t>
  </si>
  <si>
    <t>This festive season has an extra element of excitement thanks to the 2022 @FIFAWorldCup in #Qatar 
#SeeYouInQatar #Qatar2022 
#QatarEmbassyInSwitzerland
#FIFAWorldCup 
@roadto2022news https://t.co/SIupn5GSDl</t>
  </si>
  <si>
    <t>QNAEnglish</t>
  </si>
  <si>
    <t>#Qatar Wins Bid to Host 2025 World Table Tennis Championships. #QNA
#QNA_Sport 
https://t.co/ud1Wzi3XYV
https://t.co/joxMbCAtME https://t.co/RsaYxifwG8</t>
  </si>
  <si>
    <t>@UKEmbassyBerne All the best!</t>
  </si>
  <si>
    <t>As a legacy of the 2022 FIFA World Cup in Qatar, Generation Amazing, a non-profit organization committed to human &amp;amp; social development, has reached 1 million beneficiaries all around the world. Their mission: Transform the deprived communities using sport.
@GA4good @roadto2022en https://t.co/NUfHUClFXy</t>
  </si>
  <si>
    <t>@ignaziocassis @nati_sfv_asf Complimenti, siamo orgogliosi di voi 👏🏻</t>
  </si>
  <si>
    <t>@nati_sfv_asf Congratulations we’re very proud of you 👏🏻</t>
  </si>
  <si>
    <t>Congratulations to The Nati for the well-deserved qualification to the 2022 #FIFAWorldCup knockout stages! 🏆
Hopp Schwiiz!🇨🇭🇶🇦
#Switzerland #Qatar 
@nati_sfv_asf @HofSwitzerland https://t.co/gg0bBVgoCx</t>
  </si>
  <si>
    <t>History is set to be made on Thursday! 🤩
There will be an all-female refereeing trio taking charge for the first time at a men's #FIFAWorldCup in the match between Costa Rica and Germany.
Referee Stéphanie Frappart will be joined by assistants Neuza Back and Karen Diaz. 👏 https://t.co/fgHfh2DICK</t>
  </si>
  <si>
    <t>The State of Qatar announces its contribution of $20 million in support of a humanitarian programme to help African countries
#MOFAQatar https://t.co/k9qSA8lJbZ</t>
  </si>
  <si>
    <t>dohanews</t>
  </si>
  <si>
    <t>🇶🇦 Qatar hits yet another record! 
🏟 Lusail Stadium recorded 88,966 fans for the match between Argentina and Mexico on Saturday. 
⚽️ This is the highest number of attendees since the 1994 World Cup final! https://t.co/ZzWWd5BDt4</t>
  </si>
  <si>
    <t>@HofSwitzerland @SwissKuwait @nati_sfv_asf Congratulations 👏🏻</t>
  </si>
  <si>
    <t>@nati_sfv_asf @FIFAWorldCup Congratulations 👏🏻</t>
  </si>
  <si>
    <t>Congratulations to The Nati on their well deserved victory @nati_sfv_asf !
Hopp Schwiiz! 🇨🇭 🇶🇦
#FIFAWorldCup #Qatar2022 #Switzerland #Qatar https://t.co/CqY6ymF2Do</t>
  </si>
  <si>
    <t>roadto2022en</t>
  </si>
  <si>
    <t>𝐓𝐡𝐞 𝐜𝐞𝐥𝐞𝐛𝐫𝐚𝐭𝐢𝐨𝐧 𝐨𝐟 𝐭𝐡𝐞 𝐛𝐞𝐚𝐮𝐭𝐢𝐟𝐮𝐥 𝐡𝐚𝐬 𝐣𝐮𝐬𝐭 𝐛𝐞𝐠𝐮𝐧 ⚽️ #Qatar2022
Day one of the World Cup is in the books! 🏆 https://t.co/JhKveE5Qhb</t>
  </si>
  <si>
    <t>@afcstuff Welcome to Qatar 🇶🇦🇨🇭</t>
  </si>
  <si>
    <t>Club Suisse Doha has finally opened its doors to the world. Located at Doha Port, this trendy hotspot, which mixes a bit of both Qatari &amp;amp; Swiss elements, is a place that should not be missed!
#SeeYouInQatar #FIFAWorldCup #Qatar2022
@SwissMFA @presence_suisse @HofSwitzerland https://t.co/3zJ9PlzBao</t>
  </si>
  <si>
    <t>Willkommen in Katar 🇶🇦🇨🇭 https://t.co/sjjLTRW6CB</t>
  </si>
  <si>
    <t>@nati_sfv_asf @FIFAWorldCup @FlySWISS Welcome to Qatar!</t>
  </si>
  <si>
    <t>Almost time for a new chapter in #FIFAWorldCup history to be written 📖🏆 https://t.co/q9iHuM8dAP</t>
  </si>
  <si>
    <t>The first floating hotel has finally arrived in Doha. The Swiss based cruise line MSC World Europa will be 1 of the floating hotels that will serve the 2022 FIFA World Cup in Qatar.
Isn't she gorgeous?
#10DaysLeft #SeeYouInQatar #Qatar2022 @MSCCruises_PR https://t.co/9GChJ3iXyy</t>
  </si>
  <si>
    <t>The World Cup in Qatar is more than a tournament. It is a catalyst for change, a legacy for our workers. Qatar is the 1st country in the region to introduce a nondiscriminatory minimum wage,prohibit workers from working outdoors during the summer heat &amp;amp; abolish the Kafala system. https://t.co/fI4u5oteBk</t>
  </si>
  <si>
    <t>ESPNFC</t>
  </si>
  <si>
    <t>Stadium 974 in Qatar is the world's first transportable football arena.
It's made from repurposed shipping containers and can be completely dismantled, transported to another country and put back together like Lego 🤯 https://t.co/BIyhsLPyiT</t>
  </si>
  <si>
    <t>A busy but productive day at our new Embassy building. The new premises will serve as a symbol of deepening cooperation between #Qatar and #Switzerland. https://t.co/gAc3NIpDTo</t>
  </si>
  <si>
    <t>Did you know that Al Kharsaah Solar Power Plant, located west of the capital Doha and home to more than 1.8 million solar panels, is one of the largest solar power plants in the world. It will provide up to 10% of Qatar’s energy supply. 
#Sustainability #ClimateChange #COP27 https://t.co/kvHst1VoVA</t>
  </si>
  <si>
    <t>The Embassy of the State of Qatar to the Swiss Confederation &amp;amp; Principality of Liechtenstein would like to bring to your attention that as of Monday the the 7th of November 2022, the Embassy will be operational from its new premises located at:
Thunstrasse 67, 3006 Bern https://t.co/jjzSpNkZp4</t>
  </si>
  <si>
    <t>ilo</t>
  </si>
  <si>
    <t>4️⃣ years of labour reforms in 🇶🇦
2️⃣ new @ILOQatar reports outline progress made and the challenges that remain in the implementation of Qatar’s labour reforms. 
➡️https://t.co/BnThE2G6mV https://t.co/vMcgTEw04b</t>
  </si>
  <si>
    <t>The International Consular Services Centre is now open to World Cup visitors at the Doha Exhibition &amp;amp; Convention Centre. #Qatar2022 https://t.co/HqmmN3iniW</t>
  </si>
  <si>
    <t>RefugeesCmr</t>
  </si>
  <si>
    <t>The Educate a Child project has made it easier for over 36,000 Central African refugee and Cameroonian children to go school in Cameroon's eastern façade.  
Thank you to @qatar_fund 🇶🇦 for your generous support towards the education of forcibly displaced boys and girls. https://t.co/smg2S0MAM2</t>
  </si>
  <si>
    <t>In His Highness speech before the Shura Council
HH The Amir @TamimBinHamad : Qatar is a reliable partner in peace making and stability support
#Shura_Council
#MOFAQatar https://t.co/M5cTscGeJj</t>
  </si>
  <si>
    <t>A beautiful art installation named “Doha Mountains”, which was designed by #Swiss artist Ugo Rondinone, was unveiled today by H.E Sheikh @JoaanBinHamad and H.E Sheikha @almayassahamad. Art has the power to illuminate, educate and inspire. 
#SeeYouInQatar #Qatar2022 https://t.co/AyJ6rKTHrW</t>
  </si>
  <si>
    <t>The following 8 stadiums will welcome the world in 30 days, are you ready?
#SeeYouInQatar #Qatar2022 #FIFAWorldCup https://t.co/4A2mb6KEeh</t>
  </si>
  <si>
    <t>qatar_olympic</t>
  </si>
  <si>
    <t>Qatar Olympic Committee (QOC) President H.E Sheikh Joaan bin Hamad Al-Thani @JoaanBinHamad was today elected as the Association of National Olympic Committees (ANOC) Senior Vice President at the XXVI ANOC General Assembly 2022 in Seoul.@ANOC_Olympic https://t.co/6CqLD5XhRD</t>
  </si>
  <si>
    <t>Reuters</t>
  </si>
  <si>
    <t>WATCH: Built on an ancient market site, Qatar's Souq Waqif market is filled with restaurants, shops and games. Locals hope the FIFA World Cup will bring in more visitors https://t.co/HZPWeBpo7Q</t>
  </si>
  <si>
    <t>AFP</t>
  </si>
  <si>
    <t>VIDEO: In Qatar, every street corner has its own work of art, a trend that has accelerated with the approach of the World Cup. Qatar is gearing up to welcome more than one million people to the football World Cup which starts on November 20. https://t.co/f8g1yKsHMx</t>
  </si>
  <si>
    <t>كل منا يمكنه المساهمة في إنجاح كأس العالم قطر 2022 ، 
بالعمل 
بالكلمة 
بالابتسامة 
بالهمسة 
بالإشارة 
بالنظرة 
قطر تستحق الأفضل . https://t.co/DzIThs7PV2</t>
  </si>
  <si>
    <t>roadto2022news</t>
  </si>
  <si>
    <t>The deadline to register for the Qatar Media Portal is 30 October. Launched by the SC, the platform will give journalists, content creators and broadcasters access to a wide range of resources to help them operate at this year’s @FIFAWorldCup.
Link: https://t.co/bl76RwRzH4 https://t.co/sXmPZUgnmu</t>
  </si>
  <si>
    <t>QFFD funds Women in Conflict Zones Initiative to emphasize the importance of this by empowering women and girls to be involved in peacemaking and peacebuilding 
#InternationalGirlChildDay https://t.co/bbFsU0lPZ1</t>
  </si>
  <si>
    <t>FOXSoccer</t>
  </si>
  <si>
    <t>This holiday season, the @FIFAWorldCup will be the most wonderful time of the year 🙌🌎 https://t.co/YK6xUFm0RH</t>
  </si>
  <si>
    <t>نظمت سفارة قطر في بيرن حفل بمناسبة كأس العالم وألقى سعادةالسيد/محمد جهام الكواري @Amb_Alkuwari سفير الدولة لدى سويسرا كلمةمخاطبا الحضور باللغات الألمانية والفرنسية والايطالية والاسبانية والإنجليزية مشددا على الدور التي تلعبه كرة القدم في مد جسور التواصل بين مختلف الشعوب والثقافات https://t.co/LVOiNWIhuq</t>
  </si>
  <si>
    <t>On that occasion, Ambassador Mohamed Al Kuwari @Amb_Alkuwari delivered a speech in 5 different languages 🇩🇪 🇫🇷🇮🇹🇪🇸🇺🇸 Highlighting the role that football plays in building bridges between nations, societies and cultures. https://t.co/oulffiB5so</t>
  </si>
  <si>
    <t>The Embassy of the State of Qatar hosted an event to celebrate the @FIFAWorldCup with its guests and partners, including #FIFA’s @fatma_samoura , #ParlCH’s @larsguggisberg , Qatar’s Supreme Committee for Delivery &amp;amp; Legacy @roadto2022 and @qatarairways
See you in #Qatar2022 ! https://t.co/9zzRpMvhoq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</si>
</sst>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0"/>
  <sheetViews>
    <sheetView tabSelected="1" topLeftCell="A40" workbookViewId="0">
      <selection activeCell="D77" sqref="D77"/>
    </sheetView>
  </sheetViews>
  <sheetFormatPr baseColWidth="10" defaultColWidth="8.83203125" defaultRowHeight="15" x14ac:dyDescent="0.2"/>
  <cols>
    <col min="3" max="3" width="26.1640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HYPERLINK("http://www.twitter.com/banuakdenizli/status/1608824215431675904", "1608824215431675904")</f>
        <v>1608824215431675904</v>
      </c>
      <c r="B2" t="s">
        <v>15</v>
      </c>
      <c r="C2" s="2">
        <v>44925.58053240741</v>
      </c>
      <c r="D2">
        <v>0</v>
      </c>
      <c r="E2">
        <v>570</v>
      </c>
      <c r="F2" t="s">
        <v>20</v>
      </c>
      <c r="G2" t="s">
        <v>21</v>
      </c>
      <c r="H2" t="str">
        <f>HYPERLINK("https://video.twimg.com/ext_tw_video/1608393143350706176/pu/vid/720x720/YYpA47zUePncFd8z.mp4?tag=12", "https://video.twimg.com/ext_tw_video/1608393143350706176/pu/vid/720x720/YYpA47zUePncFd8z.mp4?tag=12")</f>
        <v>https://video.twimg.com/ext_tw_video/1608393143350706176/pu/vid/720x720/YYpA47zUePncFd8z.mp4?tag=12</v>
      </c>
      <c r="L2">
        <v>0</v>
      </c>
      <c r="M2">
        <v>0</v>
      </c>
      <c r="N2">
        <v>1</v>
      </c>
      <c r="O2">
        <v>0</v>
      </c>
    </row>
    <row r="3" spans="1:15" x14ac:dyDescent="0.2">
      <c r="A3" s="1" t="str">
        <f>HYPERLINK("http://www.twitter.com/banuakdenizli/status/1608090475365294081", "1608090475365294081")</f>
        <v>1608090475365294081</v>
      </c>
      <c r="B3" t="s">
        <v>15</v>
      </c>
      <c r="C3" s="2">
        <v>44923.555787037039</v>
      </c>
      <c r="D3">
        <v>0</v>
      </c>
      <c r="E3">
        <v>15</v>
      </c>
      <c r="F3" t="s">
        <v>22</v>
      </c>
      <c r="G3" t="s">
        <v>23</v>
      </c>
      <c r="H3" t="str">
        <f>HYPERLINK("http://pbs.twimg.com/media/FlDSo44XkAEkDfV.jpg", "http://pbs.twimg.com/media/FlDSo44XkAEkDfV.jpg")</f>
        <v>http://pbs.twimg.com/media/FlDSo44XkAEkDfV.jpg</v>
      </c>
      <c r="L3">
        <v>0.85909999999999997</v>
      </c>
      <c r="M3">
        <v>0</v>
      </c>
      <c r="N3">
        <v>0.73399999999999999</v>
      </c>
      <c r="O3">
        <v>0.26600000000000001</v>
      </c>
    </row>
    <row r="4" spans="1:15" x14ac:dyDescent="0.2">
      <c r="A4" s="1" t="str">
        <f>HYPERLINK("http://www.twitter.com/banuakdenizli/status/1607109440536182787", "1607109440536182787")</f>
        <v>1607109440536182787</v>
      </c>
      <c r="B4" t="s">
        <v>15</v>
      </c>
      <c r="C4" s="2">
        <v>44920.848645833343</v>
      </c>
      <c r="D4">
        <v>0</v>
      </c>
      <c r="E4">
        <v>32</v>
      </c>
      <c r="F4" t="s">
        <v>17</v>
      </c>
      <c r="G4" t="s">
        <v>24</v>
      </c>
      <c r="H4" t="str">
        <f>HYPERLINK("http://pbs.twimg.com/media/Fk2WhE8XwAExI_H.jpg", "http://pbs.twimg.com/media/Fk2WhE8XwAExI_H.jpg")</f>
        <v>http://pbs.twimg.com/media/Fk2WhE8XwAExI_H.jpg</v>
      </c>
      <c r="L4">
        <v>0</v>
      </c>
      <c r="M4">
        <v>0</v>
      </c>
      <c r="N4">
        <v>1</v>
      </c>
      <c r="O4">
        <v>0</v>
      </c>
    </row>
    <row r="5" spans="1:15" x14ac:dyDescent="0.2">
      <c r="A5" s="1" t="str">
        <f>HYPERLINK("http://www.twitter.com/banuakdenizli/status/1606362423446761472", "1606362423446761472")</f>
        <v>1606362423446761472</v>
      </c>
      <c r="B5" t="s">
        <v>15</v>
      </c>
      <c r="C5" s="2">
        <v>44918.787280092591</v>
      </c>
      <c r="D5">
        <v>13</v>
      </c>
      <c r="E5">
        <v>6</v>
      </c>
      <c r="G5" t="s">
        <v>25</v>
      </c>
      <c r="H5" t="str">
        <f>HYPERLINK("http://pbs.twimg.com/media/FkryHCcXEAAll2Z.jpg", "http://pbs.twimg.com/media/FkryHCcXEAAll2Z.jpg")</f>
        <v>http://pbs.twimg.com/media/FkryHCcXEAAll2Z.jpg</v>
      </c>
      <c r="L5">
        <v>0.70030000000000003</v>
      </c>
      <c r="M5">
        <v>0</v>
      </c>
      <c r="N5">
        <v>0.85399999999999998</v>
      </c>
      <c r="O5">
        <v>0.14599999999999999</v>
      </c>
    </row>
    <row r="6" spans="1:15" x14ac:dyDescent="0.2">
      <c r="A6" s="1" t="str">
        <f>HYPERLINK("http://www.twitter.com/banuakdenizli/status/1605674588624543771", "1605674588624543771")</f>
        <v>1605674588624543771</v>
      </c>
      <c r="B6" t="s">
        <v>15</v>
      </c>
      <c r="C6" s="2">
        <v>44916.88921296296</v>
      </c>
      <c r="D6">
        <v>0</v>
      </c>
      <c r="E6">
        <v>59</v>
      </c>
      <c r="F6" t="s">
        <v>26</v>
      </c>
      <c r="G6" t="s">
        <v>27</v>
      </c>
      <c r="L6">
        <v>0.89100000000000001</v>
      </c>
      <c r="M6">
        <v>0</v>
      </c>
      <c r="N6">
        <v>0.73</v>
      </c>
      <c r="O6">
        <v>0.27</v>
      </c>
    </row>
    <row r="7" spans="1:15" x14ac:dyDescent="0.2">
      <c r="A7" s="1" t="str">
        <f>HYPERLINK("http://www.twitter.com/banuakdenizli/status/1605285776216199169", "1605285776216199169")</f>
        <v>1605285776216199169</v>
      </c>
      <c r="B7" t="s">
        <v>15</v>
      </c>
      <c r="C7" s="2">
        <v>44915.816296296303</v>
      </c>
      <c r="D7">
        <v>16</v>
      </c>
      <c r="E7">
        <v>5</v>
      </c>
      <c r="G7" t="s">
        <v>28</v>
      </c>
      <c r="H7" t="str">
        <f>HYPERLINK("https://video.twimg.com/ext_tw_video/1605285645961904129/pu/vid/1280x720/nch7gbak2V6u9neF.mp4?tag=12", "https://video.twimg.com/ext_tw_video/1605285645961904129/pu/vid/1280x720/nch7gbak2V6u9neF.mp4?tag=12")</f>
        <v>https://video.twimg.com/ext_tw_video/1605285645961904129/pu/vid/1280x720/nch7gbak2V6u9neF.mp4?tag=12</v>
      </c>
      <c r="L7">
        <v>0.45760000000000001</v>
      </c>
      <c r="M7">
        <v>0</v>
      </c>
      <c r="N7">
        <v>0.93500000000000005</v>
      </c>
      <c r="O7">
        <v>6.5000000000000002E-2</v>
      </c>
    </row>
    <row r="8" spans="1:15" x14ac:dyDescent="0.2">
      <c r="A8" s="1" t="str">
        <f>HYPERLINK("http://www.twitter.com/banuakdenizli/status/1604567317417000962", "1604567317417000962")</f>
        <v>1604567317417000962</v>
      </c>
      <c r="B8" t="s">
        <v>15</v>
      </c>
      <c r="C8" s="2">
        <v>44913.833726851852</v>
      </c>
      <c r="D8">
        <v>53</v>
      </c>
      <c r="E8">
        <v>0</v>
      </c>
      <c r="G8" t="s">
        <v>29</v>
      </c>
      <c r="L8">
        <v>0</v>
      </c>
      <c r="M8">
        <v>0</v>
      </c>
      <c r="N8">
        <v>1</v>
      </c>
      <c r="O8">
        <v>0</v>
      </c>
    </row>
    <row r="9" spans="1:15" x14ac:dyDescent="0.2">
      <c r="A9" s="1" t="str">
        <f>HYPERLINK("http://www.twitter.com/banuakdenizli/status/1604563468325195780", "1604563468325195780")</f>
        <v>1604563468325195780</v>
      </c>
      <c r="B9" t="s">
        <v>15</v>
      </c>
      <c r="C9" s="2">
        <v>44913.823101851849</v>
      </c>
      <c r="D9">
        <v>2</v>
      </c>
      <c r="E9">
        <v>0</v>
      </c>
      <c r="G9" t="s">
        <v>30</v>
      </c>
      <c r="L9">
        <v>0</v>
      </c>
      <c r="M9">
        <v>0</v>
      </c>
      <c r="N9">
        <v>1</v>
      </c>
      <c r="O9">
        <v>0</v>
      </c>
    </row>
    <row r="10" spans="1:15" x14ac:dyDescent="0.2">
      <c r="A10" s="1" t="str">
        <f>HYPERLINK("http://www.twitter.com/banuakdenizli/status/1604562160574758913", "1604562160574758913")</f>
        <v>1604562160574758913</v>
      </c>
      <c r="B10" t="s">
        <v>15</v>
      </c>
      <c r="C10" s="2">
        <v>44913.819502314807</v>
      </c>
      <c r="D10">
        <v>23</v>
      </c>
      <c r="E10">
        <v>5</v>
      </c>
      <c r="G10" t="s">
        <v>31</v>
      </c>
      <c r="H10" t="str">
        <f>HYPERLINK("http://pbs.twimg.com/media/FkSMx3QWAAAvY7K.jpg", "http://pbs.twimg.com/media/FkSMx3QWAAAvY7K.jpg")</f>
        <v>http://pbs.twimg.com/media/FkSMx3QWAAAvY7K.jpg</v>
      </c>
      <c r="L10">
        <v>0.87150000000000005</v>
      </c>
      <c r="M10">
        <v>4.7E-2</v>
      </c>
      <c r="N10">
        <v>0.72199999999999998</v>
      </c>
      <c r="O10">
        <v>0.23100000000000001</v>
      </c>
    </row>
    <row r="11" spans="1:15" x14ac:dyDescent="0.2">
      <c r="A11" s="1" t="str">
        <f>HYPERLINK("http://www.twitter.com/banuakdenizli/status/1604550338605854721", "1604550338605854721")</f>
        <v>1604550338605854721</v>
      </c>
      <c r="B11" t="s">
        <v>15</v>
      </c>
      <c r="C11" s="2">
        <v>44913.786874999998</v>
      </c>
      <c r="D11">
        <v>0</v>
      </c>
      <c r="E11">
        <v>134908</v>
      </c>
      <c r="F11" t="s">
        <v>32</v>
      </c>
      <c r="G11" t="s">
        <v>33</v>
      </c>
      <c r="L11">
        <v>0.69240000000000002</v>
      </c>
      <c r="M11">
        <v>0</v>
      </c>
      <c r="N11">
        <v>0.56000000000000005</v>
      </c>
      <c r="O11">
        <v>0.44</v>
      </c>
    </row>
    <row r="12" spans="1:15" x14ac:dyDescent="0.2">
      <c r="A12" s="1" t="str">
        <f>HYPERLINK("http://www.twitter.com/banuakdenizli/status/1604429570915999744", "1604429570915999744")</f>
        <v>1604429570915999744</v>
      </c>
      <c r="B12" t="s">
        <v>15</v>
      </c>
      <c r="C12" s="2">
        <v>44913.453622685192</v>
      </c>
      <c r="D12">
        <v>0</v>
      </c>
      <c r="E12">
        <v>65</v>
      </c>
      <c r="F12" t="s">
        <v>16</v>
      </c>
      <c r="G12" t="s">
        <v>34</v>
      </c>
      <c r="H12" t="str">
        <f>HYPERLINK("http://pbs.twimg.com/media/FkP22etWYAIjx_d.jpg", "http://pbs.twimg.com/media/FkP22etWYAIjx_d.jpg")</f>
        <v>http://pbs.twimg.com/media/FkP22etWYAIjx_d.jpg</v>
      </c>
      <c r="L12">
        <v>0.93</v>
      </c>
      <c r="M12">
        <v>0</v>
      </c>
      <c r="N12">
        <v>0.73099999999999998</v>
      </c>
      <c r="O12">
        <v>0.26900000000000002</v>
      </c>
    </row>
    <row r="13" spans="1:15" x14ac:dyDescent="0.2">
      <c r="A13" s="1" t="str">
        <f>HYPERLINK("http://www.twitter.com/banuakdenizli/status/1604429476494032896", "1604429476494032896")</f>
        <v>1604429476494032896</v>
      </c>
      <c r="B13" t="s">
        <v>15</v>
      </c>
      <c r="C13" s="2">
        <v>44913.453356481477</v>
      </c>
      <c r="D13">
        <v>0</v>
      </c>
      <c r="E13">
        <v>9886</v>
      </c>
      <c r="F13" t="s">
        <v>35</v>
      </c>
      <c r="G13" t="s">
        <v>36</v>
      </c>
      <c r="L13">
        <v>0</v>
      </c>
      <c r="M13">
        <v>0</v>
      </c>
      <c r="N13">
        <v>1</v>
      </c>
      <c r="O13">
        <v>0</v>
      </c>
    </row>
    <row r="14" spans="1:15" x14ac:dyDescent="0.2">
      <c r="A14" s="1" t="str">
        <f>HYPERLINK("http://www.twitter.com/banuakdenizli/status/1604089910784393217", "1604089910784393217")</f>
        <v>1604089910784393217</v>
      </c>
      <c r="B14" t="s">
        <v>15</v>
      </c>
      <c r="C14" s="2">
        <v>44912.516331018523</v>
      </c>
      <c r="D14">
        <v>15</v>
      </c>
      <c r="E14">
        <v>7</v>
      </c>
      <c r="G14" t="s">
        <v>37</v>
      </c>
      <c r="L14">
        <v>0.82250000000000001</v>
      </c>
      <c r="M14">
        <v>0</v>
      </c>
      <c r="N14">
        <v>0.76500000000000001</v>
      </c>
      <c r="O14">
        <v>0.23499999999999999</v>
      </c>
    </row>
    <row r="15" spans="1:15" x14ac:dyDescent="0.2">
      <c r="A15" s="1" t="str">
        <f>HYPERLINK("http://www.twitter.com/banuakdenizli/status/1604083964485869570", "1604083964485869570")</f>
        <v>1604083964485869570</v>
      </c>
      <c r="B15" t="s">
        <v>15</v>
      </c>
      <c r="C15" s="2">
        <v>44912.499930555547</v>
      </c>
      <c r="D15">
        <v>0</v>
      </c>
      <c r="E15">
        <v>13</v>
      </c>
      <c r="F15" t="s">
        <v>18</v>
      </c>
      <c r="G15" t="s">
        <v>38</v>
      </c>
      <c r="L15">
        <v>0</v>
      </c>
      <c r="M15">
        <v>0</v>
      </c>
      <c r="N15">
        <v>1</v>
      </c>
      <c r="O15">
        <v>0</v>
      </c>
    </row>
    <row r="16" spans="1:15" x14ac:dyDescent="0.2">
      <c r="A16" s="1" t="str">
        <f>HYPERLINK("http://www.twitter.com/banuakdenizli/status/1603140558574215168", "1603140558574215168")</f>
        <v>1603140558574215168</v>
      </c>
      <c r="B16" t="s">
        <v>15</v>
      </c>
      <c r="C16" s="2">
        <v>44909.896620370368</v>
      </c>
      <c r="D16">
        <v>0</v>
      </c>
      <c r="E16">
        <v>4487</v>
      </c>
      <c r="F16" t="s">
        <v>39</v>
      </c>
      <c r="G16" t="s">
        <v>40</v>
      </c>
      <c r="H16" t="str">
        <f>HYPERLINK("http://pbs.twimg.com/media/Fj93nM8XoAMIQvF.jpg", "http://pbs.twimg.com/media/Fj93nM8XoAMIQvF.jpg")</f>
        <v>http://pbs.twimg.com/media/Fj93nM8XoAMIQvF.jpg</v>
      </c>
      <c r="L16">
        <v>0</v>
      </c>
      <c r="M16">
        <v>0</v>
      </c>
      <c r="N16">
        <v>1</v>
      </c>
      <c r="O16">
        <v>0</v>
      </c>
    </row>
    <row r="17" spans="1:15" x14ac:dyDescent="0.2">
      <c r="A17" s="1" t="str">
        <f>HYPERLINK("http://www.twitter.com/banuakdenizli/status/1602796115753340928", "1602796115753340928")</f>
        <v>1602796115753340928</v>
      </c>
      <c r="B17" t="s">
        <v>15</v>
      </c>
      <c r="C17" s="2">
        <v>44908.946145833332</v>
      </c>
      <c r="D17">
        <v>0</v>
      </c>
      <c r="E17">
        <v>17</v>
      </c>
      <c r="F17" t="s">
        <v>41</v>
      </c>
      <c r="G17" t="s">
        <v>42</v>
      </c>
      <c r="H17" t="str">
        <f>HYPERLINK("https://video.twimg.com/amplify_video/1602606527763750915/vid/1080x1920/Rk5UbUwlWbyYOLKP.mp4?tag=16", "https://video.twimg.com/amplify_video/1602606527763750915/vid/1080x1920/Rk5UbUwlWbyYOLKP.mp4?tag=16")</f>
        <v>https://video.twimg.com/amplify_video/1602606527763750915/vid/1080x1920/Rk5UbUwlWbyYOLKP.mp4?tag=16</v>
      </c>
      <c r="L17">
        <v>0.53990000000000005</v>
      </c>
      <c r="M17">
        <v>0</v>
      </c>
      <c r="N17">
        <v>0.874</v>
      </c>
      <c r="O17">
        <v>0.126</v>
      </c>
    </row>
    <row r="18" spans="1:15" x14ac:dyDescent="0.2">
      <c r="A18" s="1" t="str">
        <f>HYPERLINK("http://www.twitter.com/banuakdenizli/status/1602774699095777281", "1602774699095777281")</f>
        <v>1602774699095777281</v>
      </c>
      <c r="B18" t="s">
        <v>15</v>
      </c>
      <c r="C18" s="2">
        <v>44908.887048611112</v>
      </c>
      <c r="D18">
        <v>7</v>
      </c>
      <c r="E18">
        <v>0</v>
      </c>
      <c r="G18" t="s">
        <v>43</v>
      </c>
      <c r="L18">
        <v>0.59940000000000004</v>
      </c>
      <c r="M18">
        <v>0</v>
      </c>
      <c r="N18">
        <v>0.60599999999999998</v>
      </c>
      <c r="O18">
        <v>0.39400000000000002</v>
      </c>
    </row>
    <row r="19" spans="1:15" x14ac:dyDescent="0.2">
      <c r="A19" s="1" t="str">
        <f>HYPERLINK("http://www.twitter.com/banuakdenizli/status/1602405226463612928", "1602405226463612928")</f>
        <v>1602405226463612928</v>
      </c>
      <c r="B19" t="s">
        <v>15</v>
      </c>
      <c r="C19" s="2">
        <v>44907.867488425924</v>
      </c>
      <c r="D19">
        <v>0</v>
      </c>
      <c r="E19">
        <v>18</v>
      </c>
      <c r="F19" t="s">
        <v>17</v>
      </c>
      <c r="G19" t="s">
        <v>44</v>
      </c>
      <c r="H19" t="str">
        <f>HYPERLINK("https://video.twimg.com/amplify_video/1602331902228058112/vid/1920x1080/oeKUd-cSMsKFwoXi.mp4?tag=16", "https://video.twimg.com/amplify_video/1602331902228058112/vid/1920x1080/oeKUd-cSMsKFwoXi.mp4?tag=16")</f>
        <v>https://video.twimg.com/amplify_video/1602331902228058112/vid/1920x1080/oeKUd-cSMsKFwoXi.mp4?tag=16</v>
      </c>
      <c r="L19">
        <v>0.38179999999999997</v>
      </c>
      <c r="M19">
        <v>0</v>
      </c>
      <c r="N19">
        <v>0.88</v>
      </c>
      <c r="O19">
        <v>0.12</v>
      </c>
    </row>
    <row r="20" spans="1:15" x14ac:dyDescent="0.2">
      <c r="A20" s="1" t="str">
        <f>HYPERLINK("http://www.twitter.com/banuakdenizli/status/1601199769678118912", "1601199769678118912")</f>
        <v>1601199769678118912</v>
      </c>
      <c r="B20" t="s">
        <v>15</v>
      </c>
      <c r="C20" s="2">
        <v>44904.541064814817</v>
      </c>
      <c r="D20">
        <v>17</v>
      </c>
      <c r="E20">
        <v>5</v>
      </c>
      <c r="G20" t="s">
        <v>45</v>
      </c>
      <c r="H20" t="str">
        <f>HYPERLINK("https://video.twimg.com/ext_tw_video/1601199703474970629/pu/vid/700x1280/MeoC9S-bCDIv71XU.mp4?tag=12", "https://video.twimg.com/ext_tw_video/1601199703474970629/pu/vid/700x1280/MeoC9S-bCDIv71XU.mp4?tag=12")</f>
        <v>https://video.twimg.com/ext_tw_video/1601199703474970629/pu/vid/700x1280/MeoC9S-bCDIv71XU.mp4?tag=12</v>
      </c>
      <c r="L20">
        <v>0.84419999999999995</v>
      </c>
      <c r="M20">
        <v>0</v>
      </c>
      <c r="N20">
        <v>0.67600000000000005</v>
      </c>
      <c r="O20">
        <v>0.32400000000000001</v>
      </c>
    </row>
    <row r="21" spans="1:15" x14ac:dyDescent="0.2">
      <c r="A21" s="1" t="str">
        <f>HYPERLINK("http://www.twitter.com/banuakdenizli/status/1601005508504481794", "1601005508504481794")</f>
        <v>1601005508504481794</v>
      </c>
      <c r="B21" t="s">
        <v>15</v>
      </c>
      <c r="C21" s="2">
        <v>44904.005011574067</v>
      </c>
      <c r="D21">
        <v>0</v>
      </c>
      <c r="E21">
        <v>5</v>
      </c>
      <c r="F21" t="s">
        <v>46</v>
      </c>
      <c r="G21" t="s">
        <v>47</v>
      </c>
      <c r="H21" t="str">
        <f>HYPERLINK("http://pbs.twimg.com/media/FjZQeQiXwBAg9er.jpg", "http://pbs.twimg.com/media/FjZQeQiXwBAg9er.jpg")</f>
        <v>http://pbs.twimg.com/media/FjZQeQiXwBAg9er.jpg</v>
      </c>
      <c r="I21" t="str">
        <f>HYPERLINK("http://pbs.twimg.com/media/FjZQeQ_WYAAsPts.jpg", "http://pbs.twimg.com/media/FjZQeQ_WYAAsPts.jpg")</f>
        <v>http://pbs.twimg.com/media/FjZQeQ_WYAAsPts.jpg</v>
      </c>
      <c r="L21">
        <v>0.78449999999999998</v>
      </c>
      <c r="M21">
        <v>0</v>
      </c>
      <c r="N21">
        <v>0.65300000000000002</v>
      </c>
      <c r="O21">
        <v>0.34699999999999998</v>
      </c>
    </row>
    <row r="22" spans="1:15" x14ac:dyDescent="0.2">
      <c r="A22" s="1" t="str">
        <f>HYPERLINK("http://www.twitter.com/banuakdenizli/status/1599477302647144448", "1599477302647144448")</f>
        <v>1599477302647144448</v>
      </c>
      <c r="B22" t="s">
        <v>15</v>
      </c>
      <c r="C22" s="2">
        <v>44899.787962962961</v>
      </c>
      <c r="D22">
        <v>2</v>
      </c>
      <c r="E22">
        <v>0</v>
      </c>
      <c r="G22" t="s">
        <v>48</v>
      </c>
      <c r="L22">
        <v>0.66959999999999997</v>
      </c>
      <c r="M22">
        <v>0</v>
      </c>
      <c r="N22">
        <v>0.4</v>
      </c>
      <c r="O22">
        <v>0.6</v>
      </c>
    </row>
    <row r="23" spans="1:15" x14ac:dyDescent="0.2">
      <c r="A23" s="1" t="str">
        <f>HYPERLINK("http://www.twitter.com/banuakdenizli/status/1599449110108864512", "1599449110108864512")</f>
        <v>1599449110108864512</v>
      </c>
      <c r="B23" t="s">
        <v>15</v>
      </c>
      <c r="C23" s="2">
        <v>44899.710162037038</v>
      </c>
      <c r="D23">
        <v>18</v>
      </c>
      <c r="E23">
        <v>5</v>
      </c>
      <c r="G23" t="s">
        <v>49</v>
      </c>
      <c r="H23" t="str">
        <f>HYPERLINK("http://pbs.twimg.com/media/FjJifL6XEAAuOHR.jpg", "http://pbs.twimg.com/media/FjJifL6XEAAuOHR.jpg")</f>
        <v>http://pbs.twimg.com/media/FjJifL6XEAAuOHR.jpg</v>
      </c>
      <c r="I23" t="str">
        <f>HYPERLINK("http://pbs.twimg.com/media/FjJifL2WQAArwsQ.jpg", "http://pbs.twimg.com/media/FjJifL2WQAArwsQ.jpg")</f>
        <v>http://pbs.twimg.com/media/FjJifL2WQAArwsQ.jpg</v>
      </c>
      <c r="L23">
        <v>0.71840000000000004</v>
      </c>
      <c r="M23">
        <v>6.6000000000000003E-2</v>
      </c>
      <c r="N23">
        <v>0.72</v>
      </c>
      <c r="O23">
        <v>0.214</v>
      </c>
    </row>
    <row r="24" spans="1:15" x14ac:dyDescent="0.2">
      <c r="A24" s="1" t="str">
        <f>HYPERLINK("http://www.twitter.com/banuakdenizli/status/1598824167960465410", "1598824167960465410")</f>
        <v>1598824167960465410</v>
      </c>
      <c r="B24" t="s">
        <v>15</v>
      </c>
      <c r="C24" s="2">
        <v>44897.985659722217</v>
      </c>
      <c r="D24">
        <v>3</v>
      </c>
      <c r="E24">
        <v>0</v>
      </c>
      <c r="G24" t="s">
        <v>50</v>
      </c>
      <c r="L24">
        <v>0</v>
      </c>
      <c r="M24">
        <v>0</v>
      </c>
      <c r="N24">
        <v>1</v>
      </c>
      <c r="O24">
        <v>0</v>
      </c>
    </row>
    <row r="25" spans="1:15" x14ac:dyDescent="0.2">
      <c r="A25" s="1" t="str">
        <f>HYPERLINK("http://www.twitter.com/banuakdenizli/status/1598784832972197895", "1598784832972197895")</f>
        <v>1598784832972197895</v>
      </c>
      <c r="B25" t="s">
        <v>15</v>
      </c>
      <c r="C25" s="2">
        <v>44897.877106481479</v>
      </c>
      <c r="D25">
        <v>31</v>
      </c>
      <c r="E25">
        <v>4</v>
      </c>
      <c r="G25" t="s">
        <v>51</v>
      </c>
      <c r="L25">
        <v>0.80700000000000005</v>
      </c>
      <c r="M25">
        <v>0</v>
      </c>
      <c r="N25">
        <v>0.45100000000000001</v>
      </c>
      <c r="O25">
        <v>0.54900000000000004</v>
      </c>
    </row>
    <row r="26" spans="1:15" x14ac:dyDescent="0.2">
      <c r="A26" s="1" t="str">
        <f>HYPERLINK("http://www.twitter.com/banuakdenizli/status/1598783391712874518", "1598783391712874518")</f>
        <v>1598783391712874518</v>
      </c>
      <c r="B26" t="s">
        <v>15</v>
      </c>
      <c r="C26" s="2">
        <v>44897.873136574082</v>
      </c>
      <c r="D26">
        <v>15</v>
      </c>
      <c r="E26">
        <v>5</v>
      </c>
      <c r="G26" t="s">
        <v>52</v>
      </c>
      <c r="H26" t="str">
        <f>HYPERLINK("http://pbs.twimg.com/media/FjAFBObXEAsCa6_.jpg", "http://pbs.twimg.com/media/FjAFBObXEAsCa6_.jpg")</f>
        <v>http://pbs.twimg.com/media/FjAFBObXEAsCa6_.jpg</v>
      </c>
      <c r="I26" t="str">
        <f>HYPERLINK("http://pbs.twimg.com/media/FjAFBOkXEBQkygo.jpg", "http://pbs.twimg.com/media/FjAFBOkXEBQkygo.jpg")</f>
        <v>http://pbs.twimg.com/media/FjAFBOkXEBQkygo.jpg</v>
      </c>
      <c r="L26">
        <v>0.66879999999999995</v>
      </c>
      <c r="M26">
        <v>0</v>
      </c>
      <c r="N26">
        <v>0.81699999999999995</v>
      </c>
      <c r="O26">
        <v>0.183</v>
      </c>
    </row>
    <row r="27" spans="1:15" x14ac:dyDescent="0.2">
      <c r="A27" s="1" t="str">
        <f>HYPERLINK("http://www.twitter.com/banuakdenizli/status/1598093312883568642", "1598093312883568642")</f>
        <v>1598093312883568642</v>
      </c>
      <c r="B27" t="s">
        <v>15</v>
      </c>
      <c r="C27" s="2">
        <v>44895.968877314823</v>
      </c>
      <c r="D27">
        <v>0</v>
      </c>
      <c r="E27">
        <v>5021</v>
      </c>
      <c r="F27" t="s">
        <v>32</v>
      </c>
      <c r="G27" t="s">
        <v>53</v>
      </c>
      <c r="H27" t="str">
        <f>HYPERLINK("http://pbs.twimg.com/media/FizNoA2XkAYUZUO.jpg", "http://pbs.twimg.com/media/FizNoA2XkAYUZUO.jpg")</f>
        <v>http://pbs.twimg.com/media/FizNoA2XkAYUZUO.jpg</v>
      </c>
      <c r="L27">
        <v>0</v>
      </c>
      <c r="M27">
        <v>0</v>
      </c>
      <c r="N27">
        <v>1</v>
      </c>
      <c r="O27">
        <v>0</v>
      </c>
    </row>
    <row r="28" spans="1:15" x14ac:dyDescent="0.2">
      <c r="A28" s="1" t="str">
        <f>HYPERLINK("http://www.twitter.com/banuakdenizli/status/1596913616133185536", "1596913616133185536")</f>
        <v>1596913616133185536</v>
      </c>
      <c r="B28" t="s">
        <v>15</v>
      </c>
      <c r="C28" s="2">
        <v>44892.713530092587</v>
      </c>
      <c r="D28">
        <v>0</v>
      </c>
      <c r="E28">
        <v>15</v>
      </c>
      <c r="F28" t="s">
        <v>17</v>
      </c>
      <c r="G28" t="s">
        <v>54</v>
      </c>
      <c r="H28" t="str">
        <f>HYPERLINK("http://pbs.twimg.com/media/FikQF04WIAIhMse.jpg", "http://pbs.twimg.com/media/FikQF04WIAIhMse.jpg")</f>
        <v>http://pbs.twimg.com/media/FikQF04WIAIhMse.jpg</v>
      </c>
      <c r="L28">
        <v>0.65969999999999995</v>
      </c>
      <c r="M28">
        <v>0</v>
      </c>
      <c r="N28">
        <v>0.77900000000000003</v>
      </c>
      <c r="O28">
        <v>0.221</v>
      </c>
    </row>
    <row r="29" spans="1:15" x14ac:dyDescent="0.2">
      <c r="A29" s="1" t="str">
        <f>HYPERLINK("http://www.twitter.com/banuakdenizli/status/1596913513175261184", "1596913513175261184")</f>
        <v>1596913513175261184</v>
      </c>
      <c r="B29" t="s">
        <v>15</v>
      </c>
      <c r="C29" s="2">
        <v>44892.713252314818</v>
      </c>
      <c r="D29">
        <v>0</v>
      </c>
      <c r="E29">
        <v>46</v>
      </c>
      <c r="F29" t="s">
        <v>55</v>
      </c>
      <c r="G29" t="s">
        <v>56</v>
      </c>
      <c r="H29" t="str">
        <f>HYPERLINK("http://pbs.twimg.com/media/FijdSRFXEAU_eh1.jpg", "http://pbs.twimg.com/media/FijdSRFXEAU_eh1.jpg")</f>
        <v>http://pbs.twimg.com/media/FijdSRFXEAU_eh1.jpg</v>
      </c>
      <c r="L29">
        <v>0.2225</v>
      </c>
      <c r="M29">
        <v>0</v>
      </c>
      <c r="N29">
        <v>0.94699999999999995</v>
      </c>
      <c r="O29">
        <v>5.2999999999999999E-2</v>
      </c>
    </row>
    <row r="30" spans="1:15" x14ac:dyDescent="0.2">
      <c r="A30" s="1" t="str">
        <f>HYPERLINK("http://www.twitter.com/banuakdenizli/status/1595762294549786624", "1595762294549786624")</f>
        <v>1595762294549786624</v>
      </c>
      <c r="B30" t="s">
        <v>15</v>
      </c>
      <c r="C30" s="2">
        <v>44889.536493055559</v>
      </c>
      <c r="D30">
        <v>2</v>
      </c>
      <c r="E30">
        <v>0</v>
      </c>
      <c r="G30" t="s">
        <v>57</v>
      </c>
      <c r="L30">
        <v>0.59940000000000004</v>
      </c>
      <c r="M30">
        <v>0</v>
      </c>
      <c r="N30">
        <v>0.50600000000000001</v>
      </c>
      <c r="O30">
        <v>0.49399999999999999</v>
      </c>
    </row>
    <row r="31" spans="1:15" x14ac:dyDescent="0.2">
      <c r="A31" s="1" t="str">
        <f>HYPERLINK("http://www.twitter.com/banuakdenizli/status/1595760561001725953", "1595760561001725953")</f>
        <v>1595760561001725953</v>
      </c>
      <c r="B31" t="s">
        <v>15</v>
      </c>
      <c r="C31" s="2">
        <v>44889.531712962962</v>
      </c>
      <c r="D31">
        <v>3</v>
      </c>
      <c r="E31">
        <v>0</v>
      </c>
      <c r="G31" t="s">
        <v>58</v>
      </c>
      <c r="L31">
        <v>0.59940000000000004</v>
      </c>
      <c r="M31">
        <v>0</v>
      </c>
      <c r="N31">
        <v>0.435</v>
      </c>
      <c r="O31">
        <v>0.56499999999999995</v>
      </c>
    </row>
    <row r="32" spans="1:15" x14ac:dyDescent="0.2">
      <c r="A32" s="1" t="str">
        <f>HYPERLINK("http://www.twitter.com/banuakdenizli/status/1595759050704183298", "1595759050704183298")</f>
        <v>1595759050704183298</v>
      </c>
      <c r="B32" t="s">
        <v>15</v>
      </c>
      <c r="C32" s="2">
        <v>44889.527546296304</v>
      </c>
      <c r="D32">
        <v>18</v>
      </c>
      <c r="E32">
        <v>5</v>
      </c>
      <c r="G32" t="s">
        <v>59</v>
      </c>
      <c r="H32" t="str">
        <f>HYPERLINK("http://pbs.twimg.com/media/FiVGZeXXEAA4mGu.jpg", "http://pbs.twimg.com/media/FiVGZeXXEAA4mGu.jpg")</f>
        <v>http://pbs.twimg.com/media/FiVGZeXXEAA4mGu.jpg</v>
      </c>
      <c r="L32">
        <v>0.76390000000000002</v>
      </c>
      <c r="M32">
        <v>0</v>
      </c>
      <c r="N32">
        <v>0.72099999999999997</v>
      </c>
      <c r="O32">
        <v>0.27900000000000003</v>
      </c>
    </row>
    <row r="33" spans="1:15" x14ac:dyDescent="0.2">
      <c r="A33" s="1" t="str">
        <f>HYPERLINK("http://www.twitter.com/banuakdenizli/status/1594435475636461568", "1594435475636461568")</f>
        <v>1594435475636461568</v>
      </c>
      <c r="B33" t="s">
        <v>15</v>
      </c>
      <c r="C33" s="2">
        <v>44885.875173611108</v>
      </c>
      <c r="D33">
        <v>0</v>
      </c>
      <c r="E33">
        <v>50</v>
      </c>
      <c r="F33" t="s">
        <v>60</v>
      </c>
      <c r="G33" t="s">
        <v>61</v>
      </c>
      <c r="H33" t="str">
        <f>HYPERLINK("http://pbs.twimg.com/media/FiBshXIXgAAaGHQ.jpg", "http://pbs.twimg.com/media/FiBshXIXgAAaGHQ.jpg")</f>
        <v>http://pbs.twimg.com/media/FiBshXIXgAAaGHQ.jpg</v>
      </c>
      <c r="I33" t="str">
        <f>HYPERLINK("http://pbs.twimg.com/media/FiBshXNWIAAdFqv.jpg", "http://pbs.twimg.com/media/FiBshXNWIAAdFqv.jpg")</f>
        <v>http://pbs.twimg.com/media/FiBshXNWIAAdFqv.jpg</v>
      </c>
      <c r="J33" t="str">
        <f>HYPERLINK("http://pbs.twimg.com/media/FiBshXLXEAE0dlj.jpg", "http://pbs.twimg.com/media/FiBshXLXEAE0dlj.jpg")</f>
        <v>http://pbs.twimg.com/media/FiBshXLXEAE0dlj.jpg</v>
      </c>
      <c r="K33" t="str">
        <f>HYPERLINK("http://pbs.twimg.com/media/FiBshXbWYAA2rnV.jpg", "http://pbs.twimg.com/media/FiBshXbWYAA2rnV.jpg")</f>
        <v>http://pbs.twimg.com/media/FiBshXbWYAA2rnV.jpg</v>
      </c>
      <c r="L33">
        <v>0</v>
      </c>
      <c r="M33">
        <v>0</v>
      </c>
      <c r="N33">
        <v>1</v>
      </c>
      <c r="O33">
        <v>0</v>
      </c>
    </row>
    <row r="34" spans="1:15" x14ac:dyDescent="0.2">
      <c r="A34" s="1" t="str">
        <f>HYPERLINK("http://www.twitter.com/banuakdenizli/status/1593705952095633414", "1593705952095633414")</f>
        <v>1593705952095633414</v>
      </c>
      <c r="B34" t="s">
        <v>15</v>
      </c>
      <c r="C34" s="2">
        <v>44883.862071759257</v>
      </c>
      <c r="D34">
        <v>16</v>
      </c>
      <c r="E34">
        <v>0</v>
      </c>
      <c r="G34" t="s">
        <v>62</v>
      </c>
      <c r="L34">
        <v>0.45879999999999999</v>
      </c>
      <c r="M34">
        <v>0</v>
      </c>
      <c r="N34">
        <v>0.57099999999999995</v>
      </c>
      <c r="O34">
        <v>0.42899999999999999</v>
      </c>
    </row>
    <row r="35" spans="1:15" x14ac:dyDescent="0.2">
      <c r="A35" s="1" t="str">
        <f>HYPERLINK("http://www.twitter.com/banuakdenizli/status/1593313989668347905", "1593313989668347905")</f>
        <v>1593313989668347905</v>
      </c>
      <c r="B35" t="s">
        <v>15</v>
      </c>
      <c r="C35" s="2">
        <v>44882.780462962961</v>
      </c>
      <c r="D35">
        <v>14</v>
      </c>
      <c r="E35">
        <v>3</v>
      </c>
      <c r="G35" t="s">
        <v>63</v>
      </c>
      <c r="H35" t="str">
        <f>HYPERLINK("http://pbs.twimg.com/media/FhyWnlAXEAEqMzy.jpg", "http://pbs.twimg.com/media/FhyWnlAXEAEqMzy.jpg")</f>
        <v>http://pbs.twimg.com/media/FhyWnlAXEAEqMzy.jpg</v>
      </c>
      <c r="L35">
        <v>0.29139999999999999</v>
      </c>
      <c r="M35">
        <v>0</v>
      </c>
      <c r="N35">
        <v>0.94799999999999995</v>
      </c>
      <c r="O35">
        <v>5.1999999999999998E-2</v>
      </c>
    </row>
    <row r="36" spans="1:15" x14ac:dyDescent="0.2">
      <c r="A36" s="1" t="str">
        <f>HYPERLINK("http://www.twitter.com/banuakdenizli/status/1592254720021856256", "1592254720021856256")</f>
        <v>1592254720021856256</v>
      </c>
      <c r="B36" t="s">
        <v>15</v>
      </c>
      <c r="C36" s="2">
        <v>44879.857430555552</v>
      </c>
      <c r="D36">
        <v>21</v>
      </c>
      <c r="E36">
        <v>7</v>
      </c>
      <c r="G36" t="s">
        <v>64</v>
      </c>
      <c r="L36">
        <v>0</v>
      </c>
      <c r="M36">
        <v>0</v>
      </c>
      <c r="N36">
        <v>1</v>
      </c>
      <c r="O36">
        <v>0</v>
      </c>
    </row>
    <row r="37" spans="1:15" x14ac:dyDescent="0.2">
      <c r="A37" s="1" t="str">
        <f>HYPERLINK("http://www.twitter.com/banuakdenizli/status/1592254563641610240", "1592254563641610240")</f>
        <v>1592254563641610240</v>
      </c>
      <c r="B37" t="s">
        <v>15</v>
      </c>
      <c r="C37" s="2">
        <v>44879.857002314813</v>
      </c>
      <c r="D37">
        <v>6</v>
      </c>
      <c r="E37">
        <v>0</v>
      </c>
      <c r="G37" t="s">
        <v>65</v>
      </c>
      <c r="L37">
        <v>0.50929999999999997</v>
      </c>
      <c r="M37">
        <v>0</v>
      </c>
      <c r="N37">
        <v>0.60299999999999998</v>
      </c>
      <c r="O37">
        <v>0.39700000000000002</v>
      </c>
    </row>
    <row r="38" spans="1:15" x14ac:dyDescent="0.2">
      <c r="A38" s="1" t="str">
        <f>HYPERLINK("http://www.twitter.com/banuakdenizli/status/1591893826511450112", "1591893826511450112")</f>
        <v>1591893826511450112</v>
      </c>
      <c r="B38" t="s">
        <v>15</v>
      </c>
      <c r="C38" s="2">
        <v>44878.861550925933</v>
      </c>
      <c r="D38">
        <v>0</v>
      </c>
      <c r="E38">
        <v>1043</v>
      </c>
      <c r="F38" t="s">
        <v>32</v>
      </c>
      <c r="G38" t="s">
        <v>66</v>
      </c>
      <c r="H38" t="str">
        <f>HYPERLINK("https://video.twimg.com/amplify_video/1591294716816998400/vid/720x720/zJKbTfJrEsZQgivy.mp4?tag=14", "https://video.twimg.com/amplify_video/1591294716816998400/vid/720x720/zJKbTfJrEsZQgivy.mp4?tag=14")</f>
        <v>https://video.twimg.com/amplify_video/1591294716816998400/vid/720x720/zJKbTfJrEsZQgivy.mp4?tag=14</v>
      </c>
      <c r="L38">
        <v>0</v>
      </c>
      <c r="M38">
        <v>0</v>
      </c>
      <c r="N38">
        <v>1</v>
      </c>
      <c r="O38">
        <v>0</v>
      </c>
    </row>
    <row r="39" spans="1:15" x14ac:dyDescent="0.2">
      <c r="A39" s="1" t="str">
        <f>HYPERLINK("http://www.twitter.com/banuakdenizli/status/1590749383326601218", "1590749383326601218")</f>
        <v>1590749383326601218</v>
      </c>
      <c r="B39" t="s">
        <v>15</v>
      </c>
      <c r="C39" s="2">
        <v>44875.70349537037</v>
      </c>
      <c r="D39">
        <v>13</v>
      </c>
      <c r="E39">
        <v>5</v>
      </c>
      <c r="G39" t="s">
        <v>67</v>
      </c>
      <c r="H39" t="str">
        <f>HYPERLINK("https://video.twimg.com/ext_tw_video/1590749339869118471/pu/vid/720x1280/uWk13RE_otpOd3u6.mp4?tag=12", "https://video.twimg.com/ext_tw_video/1590749339869118471/pu/vid/720x1280/uWk13RE_otpOd3u6.mp4?tag=12")</f>
        <v>https://video.twimg.com/ext_tw_video/1590749339869118471/pu/vid/720x1280/uWk13RE_otpOd3u6.mp4?tag=12</v>
      </c>
      <c r="L39">
        <v>-0.49730000000000002</v>
      </c>
      <c r="M39">
        <v>7.4999999999999997E-2</v>
      </c>
      <c r="N39">
        <v>0.92500000000000004</v>
      </c>
      <c r="O39">
        <v>0</v>
      </c>
    </row>
    <row r="40" spans="1:15" x14ac:dyDescent="0.2">
      <c r="A40" s="1" t="str">
        <f>HYPERLINK("http://www.twitter.com/banuakdenizli/status/1590368944321200128", "1590368944321200128")</f>
        <v>1590368944321200128</v>
      </c>
      <c r="B40" t="s">
        <v>15</v>
      </c>
      <c r="C40" s="2">
        <v>44874.653680555559</v>
      </c>
      <c r="D40">
        <v>12</v>
      </c>
      <c r="E40">
        <v>9</v>
      </c>
      <c r="G40" t="s">
        <v>68</v>
      </c>
      <c r="H40" t="str">
        <f>HYPERLINK("http://pbs.twimg.com/media/FhIgFryWIAAlbfk.jpg", "http://pbs.twimg.com/media/FhIgFryWIAAlbfk.jpg")</f>
        <v>http://pbs.twimg.com/media/FhIgFryWIAAlbfk.jpg</v>
      </c>
      <c r="L40">
        <v>0</v>
      </c>
      <c r="M40">
        <v>0</v>
      </c>
      <c r="N40">
        <v>1</v>
      </c>
      <c r="O40">
        <v>0</v>
      </c>
    </row>
    <row r="41" spans="1:15" x14ac:dyDescent="0.2">
      <c r="A41" s="1" t="str">
        <f>HYPERLINK("http://www.twitter.com/banuakdenizli/status/1590090442049454082", "1590090442049454082")</f>
        <v>1590090442049454082</v>
      </c>
      <c r="B41" t="s">
        <v>15</v>
      </c>
      <c r="C41" s="2">
        <v>44873.885162037041</v>
      </c>
      <c r="D41">
        <v>0</v>
      </c>
      <c r="E41">
        <v>6818</v>
      </c>
      <c r="F41" t="s">
        <v>69</v>
      </c>
      <c r="G41" t="s">
        <v>70</v>
      </c>
      <c r="H41" t="str">
        <f>HYPERLINK("http://pbs.twimg.com/media/FhDueHiXoAA5H_B.jpg", "http://pbs.twimg.com/media/FhDueHiXoAA5H_B.jpg")</f>
        <v>http://pbs.twimg.com/media/FhDueHiXoAA5H_B.jpg</v>
      </c>
      <c r="L41">
        <v>0.36120000000000002</v>
      </c>
      <c r="M41">
        <v>0</v>
      </c>
      <c r="N41">
        <v>0.92800000000000005</v>
      </c>
      <c r="O41">
        <v>7.1999999999999995E-2</v>
      </c>
    </row>
    <row r="42" spans="1:15" x14ac:dyDescent="0.2">
      <c r="A42" s="1" t="str">
        <f>HYPERLINK("http://www.twitter.com/banuakdenizli/status/1589654567477989377", "1589654567477989377")</f>
        <v>1589654567477989377</v>
      </c>
      <c r="B42" t="s">
        <v>15</v>
      </c>
      <c r="C42" s="2">
        <v>44872.682372685187</v>
      </c>
      <c r="D42">
        <v>40</v>
      </c>
      <c r="E42">
        <v>7</v>
      </c>
      <c r="G42" t="s">
        <v>71</v>
      </c>
      <c r="H42" t="str">
        <f>HYPERLINK("http://pbs.twimg.com/media/Fg-WZrMXwAA1OaM.jpg", "http://pbs.twimg.com/media/Fg-WZrMXwAA1OaM.jpg")</f>
        <v>http://pbs.twimg.com/media/Fg-WZrMXwAA1OaM.jpg</v>
      </c>
      <c r="L42">
        <v>0</v>
      </c>
      <c r="M42">
        <v>0</v>
      </c>
      <c r="N42">
        <v>1</v>
      </c>
      <c r="O42">
        <v>0</v>
      </c>
    </row>
    <row r="43" spans="1:15" x14ac:dyDescent="0.2">
      <c r="A43" s="1" t="str">
        <f>HYPERLINK("http://www.twitter.com/banuakdenizli/status/1589275599377297408", "1589275599377297408")</f>
        <v>1589275599377297408</v>
      </c>
      <c r="B43" t="s">
        <v>15</v>
      </c>
      <c r="C43" s="2">
        <v>44871.636620370373</v>
      </c>
      <c r="D43">
        <v>17</v>
      </c>
      <c r="E43">
        <v>7</v>
      </c>
      <c r="G43" t="s">
        <v>72</v>
      </c>
      <c r="H43" t="str">
        <f>HYPERLINK("http://pbs.twimg.com/media/Fg49u6rXgAELjfX.jpg", "http://pbs.twimg.com/media/Fg49u6rXgAELjfX.jpg")</f>
        <v>http://pbs.twimg.com/media/Fg49u6rXgAELjfX.jpg</v>
      </c>
      <c r="L43">
        <v>0.2732</v>
      </c>
      <c r="M43">
        <v>0</v>
      </c>
      <c r="N43">
        <v>0.95799999999999996</v>
      </c>
      <c r="O43">
        <v>4.2000000000000003E-2</v>
      </c>
    </row>
    <row r="44" spans="1:15" x14ac:dyDescent="0.2">
      <c r="A44" s="1" t="str">
        <f>HYPERLINK("http://www.twitter.com/banuakdenizli/status/1588556855336636417", "1588556855336636417")</f>
        <v>1588556855336636417</v>
      </c>
      <c r="B44" t="s">
        <v>15</v>
      </c>
      <c r="C44" s="2">
        <v>44869.653263888889</v>
      </c>
      <c r="D44">
        <v>60</v>
      </c>
      <c r="E44">
        <v>8</v>
      </c>
      <c r="G44" t="s">
        <v>73</v>
      </c>
      <c r="H44" t="str">
        <f>HYPERLINK("http://pbs.twimg.com/media/FguwCTNXkAc8SxV.jpg", "http://pbs.twimg.com/media/FguwCTNXkAc8SxV.jpg")</f>
        <v>http://pbs.twimg.com/media/FguwCTNXkAc8SxV.jpg</v>
      </c>
      <c r="L44">
        <v>0.36120000000000002</v>
      </c>
      <c r="M44">
        <v>0</v>
      </c>
      <c r="N44">
        <v>0.94899999999999995</v>
      </c>
      <c r="O44">
        <v>5.0999999999999997E-2</v>
      </c>
    </row>
    <row r="45" spans="1:15" x14ac:dyDescent="0.2">
      <c r="A45" s="1" t="str">
        <f>HYPERLINK("http://www.twitter.com/banuakdenizli/status/1587765674893398016", "1587765674893398016")</f>
        <v>1587765674893398016</v>
      </c>
      <c r="B45" t="s">
        <v>15</v>
      </c>
      <c r="C45" s="2">
        <v>44867.470023148147</v>
      </c>
      <c r="D45">
        <v>0</v>
      </c>
      <c r="E45">
        <v>22</v>
      </c>
      <c r="F45" t="s">
        <v>74</v>
      </c>
      <c r="G45" t="s">
        <v>75</v>
      </c>
      <c r="H45" t="str">
        <f>HYPERLINK("http://pbs.twimg.com/media/FgeumwDXEAcm7io.jpg", "http://pbs.twimg.com/media/FgeumwDXEAcm7io.jpg")</f>
        <v>http://pbs.twimg.com/media/FgeumwDXEAcm7io.jpg</v>
      </c>
      <c r="L45">
        <v>0.47670000000000001</v>
      </c>
      <c r="M45">
        <v>0</v>
      </c>
      <c r="N45">
        <v>0.86399999999999999</v>
      </c>
      <c r="O45">
        <v>0.13600000000000001</v>
      </c>
    </row>
    <row r="46" spans="1:15" x14ac:dyDescent="0.2">
      <c r="A46" s="1" t="str">
        <f>HYPERLINK("http://www.twitter.com/banuakdenizli/status/1587528433575526400", "1587528433575526400")</f>
        <v>1587528433575526400</v>
      </c>
      <c r="B46" t="s">
        <v>15</v>
      </c>
      <c r="C46" s="2">
        <v>44866.815370370372</v>
      </c>
      <c r="D46">
        <v>0</v>
      </c>
      <c r="E46">
        <v>9</v>
      </c>
      <c r="F46" t="s">
        <v>60</v>
      </c>
      <c r="G46" t="s">
        <v>76</v>
      </c>
      <c r="H46" t="str">
        <f>HYPERLINK("http://pbs.twimg.com/media/FggHCaQWAAEiR2l.jpg", "http://pbs.twimg.com/media/FggHCaQWAAEiR2l.jpg")</f>
        <v>http://pbs.twimg.com/media/FggHCaQWAAEiR2l.jpg</v>
      </c>
      <c r="I46" t="str">
        <f>HYPERLINK("http://pbs.twimg.com/media/FggHCaYXEAAFIre.jpg", "http://pbs.twimg.com/media/FggHCaYXEAAFIre.jpg")</f>
        <v>http://pbs.twimg.com/media/FggHCaYXEAAFIre.jpg</v>
      </c>
      <c r="L46">
        <v>0</v>
      </c>
      <c r="M46">
        <v>0</v>
      </c>
      <c r="N46">
        <v>1</v>
      </c>
      <c r="O46">
        <v>0</v>
      </c>
    </row>
    <row r="47" spans="1:15" x14ac:dyDescent="0.2">
      <c r="A47" s="1" t="str">
        <f>HYPERLINK("http://www.twitter.com/banuakdenizli/status/1587514934707077120", "1587514934707077120")</f>
        <v>1587514934707077120</v>
      </c>
      <c r="B47" t="s">
        <v>15</v>
      </c>
      <c r="C47" s="2">
        <v>44866.778113425928</v>
      </c>
      <c r="D47">
        <v>0</v>
      </c>
      <c r="E47">
        <v>6</v>
      </c>
      <c r="F47" t="s">
        <v>77</v>
      </c>
      <c r="G47" t="s">
        <v>78</v>
      </c>
      <c r="H47" t="str">
        <f>HYPERLINK("http://pbs.twimg.com/media/Fgd_B6UXEAA30aw.jpg", "http://pbs.twimg.com/media/Fgd_B6UXEAA30aw.jpg")</f>
        <v>http://pbs.twimg.com/media/Fgd_B6UXEAA30aw.jpg</v>
      </c>
      <c r="L47">
        <v>0.88339999999999996</v>
      </c>
      <c r="M47">
        <v>0</v>
      </c>
      <c r="N47">
        <v>0.77500000000000002</v>
      </c>
      <c r="O47">
        <v>0.22500000000000001</v>
      </c>
    </row>
    <row r="48" spans="1:15" x14ac:dyDescent="0.2">
      <c r="A48" s="1" t="str">
        <f>HYPERLINK("http://www.twitter.com/banuakdenizli/status/1584949650964246528", "1584949650964246528")</f>
        <v>1584949650964246528</v>
      </c>
      <c r="B48" t="s">
        <v>15</v>
      </c>
      <c r="C48" s="2">
        <v>44859.699282407397</v>
      </c>
      <c r="D48">
        <v>0</v>
      </c>
      <c r="E48">
        <v>11</v>
      </c>
      <c r="F48" t="s">
        <v>17</v>
      </c>
      <c r="G48" t="s">
        <v>79</v>
      </c>
      <c r="H48" t="str">
        <f>HYPERLINK("http://pbs.twimg.com/media/Ff6vYz2WAAAUKID.jpg", "http://pbs.twimg.com/media/Ff6vYz2WAAAUKID.jpg")</f>
        <v>http://pbs.twimg.com/media/Ff6vYz2WAAAUKID.jpg</v>
      </c>
      <c r="L48">
        <v>0.73509999999999998</v>
      </c>
      <c r="M48">
        <v>0</v>
      </c>
      <c r="N48">
        <v>0.78800000000000003</v>
      </c>
      <c r="O48">
        <v>0.21199999999999999</v>
      </c>
    </row>
    <row r="49" spans="1:15" x14ac:dyDescent="0.2">
      <c r="A49" s="1" t="str">
        <f>HYPERLINK("http://www.twitter.com/banuakdenizli/status/1583867216625557504", "1583867216625557504")</f>
        <v>1583867216625557504</v>
      </c>
      <c r="B49" t="s">
        <v>15</v>
      </c>
      <c r="C49" s="2">
        <v>44856.712326388893</v>
      </c>
      <c r="D49">
        <v>14</v>
      </c>
      <c r="E49">
        <v>4</v>
      </c>
      <c r="G49" t="s">
        <v>80</v>
      </c>
      <c r="H49" t="str">
        <f>HYPERLINK("http://pbs.twimg.com/media/FfsG1l0XEAAeBR7.jpg", "http://pbs.twimg.com/media/FfsG1l0XEAAeBR7.jpg")</f>
        <v>http://pbs.twimg.com/media/FfsG1l0XEAAeBR7.jpg</v>
      </c>
      <c r="I49" t="str">
        <f>HYPERLINK("http://pbs.twimg.com/media/FfsG1lsXgAAtj9x.jpg", "http://pbs.twimg.com/media/FfsG1lsXgAAtj9x.jpg")</f>
        <v>http://pbs.twimg.com/media/FfsG1lsXgAAtj9x.jpg</v>
      </c>
      <c r="L49">
        <v>0.82250000000000001</v>
      </c>
      <c r="M49">
        <v>0</v>
      </c>
      <c r="N49">
        <v>0.82199999999999995</v>
      </c>
      <c r="O49">
        <v>0.17799999999999999</v>
      </c>
    </row>
    <row r="50" spans="1:15" x14ac:dyDescent="0.2">
      <c r="A50" s="1" t="str">
        <f>HYPERLINK("http://www.twitter.com/banuakdenizli/status/1583505188790280198", "1583505188790280198")</f>
        <v>1583505188790280198</v>
      </c>
      <c r="B50" t="s">
        <v>15</v>
      </c>
      <c r="C50" s="2">
        <v>44855.713321759264</v>
      </c>
      <c r="D50">
        <v>12</v>
      </c>
      <c r="E50">
        <v>4</v>
      </c>
      <c r="G50" t="s">
        <v>81</v>
      </c>
      <c r="H50" t="str">
        <f>HYPERLINK("http://pbs.twimg.com/media/Ffm9k1QXEAA_kGZ.jpg", "http://pbs.twimg.com/media/Ffm9k1QXEAA_kGZ.jpg")</f>
        <v>http://pbs.twimg.com/media/Ffm9k1QXEAA_kGZ.jpg</v>
      </c>
      <c r="L50">
        <v>0.67049999999999998</v>
      </c>
      <c r="M50">
        <v>0</v>
      </c>
      <c r="N50">
        <v>0.73199999999999998</v>
      </c>
      <c r="O50">
        <v>0.26800000000000002</v>
      </c>
    </row>
    <row r="51" spans="1:15" x14ac:dyDescent="0.2">
      <c r="A51" s="1" t="str">
        <f>HYPERLINK("http://www.twitter.com/banuakdenizli/status/1583504942505299968", "1583504942505299968")</f>
        <v>1583504942505299968</v>
      </c>
      <c r="B51" t="s">
        <v>15</v>
      </c>
      <c r="C51" s="2">
        <v>44855.712650462963</v>
      </c>
      <c r="D51">
        <v>0</v>
      </c>
      <c r="E51">
        <v>11</v>
      </c>
      <c r="F51" t="s">
        <v>82</v>
      </c>
      <c r="G51" t="s">
        <v>83</v>
      </c>
      <c r="H51" t="str">
        <f>HYPERLINK("http://pbs.twimg.com/media/FffrfeQXEAAgzTA.jpg", "http://pbs.twimg.com/media/FffrfeQXEAAgzTA.jpg")</f>
        <v>http://pbs.twimg.com/media/FffrfeQXEAAgzTA.jpg</v>
      </c>
      <c r="I51" t="str">
        <f>HYPERLINK("http://pbs.twimg.com/media/FffrfeOWQAAtWhq.jpg", "http://pbs.twimg.com/media/FffrfeOWQAAtWhq.jpg")</f>
        <v>http://pbs.twimg.com/media/FffrfeOWQAAtWhq.jpg</v>
      </c>
      <c r="J51" t="str">
        <f>HYPERLINK("http://pbs.twimg.com/media/FffrfeQXkAAxQho.jpg", "http://pbs.twimg.com/media/FffrfeQXkAAxQho.jpg")</f>
        <v>http://pbs.twimg.com/media/FffrfeQXkAAxQho.jpg</v>
      </c>
      <c r="K51" t="str">
        <f>HYPERLINK("http://pbs.twimg.com/media/FffrfePXEAAdP05.jpg", "http://pbs.twimg.com/media/FffrfePXEAAdP05.jpg")</f>
        <v>http://pbs.twimg.com/media/FffrfePXEAAdP05.jpg</v>
      </c>
      <c r="L51">
        <v>0</v>
      </c>
      <c r="M51">
        <v>0</v>
      </c>
      <c r="N51">
        <v>1</v>
      </c>
      <c r="O51">
        <v>0</v>
      </c>
    </row>
    <row r="52" spans="1:15" x14ac:dyDescent="0.2">
      <c r="A52" s="1" t="str">
        <f>HYPERLINK("http://www.twitter.com/banuakdenizli/status/1581351261244313601", "1581351261244313601")</f>
        <v>1581351261244313601</v>
      </c>
      <c r="B52" t="s">
        <v>15</v>
      </c>
      <c r="C52" s="2">
        <v>44849.769618055558</v>
      </c>
      <c r="D52">
        <v>0</v>
      </c>
      <c r="E52">
        <v>23</v>
      </c>
      <c r="F52" t="s">
        <v>84</v>
      </c>
      <c r="G52" t="s">
        <v>85</v>
      </c>
      <c r="H52" t="str">
        <f>HYPERLINK("https://video.twimg.com/amplify_video/1579481997751496705/vid/1280x720/ezOIRCGLCK5pvFiG.mp4?tag=14", "https://video.twimg.com/amplify_video/1579481997751496705/vid/1280x720/ezOIRCGLCK5pvFiG.mp4?tag=14")</f>
        <v>https://video.twimg.com/amplify_video/1579481997751496705/vid/1280x720/ezOIRCGLCK5pvFiG.mp4?tag=14</v>
      </c>
      <c r="L52">
        <v>0.44040000000000001</v>
      </c>
      <c r="M52">
        <v>0</v>
      </c>
      <c r="N52">
        <v>0.90900000000000003</v>
      </c>
      <c r="O52">
        <v>9.0999999999999998E-2</v>
      </c>
    </row>
    <row r="53" spans="1:15" x14ac:dyDescent="0.2">
      <c r="A53" s="1" t="str">
        <f>HYPERLINK("http://www.twitter.com/banuakdenizli/status/1580895558020915201", "1580895558020915201")</f>
        <v>1580895558020915201</v>
      </c>
      <c r="B53" t="s">
        <v>15</v>
      </c>
      <c r="C53" s="2">
        <v>44848.512118055558</v>
      </c>
      <c r="D53">
        <v>0</v>
      </c>
      <c r="E53">
        <v>13</v>
      </c>
      <c r="F53" t="s">
        <v>86</v>
      </c>
      <c r="G53" t="s">
        <v>87</v>
      </c>
      <c r="H53" t="str">
        <f>HYPERLINK("https://video.twimg.com/amplify_video/1580831256215969792/vid/640x360/htyyKlQ7eiTHktES.mp4?tag=14", "https://video.twimg.com/amplify_video/1580831256215969792/vid/640x360/htyyKlQ7eiTHktES.mp4?tag=14")</f>
        <v>https://video.twimg.com/amplify_video/1580831256215969792/vid/640x360/htyyKlQ7eiTHktES.mp4?tag=14</v>
      </c>
      <c r="L53">
        <v>0.45879999999999999</v>
      </c>
      <c r="M53">
        <v>0</v>
      </c>
      <c r="N53">
        <v>0.93600000000000005</v>
      </c>
      <c r="O53">
        <v>6.4000000000000001E-2</v>
      </c>
    </row>
    <row r="54" spans="1:15" x14ac:dyDescent="0.2">
      <c r="A54" s="1" t="str">
        <f>HYPERLINK("http://www.twitter.com/banuakdenizli/status/1580523710750273536", "1580523710750273536")</f>
        <v>1580523710750273536</v>
      </c>
      <c r="B54" t="s">
        <v>15</v>
      </c>
      <c r="C54" s="2">
        <v>44847.486018518517</v>
      </c>
      <c r="D54">
        <v>0</v>
      </c>
      <c r="E54">
        <v>17</v>
      </c>
      <c r="F54" t="s">
        <v>18</v>
      </c>
      <c r="G54" t="s">
        <v>88</v>
      </c>
      <c r="H54" t="str">
        <f>HYPERLINK("http://pbs.twimg.com/media/Fe7ROH9XwAAdUgA.jpg", "http://pbs.twimg.com/media/Fe7ROH9XwAAdUgA.jpg")</f>
        <v>http://pbs.twimg.com/media/Fe7ROH9XwAAdUgA.jpg</v>
      </c>
      <c r="L54">
        <v>0</v>
      </c>
      <c r="M54">
        <v>0</v>
      </c>
      <c r="N54">
        <v>1</v>
      </c>
      <c r="O54">
        <v>0</v>
      </c>
    </row>
    <row r="55" spans="1:15" x14ac:dyDescent="0.2">
      <c r="A55" s="1" t="str">
        <f>HYPERLINK("http://www.twitter.com/banuakdenizli/status/1580257803347771393", "1580257803347771393")</f>
        <v>1580257803347771393</v>
      </c>
      <c r="B55" t="s">
        <v>15</v>
      </c>
      <c r="C55" s="2">
        <v>44846.752245370371</v>
      </c>
      <c r="D55">
        <v>0</v>
      </c>
      <c r="E55">
        <v>8</v>
      </c>
      <c r="F55" t="s">
        <v>89</v>
      </c>
      <c r="G55" t="s">
        <v>90</v>
      </c>
      <c r="H55" t="str">
        <f>HYPERLINK("http://pbs.twimg.com/media/Fe3GzgDWYAAdFIf.jpg", "http://pbs.twimg.com/media/Fe3GzgDWYAAdFIf.jpg")</f>
        <v>http://pbs.twimg.com/media/Fe3GzgDWYAAdFIf.jpg</v>
      </c>
      <c r="L55">
        <v>0.49390000000000001</v>
      </c>
      <c r="M55">
        <v>0</v>
      </c>
      <c r="N55">
        <v>0.90500000000000003</v>
      </c>
      <c r="O55">
        <v>9.5000000000000001E-2</v>
      </c>
    </row>
    <row r="56" spans="1:15" x14ac:dyDescent="0.2">
      <c r="A56" s="1" t="str">
        <f>HYPERLINK("http://www.twitter.com/banuakdenizli/status/1579898607897292802", "1579898607897292802")</f>
        <v>1579898607897292802</v>
      </c>
      <c r="B56" t="s">
        <v>15</v>
      </c>
      <c r="C56" s="2">
        <v>44845.761053240742</v>
      </c>
      <c r="D56">
        <v>0</v>
      </c>
      <c r="E56">
        <v>5</v>
      </c>
      <c r="F56" t="s">
        <v>19</v>
      </c>
      <c r="G56" t="s">
        <v>91</v>
      </c>
      <c r="H56" t="str">
        <f>HYPERLINK("http://pbs.twimg.com/media/FexI299WQAAt6Sg.jpg", "http://pbs.twimg.com/media/FexI299WQAAt6Sg.jpg")</f>
        <v>http://pbs.twimg.com/media/FexI299WQAAt6Sg.jpg</v>
      </c>
      <c r="L56">
        <v>0.44040000000000001</v>
      </c>
      <c r="M56">
        <v>7.2999999999999995E-2</v>
      </c>
      <c r="N56">
        <v>0.76200000000000001</v>
      </c>
      <c r="O56">
        <v>0.16500000000000001</v>
      </c>
    </row>
    <row r="57" spans="1:15" x14ac:dyDescent="0.2">
      <c r="A57" s="1" t="str">
        <f>HYPERLINK("http://www.twitter.com/banuakdenizli/status/1578477117012336642", "1578477117012336642")</f>
        <v>1578477117012336642</v>
      </c>
      <c r="B57" t="s">
        <v>15</v>
      </c>
      <c r="C57" s="2">
        <v>44841.838495370372</v>
      </c>
      <c r="D57">
        <v>0</v>
      </c>
      <c r="E57">
        <v>1232</v>
      </c>
      <c r="F57" t="s">
        <v>92</v>
      </c>
      <c r="G57" t="s">
        <v>93</v>
      </c>
      <c r="H57" t="str">
        <f>HYPERLINK("https://video.twimg.com/amplify_video/1578199667342708736/vid/1280x720/_umBPksU4zoLImSo.mp4?tag=14", "https://video.twimg.com/amplify_video/1578199667342708736/vid/1280x720/_umBPksU4zoLImSo.mp4?tag=14")</f>
        <v>https://video.twimg.com/amplify_video/1578199667342708736/vid/1280x720/_umBPksU4zoLImSo.mp4?tag=14</v>
      </c>
      <c r="L57">
        <v>0.77129999999999999</v>
      </c>
      <c r="M57">
        <v>0</v>
      </c>
      <c r="N57">
        <v>0.67700000000000005</v>
      </c>
      <c r="O57">
        <v>0.32300000000000001</v>
      </c>
    </row>
    <row r="58" spans="1:15" x14ac:dyDescent="0.2">
      <c r="A58" s="1" t="str">
        <f>HYPERLINK("http://www.twitter.com/banuakdenizli/status/1577046174435266560", "1577046174435266560")</f>
        <v>1577046174435266560</v>
      </c>
      <c r="B58" t="s">
        <v>15</v>
      </c>
      <c r="C58" s="2">
        <v>44837.889837962961</v>
      </c>
      <c r="D58">
        <v>56</v>
      </c>
      <c r="E58">
        <v>13</v>
      </c>
      <c r="G58" t="s">
        <v>94</v>
      </c>
      <c r="H58" t="str">
        <f>HYPERLINK("https://video.twimg.com/ext_tw_video/1577046097368911879/pu/vid/848x480/KrHFb6nkMkyjRGHC.mp4?tag=12", "https://video.twimg.com/ext_tw_video/1577046097368911879/pu/vid/848x480/KrHFb6nkMkyjRGHC.mp4?tag=12")</f>
        <v>https://video.twimg.com/ext_tw_video/1577046097368911879/pu/vid/848x480/KrHFb6nkMkyjRGHC.mp4?tag=12</v>
      </c>
      <c r="L58">
        <v>0</v>
      </c>
      <c r="M58">
        <v>0</v>
      </c>
      <c r="N58">
        <v>1</v>
      </c>
      <c r="O58">
        <v>0</v>
      </c>
    </row>
    <row r="59" spans="1:15" x14ac:dyDescent="0.2">
      <c r="A59" s="1" t="str">
        <f>HYPERLINK("http://www.twitter.com/banuakdenizli/status/1577028529367109632", "1577028529367109632")</f>
        <v>1577028529367109632</v>
      </c>
      <c r="B59" t="s">
        <v>15</v>
      </c>
      <c r="C59" s="2">
        <v>44837.841145833343</v>
      </c>
      <c r="D59">
        <v>12</v>
      </c>
      <c r="E59">
        <v>3</v>
      </c>
      <c r="G59" t="s">
        <v>95</v>
      </c>
      <c r="H59" t="str">
        <f>HYPERLINK("https://video.twimg.com/ext_tw_video/1577028456533065746/pu/vid/848x480/UN0b4aM-7GRduoRh.mp4?tag=12", "https://video.twimg.com/ext_tw_video/1577028456533065746/pu/vid/848x480/UN0b4aM-7GRduoRh.mp4?tag=12")</f>
        <v>https://video.twimg.com/ext_tw_video/1577028456533065746/pu/vid/848x480/UN0b4aM-7GRduoRh.mp4?tag=12</v>
      </c>
      <c r="L59">
        <v>0.25</v>
      </c>
      <c r="M59">
        <v>0</v>
      </c>
      <c r="N59">
        <v>0.93500000000000005</v>
      </c>
      <c r="O59">
        <v>6.5000000000000002E-2</v>
      </c>
    </row>
    <row r="60" spans="1:15" x14ac:dyDescent="0.2">
      <c r="A60" s="1" t="str">
        <f>HYPERLINK("http://www.twitter.com/banuakdenizli/status/1576971674372562944", "1576971674372562944")</f>
        <v>1576971674372562944</v>
      </c>
      <c r="B60" t="s">
        <v>15</v>
      </c>
      <c r="C60" s="2">
        <v>44837.684259259258</v>
      </c>
      <c r="D60">
        <v>50</v>
      </c>
      <c r="E60">
        <v>19</v>
      </c>
      <c r="G60" t="s">
        <v>96</v>
      </c>
      <c r="H60" t="str">
        <f>HYPERLINK("https://video.twimg.com/ext_tw_video/1576971619184033793/pu/vid/640x352/w0YfV6rTQ7nmytf_.mp4?tag=12", "https://video.twimg.com/ext_tw_video/1576971619184033793/pu/vid/640x352/w0YfV6rTQ7nmytf_.mp4?tag=12")</f>
        <v>https://video.twimg.com/ext_tw_video/1576971619184033793/pu/vid/640x352/w0YfV6rTQ7nmytf_.mp4?tag=12</v>
      </c>
      <c r="L60">
        <v>0.82210000000000005</v>
      </c>
      <c r="M60">
        <v>0</v>
      </c>
      <c r="N60">
        <v>0.83</v>
      </c>
      <c r="O60">
        <v>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2023-04-03T11:35:55Z</dcterms:modified>
</cp:coreProperties>
</file>