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WorldCup Countries Embassies in Qatar/"/>
    </mc:Choice>
  </mc:AlternateContent>
  <xr:revisionPtr revIDLastSave="0" documentId="8_{6E01ABA3-0183-134D-AD04-632F45B7B4D8}"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4" i="1" l="1"/>
  <c r="H73" i="1"/>
  <c r="A73" i="1"/>
  <c r="H72" i="1"/>
  <c r="A72" i="1"/>
  <c r="H71" i="1"/>
  <c r="A71" i="1"/>
  <c r="H70" i="1"/>
  <c r="A70" i="1"/>
  <c r="H69" i="1"/>
  <c r="A69" i="1"/>
  <c r="A68" i="1"/>
  <c r="A67" i="1"/>
  <c r="A66" i="1"/>
  <c r="H65" i="1"/>
  <c r="A65" i="1"/>
  <c r="H64" i="1"/>
  <c r="A64" i="1"/>
  <c r="K63" i="1"/>
  <c r="J63" i="1"/>
  <c r="I63" i="1"/>
  <c r="H63" i="1"/>
  <c r="A63" i="1"/>
  <c r="H62" i="1"/>
  <c r="A62" i="1"/>
  <c r="H61" i="1"/>
  <c r="A61" i="1"/>
  <c r="A60" i="1"/>
  <c r="A59" i="1"/>
  <c r="A58" i="1"/>
  <c r="A57" i="1"/>
  <c r="H56" i="1"/>
  <c r="A56" i="1"/>
  <c r="A55" i="1"/>
  <c r="H54" i="1"/>
  <c r="A54" i="1"/>
  <c r="H53" i="1"/>
  <c r="A53" i="1"/>
  <c r="A52" i="1"/>
  <c r="A51" i="1"/>
  <c r="A50" i="1"/>
  <c r="H49" i="1"/>
  <c r="A49" i="1"/>
  <c r="H48" i="1"/>
  <c r="A48" i="1"/>
  <c r="A47" i="1"/>
  <c r="A46" i="1"/>
  <c r="H45" i="1"/>
  <c r="A45" i="1"/>
  <c r="A44" i="1"/>
  <c r="A43" i="1"/>
  <c r="I42" i="1"/>
  <c r="H42" i="1"/>
  <c r="A42" i="1"/>
  <c r="I41" i="1"/>
  <c r="H41" i="1"/>
  <c r="A41" i="1"/>
  <c r="H40" i="1"/>
  <c r="A40" i="1"/>
  <c r="H39" i="1"/>
  <c r="A39" i="1"/>
  <c r="H38" i="1"/>
  <c r="A38" i="1"/>
  <c r="A37" i="1"/>
  <c r="H36" i="1"/>
  <c r="A36" i="1"/>
  <c r="H35" i="1"/>
  <c r="A35" i="1"/>
  <c r="H34" i="1"/>
  <c r="A34" i="1"/>
  <c r="A33" i="1"/>
  <c r="A32" i="1"/>
  <c r="A31" i="1"/>
  <c r="H30" i="1"/>
  <c r="A30" i="1"/>
  <c r="H29" i="1"/>
  <c r="A29" i="1"/>
  <c r="H28" i="1"/>
  <c r="A28" i="1"/>
  <c r="H27" i="1"/>
  <c r="A27" i="1"/>
  <c r="A26" i="1"/>
  <c r="A25" i="1"/>
  <c r="H24" i="1"/>
  <c r="A24" i="1"/>
  <c r="H23" i="1"/>
  <c r="A23" i="1"/>
  <c r="H22" i="1"/>
  <c r="A22" i="1"/>
  <c r="A21" i="1"/>
  <c r="H20" i="1"/>
  <c r="A20" i="1"/>
  <c r="H19" i="1"/>
  <c r="A19" i="1"/>
  <c r="J18" i="1"/>
  <c r="I18" i="1"/>
  <c r="H18" i="1"/>
  <c r="A18" i="1"/>
  <c r="H17" i="1"/>
  <c r="A17" i="1"/>
  <c r="H16" i="1"/>
  <c r="A16" i="1"/>
  <c r="H15" i="1"/>
  <c r="A15" i="1"/>
  <c r="H14" i="1"/>
  <c r="A14" i="1"/>
  <c r="A13" i="1"/>
  <c r="H12" i="1"/>
  <c r="A12" i="1"/>
  <c r="H11" i="1"/>
  <c r="A11" i="1"/>
  <c r="A10" i="1"/>
  <c r="H9" i="1"/>
  <c r="A9" i="1"/>
  <c r="A8" i="1"/>
  <c r="A7" i="1"/>
  <c r="H6" i="1"/>
  <c r="A6" i="1"/>
  <c r="A5" i="1"/>
  <c r="H4" i="1"/>
  <c r="A4" i="1"/>
  <c r="H3" i="1"/>
  <c r="A3" i="1"/>
  <c r="H2" i="1"/>
  <c r="A2" i="1"/>
</calcChain>
</file>

<file path=xl/sharedStrings.xml><?xml version="1.0" encoding="utf-8"?>
<sst xmlns="http://schemas.openxmlformats.org/spreadsheetml/2006/main" count="219" uniqueCount="104">
  <si>
    <t>id</t>
  </si>
  <si>
    <t>screen_name</t>
  </si>
  <si>
    <t>created_at</t>
  </si>
  <si>
    <t>fav</t>
  </si>
  <si>
    <t>rt</t>
  </si>
  <si>
    <t>RTed</t>
  </si>
  <si>
    <t>text</t>
  </si>
  <si>
    <t>media1</t>
  </si>
  <si>
    <t>media2</t>
  </si>
  <si>
    <t>media3</t>
  </si>
  <si>
    <t>media4</t>
  </si>
  <si>
    <t>compound</t>
  </si>
  <si>
    <t>neg</t>
  </si>
  <si>
    <t>neu</t>
  </si>
  <si>
    <t>pos</t>
  </si>
  <si>
    <t>PLinQatar</t>
  </si>
  <si>
    <t>PolandMFA</t>
  </si>
  <si>
    <t>PremierRP_en</t>
  </si>
  <si>
    <t>prezydentpl</t>
  </si>
  <si>
    <t>RzecznikMSZ</t>
  </si>
  <si>
    <t>RauZbigniew</t>
  </si>
  <si>
    <t>AndrzejDuda</t>
  </si>
  <si>
    <t>Today, Deputy FM @WojciechGerwel presented the #AmicusOeconomiae award, which represents contributions to the promotion and support of the Polish 🇵🇱 economy and business in foreign markets.
This year's laureate was Ambassador of Poland to the 🇺🇸 @mmagierowski. https://t.co/lpLGfWE6gc</t>
  </si>
  <si>
    <t>💬 Deputy FM @arekmularczyk has asked the SG of the Council of Europe @MarijaPBuric and the Committee of Ministers of the Council of Europe to support Poland in its efforts to obtain compensation for losses caused by German aggression and occupation of Poland in 1939-1945 ⤵️ https://t.co/eErSXFRcyZ</t>
  </si>
  <si>
    <t>For helping and hiding Jews, the Ulma Family (Polish family) was murdered by the Nazi Germans. Their heroism is a symbol and the memory of them will last. The Holy Father has approved the decree on the martyrdom of the Ulma Family, which opens the way to their beatification. https://t.co/Q7jmk5qOGs</t>
  </si>
  <si>
    <t>Congratulations on the appointment of @larsloekke as Foreign Minister in the new SVM government. I look forward to our future cooperation. @JeppeKofod thank you for a excellent cooperation over the past years. I look forward to continuing our good relations.</t>
  </si>
  <si>
    <t>💬 Deputy FM @arekmularczyk during a joint press conference with Deputy PM @PiotrGlinski on Poland's request to @UNESCO to support the efforts to compensate for cultural losses incurred as a result of World War II https://t.co/BVjD52husb</t>
  </si>
  <si>
    <t>PLinOSCE</t>
  </si>
  <si>
    <t>We are following the concerning tensions surrounding the Lachin corridor.
We call for taking into account possible severe humanitarian consequences. The resolution of the situation needs to be achieved through dialogue.</t>
  </si>
  <si>
    <t>Mikołajki 2022 w #Katar #Qatar    
Święty Mikołaj odwiedził Dohę🎄🌴
Pomundialowe ⚽️ spotkanie zorganizowane przez Ambasadę i Szkołę Polską im. Witolda Pileckiego  - ulubione święto naszych dzieci.
@Polska 
⏬ 
https://t.co/4atp4PgVBr</t>
  </si>
  <si>
    <t>Russia's invasion against Ukraine is accompanied by an unprecedented level of propaganda and crackdown on free press.
In Part X of the #RuZZiaUnmasked series we take a look at the suppression of media freedom and independent journalism in Russia.
Tune in for more on Wednesday⤵️ https://t.co/bBHPCDCwo5</t>
  </si>
  <si>
    <t>Ales Bialiatski is a prisoner of conscience, an icon of the fight for freedom in Belarus and this year's winner of the #NobelPeacePrize.🕊️
We believe that his work will bring down the walls of totalitarianism and free thousands political prisoners like him and Andrzej Poczobut. https://t.co/t82PlCbCAh</t>
  </si>
  <si>
    <t>The Nobel Peace Prize Award Ceremony took place today.🏆
Its this year's recipients were Ales Bialiatski, Centre for Civil Liberties from Ukraine and @MemorialMoscow.
We are grateful for their timeless fight in defense of the fundamental human rights.🕊️
#NobelPrize https://t.co/XEmkqur3JB</t>
  </si>
  <si>
    <t>Mikołajki 2022 w #Katar #Qatar    
Święty Mikołaj odwiedził dzisiaj Dohę🎄🌴
Pomundialowe ⚽️ spotkanie zorganizowane przez Ambasadę i Szkołę Polską im. Witolda Pileckiego  - ulubione święto naszych dzieci.
⏬️ 
https://t.co/4atp4PhtqZ https://t.co/mp7LbKCpvM</t>
  </si>
  <si>
    <t>#Szczesny💟⚽️ 
#Qatar #QatarWorldCup2022
@LaczyNasPilka https://t.co/kKM7Z7gfg3</t>
  </si>
  <si>
    <t>In its inexcusable invasion against Ukraine, Russia has established a clear pattern of targeting civilians.
In the next part of the #RuZZiaUnmasked series, together with @_JakubJanda we explore the reasons behind Russia's genocidal acts in Ukraine. 
More on Wednesday. https://t.co/IT2aJ8kab5</t>
  </si>
  <si>
    <t>⚠️Paszport proszę zostawić w bezpiecznym miejscu, np. hotelu. By wejść na stadion⚽️ i do metra wystarczy okazać kartę #Hayya.
Zgubiony #paszport w #Katar zazwyczaj znajdą Państwo w miejscu pozostawienia. 
#FIFAWorldCup @LaczyNasPilka @PolskaPolicja
@PolakZaGranica https://t.co/0hM1WJgJAu</t>
  </si>
  <si>
    <t>#RobertLewandowski z dziećmi z Polskiej Szkoły im. Witolda Pileckiego w Katarze.
Bardzo dziękujemy 🙏  #FIFA i #PZPN za zaproszenie na trening polskiej reprezentacji⚽️.
@lewy_official
@LaczyNasPilka https://t.co/uMawpy3I4A #FIFAWorldCup https://t.co/1L67KPLpkn</t>
  </si>
  <si>
    <t>LaczyNasPilka</t>
  </si>
  <si>
    <t>TO JUŻ DZIŚ! 😍😍😍
___________
#MEXPOL 🇲🇽🇵🇱 #KierunekKatar https://t.co/3dqYwOPngh</t>
  </si>
  <si>
    <t>Za nami wizyta na Stadium 974, na którym we wtorek zmierzymy się z Meksykiem 🏟
#KierunekKatar https://t.co/JsvQIhgOm0</t>
  </si>
  <si>
    <t>Oficjalny trening. 🇲🇽🇵🇱 #KierunekKatar https://t.co/KqHQTzSPKI</t>
  </si>
  <si>
    <t>PolakZaGranica</t>
  </si>
  <si>
    <t>⚽️W Katarze 🇶🇦 należy przestrzegać określonych zasad dotyczących ubioru i zachowania się w miejscach publicznych, w tym spożywania alkoholu ⚽️
➡️Więcej w naszym poradniku kibica: https://t.co/UqSwhFqJqS https://t.co/GT1qE3ejnA</t>
  </si>
  <si>
    <t>⏬️W czym może pomóc placówka dyplomatyczna w trakcie #QatarWorldCup2022 ⏬️
@LaczyNasPilka https://t.co/IfQPnTzvfB</t>
  </si>
  <si>
    <t>⚽️Przed wyjazdem na  #FIFAWorldCup2022 sprawdź dane kontaktowe do Ambasady RP w Dosze: dostępne w aplikacji Hayya oraz na stronie https://t.co/QGcLvWT17k
⚽️Pamiętaj, że za granicą masz prawo do pomocy konsula w określonych przez przepisy przypadkach. https://t.co/lVPSVYJIvH</t>
  </si>
  <si>
    <t>FIFAWorldCup</t>
  </si>
  <si>
    <t>This man's got unfinished business 🇵🇱 https://t.co/oaZDOCpTLy</t>
  </si>
  <si>
    <t>Dzień zaczynamy od sesji dla @FIFAWorldCup. 📸 #KierunekKatar https://t.co/NjxJ4MNnqd</t>
  </si>
  <si>
    <t>2️⃣2️⃣  2️⃣8️⃣   3️⃣0️⃣ listopada i później kolejna faza⚽️
#Katar2022 #FIFAWorldCupQatar2022 
@LaczyNasPilka https://t.co/GSjtfkH4Ws</t>
  </si>
  <si>
    <t>Wwóz lekarstwa do #Katar #FIFAWorldCup2022Qatar https://t.co/HqzViqMyK9</t>
  </si>
  <si>
    <t>⚽️Wybierasz się na mundial? Weź ze sobą zapas lekarstw, które przyjmujesz na stałe i receptę. W razie opóźnień w powrocie do domu unikniesz zagrożenia dla zdrowia i dodatkowych kosztów. Sprawdź, które lekarstwa mogą podlegać dodatkowym obostrzeniom w 🇶🇦! #FIFAWorldCup #Katar ⚽️ https://t.co/mruIIIkEVv</t>
  </si>
  <si>
    <t>PM @MorawieckiM after the meeting of the Council of Ministers: Firstly, we have decided to increase combat readiness of some units of the Polish army, with a particular focus on airspace monitoring. This monitoring will be continued in an enhanced way, together with our allies. https://t.co/7QEJtYv21Y</t>
  </si>
  <si>
    <t>Trwa pilna rozmowa Prezydentów @AndrzejDuda i @POTUS @JoeBiden. https://t.co/0p7R4YtZ4G</t>
  </si>
  <si>
    <t>📄 Statement on summoning the ambassador of the Russian Federation to Polish MFA https://t.co/bXc7qh676A</t>
  </si>
  <si>
    <t>Komunikat w związku z wezwaniem ambasadora Federacji Rosyjskiej do MSZ  https://t.co/odmxFlCuBL</t>
  </si>
  <si>
    <t>Poland received with concern the information about searches of residential premises occupied by members of the Union of Poles in Belarus.
We condemn the repressions against the 🇵🇱 community in Belarus and call on the Lukashenko regime to stop actions violating international law.</t>
  </si>
  <si>
    <t>MSZ_RP</t>
  </si>
  <si>
    <t>Polska z niepokojem przyjęła informację o przeszukaniach mieszkań przedstawicieli Związku Polaków na Białorusi.
Potępiamy represje wymierzone w 🇵🇱 społeczność na Białorusi i wzywamy władze reżimu Łukaszenki do zaprzestania działań naruszających prawo międzynarodowe.</t>
  </si>
  <si>
    <t>Kind wishes of prosperity to the people of Palestine on the occasion of the Independence Day!
All the best from Poland!
🇵🇱🇵🇸 https://t.co/fTBNCfKTaz</t>
  </si>
  <si>
    <t>@1stPolArmDiv @MSZ_RP @tvp_info Katara w Dosze https://t.co/5agapopJZp</t>
  </si>
  <si>
    <t>@1stPolArmDiv @MSZ_RP @tvp_info Z Dohy🙂 https://t.co/nt4qAGJlzM</t>
  </si>
  <si>
    <t>⚠️Do Kataru🇶🇦 nie można wwozić⏬️⏬️⏬️ #FIFAWorldCup 
@LaczyNasPilka https://t.co/mK62EmWbcv</t>
  </si>
  <si>
    <t>⚽️Wybierasz się na mundial? Pamiętaj, że do Kataru🇶🇦 nie można wwozić alkoholu oraz wieprzowiny. #FIFAWorldCup #Katar ⚽️
➡️Więcej w naszym poradniku kibica: https://t.co/UqSwhFqJqS https://t.co/Z9hHFyw4fT</t>
  </si>
  <si>
    <t>polskapomoc</t>
  </si>
  <si>
    <t>This week we celebrate Foreign Service Week. On this occasion we present a map of the world with @polskapomoc projects marked. Polish diplomats are also involved in implementation of Polish development projects. #ForeignServiceWeekPL 🇵🇱 #PolishAid https://t.co/JdypgLY90U</t>
  </si>
  <si>
    <t>PLauSenegal</t>
  </si>
  <si>
    <t>En visite à @KeurMoussa chez notre partenaire d’un projet de l’Aide Polonaise 2022 @polskapomoc . Un parcours écologique et un jardin botanique en cours de réalisation. Nous avons hâte d’y revenir une fois la réalisation sera terminée 🌳🌴 https://t.co/uEWJlLbnGF</t>
  </si>
  <si>
    <t>During #ForeignServiceWeekPL 🇵🇱 @polskapomoc presents projects implemented by the 🇵🇱 Embassies in various countries. @PLinUzbekistan supports the education of disabled young people in #FerghanaVocationalandTechnicalSchool 🇺🇿 Students use new equipment during vocational training. https://t.co/bAIEyHgXJ1</t>
  </si>
  <si>
    <t>Z okazji #TyzieńSłużbyZagranicznej 🇵🇱 prezentujemy projekty realizowane przez Ambasady RP w różnych krajach. @PLinUzbekistan wspiera edukację niepełnosprawnej młodzieży w #FergańskaSzkołaZawodowoTechniczna 🇺🇿. Dzięki @polskapomoc uczniowie korzystają z nowego sprzętu na zajęciach https://t.co/XFjQ7MFMqe</t>
  </si>
  <si>
    <t>⚽️Udostępniliśmy poradnik dla kibiców udających się na Mistrzostwa Świata w Piłce Nożnej #FIFA2022 #Katar ⏬️
Miłej lektury i bezproblemowego pobytu w 🇶🇦 https://t.co/3Wj6IQHF1R</t>
  </si>
  <si>
    <t>⚽️ Wybierasz się na Mistrzostwa Świata #FIFAWorldCup do Kataru?
Upewnij się, że posiadasz wiedzę na temat panujących tam obyczajów i niezbędne informacje dotyczące:
📞 numerów alarmowych;
📃 podstawowych przepisów;
💉 obostrzeń dot. COVID-19.
Więcej w poradniku dla kibiców! ⤵️</t>
  </si>
  <si>
    <t>💬 "The atrocities Russia commits in Ukraine are indicative of a widespread corruption within the Russian administration, Russian military and a lack of a formal legal structure in Russia," says @Roger_Moorhouse in the latest #RuZZiaUnmasked video.
More on Wednesday ⤵️ https://t.co/eBqyCYD1TX</t>
  </si>
  <si>
    <t>Dear @MevlutCavusoglu my deepest condolences due to the explosion in Istanbul. I wish to express my personal solidarity and mourning to the Türkiye authorities and its citizens. Our thoughts and prayers are with you.</t>
  </si>
  <si>
    <t>We extend our deepest condolences to the loved ones of the victims of today's explosion in Istanbul.
Our thoughts and prayers are with the injured and their families.
We would like to assure the authorities of Türkiye 🇹🇷 and its citizens of our solidarity.</t>
  </si>
  <si>
    <t>#OTD 155 years ago the world-renowned Polish-French scientist 👩‍🔬 Maria Skłodowska-Curie was born in Warsaw. She was the first woman to receive the @NobelPrize for physics (1903) and the only until now to receive the Nobel Prize in two different fields (chemistry, 1911). https://t.co/J6okxwAv2m</t>
  </si>
  <si>
    <t>💬 "There is no specific ideology or philosophy behind the Kremlin. They are tossed between different ideas: from Soviet internationalism, chauvinism, nationalism," a powerful diagnosis by Mikhail Khodorkovsky @mbk_center.
Find out more in the next #RuZZiaUnmasked video. https://t.co/ROexQ2KGEU</t>
  </si>
  <si>
    <t>Poland welcomes the agreement for lasting peace through permanent cessation of hostilities signed between the Government of Ethiopia and Tigray People’s Liberation Front (TPLF) https://t.co/RkYrid4Loj</t>
  </si>
  <si>
    <t>#Polki w Katarze 🇶🇦 https://t.co/ChirCNChhE</t>
  </si>
  <si>
    <t>💬 It's an ideology that combines the worst elements of communism, fascism and a total disregard for human life, warns Garry Kasparov @Kasparov63.
Tune in for the next video of the #RuZZiaUnmasked series touching on the kaleidoscope of concepts that shape Russia nowadays. ⬇️</t>
  </si>
  <si>
    <t>The next video of the #RuZZiaUnmasked series, with Garry Kasparov @Kasparov63, explores Ukraine's heroic resistance and the message that fighting 🇺🇦 sends to the world: we need to change.
Democracies must stop the spread of authoritarianism. Russian imperialism must be stopped. https://t.co/ALvBw8FYwO</t>
  </si>
  <si>
    <t>roadto2022news</t>
  </si>
  <si>
    <t>اللجنة العليا تفتتح أول مركز دولي للخدمات القنصلية في تاريخ كأس العالم لدعم زوار #قطر2022، بحضور سعادة الشيخ محمد بن عبد الرحمن آل ثاني، نائب رئيس مجلس الوزراء وزير الخارجية، ويستقبل المركز الزوار بداية من الثلاثاء المقبل.
للمزيد:https://t.co/DdRdoikNmS https://t.co/EVURjLVVip</t>
  </si>
  <si>
    <t>Deep and sincere expressions of sympathy to the people of the Republic of Korea for the tragedy that took place in Seoul. Poland and the Republic of Korea share deep ties of friendship. We are with you in these difficult times.</t>
  </si>
  <si>
    <t>Arkadiusz Mularczyk was nominated as the new Secretary of State at the 🇵🇱 Ministry of Foreign Affairs.
We wish @arekmularczyk every success in fulfilling the tasks entrusted to him and productive work in strengthening Poland's position in the international arena. https://t.co/rSj1J3fPWr</t>
  </si>
  <si>
    <t>Modern Russia has perfected weaponizing information. To forward falsehoods, the Kremlin uses every means available: including social media platforms, professional and amateur journalism, and other media outlets.
In this #RuZZiaUnmasked video, we take a look at 🇷🇺 disinformation.</t>
  </si>
  <si>
    <t>The Kremlin-controlled propaganda ecosystem continues to infuse false narratives.
An upcoming #RuZZiaUnmasked video will explore the dangers of 🇷🇺 disinformation.
Tune in on Wednesday to hear renowned experts explain how Russia pushes information warfare to a whole new level.</t>
  </si>
  <si>
    <t>لا تزال الضربات المكثفة على البنية التحتية المدنية الأوكرانية تصدم العالم.
في الفيديو التالي لحملة #RuZZiaUnmasked يكشف @NTenzer مدى تأثير جرائم الحرب الروسية.
لمشاهدة الحلقة الثانية 👇👇 https://t.co/uQ2tCZ6tUs</t>
  </si>
  <si>
    <t>Massive strikes on Ukrainian civilian infrastucture continue to shock the world.
In the next video of the #RuZZiaUnmasked campaign @NTenzer explores the extent and impact of Russian war crimes.
⬇️ Watch the second episode of the series.</t>
  </si>
  <si>
    <t>In Russia's unprovoked aggression against Ukraine, civilian structures suffer far greater destruction than military ones.
In the following video of the #RuZZiaUnmasked series, @NTenzer explains the immensity of the atrocities committed against Ukraine and the Ukrainian people. https://t.co/EsSg4vhMxv</t>
  </si>
  <si>
    <t>enrs_eu</t>
  </si>
  <si>
    <t>'When we started this project,we thought that it is about the past, but I know right now that it's about looking forward' - Dan Wolf (@dannydmic) on the #SoundInTheSilence2022 
#MauthausenMemorial #RememberGusen https://t.co/3TsbBje6Yg</t>
  </si>
  <si>
    <t>How to learn history through art? International youth project #SoundInTheSilence2022 at #Gusen and #Mauthausen memorial sites finishes today with the final performance&amp;amp;discussion! 
👉More: https://t.co/dwhpS9m3mf 
@PLinAustria @PLInst_Wien
 #rememberGusen https://t.co/C1XW3edbPH</t>
  </si>
  <si>
    <t>It's tomorrow!
Final performance of our youth project #SoundInTheSilence2022 starts at 6 pm at the House of Remembrance in Gusen. Learn more&amp;amp;join us!
👉https://t.co/orSMjiktjV
#RememberGusen https://t.co/DVHFs1fZVh</t>
  </si>
  <si>
    <t>Russia's aggression against Ukraine and recent sham referenda prove its ambitions for world conquest. #RuzziaUnmasked
„Putin's aim is to break the will of the West, to cripple Ukraine and leave it as an unviable state,” warns @edwardlucas.
It won't be broken. #StandWithUkraine https://t.co/Eib3aQ7bUn</t>
  </si>
  <si>
    <t>The list of this year's #NobelPeacePrize laureates is an unequivocal tribute to the activities in the fight against totalitarianism, the protection of human rights and civil freedoms.
Congratulations to Ales Bialiatski, @MemorialMoscow and the 🇺🇦 Centre for Civil Liberties.</t>
  </si>
  <si>
    <t>Lista tegorocznych laureatów Pokojowej Nagrody Nobla to jednoznaczny wyraz uznania dla działalności na rzecz walki z totalitaryzmem, ochrony praw człowieka i wolności obywatelskich.
Gratulacje dla Alesia Białackiego, "Memoriału" oraz Centrum Wolności Obywatelskich z Ukrainy.</t>
  </si>
  <si>
    <t>🕊️ Aleś Białacki
🕊️ @MemorialMoscow
🕊️ Centrum Wolności Obywatelskich z Ukrainy
Wyrazy uznania i gratulacje dla tegorocznych laureatów Pokojowej Nagrody Nobla.
Z zadowoleniem przyjmujemy fakt, że ich wysiłki w walce o wolność i respektowanie praw człowieka zostały docenione.</t>
  </si>
  <si>
    <t>Since last year, Poland has been a second home for Krystsina Tsimanouskaya, Belarusian sprinter who was granted 🇵🇱 citizenship and now is a student at University of Physical Education in Warsaw.
Poland offers unwavering support to the victims of political persecution in Belarus. https://t.co/PeMoF2Z9dr</t>
  </si>
  <si>
    <t>📺PM @MorawieckiM in an interview for @CNBC about high gas and electricity prices in Europe and #energy policy within the European Union. 
Watch more▶️ https://t.co/YuoVuczYoX https://t.co/TQEnpWxhoM</t>
  </si>
  <si>
    <t>Earlier today, Dep. FM @paweljabIonski met with members of the Saudi-Polish Parliamentary Friendship Group of the Consultative Assembly of Saudi Arabia 🇸🇦, chaired by Hazza Bakr Al-Qahtani.
🇵🇱🇸🇦 inter-parliamentary and economic cooperation were the main topics of discussion. https://t.co/C5Wjq0i4rU</t>
  </si>
  <si>
    <t>On the first @UNESCO International #GeodiversityDay, co-initiated by Poland, discover the beauty of Poland’s geodiversity, such as a place where the water captured the rainbow or the kingdom of forgotten fire.
@GeodiversityDay https://t.co/wQIHZT12nG</t>
  </si>
  <si>
    <t>.@polskapomoc actively supports improving food security in Africa. 🇵🇱 regularly contibutes to @WFP. In 2022 Poland donated 1 million PLN for 🇾🇪 and 1.7 million PLN for activities in 🇱🇧. Yesterday we donated 1 million $ for Africa 🌍 https://t.co/LNPnWUb9vR</t>
  </si>
  <si>
    <t>Oświadczenie MSZ w reakcji na dekrety rosyjskiego prezydenta włączające ukraińskie obwody chersoński, doniecki, ługański i zaporoski do Federacji Rosyjskiej.
Więcej ⤵️ https://t.co/vz1f7PACUB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</si>
</sst>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4"/>
  <sheetViews>
    <sheetView tabSelected="1" topLeftCell="A54" workbookViewId="0">
      <selection activeCell="C89" sqref="C89"/>
    </sheetView>
  </sheetViews>
  <sheetFormatPr baseColWidth="10" defaultColWidth="8.83203125" defaultRowHeight="15" x14ac:dyDescent="0.2"/>
  <cols>
    <col min="3" max="3" width="52"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HYPERLINK("http://www.twitter.com/banuakdenizli/status/1605441965625155585", "1605441965625155585")</f>
        <v>1605441965625155585</v>
      </c>
      <c r="B2" t="s">
        <v>15</v>
      </c>
      <c r="C2" s="2">
        <v>44916.247291666667</v>
      </c>
      <c r="D2">
        <v>0</v>
      </c>
      <c r="E2">
        <v>58</v>
      </c>
      <c r="F2" t="s">
        <v>16</v>
      </c>
      <c r="G2" t="s">
        <v>22</v>
      </c>
      <c r="H2" t="str">
        <f>HYPERLINK("http://pbs.twimg.com/media/Fkb1D4vXEAAL1gV.jpg", "http://pbs.twimg.com/media/Fkb1D4vXEAAL1gV.jpg")</f>
        <v>http://pbs.twimg.com/media/Fkb1D4vXEAAL1gV.jpg</v>
      </c>
      <c r="L2">
        <v>0.73509999999999998</v>
      </c>
      <c r="M2">
        <v>0</v>
      </c>
      <c r="N2">
        <v>0.85299999999999998</v>
      </c>
      <c r="O2">
        <v>0.14699999999999999</v>
      </c>
    </row>
    <row r="3" spans="1:15" x14ac:dyDescent="0.2">
      <c r="A3" s="1" t="str">
        <f>HYPERLINK("http://www.twitter.com/banuakdenizli/status/1605441830304243712", "1605441830304243712")</f>
        <v>1605441830304243712</v>
      </c>
      <c r="B3" t="s">
        <v>15</v>
      </c>
      <c r="C3" s="2">
        <v>44916.246921296297</v>
      </c>
      <c r="D3">
        <v>0</v>
      </c>
      <c r="E3">
        <v>98</v>
      </c>
      <c r="F3" t="s">
        <v>16</v>
      </c>
      <c r="G3" t="s">
        <v>23</v>
      </c>
      <c r="H3" t="str">
        <f>HYPERLINK("http://pbs.twimg.com/media/FkbnGreXwAA85wc.jpg", "http://pbs.twimg.com/media/FkbnGreXwAA85wc.jpg")</f>
        <v>http://pbs.twimg.com/media/FkbnGreXwAA85wc.jpg</v>
      </c>
      <c r="L3">
        <v>-0.29599999999999999</v>
      </c>
      <c r="M3">
        <v>9.7000000000000003E-2</v>
      </c>
      <c r="N3">
        <v>0.85</v>
      </c>
      <c r="O3">
        <v>5.2999999999999999E-2</v>
      </c>
    </row>
    <row r="4" spans="1:15" x14ac:dyDescent="0.2">
      <c r="A4" s="1" t="str">
        <f>HYPERLINK("http://www.twitter.com/banuakdenizli/status/1604726018924855300", "1604726018924855300")</f>
        <v>1604726018924855300</v>
      </c>
      <c r="B4" t="s">
        <v>15</v>
      </c>
      <c r="C4" s="2">
        <v>44914.271655092591</v>
      </c>
      <c r="D4">
        <v>0</v>
      </c>
      <c r="E4">
        <v>330</v>
      </c>
      <c r="F4" t="s">
        <v>21</v>
      </c>
      <c r="G4" t="s">
        <v>24</v>
      </c>
      <c r="H4" t="str">
        <f>HYPERLINK("http://pbs.twimg.com/media/FkLzOEEX0AEp1RS.jpg", "http://pbs.twimg.com/media/FkLzOEEX0AEp1RS.jpg")</f>
        <v>http://pbs.twimg.com/media/FkLzOEEX0AEp1RS.jpg</v>
      </c>
      <c r="L4">
        <v>0.29599999999999999</v>
      </c>
      <c r="M4">
        <v>0.111</v>
      </c>
      <c r="N4">
        <v>0.74099999999999999</v>
      </c>
      <c r="O4">
        <v>0.14799999999999999</v>
      </c>
    </row>
    <row r="5" spans="1:15" x14ac:dyDescent="0.2">
      <c r="A5" s="1" t="str">
        <f>HYPERLINK("http://www.twitter.com/banuakdenizli/status/1604725365343240193", "1604725365343240193")</f>
        <v>1604725365343240193</v>
      </c>
      <c r="B5" t="s">
        <v>15</v>
      </c>
      <c r="C5" s="2">
        <v>44914.269861111112</v>
      </c>
      <c r="D5">
        <v>0</v>
      </c>
      <c r="E5">
        <v>78</v>
      </c>
      <c r="F5" t="s">
        <v>20</v>
      </c>
      <c r="G5" t="s">
        <v>25</v>
      </c>
      <c r="L5">
        <v>0.91859999999999997</v>
      </c>
      <c r="M5">
        <v>0</v>
      </c>
      <c r="N5">
        <v>0.71699999999999997</v>
      </c>
      <c r="O5">
        <v>0.28299999999999997</v>
      </c>
    </row>
    <row r="6" spans="1:15" x14ac:dyDescent="0.2">
      <c r="A6" s="1" t="str">
        <f>HYPERLINK("http://www.twitter.com/banuakdenizli/status/1603280235130150914", "1603280235130150914")</f>
        <v>1603280235130150914</v>
      </c>
      <c r="B6" t="s">
        <v>15</v>
      </c>
      <c r="C6" s="2">
        <v>44910.282060185193</v>
      </c>
      <c r="D6">
        <v>0</v>
      </c>
      <c r="E6">
        <v>84</v>
      </c>
      <c r="F6" t="s">
        <v>16</v>
      </c>
      <c r="G6" t="s">
        <v>26</v>
      </c>
      <c r="H6" t="str">
        <f>HYPERLINK("http://pbs.twimg.com/media/Fj8vLfbX0AAqL3Q.jpg", "http://pbs.twimg.com/media/Fj8vLfbX0AAqL3Q.jpg")</f>
        <v>http://pbs.twimg.com/media/Fj8vLfbX0AAqL3Q.jpg</v>
      </c>
      <c r="L6">
        <v>-0.59940000000000004</v>
      </c>
      <c r="M6">
        <v>0.16800000000000001</v>
      </c>
      <c r="N6">
        <v>0.76300000000000001</v>
      </c>
      <c r="O6">
        <v>6.9000000000000006E-2</v>
      </c>
    </row>
    <row r="7" spans="1:15" x14ac:dyDescent="0.2">
      <c r="A7" s="1" t="str">
        <f>HYPERLINK("http://www.twitter.com/banuakdenizli/status/1603279959509835776", "1603279959509835776")</f>
        <v>1603279959509835776</v>
      </c>
      <c r="B7" t="s">
        <v>15</v>
      </c>
      <c r="C7" s="2">
        <v>44910.2812962963</v>
      </c>
      <c r="D7">
        <v>0</v>
      </c>
      <c r="E7">
        <v>94</v>
      </c>
      <c r="F7" t="s">
        <v>27</v>
      </c>
      <c r="G7" t="s">
        <v>28</v>
      </c>
      <c r="L7">
        <v>-0.64859999999999995</v>
      </c>
      <c r="M7">
        <v>0.155</v>
      </c>
      <c r="N7">
        <v>0.84499999999999997</v>
      </c>
      <c r="O7">
        <v>0</v>
      </c>
    </row>
    <row r="8" spans="1:15" x14ac:dyDescent="0.2">
      <c r="A8" s="1" t="str">
        <f>HYPERLINK("http://www.twitter.com/banuakdenizli/status/1602642522542596099", "1602642522542596099")</f>
        <v>1602642522542596099</v>
      </c>
      <c r="B8" t="s">
        <v>15</v>
      </c>
      <c r="C8" s="2">
        <v>44908.522303240738</v>
      </c>
      <c r="D8">
        <v>2</v>
      </c>
      <c r="E8">
        <v>0</v>
      </c>
      <c r="G8" t="s">
        <v>29</v>
      </c>
      <c r="L8">
        <v>0</v>
      </c>
      <c r="M8">
        <v>0</v>
      </c>
      <c r="N8">
        <v>1</v>
      </c>
      <c r="O8">
        <v>0</v>
      </c>
    </row>
    <row r="9" spans="1:15" x14ac:dyDescent="0.2">
      <c r="A9" s="1" t="str">
        <f>HYPERLINK("http://www.twitter.com/banuakdenizli/status/1602283970514878464", "1602283970514878464")</f>
        <v>1602283970514878464</v>
      </c>
      <c r="B9" t="s">
        <v>15</v>
      </c>
      <c r="C9" s="2">
        <v>44907.532893518517</v>
      </c>
      <c r="D9">
        <v>0</v>
      </c>
      <c r="E9">
        <v>123</v>
      </c>
      <c r="F9" t="s">
        <v>16</v>
      </c>
      <c r="G9" t="s">
        <v>30</v>
      </c>
      <c r="H9" t="str">
        <f>HYPERLINK("https://video.twimg.com/amplify_video/1602232787313967104/vid/1920x1080/-UjnnfZQDDlSbdde.mp4?tag=16", "https://video.twimg.com/amplify_video/1602232787313967104/vid/1920x1080/-UjnnfZQDDlSbdde.mp4?tag=16")</f>
        <v>https://video.twimg.com/amplify_video/1602232787313967104/vid/1920x1080/-UjnnfZQDDlSbdde.mp4?tag=16</v>
      </c>
      <c r="L9">
        <v>0.75790000000000002</v>
      </c>
      <c r="M9">
        <v>0.04</v>
      </c>
      <c r="N9">
        <v>0.81200000000000006</v>
      </c>
      <c r="O9">
        <v>0.14899999999999999</v>
      </c>
    </row>
    <row r="10" spans="1:15" x14ac:dyDescent="0.2">
      <c r="A10" s="1" t="str">
        <f>HYPERLINK("http://www.twitter.com/banuakdenizli/status/1602283194593972226", "1602283194593972226")</f>
        <v>1602283194593972226</v>
      </c>
      <c r="B10" t="s">
        <v>15</v>
      </c>
      <c r="C10" s="2">
        <v>44907.530752314808</v>
      </c>
      <c r="D10">
        <v>0</v>
      </c>
      <c r="E10">
        <v>107</v>
      </c>
      <c r="F10" t="s">
        <v>16</v>
      </c>
      <c r="G10" t="s">
        <v>31</v>
      </c>
      <c r="L10">
        <v>0.1779</v>
      </c>
      <c r="M10">
        <v>0.20499999999999999</v>
      </c>
      <c r="N10">
        <v>0.57899999999999996</v>
      </c>
      <c r="O10">
        <v>0.216</v>
      </c>
    </row>
    <row r="11" spans="1:15" x14ac:dyDescent="0.2">
      <c r="A11" s="1" t="str">
        <f>HYPERLINK("http://www.twitter.com/banuakdenizli/status/1602282968038637568", "1602282968038637568")</f>
        <v>1602282968038637568</v>
      </c>
      <c r="B11" t="s">
        <v>15</v>
      </c>
      <c r="C11" s="2">
        <v>44907.530127314807</v>
      </c>
      <c r="D11">
        <v>0</v>
      </c>
      <c r="E11">
        <v>101</v>
      </c>
      <c r="F11" t="s">
        <v>16</v>
      </c>
      <c r="G11" t="s">
        <v>32</v>
      </c>
      <c r="H11" t="str">
        <f>HYPERLINK("http://pbs.twimg.com/media/Fjn8G7zXkAMry65.jpg", "http://pbs.twimg.com/media/Fjn8G7zXkAMry65.jpg")</f>
        <v>http://pbs.twimg.com/media/Fjn8G7zXkAMry65.jpg</v>
      </c>
      <c r="L11">
        <v>0.93820000000000003</v>
      </c>
      <c r="M11">
        <v>4.8000000000000001E-2</v>
      </c>
      <c r="N11">
        <v>0.61499999999999999</v>
      </c>
      <c r="O11">
        <v>0.33700000000000002</v>
      </c>
    </row>
    <row r="12" spans="1:15" x14ac:dyDescent="0.2">
      <c r="A12" s="1" t="str">
        <f>HYPERLINK("http://www.twitter.com/banuakdenizli/status/1601279054644391938", "1601279054644391938")</f>
        <v>1601279054644391938</v>
      </c>
      <c r="B12" t="s">
        <v>15</v>
      </c>
      <c r="C12" s="2">
        <v>44904.75984953704</v>
      </c>
      <c r="D12">
        <v>2</v>
      </c>
      <c r="E12">
        <v>0</v>
      </c>
      <c r="G12" t="s">
        <v>33</v>
      </c>
      <c r="H12" t="str">
        <f>HYPERLINK("http://pbs.twimg.com/media/Fjji0B3XwAMLcSr.jpg", "http://pbs.twimg.com/media/Fjji0B3XwAMLcSr.jpg")</f>
        <v>http://pbs.twimg.com/media/Fjji0B3XwAMLcSr.jpg</v>
      </c>
      <c r="L12">
        <v>0</v>
      </c>
      <c r="M12">
        <v>0</v>
      </c>
      <c r="N12">
        <v>1</v>
      </c>
      <c r="O12">
        <v>0</v>
      </c>
    </row>
    <row r="13" spans="1:15" x14ac:dyDescent="0.2">
      <c r="A13" s="1" t="str">
        <f>HYPERLINK("http://www.twitter.com/banuakdenizli/status/1598911803173400576", "1598911803173400576")</f>
        <v>1598911803173400576</v>
      </c>
      <c r="B13" t="s">
        <v>15</v>
      </c>
      <c r="C13" s="2">
        <v>44898.227476851847</v>
      </c>
      <c r="D13">
        <v>1</v>
      </c>
      <c r="E13">
        <v>0</v>
      </c>
      <c r="G13" t="s">
        <v>34</v>
      </c>
      <c r="L13">
        <v>0</v>
      </c>
      <c r="M13">
        <v>0</v>
      </c>
      <c r="N13">
        <v>1</v>
      </c>
      <c r="O13">
        <v>0</v>
      </c>
    </row>
    <row r="14" spans="1:15" x14ac:dyDescent="0.2">
      <c r="A14" s="1" t="str">
        <f>HYPERLINK("http://www.twitter.com/banuakdenizli/status/1597193655739387905", "1597193655739387905")</f>
        <v>1597193655739387905</v>
      </c>
      <c r="B14" t="s">
        <v>15</v>
      </c>
      <c r="C14" s="2">
        <v>44893.486296296287</v>
      </c>
      <c r="D14">
        <v>0</v>
      </c>
      <c r="E14">
        <v>160</v>
      </c>
      <c r="F14" t="s">
        <v>16</v>
      </c>
      <c r="G14" t="s">
        <v>35</v>
      </c>
      <c r="H14" t="str">
        <f>HYPERLINK("https://video.twimg.com/amplify_video/1597144235995582465/vid/1280x720/H4NlLr6Wnj-YMhdS.mp4?tag=14", "https://video.twimg.com/amplify_video/1597144235995582465/vid/1280x720/H4NlLr6Wnj-YMhdS.mp4?tag=14")</f>
        <v>https://video.twimg.com/amplify_video/1597144235995582465/vid/1280x720/H4NlLr6Wnj-YMhdS.mp4?tag=14</v>
      </c>
      <c r="L14">
        <v>0.38179999999999997</v>
      </c>
      <c r="M14">
        <v>0</v>
      </c>
      <c r="N14">
        <v>0.93600000000000005</v>
      </c>
      <c r="O14">
        <v>6.4000000000000001E-2</v>
      </c>
    </row>
    <row r="15" spans="1:15" x14ac:dyDescent="0.2">
      <c r="A15" s="1" t="str">
        <f>HYPERLINK("http://www.twitter.com/banuakdenizli/status/1596399842988695554", "1596399842988695554")</f>
        <v>1596399842988695554</v>
      </c>
      <c r="B15" t="s">
        <v>15</v>
      </c>
      <c r="C15" s="2">
        <v>44891.295787037037</v>
      </c>
      <c r="D15">
        <v>5</v>
      </c>
      <c r="E15">
        <v>1</v>
      </c>
      <c r="G15" t="s">
        <v>36</v>
      </c>
      <c r="H15" t="str">
        <f>HYPERLINK("http://pbs.twimg.com/media/FieNMkrXEAAJMDc.jpg", "http://pbs.twimg.com/media/FieNMkrXEAAJMDc.jpg")</f>
        <v>http://pbs.twimg.com/media/FieNMkrXEAAJMDc.jpg</v>
      </c>
      <c r="L15">
        <v>0.34</v>
      </c>
      <c r="M15">
        <v>0</v>
      </c>
      <c r="N15">
        <v>0.92400000000000004</v>
      </c>
      <c r="O15">
        <v>7.5999999999999998E-2</v>
      </c>
    </row>
    <row r="16" spans="1:15" x14ac:dyDescent="0.2">
      <c r="A16" s="1" t="str">
        <f>HYPERLINK("http://www.twitter.com/banuakdenizli/status/1595969278892965888", "1595969278892965888")</f>
        <v>1595969278892965888</v>
      </c>
      <c r="B16" t="s">
        <v>15</v>
      </c>
      <c r="C16" s="2">
        <v>44890.107662037037</v>
      </c>
      <c r="D16">
        <v>2</v>
      </c>
      <c r="E16">
        <v>0</v>
      </c>
      <c r="G16" t="s">
        <v>37</v>
      </c>
      <c r="H16" t="str">
        <f>HYPERLINK("http://pbs.twimg.com/media/FiYFmdKWQAAWppd.jpg", "http://pbs.twimg.com/media/FiYFmdKWQAAWppd.jpg")</f>
        <v>http://pbs.twimg.com/media/FiYFmdKWQAAWppd.jpg</v>
      </c>
      <c r="L16">
        <v>0</v>
      </c>
      <c r="M16">
        <v>0</v>
      </c>
      <c r="N16">
        <v>1</v>
      </c>
      <c r="O16">
        <v>0</v>
      </c>
    </row>
    <row r="17" spans="1:15" x14ac:dyDescent="0.2">
      <c r="A17" s="1" t="str">
        <f>HYPERLINK("http://www.twitter.com/banuakdenizli/status/1595002979572146176", "1595002979572146176")</f>
        <v>1595002979572146176</v>
      </c>
      <c r="B17" t="s">
        <v>15</v>
      </c>
      <c r="C17" s="2">
        <v>44887.441180555557</v>
      </c>
      <c r="D17">
        <v>0</v>
      </c>
      <c r="E17">
        <v>158</v>
      </c>
      <c r="F17" t="s">
        <v>38</v>
      </c>
      <c r="G17" t="s">
        <v>39</v>
      </c>
      <c r="H17" t="str">
        <f>HYPERLINK("http://pbs.twimg.com/media/FiGqe6OXEAAs3sP.png", "http://pbs.twimg.com/media/FiGqe6OXEAAs3sP.png")</f>
        <v>http://pbs.twimg.com/media/FiGqe6OXEAAs3sP.png</v>
      </c>
      <c r="L17">
        <v>0</v>
      </c>
      <c r="M17">
        <v>0</v>
      </c>
      <c r="N17">
        <v>1</v>
      </c>
      <c r="O17">
        <v>0</v>
      </c>
    </row>
    <row r="18" spans="1:15" x14ac:dyDescent="0.2">
      <c r="A18" s="1" t="str">
        <f>HYPERLINK("http://www.twitter.com/banuakdenizli/status/1594783632039809038", "1594783632039809038")</f>
        <v>1594783632039809038</v>
      </c>
      <c r="B18" t="s">
        <v>15</v>
      </c>
      <c r="C18" s="2">
        <v>44886.835902777777</v>
      </c>
      <c r="D18">
        <v>0</v>
      </c>
      <c r="E18">
        <v>12</v>
      </c>
      <c r="F18" t="s">
        <v>38</v>
      </c>
      <c r="G18" t="s">
        <v>40</v>
      </c>
      <c r="H18" t="str">
        <f>HYPERLINK("http://pbs.twimg.com/media/FiFEkIBXEAEsvmo.jpg", "http://pbs.twimg.com/media/FiFEkIBXEAEsvmo.jpg")</f>
        <v>http://pbs.twimg.com/media/FiFEkIBXEAEsvmo.jpg</v>
      </c>
      <c r="I18" t="str">
        <f>HYPERLINK("http://pbs.twimg.com/media/FiFEkIDX0AIuD5t.jpg", "http://pbs.twimg.com/media/FiFEkIDX0AIuD5t.jpg")</f>
        <v>http://pbs.twimg.com/media/FiFEkIDX0AIuD5t.jpg</v>
      </c>
      <c r="J18" t="str">
        <f>HYPERLINK("http://pbs.twimg.com/media/FiFEkIAWQAMaPhg.jpg", "http://pbs.twimg.com/media/FiFEkIAWQAMaPhg.jpg")</f>
        <v>http://pbs.twimg.com/media/FiFEkIAWQAMaPhg.jpg</v>
      </c>
      <c r="L18">
        <v>0</v>
      </c>
      <c r="M18">
        <v>0</v>
      </c>
      <c r="N18">
        <v>1</v>
      </c>
      <c r="O18">
        <v>0</v>
      </c>
    </row>
    <row r="19" spans="1:15" x14ac:dyDescent="0.2">
      <c r="A19" s="1" t="str">
        <f>HYPERLINK("http://www.twitter.com/banuakdenizli/status/1594783411457114112", "1594783411457114112")</f>
        <v>1594783411457114112</v>
      </c>
      <c r="B19" t="s">
        <v>15</v>
      </c>
      <c r="C19" s="2">
        <v>44886.835289351853</v>
      </c>
      <c r="D19">
        <v>0</v>
      </c>
      <c r="E19">
        <v>13</v>
      </c>
      <c r="F19" t="s">
        <v>38</v>
      </c>
      <c r="G19" t="s">
        <v>41</v>
      </c>
      <c r="H19" t="str">
        <f>HYPERLINK("https://video.twimg.com/ext_tw_video/1594687714372247552/pu/vid/720x720/oVIqA9YtniT4jZ4z.mp4?tag=12", "https://video.twimg.com/ext_tw_video/1594687714372247552/pu/vid/720x720/oVIqA9YtniT4jZ4z.mp4?tag=12")</f>
        <v>https://video.twimg.com/ext_tw_video/1594687714372247552/pu/vid/720x720/oVIqA9YtniT4jZ4z.mp4?tag=12</v>
      </c>
      <c r="L19">
        <v>0</v>
      </c>
      <c r="M19">
        <v>0</v>
      </c>
      <c r="N19">
        <v>1</v>
      </c>
      <c r="O19">
        <v>0</v>
      </c>
    </row>
    <row r="20" spans="1:15" x14ac:dyDescent="0.2">
      <c r="A20" s="1" t="str">
        <f>HYPERLINK("http://www.twitter.com/banuakdenizli/status/1594778979612954654", "1594778979612954654")</f>
        <v>1594778979612954654</v>
      </c>
      <c r="B20" t="s">
        <v>15</v>
      </c>
      <c r="C20" s="2">
        <v>44886.823055555556</v>
      </c>
      <c r="D20">
        <v>0</v>
      </c>
      <c r="E20">
        <v>2</v>
      </c>
      <c r="F20" t="s">
        <v>42</v>
      </c>
      <c r="G20" t="s">
        <v>43</v>
      </c>
      <c r="H20" t="str">
        <f>HYPERLINK("http://pbs.twimg.com/media/Fhw8Tp_WQAM3yCL.jpg", "http://pbs.twimg.com/media/Fhw8Tp_WQAM3yCL.jpg")</f>
        <v>http://pbs.twimg.com/media/Fhw8Tp_WQAM3yCL.jpg</v>
      </c>
      <c r="L20">
        <v>0</v>
      </c>
      <c r="M20">
        <v>0</v>
      </c>
      <c r="N20">
        <v>1</v>
      </c>
      <c r="O20">
        <v>0</v>
      </c>
    </row>
    <row r="21" spans="1:15" x14ac:dyDescent="0.2">
      <c r="A21" s="1" t="str">
        <f>HYPERLINK("http://www.twitter.com/banuakdenizli/status/1594778798758973440", "1594778798758973440")</f>
        <v>1594778798758973440</v>
      </c>
      <c r="B21" t="s">
        <v>15</v>
      </c>
      <c r="C21" s="2">
        <v>44886.822557870371</v>
      </c>
      <c r="D21">
        <v>5</v>
      </c>
      <c r="E21">
        <v>0</v>
      </c>
      <c r="G21" t="s">
        <v>44</v>
      </c>
      <c r="L21">
        <v>0</v>
      </c>
      <c r="M21">
        <v>0</v>
      </c>
      <c r="N21">
        <v>1</v>
      </c>
      <c r="O21">
        <v>0</v>
      </c>
    </row>
    <row r="22" spans="1:15" x14ac:dyDescent="0.2">
      <c r="A22" s="1" t="str">
        <f>HYPERLINK("http://www.twitter.com/banuakdenizli/status/1594778305416335370", "1594778305416335370")</f>
        <v>1594778305416335370</v>
      </c>
      <c r="B22" t="s">
        <v>15</v>
      </c>
      <c r="C22" s="2">
        <v>44886.821203703701</v>
      </c>
      <c r="D22">
        <v>0</v>
      </c>
      <c r="E22">
        <v>1</v>
      </c>
      <c r="F22" t="s">
        <v>42</v>
      </c>
      <c r="G22" t="s">
        <v>45</v>
      </c>
      <c r="H22" t="str">
        <f>HYPERLINK("http://pbs.twimg.com/media/FiE67EVWIAAO_G0.jpg", "http://pbs.twimg.com/media/FiE67EVWIAAO_G0.jpg")</f>
        <v>http://pbs.twimg.com/media/FiE67EVWIAAO_G0.jpg</v>
      </c>
      <c r="L22">
        <v>0</v>
      </c>
      <c r="M22">
        <v>0</v>
      </c>
      <c r="N22">
        <v>1</v>
      </c>
      <c r="O22">
        <v>0</v>
      </c>
    </row>
    <row r="23" spans="1:15" x14ac:dyDescent="0.2">
      <c r="A23" s="1" t="str">
        <f>HYPERLINK("http://www.twitter.com/banuakdenizli/status/1593696178474045443", "1593696178474045443")</f>
        <v>1593696178474045443</v>
      </c>
      <c r="B23" t="s">
        <v>15</v>
      </c>
      <c r="C23" s="2">
        <v>44883.835104166668</v>
      </c>
      <c r="D23">
        <v>0</v>
      </c>
      <c r="E23">
        <v>392</v>
      </c>
      <c r="F23" t="s">
        <v>46</v>
      </c>
      <c r="G23" t="s">
        <v>47</v>
      </c>
      <c r="H23" t="str">
        <f>HYPERLINK("http://pbs.twimg.com/media/Fh3vXJDWIAMCdZs.jpg", "http://pbs.twimg.com/media/Fh3vXJDWIAMCdZs.jpg")</f>
        <v>http://pbs.twimg.com/media/Fh3vXJDWIAMCdZs.jpg</v>
      </c>
      <c r="L23">
        <v>0</v>
      </c>
      <c r="M23">
        <v>0</v>
      </c>
      <c r="N23">
        <v>1</v>
      </c>
      <c r="O23">
        <v>0</v>
      </c>
    </row>
    <row r="24" spans="1:15" x14ac:dyDescent="0.2">
      <c r="A24" s="1" t="str">
        <f>HYPERLINK("http://www.twitter.com/banuakdenizli/status/1593696010659893251", "1593696010659893251")</f>
        <v>1593696010659893251</v>
      </c>
      <c r="B24" t="s">
        <v>15</v>
      </c>
      <c r="C24" s="2">
        <v>44883.834641203714</v>
      </c>
      <c r="D24">
        <v>0</v>
      </c>
      <c r="E24">
        <v>23</v>
      </c>
      <c r="F24" t="s">
        <v>38</v>
      </c>
      <c r="G24" t="s">
        <v>48</v>
      </c>
      <c r="H24" t="str">
        <f>HYPERLINK("https://video.twimg.com/ext_tw_video/1593522352477855745/pu/vid/720x720/cBR1W06xOqUqJSxl.mp4?tag=12", "https://video.twimg.com/ext_tw_video/1593522352477855745/pu/vid/720x720/cBR1W06xOqUqJSxl.mp4?tag=12")</f>
        <v>https://video.twimg.com/ext_tw_video/1593522352477855745/pu/vid/720x720/cBR1W06xOqUqJSxl.mp4?tag=12</v>
      </c>
      <c r="L24">
        <v>0</v>
      </c>
      <c r="M24">
        <v>0</v>
      </c>
      <c r="N24">
        <v>1</v>
      </c>
      <c r="O24">
        <v>0</v>
      </c>
    </row>
    <row r="25" spans="1:15" x14ac:dyDescent="0.2">
      <c r="A25" s="1" t="str">
        <f>HYPERLINK("http://www.twitter.com/banuakdenizli/status/1593643823321808896", "1593643823321808896")</f>
        <v>1593643823321808896</v>
      </c>
      <c r="B25" t="s">
        <v>15</v>
      </c>
      <c r="C25" s="2">
        <v>44883.690625000003</v>
      </c>
      <c r="D25">
        <v>2</v>
      </c>
      <c r="E25">
        <v>0</v>
      </c>
      <c r="G25" t="s">
        <v>49</v>
      </c>
      <c r="L25">
        <v>0</v>
      </c>
      <c r="M25">
        <v>0</v>
      </c>
      <c r="N25">
        <v>1</v>
      </c>
      <c r="O25">
        <v>0</v>
      </c>
    </row>
    <row r="26" spans="1:15" x14ac:dyDescent="0.2">
      <c r="A26" s="1" t="str">
        <f>HYPERLINK("http://www.twitter.com/banuakdenizli/status/1593199977685487616", "1593199977685487616")</f>
        <v>1593199977685487616</v>
      </c>
      <c r="B26" t="s">
        <v>15</v>
      </c>
      <c r="C26" s="2">
        <v>44882.465844907398</v>
      </c>
      <c r="D26">
        <v>2</v>
      </c>
      <c r="E26">
        <v>0</v>
      </c>
      <c r="G26" t="s">
        <v>50</v>
      </c>
      <c r="L26">
        <v>0</v>
      </c>
      <c r="M26">
        <v>0</v>
      </c>
      <c r="N26">
        <v>1</v>
      </c>
      <c r="O26">
        <v>0</v>
      </c>
    </row>
    <row r="27" spans="1:15" x14ac:dyDescent="0.2">
      <c r="A27" s="1" t="str">
        <f>HYPERLINK("http://www.twitter.com/banuakdenizli/status/1593199742703394816", "1593199742703394816")</f>
        <v>1593199742703394816</v>
      </c>
      <c r="B27" t="s">
        <v>15</v>
      </c>
      <c r="C27" s="2">
        <v>44882.465196759258</v>
      </c>
      <c r="D27">
        <v>0</v>
      </c>
      <c r="E27">
        <v>1</v>
      </c>
      <c r="F27" t="s">
        <v>42</v>
      </c>
      <c r="G27" t="s">
        <v>51</v>
      </c>
      <c r="H27" t="str">
        <f>HYPERLINK("http://pbs.twimg.com/media/Fhr8-9nXgAQqeNJ.jpg", "http://pbs.twimg.com/media/Fhr8-9nXgAQqeNJ.jpg")</f>
        <v>http://pbs.twimg.com/media/Fhr8-9nXgAQqeNJ.jpg</v>
      </c>
      <c r="L27">
        <v>0</v>
      </c>
      <c r="M27">
        <v>0</v>
      </c>
      <c r="N27">
        <v>1</v>
      </c>
      <c r="O27">
        <v>0</v>
      </c>
    </row>
    <row r="28" spans="1:15" x14ac:dyDescent="0.2">
      <c r="A28" s="1" t="str">
        <f>HYPERLINK("http://www.twitter.com/banuakdenizli/status/1592809351299096577", "1592809351299096577")</f>
        <v>1592809351299096577</v>
      </c>
      <c r="B28" t="s">
        <v>15</v>
      </c>
      <c r="C28" s="2">
        <v>44881.387916666667</v>
      </c>
      <c r="D28">
        <v>0</v>
      </c>
      <c r="E28">
        <v>75</v>
      </c>
      <c r="F28" t="s">
        <v>17</v>
      </c>
      <c r="G28" t="s">
        <v>52</v>
      </c>
      <c r="H28" t="str">
        <f>HYPERLINK("http://pbs.twimg.com/media/FhpUxJ0X0AATUmS.jpg", "http://pbs.twimg.com/media/FhpUxJ0X0AATUmS.jpg")</f>
        <v>http://pbs.twimg.com/media/FhpUxJ0X0AATUmS.jpg</v>
      </c>
      <c r="L28">
        <v>0.2263</v>
      </c>
      <c r="M28">
        <v>4.9000000000000002E-2</v>
      </c>
      <c r="N28">
        <v>0.86199999999999999</v>
      </c>
      <c r="O28">
        <v>8.7999999999999995E-2</v>
      </c>
    </row>
    <row r="29" spans="1:15" x14ac:dyDescent="0.2">
      <c r="A29" s="1" t="str">
        <f>HYPERLINK("http://www.twitter.com/banuakdenizli/status/1592809326388953091", "1592809326388953091")</f>
        <v>1592809326388953091</v>
      </c>
      <c r="B29" t="s">
        <v>15</v>
      </c>
      <c r="C29" s="2">
        <v>44881.387858796297</v>
      </c>
      <c r="D29">
        <v>0</v>
      </c>
      <c r="E29">
        <v>912</v>
      </c>
      <c r="F29" t="s">
        <v>18</v>
      </c>
      <c r="G29" t="s">
        <v>53</v>
      </c>
      <c r="H29" t="str">
        <f>HYPERLINK("http://pbs.twimg.com/media/FhopAXEWYAEEqnj.jpg", "http://pbs.twimg.com/media/FhopAXEWYAEEqnj.jpg")</f>
        <v>http://pbs.twimg.com/media/FhopAXEWYAEEqnj.jpg</v>
      </c>
      <c r="L29">
        <v>0</v>
      </c>
      <c r="M29">
        <v>0</v>
      </c>
      <c r="N29">
        <v>1</v>
      </c>
      <c r="O29">
        <v>0</v>
      </c>
    </row>
    <row r="30" spans="1:15" x14ac:dyDescent="0.2">
      <c r="A30" s="1" t="str">
        <f>HYPERLINK("http://www.twitter.com/banuakdenizli/status/1592808896330346498", "1592808896330346498")</f>
        <v>1592808896330346498</v>
      </c>
      <c r="B30" t="s">
        <v>15</v>
      </c>
      <c r="C30" s="2">
        <v>44881.386666666673</v>
      </c>
      <c r="D30">
        <v>0</v>
      </c>
      <c r="E30">
        <v>394</v>
      </c>
      <c r="F30" t="s">
        <v>16</v>
      </c>
      <c r="G30" t="s">
        <v>54</v>
      </c>
      <c r="H30" t="str">
        <f>HYPERLINK("http://pbs.twimg.com/media/FhpNhWqWIAQxbP9.jpg", "http://pbs.twimg.com/media/FhpNhWqWIAQxbP9.jpg")</f>
        <v>http://pbs.twimg.com/media/FhpNhWqWIAQxbP9.jpg</v>
      </c>
      <c r="L30">
        <v>0</v>
      </c>
      <c r="M30">
        <v>0</v>
      </c>
      <c r="N30">
        <v>1</v>
      </c>
      <c r="O30">
        <v>0</v>
      </c>
    </row>
    <row r="31" spans="1:15" x14ac:dyDescent="0.2">
      <c r="A31" s="1" t="str">
        <f>HYPERLINK("http://www.twitter.com/banuakdenizli/status/1592764127453532160", "1592764127453532160")</f>
        <v>1592764127453532160</v>
      </c>
      <c r="B31" t="s">
        <v>15</v>
      </c>
      <c r="C31" s="2">
        <v>44881.263124999998</v>
      </c>
      <c r="D31">
        <v>0</v>
      </c>
      <c r="E31">
        <v>457</v>
      </c>
      <c r="F31" t="s">
        <v>19</v>
      </c>
      <c r="G31" t="s">
        <v>55</v>
      </c>
      <c r="L31">
        <v>0</v>
      </c>
      <c r="M31">
        <v>0</v>
      </c>
      <c r="N31">
        <v>1</v>
      </c>
      <c r="O31">
        <v>0</v>
      </c>
    </row>
    <row r="32" spans="1:15" x14ac:dyDescent="0.2">
      <c r="A32" s="1" t="str">
        <f>HYPERLINK("http://www.twitter.com/banuakdenizli/status/1592619965617963009", "1592619965617963009")</f>
        <v>1592619965617963009</v>
      </c>
      <c r="B32" t="s">
        <v>15</v>
      </c>
      <c r="C32" s="2">
        <v>44880.865312499998</v>
      </c>
      <c r="D32">
        <v>0</v>
      </c>
      <c r="E32">
        <v>187</v>
      </c>
      <c r="F32" t="s">
        <v>16</v>
      </c>
      <c r="G32" t="s">
        <v>56</v>
      </c>
      <c r="L32">
        <v>-0.875</v>
      </c>
      <c r="M32">
        <v>0.22</v>
      </c>
      <c r="N32">
        <v>0.78</v>
      </c>
      <c r="O32">
        <v>0</v>
      </c>
    </row>
    <row r="33" spans="1:15" x14ac:dyDescent="0.2">
      <c r="A33" s="1" t="str">
        <f>HYPERLINK("http://www.twitter.com/banuakdenizli/status/1592619848831766528", "1592619848831766528")</f>
        <v>1592619848831766528</v>
      </c>
      <c r="B33" t="s">
        <v>15</v>
      </c>
      <c r="C33" s="2">
        <v>44880.864999999998</v>
      </c>
      <c r="D33">
        <v>0</v>
      </c>
      <c r="E33">
        <v>53</v>
      </c>
      <c r="F33" t="s">
        <v>57</v>
      </c>
      <c r="G33" t="s">
        <v>58</v>
      </c>
      <c r="L33">
        <v>0</v>
      </c>
      <c r="M33">
        <v>0</v>
      </c>
      <c r="N33">
        <v>1</v>
      </c>
      <c r="O33">
        <v>0</v>
      </c>
    </row>
    <row r="34" spans="1:15" x14ac:dyDescent="0.2">
      <c r="A34" s="1" t="str">
        <f>HYPERLINK("http://www.twitter.com/banuakdenizli/status/1592619684704026624", "1592619684704026624")</f>
        <v>1592619684704026624</v>
      </c>
      <c r="B34" t="s">
        <v>15</v>
      </c>
      <c r="C34" s="2">
        <v>44880.864537037043</v>
      </c>
      <c r="D34">
        <v>0</v>
      </c>
      <c r="E34">
        <v>207</v>
      </c>
      <c r="F34" t="s">
        <v>16</v>
      </c>
      <c r="G34" t="s">
        <v>59</v>
      </c>
      <c r="H34" t="str">
        <f>HYPERLINK("http://pbs.twimg.com/media/FhmhEWNX0AAmwKS.jpg", "http://pbs.twimg.com/media/FhmhEWNX0AAmwKS.jpg")</f>
        <v>http://pbs.twimg.com/media/FhmhEWNX0AAmwKS.jpg</v>
      </c>
      <c r="L34">
        <v>0.86839999999999995</v>
      </c>
      <c r="M34">
        <v>0</v>
      </c>
      <c r="N34">
        <v>0.67200000000000004</v>
      </c>
      <c r="O34">
        <v>0.32800000000000001</v>
      </c>
    </row>
    <row r="35" spans="1:15" x14ac:dyDescent="0.2">
      <c r="A35" s="1" t="str">
        <f>HYPERLINK("http://www.twitter.com/banuakdenizli/status/1592563924586860544", "1592563924586860544")</f>
        <v>1592563924586860544</v>
      </c>
      <c r="B35" t="s">
        <v>15</v>
      </c>
      <c r="C35" s="2">
        <v>44880.7106712963</v>
      </c>
      <c r="D35">
        <v>0</v>
      </c>
      <c r="E35">
        <v>0</v>
      </c>
      <c r="G35" t="s">
        <v>60</v>
      </c>
      <c r="H35" t="str">
        <f>HYPERLINK("http://pbs.twimg.com/media/Fhnscu-XwAIK9j_.jpg", "http://pbs.twimg.com/media/Fhnscu-XwAIK9j_.jpg")</f>
        <v>http://pbs.twimg.com/media/Fhnscu-XwAIK9j_.jpg</v>
      </c>
      <c r="L35">
        <v>0</v>
      </c>
      <c r="M35">
        <v>0</v>
      </c>
      <c r="N35">
        <v>1</v>
      </c>
      <c r="O35">
        <v>0</v>
      </c>
    </row>
    <row r="36" spans="1:15" x14ac:dyDescent="0.2">
      <c r="A36" s="1" t="str">
        <f>HYPERLINK("http://www.twitter.com/banuakdenizli/status/1592563460038356992", "1592563460038356992")</f>
        <v>1592563460038356992</v>
      </c>
      <c r="B36" t="s">
        <v>15</v>
      </c>
      <c r="C36" s="2">
        <v>44880.709386574083</v>
      </c>
      <c r="D36">
        <v>0</v>
      </c>
      <c r="E36">
        <v>0</v>
      </c>
      <c r="G36" t="s">
        <v>61</v>
      </c>
      <c r="H36" t="str">
        <f>HYPERLINK("http://pbs.twimg.com/media/FhnsBp6WIAAcjSL.jpg", "http://pbs.twimg.com/media/FhnsBp6WIAAcjSL.jpg")</f>
        <v>http://pbs.twimg.com/media/FhnsBp6WIAAcjSL.jpg</v>
      </c>
      <c r="L36">
        <v>0</v>
      </c>
      <c r="M36">
        <v>0</v>
      </c>
      <c r="N36">
        <v>1</v>
      </c>
      <c r="O36">
        <v>0</v>
      </c>
    </row>
    <row r="37" spans="1:15" x14ac:dyDescent="0.2">
      <c r="A37" s="1" t="str">
        <f>HYPERLINK("http://www.twitter.com/banuakdenizli/status/1592543047547785217", "1592543047547785217")</f>
        <v>1592543047547785217</v>
      </c>
      <c r="B37" t="s">
        <v>15</v>
      </c>
      <c r="C37" s="2">
        <v>44880.653067129628</v>
      </c>
      <c r="D37">
        <v>2</v>
      </c>
      <c r="E37">
        <v>0</v>
      </c>
      <c r="G37" t="s">
        <v>62</v>
      </c>
      <c r="L37">
        <v>0</v>
      </c>
      <c r="M37">
        <v>0</v>
      </c>
      <c r="N37">
        <v>1</v>
      </c>
      <c r="O37">
        <v>0</v>
      </c>
    </row>
    <row r="38" spans="1:15" x14ac:dyDescent="0.2">
      <c r="A38" s="1" t="str">
        <f>HYPERLINK("http://www.twitter.com/banuakdenizli/status/1592542511712862208", "1592542511712862208")</f>
        <v>1592542511712862208</v>
      </c>
      <c r="B38" t="s">
        <v>15</v>
      </c>
      <c r="C38" s="2">
        <v>44880.651585648149</v>
      </c>
      <c r="D38">
        <v>0</v>
      </c>
      <c r="E38">
        <v>2</v>
      </c>
      <c r="F38" t="s">
        <v>42</v>
      </c>
      <c r="G38" t="s">
        <v>63</v>
      </c>
      <c r="H38" t="str">
        <f>HYPERLINK("http://pbs.twimg.com/media/Fhm8ircXkAMuQuH.jpg", "http://pbs.twimg.com/media/Fhm8ircXkAMuQuH.jpg")</f>
        <v>http://pbs.twimg.com/media/Fhm8ircXkAMuQuH.jpg</v>
      </c>
      <c r="L38">
        <v>0</v>
      </c>
      <c r="M38">
        <v>0</v>
      </c>
      <c r="N38">
        <v>1</v>
      </c>
      <c r="O38">
        <v>0</v>
      </c>
    </row>
    <row r="39" spans="1:15" x14ac:dyDescent="0.2">
      <c r="A39" s="1" t="str">
        <f>HYPERLINK("http://www.twitter.com/banuakdenizli/status/1592542089312894977", "1592542089312894977")</f>
        <v>1592542089312894977</v>
      </c>
      <c r="B39" t="s">
        <v>15</v>
      </c>
      <c r="C39" s="2">
        <v>44880.650416666656</v>
      </c>
      <c r="D39">
        <v>0</v>
      </c>
      <c r="E39">
        <v>17</v>
      </c>
      <c r="F39" t="s">
        <v>64</v>
      </c>
      <c r="G39" t="s">
        <v>65</v>
      </c>
      <c r="H39" t="str">
        <f>HYPERLINK("http://pbs.twimg.com/media/FhmT3TzWQAER9W3.jpg", "http://pbs.twimg.com/media/FhmT3TzWQAER9W3.jpg")</f>
        <v>http://pbs.twimg.com/media/FhmT3TzWQAER9W3.jpg</v>
      </c>
      <c r="L39">
        <v>0.57189999999999996</v>
      </c>
      <c r="M39">
        <v>0</v>
      </c>
      <c r="N39">
        <v>0.90200000000000002</v>
      </c>
      <c r="O39">
        <v>9.8000000000000004E-2</v>
      </c>
    </row>
    <row r="40" spans="1:15" x14ac:dyDescent="0.2">
      <c r="A40" s="1" t="str">
        <f>HYPERLINK("http://www.twitter.com/banuakdenizli/status/1592541557290586113", "1592541557290586113")</f>
        <v>1592541557290586113</v>
      </c>
      <c r="B40" t="s">
        <v>15</v>
      </c>
      <c r="C40" s="2">
        <v>44880.648946759262</v>
      </c>
      <c r="D40">
        <v>0</v>
      </c>
      <c r="E40">
        <v>2</v>
      </c>
      <c r="F40" t="s">
        <v>66</v>
      </c>
      <c r="G40" t="s">
        <v>67</v>
      </c>
      <c r="H40" t="str">
        <f>HYPERLINK("http://pbs.twimg.com/media/FhnGhZ4XgAAtJV8.jpg", "http://pbs.twimg.com/media/FhnGhZ4XgAAtJV8.jpg")</f>
        <v>http://pbs.twimg.com/media/FhnGhZ4XgAAtJV8.jpg</v>
      </c>
      <c r="L40">
        <v>0</v>
      </c>
      <c r="M40">
        <v>0</v>
      </c>
      <c r="N40">
        <v>1</v>
      </c>
      <c r="O40">
        <v>0</v>
      </c>
    </row>
    <row r="41" spans="1:15" x14ac:dyDescent="0.2">
      <c r="A41" s="1" t="str">
        <f>HYPERLINK("http://www.twitter.com/banuakdenizli/status/1592541422766690304", "1592541422766690304")</f>
        <v>1592541422766690304</v>
      </c>
      <c r="B41" t="s">
        <v>15</v>
      </c>
      <c r="C41" s="2">
        <v>44880.648576388892</v>
      </c>
      <c r="D41">
        <v>0</v>
      </c>
      <c r="E41">
        <v>2</v>
      </c>
      <c r="F41" t="s">
        <v>64</v>
      </c>
      <c r="G41" t="s">
        <v>68</v>
      </c>
      <c r="H41" t="str">
        <f>HYPERLINK("http://pbs.twimg.com/media/FhnSG_oXEAQJ4eD.jpg", "http://pbs.twimg.com/media/FhnSG_oXEAQJ4eD.jpg")</f>
        <v>http://pbs.twimg.com/media/FhnSG_oXEAQJ4eD.jpg</v>
      </c>
      <c r="I41" t="str">
        <f>HYPERLINK("http://pbs.twimg.com/media/FhnSHANWAAIbsWu.jpg", "http://pbs.twimg.com/media/FhnSHANWAAIbsWu.jpg")</f>
        <v>http://pbs.twimg.com/media/FhnSHANWAAIbsWu.jpg</v>
      </c>
      <c r="L41">
        <v>0.36120000000000002</v>
      </c>
      <c r="M41">
        <v>0</v>
      </c>
      <c r="N41">
        <v>0.92800000000000005</v>
      </c>
      <c r="O41">
        <v>7.1999999999999995E-2</v>
      </c>
    </row>
    <row r="42" spans="1:15" x14ac:dyDescent="0.2">
      <c r="A42" s="1" t="str">
        <f>HYPERLINK("http://www.twitter.com/banuakdenizli/status/1592535112587034624", "1592535112587034624")</f>
        <v>1592535112587034624</v>
      </c>
      <c r="B42" t="s">
        <v>15</v>
      </c>
      <c r="C42" s="2">
        <v>44880.631168981483</v>
      </c>
      <c r="D42">
        <v>0</v>
      </c>
      <c r="E42">
        <v>1</v>
      </c>
      <c r="F42" t="s">
        <v>64</v>
      </c>
      <c r="G42" t="s">
        <v>69</v>
      </c>
      <c r="H42" t="str">
        <f>HYPERLINK("http://pbs.twimg.com/media/FhnQ7B8WAAMikav.jpg", "http://pbs.twimg.com/media/FhnQ7B8WAAMikav.jpg")</f>
        <v>http://pbs.twimg.com/media/FhnQ7B8WAAMikav.jpg</v>
      </c>
      <c r="I42" t="str">
        <f>HYPERLINK("http://pbs.twimg.com/media/FhnQ7CfX0AA7vzU.jpg", "http://pbs.twimg.com/media/FhnQ7CfX0AA7vzU.jpg")</f>
        <v>http://pbs.twimg.com/media/FhnQ7CfX0AA7vzU.jpg</v>
      </c>
      <c r="L42">
        <v>0</v>
      </c>
      <c r="M42">
        <v>0</v>
      </c>
      <c r="N42">
        <v>1</v>
      </c>
      <c r="O42">
        <v>0</v>
      </c>
    </row>
    <row r="43" spans="1:15" x14ac:dyDescent="0.2">
      <c r="A43" s="1" t="str">
        <f>HYPERLINK("http://www.twitter.com/banuakdenizli/status/1592392284934656000", "1592392284934656000")</f>
        <v>1592392284934656000</v>
      </c>
      <c r="B43" t="s">
        <v>15</v>
      </c>
      <c r="C43" s="2">
        <v>44880.237037037034</v>
      </c>
      <c r="D43">
        <v>1</v>
      </c>
      <c r="E43">
        <v>0</v>
      </c>
      <c r="G43" t="s">
        <v>70</v>
      </c>
      <c r="L43">
        <v>0</v>
      </c>
      <c r="M43">
        <v>0</v>
      </c>
      <c r="N43">
        <v>1</v>
      </c>
      <c r="O43">
        <v>0</v>
      </c>
    </row>
    <row r="44" spans="1:15" x14ac:dyDescent="0.2">
      <c r="A44" s="1" t="str">
        <f>HYPERLINK("http://www.twitter.com/banuakdenizli/status/1592391791504130048", "1592391791504130048")</f>
        <v>1592391791504130048</v>
      </c>
      <c r="B44" t="s">
        <v>15</v>
      </c>
      <c r="C44" s="2">
        <v>44880.235671296286</v>
      </c>
      <c r="D44">
        <v>0</v>
      </c>
      <c r="E44">
        <v>23</v>
      </c>
      <c r="F44" t="s">
        <v>57</v>
      </c>
      <c r="G44" t="s">
        <v>71</v>
      </c>
      <c r="L44">
        <v>0</v>
      </c>
      <c r="M44">
        <v>0</v>
      </c>
      <c r="N44">
        <v>1</v>
      </c>
      <c r="O44">
        <v>0</v>
      </c>
    </row>
    <row r="45" spans="1:15" x14ac:dyDescent="0.2">
      <c r="A45" s="1" t="str">
        <f>HYPERLINK("http://www.twitter.com/banuakdenizli/status/1592123838803972097", "1592123838803972097")</f>
        <v>1592123838803972097</v>
      </c>
      <c r="B45" t="s">
        <v>15</v>
      </c>
      <c r="C45" s="2">
        <v>44879.49627314815</v>
      </c>
      <c r="D45">
        <v>0</v>
      </c>
      <c r="E45">
        <v>102</v>
      </c>
      <c r="F45" t="s">
        <v>16</v>
      </c>
      <c r="G45" t="s">
        <v>72</v>
      </c>
      <c r="H45" t="str">
        <f>HYPERLINK("https://video.twimg.com/amplify_video/1592062869666811904/vid/1280x720/UBfNrcwnNY2Hzvhi.mp4?tag=14", "https://video.twimg.com/amplify_video/1592062869666811904/vid/1280x720/UBfNrcwnNY2Hzvhi.mp4?tag=14")</f>
        <v>https://video.twimg.com/amplify_video/1592062869666811904/vid/1280x720/UBfNrcwnNY2Hzvhi.mp4?tag=14</v>
      </c>
      <c r="L45">
        <v>-0.1779</v>
      </c>
      <c r="M45">
        <v>5.8999999999999997E-2</v>
      </c>
      <c r="N45">
        <v>0.874</v>
      </c>
      <c r="O45">
        <v>6.7000000000000004E-2</v>
      </c>
    </row>
    <row r="46" spans="1:15" x14ac:dyDescent="0.2">
      <c r="A46" s="1" t="str">
        <f>HYPERLINK("http://www.twitter.com/banuakdenizli/status/1592120280788631554", "1592120280788631554")</f>
        <v>1592120280788631554</v>
      </c>
      <c r="B46" t="s">
        <v>15</v>
      </c>
      <c r="C46" s="2">
        <v>44879.486446759263</v>
      </c>
      <c r="D46">
        <v>0</v>
      </c>
      <c r="E46">
        <v>113</v>
      </c>
      <c r="F46" t="s">
        <v>20</v>
      </c>
      <c r="G46" t="s">
        <v>73</v>
      </c>
      <c r="L46">
        <v>0.55740000000000001</v>
      </c>
      <c r="M46">
        <v>7.3999999999999996E-2</v>
      </c>
      <c r="N46">
        <v>0.73599999999999999</v>
      </c>
      <c r="O46">
        <v>0.19</v>
      </c>
    </row>
    <row r="47" spans="1:15" x14ac:dyDescent="0.2">
      <c r="A47" s="1" t="str">
        <f>HYPERLINK("http://www.twitter.com/banuakdenizli/status/1592006132427796481", "1592006132427796481")</f>
        <v>1592006132427796481</v>
      </c>
      <c r="B47" t="s">
        <v>15</v>
      </c>
      <c r="C47" s="2">
        <v>44879.171458333331</v>
      </c>
      <c r="D47">
        <v>0</v>
      </c>
      <c r="E47">
        <v>46</v>
      </c>
      <c r="F47" t="s">
        <v>16</v>
      </c>
      <c r="G47" t="s">
        <v>74</v>
      </c>
      <c r="L47">
        <v>0.77170000000000005</v>
      </c>
      <c r="M47">
        <v>9.0999999999999998E-2</v>
      </c>
      <c r="N47">
        <v>0.67600000000000005</v>
      </c>
      <c r="O47">
        <v>0.23200000000000001</v>
      </c>
    </row>
    <row r="48" spans="1:15" x14ac:dyDescent="0.2">
      <c r="A48" s="1" t="str">
        <f>HYPERLINK("http://www.twitter.com/banuakdenizli/status/1589643449665720323", "1589643449665720323")</f>
        <v>1589643449665720323</v>
      </c>
      <c r="B48" t="s">
        <v>15</v>
      </c>
      <c r="C48" s="2">
        <v>44872.651701388888</v>
      </c>
      <c r="D48">
        <v>0</v>
      </c>
      <c r="E48">
        <v>46</v>
      </c>
      <c r="F48" t="s">
        <v>17</v>
      </c>
      <c r="G48" t="s">
        <v>75</v>
      </c>
      <c r="H48" t="str">
        <f>HYPERLINK("http://pbs.twimg.com/media/Fg8mVlwWAAAzdS6.jpg", "http://pbs.twimg.com/media/Fg8mVlwWAAAzdS6.jpg")</f>
        <v>http://pbs.twimg.com/media/Fg8mVlwWAAAzdS6.jpg</v>
      </c>
      <c r="L48">
        <v>0.49390000000000001</v>
      </c>
      <c r="M48">
        <v>2.4E-2</v>
      </c>
      <c r="N48">
        <v>0.90500000000000003</v>
      </c>
      <c r="O48">
        <v>7.0999999999999994E-2</v>
      </c>
    </row>
    <row r="49" spans="1:15" x14ac:dyDescent="0.2">
      <c r="A49" s="1" t="str">
        <f>HYPERLINK("http://www.twitter.com/banuakdenizli/status/1589643395185938433", "1589643395185938433")</f>
        <v>1589643395185938433</v>
      </c>
      <c r="B49" t="s">
        <v>15</v>
      </c>
      <c r="C49" s="2">
        <v>44872.651550925933</v>
      </c>
      <c r="D49">
        <v>0</v>
      </c>
      <c r="E49">
        <v>141</v>
      </c>
      <c r="F49" t="s">
        <v>16</v>
      </c>
      <c r="G49" t="s">
        <v>76</v>
      </c>
      <c r="H49" t="str">
        <f>HYPERLINK("https://video.twimg.com/amplify_video/1589602076547551236/vid/1280x720/FlyLY59zO3y3dkWK.mp4?tag=14", "https://video.twimg.com/amplify_video/1589602076547551236/vid/1280x720/FlyLY59zO3y3dkWK.mp4?tag=14")</f>
        <v>https://video.twimg.com/amplify_video/1589602076547551236/vid/1280x720/FlyLY59zO3y3dkWK.mp4?tag=14</v>
      </c>
      <c r="L49">
        <v>0.15310000000000001</v>
      </c>
      <c r="M49">
        <v>5.6000000000000001E-2</v>
      </c>
      <c r="N49">
        <v>0.872</v>
      </c>
      <c r="O49">
        <v>7.1999999999999995E-2</v>
      </c>
    </row>
    <row r="50" spans="1:15" x14ac:dyDescent="0.2">
      <c r="A50" s="1" t="str">
        <f>HYPERLINK("http://www.twitter.com/banuakdenizli/status/1589127287538331650", "1589127287538331650")</f>
        <v>1589127287538331650</v>
      </c>
      <c r="B50" t="s">
        <v>15</v>
      </c>
      <c r="C50" s="2">
        <v>44871.227361111109</v>
      </c>
      <c r="D50">
        <v>0</v>
      </c>
      <c r="E50">
        <v>94</v>
      </c>
      <c r="F50" t="s">
        <v>19</v>
      </c>
      <c r="G50" t="s">
        <v>77</v>
      </c>
      <c r="L50">
        <v>0.74299999999999999</v>
      </c>
      <c r="M50">
        <v>9.2999999999999999E-2</v>
      </c>
      <c r="N50">
        <v>0.627</v>
      </c>
      <c r="O50">
        <v>0.28100000000000003</v>
      </c>
    </row>
    <row r="51" spans="1:15" x14ac:dyDescent="0.2">
      <c r="A51" s="1" t="str">
        <f>HYPERLINK("http://www.twitter.com/banuakdenizli/status/1587848057265217536", "1587848057265217536")</f>
        <v>1587848057265217536</v>
      </c>
      <c r="B51" t="s">
        <v>15</v>
      </c>
      <c r="C51" s="2">
        <v>44867.69736111111</v>
      </c>
      <c r="D51">
        <v>0</v>
      </c>
      <c r="E51">
        <v>0</v>
      </c>
      <c r="G51" t="s">
        <v>78</v>
      </c>
      <c r="L51">
        <v>0</v>
      </c>
      <c r="M51">
        <v>0</v>
      </c>
      <c r="N51">
        <v>1</v>
      </c>
      <c r="O51">
        <v>0</v>
      </c>
    </row>
    <row r="52" spans="1:15" x14ac:dyDescent="0.2">
      <c r="A52" s="1" t="str">
        <f>HYPERLINK("http://www.twitter.com/banuakdenizli/status/1587764305998520328", "1587764305998520328")</f>
        <v>1587764305998520328</v>
      </c>
      <c r="B52" t="s">
        <v>15</v>
      </c>
      <c r="C52" s="2">
        <v>44867.466249999998</v>
      </c>
      <c r="D52">
        <v>0</v>
      </c>
      <c r="E52">
        <v>108</v>
      </c>
      <c r="F52" t="s">
        <v>16</v>
      </c>
      <c r="G52" t="s">
        <v>79</v>
      </c>
      <c r="L52">
        <v>-0.76500000000000001</v>
      </c>
      <c r="M52">
        <v>0.16300000000000001</v>
      </c>
      <c r="N52">
        <v>0.83699999999999997</v>
      </c>
      <c r="O52">
        <v>0</v>
      </c>
    </row>
    <row r="53" spans="1:15" x14ac:dyDescent="0.2">
      <c r="A53" s="1" t="str">
        <f>HYPERLINK("http://www.twitter.com/banuakdenizli/status/1587748292628287491", "1587748292628287491")</f>
        <v>1587748292628287491</v>
      </c>
      <c r="B53" t="s">
        <v>15</v>
      </c>
      <c r="C53" s="2">
        <v>44867.422060185178</v>
      </c>
      <c r="D53">
        <v>0</v>
      </c>
      <c r="E53">
        <v>691</v>
      </c>
      <c r="F53" t="s">
        <v>16</v>
      </c>
      <c r="G53" t="s">
        <v>80</v>
      </c>
      <c r="H53" t="str">
        <f>HYPERLINK("https://video.twimg.com/amplify_video/1587015113001029633/vid/1280x720/_5gtb29ib_ADHwJ-.mp4?tag=14", "https://video.twimg.com/amplify_video/1587015113001029633/vid/1280x720/_5gtb29ib_ADHwJ-.mp4?tag=14")</f>
        <v>https://video.twimg.com/amplify_video/1587015113001029633/vid/1280x720/_5gtb29ib_ADHwJ-.mp4?tag=14</v>
      </c>
      <c r="L53">
        <v>-0.25</v>
      </c>
      <c r="M53">
        <v>0.13700000000000001</v>
      </c>
      <c r="N53">
        <v>0.78800000000000003</v>
      </c>
      <c r="O53">
        <v>7.4999999999999997E-2</v>
      </c>
    </row>
    <row r="54" spans="1:15" x14ac:dyDescent="0.2">
      <c r="A54" s="1" t="str">
        <f>HYPERLINK("http://www.twitter.com/banuakdenizli/status/1586988917303246850", "1586988917303246850")</f>
        <v>1586988917303246850</v>
      </c>
      <c r="B54" t="s">
        <v>15</v>
      </c>
      <c r="C54" s="2">
        <v>44865.326585648138</v>
      </c>
      <c r="D54">
        <v>0</v>
      </c>
      <c r="E54">
        <v>3</v>
      </c>
      <c r="F54" t="s">
        <v>81</v>
      </c>
      <c r="G54" t="s">
        <v>82</v>
      </c>
      <c r="H54" t="str">
        <f>HYPERLINK("http://pbs.twimg.com/media/FgUYYsyWAAA14QI.jpg", "http://pbs.twimg.com/media/FgUYYsyWAAA14QI.jpg")</f>
        <v>http://pbs.twimg.com/media/FgUYYsyWAAA14QI.jpg</v>
      </c>
      <c r="L54">
        <v>0</v>
      </c>
      <c r="M54">
        <v>0</v>
      </c>
      <c r="N54">
        <v>1</v>
      </c>
      <c r="O54">
        <v>0</v>
      </c>
    </row>
    <row r="55" spans="1:15" x14ac:dyDescent="0.2">
      <c r="A55" s="1" t="str">
        <f>HYPERLINK("http://www.twitter.com/banuakdenizli/status/1586676011768451074", "1586676011768451074")</f>
        <v>1586676011768451074</v>
      </c>
      <c r="B55" t="s">
        <v>15</v>
      </c>
      <c r="C55" s="2">
        <v>44864.463125000002</v>
      </c>
      <c r="D55">
        <v>0</v>
      </c>
      <c r="E55">
        <v>152</v>
      </c>
      <c r="F55" t="s">
        <v>20</v>
      </c>
      <c r="G55" t="s">
        <v>83</v>
      </c>
      <c r="L55">
        <v>0.34</v>
      </c>
      <c r="M55">
        <v>0.13200000000000001</v>
      </c>
      <c r="N55">
        <v>0.67</v>
      </c>
      <c r="O55">
        <v>0.19700000000000001</v>
      </c>
    </row>
    <row r="56" spans="1:15" x14ac:dyDescent="0.2">
      <c r="A56" s="1" t="str">
        <f>HYPERLINK("http://www.twitter.com/banuakdenizli/status/1586588358104555521", "1586588358104555521")</f>
        <v>1586588358104555521</v>
      </c>
      <c r="B56" t="s">
        <v>15</v>
      </c>
      <c r="C56" s="2">
        <v>44864.221250000002</v>
      </c>
      <c r="D56">
        <v>0</v>
      </c>
      <c r="E56">
        <v>103</v>
      </c>
      <c r="F56" t="s">
        <v>16</v>
      </c>
      <c r="G56" t="s">
        <v>84</v>
      </c>
      <c r="H56" t="str">
        <f>HYPERLINK("http://pbs.twimg.com/media/FgOo2gkWQAEa9HM.jpg", "http://pbs.twimg.com/media/FgOo2gkWQAEa9HM.jpg")</f>
        <v>http://pbs.twimg.com/media/FgOo2gkWQAEa9HM.jpg</v>
      </c>
      <c r="L56">
        <v>0.88600000000000001</v>
      </c>
      <c r="M56">
        <v>0</v>
      </c>
      <c r="N56">
        <v>0.76400000000000001</v>
      </c>
      <c r="O56">
        <v>0.23599999999999999</v>
      </c>
    </row>
    <row r="57" spans="1:15" x14ac:dyDescent="0.2">
      <c r="A57" s="1" t="str">
        <f>HYPERLINK("http://www.twitter.com/banuakdenizli/status/1585199213435965440", "1585199213435965440")</f>
        <v>1585199213435965440</v>
      </c>
      <c r="B57" t="s">
        <v>15</v>
      </c>
      <c r="C57" s="2">
        <v>44860.387939814813</v>
      </c>
      <c r="D57">
        <v>0</v>
      </c>
      <c r="E57">
        <v>136</v>
      </c>
      <c r="F57" t="s">
        <v>16</v>
      </c>
      <c r="G57" t="s">
        <v>85</v>
      </c>
      <c r="L57">
        <v>0.57189999999999996</v>
      </c>
      <c r="M57">
        <v>0</v>
      </c>
      <c r="N57">
        <v>0.90700000000000003</v>
      </c>
      <c r="O57">
        <v>9.2999999999999999E-2</v>
      </c>
    </row>
    <row r="58" spans="1:15" x14ac:dyDescent="0.2">
      <c r="A58" s="1" t="str">
        <f>HYPERLINK("http://www.twitter.com/banuakdenizli/status/1584780086976581633", "1584780086976581633")</f>
        <v>1584780086976581633</v>
      </c>
      <c r="B58" t="s">
        <v>15</v>
      </c>
      <c r="C58" s="2">
        <v>44859.231377314813</v>
      </c>
      <c r="D58">
        <v>0</v>
      </c>
      <c r="E58">
        <v>98</v>
      </c>
      <c r="F58" t="s">
        <v>16</v>
      </c>
      <c r="G58" t="s">
        <v>86</v>
      </c>
      <c r="L58">
        <v>-0.75060000000000004</v>
      </c>
      <c r="M58">
        <v>0.17499999999999999</v>
      </c>
      <c r="N58">
        <v>0.82499999999999996</v>
      </c>
      <c r="O58">
        <v>0</v>
      </c>
    </row>
    <row r="59" spans="1:15" x14ac:dyDescent="0.2">
      <c r="A59" s="1" t="str">
        <f>HYPERLINK("http://www.twitter.com/banuakdenizli/status/1583289271389081600", "1583289271389081600")</f>
        <v>1583289271389081600</v>
      </c>
      <c r="B59" t="s">
        <v>15</v>
      </c>
      <c r="C59" s="2">
        <v>44855.117511574077</v>
      </c>
      <c r="D59">
        <v>2</v>
      </c>
      <c r="E59">
        <v>0</v>
      </c>
      <c r="G59" t="s">
        <v>87</v>
      </c>
      <c r="L59">
        <v>0</v>
      </c>
      <c r="M59">
        <v>0</v>
      </c>
      <c r="N59">
        <v>1</v>
      </c>
      <c r="O59">
        <v>0</v>
      </c>
    </row>
    <row r="60" spans="1:15" x14ac:dyDescent="0.2">
      <c r="A60" s="1" t="str">
        <f>HYPERLINK("http://www.twitter.com/banuakdenizli/status/1583288654478209024", "1583288654478209024")</f>
        <v>1583288654478209024</v>
      </c>
      <c r="B60" t="s">
        <v>15</v>
      </c>
      <c r="C60" s="2">
        <v>44855.115798611107</v>
      </c>
      <c r="D60">
        <v>0</v>
      </c>
      <c r="E60">
        <v>70</v>
      </c>
      <c r="F60" t="s">
        <v>16</v>
      </c>
      <c r="G60" t="s">
        <v>88</v>
      </c>
      <c r="L60">
        <v>-0.84019999999999995</v>
      </c>
      <c r="M60">
        <v>0.20899999999999999</v>
      </c>
      <c r="N60">
        <v>0.79100000000000004</v>
      </c>
      <c r="O60">
        <v>0</v>
      </c>
    </row>
    <row r="61" spans="1:15" x14ac:dyDescent="0.2">
      <c r="A61" s="1" t="str">
        <f>HYPERLINK("http://www.twitter.com/banuakdenizli/status/1582026060081729536", "1582026060081729536")</f>
        <v>1582026060081729536</v>
      </c>
      <c r="B61" t="s">
        <v>15</v>
      </c>
      <c r="C61" s="2">
        <v>44851.631712962961</v>
      </c>
      <c r="D61">
        <v>0</v>
      </c>
      <c r="E61">
        <v>178</v>
      </c>
      <c r="F61" t="s">
        <v>16</v>
      </c>
      <c r="G61" t="s">
        <v>89</v>
      </c>
      <c r="H61" t="str">
        <f>HYPERLINK("https://video.twimg.com/amplify_video/1581920526728982528/vid/1280x720/pnZG-9_grmrTU4Lr.mp4?tag=14", "https://video.twimg.com/amplify_video/1581920526728982528/vid/1280x720/pnZG-9_grmrTU4Lr.mp4?tag=14")</f>
        <v>https://video.twimg.com/amplify_video/1581920526728982528/vid/1280x720/pnZG-9_grmrTU4Lr.mp4?tag=14</v>
      </c>
      <c r="L61">
        <v>-0.70030000000000003</v>
      </c>
      <c r="M61">
        <v>0.2</v>
      </c>
      <c r="N61">
        <v>0.70199999999999996</v>
      </c>
      <c r="O61">
        <v>9.8000000000000004E-2</v>
      </c>
    </row>
    <row r="62" spans="1:15" x14ac:dyDescent="0.2">
      <c r="A62" s="1" t="str">
        <f>HYPERLINK("http://www.twitter.com/banuakdenizli/status/1581563982690676736", "1581563982690676736")</f>
        <v>1581563982690676736</v>
      </c>
      <c r="B62" t="s">
        <v>15</v>
      </c>
      <c r="C62" s="2">
        <v>44850.356620370367</v>
      </c>
      <c r="D62">
        <v>0</v>
      </c>
      <c r="E62">
        <v>16</v>
      </c>
      <c r="F62" t="s">
        <v>90</v>
      </c>
      <c r="G62" t="s">
        <v>91</v>
      </c>
      <c r="H62" t="str">
        <f>HYPERLINK("http://pbs.twimg.com/media/FfIIsJzXoAEkbvK.jpg", "http://pbs.twimg.com/media/FfIIsJzXoAEkbvK.jpg")</f>
        <v>http://pbs.twimg.com/media/FfIIsJzXoAEkbvK.jpg</v>
      </c>
      <c r="L62">
        <v>0</v>
      </c>
      <c r="M62">
        <v>0</v>
      </c>
      <c r="N62">
        <v>1</v>
      </c>
      <c r="O62">
        <v>0</v>
      </c>
    </row>
    <row r="63" spans="1:15" x14ac:dyDescent="0.2">
      <c r="A63" s="1" t="str">
        <f>HYPERLINK("http://www.twitter.com/banuakdenizli/status/1581561049009963009", "1581561049009963009")</f>
        <v>1581561049009963009</v>
      </c>
      <c r="B63" t="s">
        <v>15</v>
      </c>
      <c r="C63" s="2">
        <v>44850.34851851852</v>
      </c>
      <c r="D63">
        <v>0</v>
      </c>
      <c r="E63">
        <v>37</v>
      </c>
      <c r="F63" t="s">
        <v>90</v>
      </c>
      <c r="G63" t="s">
        <v>92</v>
      </c>
      <c r="H63" t="str">
        <f>HYPERLINK("http://pbs.twimg.com/media/FfGIzhyXoAARKaa.jpg", "http://pbs.twimg.com/media/FfGIzhyXoAARKaa.jpg")</f>
        <v>http://pbs.twimg.com/media/FfGIzhyXoAARKaa.jpg</v>
      </c>
      <c r="I63" t="str">
        <f>HYPERLINK("http://pbs.twimg.com/media/FfGI7E-WIAA1jdR.jpg", "http://pbs.twimg.com/media/FfGI7E-WIAA1jdR.jpg")</f>
        <v>http://pbs.twimg.com/media/FfGI7E-WIAA1jdR.jpg</v>
      </c>
      <c r="J63" t="str">
        <f>HYPERLINK("http://pbs.twimg.com/media/FfGI8jpWQAExwnd.jpg", "http://pbs.twimg.com/media/FfGI8jpWQAExwnd.jpg")</f>
        <v>http://pbs.twimg.com/media/FfGI8jpWQAExwnd.jpg</v>
      </c>
      <c r="K63" t="str">
        <f>HYPERLINK("http://pbs.twimg.com/media/FfGJFcKXkAEqN5o.jpg", "http://pbs.twimg.com/media/FfGJFcKXkAEqN5o.jpg")</f>
        <v>http://pbs.twimg.com/media/FfGJFcKXkAEqN5o.jpg</v>
      </c>
      <c r="L63">
        <v>0</v>
      </c>
      <c r="M63">
        <v>0</v>
      </c>
      <c r="N63">
        <v>1</v>
      </c>
      <c r="O63">
        <v>0</v>
      </c>
    </row>
    <row r="64" spans="1:15" x14ac:dyDescent="0.2">
      <c r="A64" s="1" t="str">
        <f>HYPERLINK("http://www.twitter.com/banuakdenizli/status/1581560897847558145", "1581560897847558145")</f>
        <v>1581560897847558145</v>
      </c>
      <c r="B64" t="s">
        <v>15</v>
      </c>
      <c r="C64" s="2">
        <v>44850.348101851851</v>
      </c>
      <c r="D64">
        <v>0</v>
      </c>
      <c r="E64">
        <v>8</v>
      </c>
      <c r="F64" t="s">
        <v>90</v>
      </c>
      <c r="G64" t="s">
        <v>93</v>
      </c>
      <c r="H64" t="str">
        <f>HYPERLINK("http://pbs.twimg.com/media/FfCD8LfXkAQuTYM.jpg", "http://pbs.twimg.com/media/FfCD8LfXkAQuTYM.jpg")</f>
        <v>http://pbs.twimg.com/media/FfCD8LfXkAQuTYM.jpg</v>
      </c>
      <c r="L64">
        <v>0</v>
      </c>
      <c r="M64">
        <v>0</v>
      </c>
      <c r="N64">
        <v>1</v>
      </c>
      <c r="O64">
        <v>0</v>
      </c>
    </row>
    <row r="65" spans="1:15" x14ac:dyDescent="0.2">
      <c r="A65" s="1" t="str">
        <f>HYPERLINK("http://www.twitter.com/banuakdenizli/status/1579703362362413056", "1579703362362413056")</f>
        <v>1579703362362413056</v>
      </c>
      <c r="B65" t="s">
        <v>15</v>
      </c>
      <c r="C65" s="2">
        <v>44845.222280092603</v>
      </c>
      <c r="D65">
        <v>0</v>
      </c>
      <c r="E65">
        <v>296</v>
      </c>
      <c r="F65" t="s">
        <v>16</v>
      </c>
      <c r="G65" t="s">
        <v>94</v>
      </c>
      <c r="H65" t="str">
        <f>HYPERLINK("https://video.twimg.com/amplify_video/1579378228984250368/vid/1280x720/F23EHgmphp8gg0j5.mp4?tag=14", "https://video.twimg.com/amplify_video/1579378228984250368/vid/1280x720/F23EHgmphp8gg0j5.mp4?tag=14")</f>
        <v>https://video.twimg.com/amplify_video/1579378228984250368/vid/1280x720/F23EHgmphp8gg0j5.mp4?tag=14</v>
      </c>
      <c r="L65">
        <v>-6.3399999999999998E-2</v>
      </c>
      <c r="M65">
        <v>0.104</v>
      </c>
      <c r="N65">
        <v>0.84099999999999997</v>
      </c>
      <c r="O65">
        <v>5.5E-2</v>
      </c>
    </row>
    <row r="66" spans="1:15" x14ac:dyDescent="0.2">
      <c r="A66" s="1" t="str">
        <f>HYPERLINK("http://www.twitter.com/banuakdenizli/status/1579015367426736129", "1579015367426736129")</f>
        <v>1579015367426736129</v>
      </c>
      <c r="B66" t="s">
        <v>15</v>
      </c>
      <c r="C66" s="2">
        <v>44843.323773148149</v>
      </c>
      <c r="D66">
        <v>0</v>
      </c>
      <c r="E66">
        <v>102</v>
      </c>
      <c r="F66" t="s">
        <v>20</v>
      </c>
      <c r="G66" t="s">
        <v>95</v>
      </c>
      <c r="L66">
        <v>0.47670000000000001</v>
      </c>
      <c r="M66">
        <v>0.127</v>
      </c>
      <c r="N66">
        <v>0.68400000000000005</v>
      </c>
      <c r="O66">
        <v>0.189</v>
      </c>
    </row>
    <row r="67" spans="1:15" x14ac:dyDescent="0.2">
      <c r="A67" s="1" t="str">
        <f>HYPERLINK("http://www.twitter.com/banuakdenizli/status/1579012093826588672", "1579012093826588672")</f>
        <v>1579012093826588672</v>
      </c>
      <c r="B67" t="s">
        <v>15</v>
      </c>
      <c r="C67" s="2">
        <v>44843.314745370371</v>
      </c>
      <c r="D67">
        <v>0</v>
      </c>
      <c r="E67">
        <v>66</v>
      </c>
      <c r="F67" t="s">
        <v>20</v>
      </c>
      <c r="G67" t="s">
        <v>96</v>
      </c>
      <c r="L67">
        <v>0</v>
      </c>
      <c r="M67">
        <v>0</v>
      </c>
      <c r="N67">
        <v>1</v>
      </c>
      <c r="O67">
        <v>0</v>
      </c>
    </row>
    <row r="68" spans="1:15" x14ac:dyDescent="0.2">
      <c r="A68" s="1" t="str">
        <f>HYPERLINK("http://www.twitter.com/banuakdenizli/status/1579012038852235264", "1579012038852235264")</f>
        <v>1579012038852235264</v>
      </c>
      <c r="B68" t="s">
        <v>15</v>
      </c>
      <c r="C68" s="2">
        <v>44843.31459490741</v>
      </c>
      <c r="D68">
        <v>0</v>
      </c>
      <c r="E68">
        <v>22</v>
      </c>
      <c r="F68" t="s">
        <v>57</v>
      </c>
      <c r="G68" t="s">
        <v>97</v>
      </c>
      <c r="L68">
        <v>0</v>
      </c>
      <c r="M68">
        <v>0</v>
      </c>
      <c r="N68">
        <v>1</v>
      </c>
      <c r="O68">
        <v>0</v>
      </c>
    </row>
    <row r="69" spans="1:15" x14ac:dyDescent="0.2">
      <c r="A69" s="1" t="str">
        <f>HYPERLINK("http://www.twitter.com/banuakdenizli/status/1579006589063024645", "1579006589063024645")</f>
        <v>1579006589063024645</v>
      </c>
      <c r="B69" t="s">
        <v>15</v>
      </c>
      <c r="C69" s="2">
        <v>44843.299560185187</v>
      </c>
      <c r="D69">
        <v>0</v>
      </c>
      <c r="E69">
        <v>149</v>
      </c>
      <c r="F69" t="s">
        <v>16</v>
      </c>
      <c r="G69" t="s">
        <v>98</v>
      </c>
      <c r="H69" t="str">
        <f>HYPERLINK("https://video.twimg.com/amplify_video/1577645119657869312/vid/1280x720/qJdBGhgv4uL32MTU.mp4?tag=14", "https://video.twimg.com/amplify_video/1577645119657869312/vid/1280x720/qJdBGhgv4uL32MTU.mp4?tag=14")</f>
        <v>https://video.twimg.com/amplify_video/1577645119657869312/vid/1280x720/qJdBGhgv4uL32MTU.mp4?tag=14</v>
      </c>
      <c r="L69">
        <v>0.31819999999999998</v>
      </c>
      <c r="M69">
        <v>7.3999999999999996E-2</v>
      </c>
      <c r="N69">
        <v>0.82399999999999995</v>
      </c>
      <c r="O69">
        <v>0.10199999999999999</v>
      </c>
    </row>
    <row r="70" spans="1:15" x14ac:dyDescent="0.2">
      <c r="A70" s="1" t="str">
        <f>HYPERLINK("http://www.twitter.com/banuakdenizli/status/1579005714135384064", "1579005714135384064")</f>
        <v>1579005714135384064</v>
      </c>
      <c r="B70" t="s">
        <v>15</v>
      </c>
      <c r="C70" s="2">
        <v>44843.2971412037</v>
      </c>
      <c r="D70">
        <v>0</v>
      </c>
      <c r="E70">
        <v>93</v>
      </c>
      <c r="F70" t="s">
        <v>17</v>
      </c>
      <c r="G70" t="s">
        <v>99</v>
      </c>
      <c r="H70" t="str">
        <f>HYPERLINK("http://pbs.twimg.com/media/FedAcnuWIAE6PAm.jpg", "http://pbs.twimg.com/media/FedAcnuWIAE6PAm.jpg")</f>
        <v>http://pbs.twimg.com/media/FedAcnuWIAE6PAm.jpg</v>
      </c>
      <c r="L70">
        <v>0</v>
      </c>
      <c r="M70">
        <v>0</v>
      </c>
      <c r="N70">
        <v>1</v>
      </c>
      <c r="O70">
        <v>0</v>
      </c>
    </row>
    <row r="71" spans="1:15" x14ac:dyDescent="0.2">
      <c r="A71" s="1" t="str">
        <f>HYPERLINK("http://www.twitter.com/banuakdenizli/status/1578054686439051265", "1578054686439051265")</f>
        <v>1578054686439051265</v>
      </c>
      <c r="B71" t="s">
        <v>15</v>
      </c>
      <c r="C71" s="2">
        <v>44840.672800925917</v>
      </c>
      <c r="D71">
        <v>0</v>
      </c>
      <c r="E71">
        <v>10</v>
      </c>
      <c r="F71" t="s">
        <v>16</v>
      </c>
      <c r="G71" t="s">
        <v>100</v>
      </c>
      <c r="H71" t="str">
        <f>HYPERLINK("http://pbs.twimg.com/media/FeUzXJpXEAA9u8e.jpg", "http://pbs.twimg.com/media/FeUzXJpXEAA9u8e.jpg")</f>
        <v>http://pbs.twimg.com/media/FeUzXJpXEAA9u8e.jpg</v>
      </c>
      <c r="L71">
        <v>0.44040000000000001</v>
      </c>
      <c r="M71">
        <v>0</v>
      </c>
      <c r="N71">
        <v>0.92900000000000005</v>
      </c>
      <c r="O71">
        <v>7.0999999999999994E-2</v>
      </c>
    </row>
    <row r="72" spans="1:15" x14ac:dyDescent="0.2">
      <c r="A72" s="1" t="str">
        <f>HYPERLINK("http://www.twitter.com/banuakdenizli/status/1577974714370236422", "1577974714370236422")</f>
        <v>1577974714370236422</v>
      </c>
      <c r="B72" t="s">
        <v>15</v>
      </c>
      <c r="C72" s="2">
        <v>44840.452118055553</v>
      </c>
      <c r="D72">
        <v>0</v>
      </c>
      <c r="E72">
        <v>0</v>
      </c>
      <c r="G72" t="s">
        <v>101</v>
      </c>
      <c r="H72" t="str">
        <f>HYPERLINK("https://video.twimg.com/ext_tw_video/1577967447793192961/pu/vid/1280x720/tqvsFxNB2aYOK_pZ.mp4?tag=12", "https://video.twimg.com/ext_tw_video/1577967447793192961/pu/vid/1280x720/tqvsFxNB2aYOK_pZ.mp4?tag=12")</f>
        <v>https://video.twimg.com/ext_tw_video/1577967447793192961/pu/vid/1280x720/tqvsFxNB2aYOK_pZ.mp4?tag=12</v>
      </c>
      <c r="L72">
        <v>0.128</v>
      </c>
      <c r="M72">
        <v>0.11600000000000001</v>
      </c>
      <c r="N72">
        <v>0.78200000000000003</v>
      </c>
      <c r="O72">
        <v>0.10199999999999999</v>
      </c>
    </row>
    <row r="73" spans="1:15" x14ac:dyDescent="0.2">
      <c r="A73" s="1" t="str">
        <f>HYPERLINK("http://www.twitter.com/banuakdenizli/status/1577690010098307074", "1577690010098307074")</f>
        <v>1577690010098307074</v>
      </c>
      <c r="B73" t="s">
        <v>15</v>
      </c>
      <c r="C73" s="2">
        <v>44839.666493055563</v>
      </c>
      <c r="D73">
        <v>0</v>
      </c>
      <c r="E73">
        <v>26</v>
      </c>
      <c r="F73" t="s">
        <v>64</v>
      </c>
      <c r="G73" t="s">
        <v>102</v>
      </c>
      <c r="H73" t="str">
        <f>HYPERLINK("http://pbs.twimg.com/media/FeN9yfhWAAIlWH6.jpg", "http://pbs.twimg.com/media/FeN9yfhWAAIlWH6.jpg")</f>
        <v>http://pbs.twimg.com/media/FeN9yfhWAAIlWH6.jpg</v>
      </c>
      <c r="L73">
        <v>0.84019999999999995</v>
      </c>
      <c r="M73">
        <v>0</v>
      </c>
      <c r="N73">
        <v>0.76200000000000001</v>
      </c>
      <c r="O73">
        <v>0.23799999999999999</v>
      </c>
    </row>
    <row r="74" spans="1:15" x14ac:dyDescent="0.2">
      <c r="A74" s="1" t="str">
        <f>HYPERLINK("http://www.twitter.com/banuakdenizli/status/1576137619922374658", "1576137619922374658")</f>
        <v>1576137619922374658</v>
      </c>
      <c r="B74" t="s">
        <v>15</v>
      </c>
      <c r="C74" s="2">
        <v>44835.382708333331</v>
      </c>
      <c r="D74">
        <v>0</v>
      </c>
      <c r="E74">
        <v>57</v>
      </c>
      <c r="F74" t="s">
        <v>57</v>
      </c>
      <c r="G74" t="s">
        <v>103</v>
      </c>
      <c r="L74">
        <v>0</v>
      </c>
      <c r="M74">
        <v>0</v>
      </c>
      <c r="N74">
        <v>1</v>
      </c>
      <c r="O74">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2023-03-27T16:00:48Z</dcterms:created>
  <dcterms:modified xsi:type="dcterms:W3CDTF">2023-04-03T11:58:57Z</dcterms:modified>
</cp:coreProperties>
</file>