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j/domains/fswd/projects/html structures/WORLD &amp; EXCEL/"/>
    </mc:Choice>
  </mc:AlternateContent>
  <xr:revisionPtr revIDLastSave="0" documentId="13_ncr:1_{F7124251-472F-8245-8FDA-F67309D49991}" xr6:coauthVersionLast="47" xr6:coauthVersionMax="47" xr10:uidLastSave="{00000000-0000-0000-0000-000000000000}"/>
  <bookViews>
    <workbookView xWindow="0" yWindow="760" windowWidth="34560" windowHeight="19700" activeTab="7" xr2:uid="{1BD61C7C-F07D-484D-8C95-ADB6E4AB9ED8}"/>
  </bookViews>
  <sheets>
    <sheet name="ders 1" sheetId="1" r:id="rId1"/>
    <sheet name="ders 1 - 2" sheetId="2" r:id="rId2"/>
    <sheet name="ders 2 " sheetId="6" r:id="rId3"/>
    <sheet name="ders 2" sheetId="7" r:id="rId4"/>
    <sheet name="ders 3" sheetId="8" r:id="rId5"/>
    <sheet name="ders 4 - 1" sheetId="9" r:id="rId6"/>
    <sheet name="ders 4 - 2" sheetId="10" r:id="rId7"/>
    <sheet name="ders 5" sheetId="11" r:id="rId8"/>
  </sheets>
  <definedNames>
    <definedName name="bir" comment="sadasdsadasdsadasdas">'ders 2'!$F$21</definedName>
    <definedName name="deyer1">'ders 2'!$C$9</definedName>
    <definedName name="deyer2">'ders 2'!$D$9</definedName>
    <definedName name="qutu1">'ders 2'!$D$13:$D$24</definedName>
    <definedName name="qutu2">'ders 2'!$E$13:$E$24</definedName>
    <definedName name="sebine1">'ders 2'!$D$21</definedName>
    <definedName name="sebine2">'ders 2'!$E$24</definedName>
  </definedNames>
  <calcPr calcId="191029"/>
  <pivotCaches>
    <pivotCache cacheId="2" r:id="rId9"/>
    <pivotCache cacheId="3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2" i="11" l="1"/>
  <c r="D113" i="11"/>
  <c r="D114" i="11"/>
  <c r="D115" i="11"/>
  <c r="R38" i="11"/>
  <c r="R39" i="11"/>
  <c r="R40" i="11"/>
  <c r="R41" i="11"/>
  <c r="E44" i="10"/>
  <c r="E45" i="10"/>
  <c r="E46" i="10"/>
  <c r="E47" i="10"/>
  <c r="E48" i="10"/>
  <c r="E49" i="10"/>
  <c r="E50" i="10"/>
  <c r="E51" i="10"/>
  <c r="E52" i="10"/>
  <c r="E42" i="10"/>
  <c r="E43" i="10"/>
  <c r="Q191" i="9"/>
  <c r="R191" i="9"/>
  <c r="S191" i="9"/>
  <c r="T191" i="9"/>
  <c r="U191" i="9"/>
  <c r="V191" i="9"/>
  <c r="W191" i="9"/>
  <c r="X191" i="9"/>
  <c r="Y191" i="9"/>
  <c r="Z191" i="9"/>
  <c r="Q192" i="9"/>
  <c r="R192" i="9"/>
  <c r="S192" i="9"/>
  <c r="T192" i="9"/>
  <c r="U192" i="9"/>
  <c r="V192" i="9"/>
  <c r="W192" i="9"/>
  <c r="X192" i="9"/>
  <c r="Y192" i="9"/>
  <c r="Z192" i="9"/>
  <c r="Q193" i="9"/>
  <c r="R193" i="9"/>
  <c r="S193" i="9"/>
  <c r="T193" i="9"/>
  <c r="U193" i="9"/>
  <c r="V193" i="9"/>
  <c r="W193" i="9"/>
  <c r="X193" i="9"/>
  <c r="Y193" i="9"/>
  <c r="Z193" i="9"/>
  <c r="Q194" i="9"/>
  <c r="R194" i="9"/>
  <c r="S194" i="9"/>
  <c r="T194" i="9"/>
  <c r="U194" i="9"/>
  <c r="V194" i="9"/>
  <c r="W194" i="9"/>
  <c r="X194" i="9"/>
  <c r="Y194" i="9"/>
  <c r="Z194" i="9"/>
  <c r="Q195" i="9"/>
  <c r="R195" i="9"/>
  <c r="S195" i="9"/>
  <c r="T195" i="9"/>
  <c r="U195" i="9"/>
  <c r="V195" i="9"/>
  <c r="W195" i="9"/>
  <c r="X195" i="9"/>
  <c r="Y195" i="9"/>
  <c r="Z195" i="9"/>
  <c r="Q196" i="9"/>
  <c r="R196" i="9"/>
  <c r="S196" i="9"/>
  <c r="T196" i="9"/>
  <c r="U196" i="9"/>
  <c r="V196" i="9"/>
  <c r="W196" i="9"/>
  <c r="X196" i="9"/>
  <c r="Y196" i="9"/>
  <c r="Z196" i="9"/>
  <c r="Q197" i="9"/>
  <c r="R197" i="9"/>
  <c r="S197" i="9"/>
  <c r="T197" i="9"/>
  <c r="U197" i="9"/>
  <c r="V197" i="9"/>
  <c r="W197" i="9"/>
  <c r="X197" i="9"/>
  <c r="Y197" i="9"/>
  <c r="Z197" i="9"/>
  <c r="Q198" i="9"/>
  <c r="R198" i="9"/>
  <c r="S198" i="9"/>
  <c r="T198" i="9"/>
  <c r="U198" i="9"/>
  <c r="V198" i="9"/>
  <c r="W198" i="9"/>
  <c r="X198" i="9"/>
  <c r="Y198" i="9"/>
  <c r="Z198" i="9"/>
  <c r="Q199" i="9"/>
  <c r="R199" i="9"/>
  <c r="S199" i="9"/>
  <c r="T199" i="9"/>
  <c r="U199" i="9"/>
  <c r="V199" i="9"/>
  <c r="W199" i="9"/>
  <c r="X199" i="9"/>
  <c r="Y199" i="9"/>
  <c r="Z199" i="9"/>
  <c r="R190" i="9"/>
  <c r="S190" i="9"/>
  <c r="T190" i="9"/>
  <c r="U190" i="9"/>
  <c r="V190" i="9"/>
  <c r="W190" i="9"/>
  <c r="X190" i="9"/>
  <c r="Y190" i="9"/>
  <c r="Z190" i="9"/>
  <c r="Q190" i="9"/>
  <c r="F142" i="9"/>
  <c r="N253" i="11"/>
  <c r="N252" i="11"/>
  <c r="M195" i="11"/>
  <c r="M132" i="11"/>
  <c r="D107" i="11"/>
  <c r="D108" i="11"/>
  <c r="D109" i="11"/>
  <c r="D106" i="11"/>
  <c r="D94" i="11"/>
  <c r="D95" i="11"/>
  <c r="D96" i="11"/>
  <c r="D93" i="11"/>
  <c r="C53" i="11"/>
  <c r="C54" i="11"/>
  <c r="C55" i="11"/>
  <c r="C56" i="11"/>
  <c r="C57" i="11"/>
  <c r="C58" i="11"/>
  <c r="C59" i="11"/>
  <c r="C60" i="11"/>
  <c r="C61" i="11"/>
  <c r="C62" i="11"/>
  <c r="C63" i="11"/>
  <c r="C52" i="11"/>
  <c r="B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B64" i="11"/>
  <c r="R37" i="11"/>
  <c r="N38" i="11"/>
  <c r="N39" i="11"/>
  <c r="N40" i="11"/>
  <c r="M41" i="11"/>
  <c r="N41" i="11" s="1"/>
  <c r="F6" i="11"/>
  <c r="F7" i="11"/>
  <c r="F8" i="11"/>
  <c r="E9" i="11"/>
  <c r="D9" i="11"/>
  <c r="T28" i="11"/>
  <c r="S28" i="11"/>
  <c r="F17" i="11"/>
  <c r="U24" i="11"/>
  <c r="U25" i="11"/>
  <c r="U26" i="11"/>
  <c r="F5" i="11"/>
  <c r="E13" i="10"/>
  <c r="E12" i="10"/>
  <c r="Q172" i="9"/>
  <c r="Q173" i="9" s="1"/>
  <c r="Q174" i="9" s="1"/>
  <c r="Q175" i="9" s="1"/>
  <c r="Q176" i="9" s="1"/>
  <c r="Q177" i="9" s="1"/>
  <c r="Q178" i="9" s="1"/>
  <c r="Q179" i="9" s="1"/>
  <c r="Q180" i="9" s="1"/>
  <c r="Q181" i="9" s="1"/>
  <c r="E163" i="9"/>
  <c r="F163" i="9" s="1"/>
  <c r="E162" i="9"/>
  <c r="F162" i="9" s="1"/>
  <c r="E161" i="9"/>
  <c r="F161" i="9" s="1"/>
  <c r="E160" i="9"/>
  <c r="F160" i="9" s="1"/>
  <c r="E159" i="9"/>
  <c r="F159" i="9" s="1"/>
  <c r="E158" i="9"/>
  <c r="F158" i="9" s="1"/>
  <c r="E157" i="9"/>
  <c r="F157" i="9" s="1"/>
  <c r="E156" i="9"/>
  <c r="F156" i="9" s="1"/>
  <c r="E155" i="9"/>
  <c r="F155" i="9" s="1"/>
  <c r="E154" i="9"/>
  <c r="F154" i="9" s="1"/>
  <c r="E142" i="9"/>
  <c r="E143" i="9"/>
  <c r="F143" i="9" s="1"/>
  <c r="E144" i="9"/>
  <c r="F144" i="9" s="1"/>
  <c r="E145" i="9"/>
  <c r="F145" i="9" s="1"/>
  <c r="E146" i="9"/>
  <c r="F146" i="9" s="1"/>
  <c r="E147" i="9"/>
  <c r="F147" i="9" s="1"/>
  <c r="E148" i="9"/>
  <c r="F148" i="9" s="1"/>
  <c r="E149" i="9"/>
  <c r="F149" i="9" s="1"/>
  <c r="E150" i="9"/>
  <c r="F150" i="9" s="1"/>
  <c r="E141" i="9"/>
  <c r="F141" i="9" s="1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B114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F103" i="9"/>
  <c r="D103" i="9"/>
  <c r="B103" i="9"/>
  <c r="F102" i="9"/>
  <c r="D102" i="9"/>
  <c r="B102" i="9"/>
  <c r="F101" i="9"/>
  <c r="D101" i="9"/>
  <c r="B101" i="9"/>
  <c r="F100" i="9"/>
  <c r="D100" i="9"/>
  <c r="B100" i="9"/>
  <c r="F99" i="9"/>
  <c r="D99" i="9"/>
  <c r="B99" i="9"/>
  <c r="F98" i="9"/>
  <c r="D98" i="9"/>
  <c r="B98" i="9"/>
  <c r="F97" i="9"/>
  <c r="D97" i="9"/>
  <c r="B97" i="9"/>
  <c r="F96" i="9"/>
  <c r="D96" i="9"/>
  <c r="B96" i="9"/>
  <c r="F95" i="9"/>
  <c r="D95" i="9"/>
  <c r="B95" i="9"/>
  <c r="F94" i="9"/>
  <c r="D94" i="9"/>
  <c r="B94" i="9"/>
  <c r="F93" i="9"/>
  <c r="D93" i="9"/>
  <c r="B93" i="9"/>
  <c r="F92" i="9"/>
  <c r="D92" i="9"/>
  <c r="B92" i="9"/>
  <c r="F91" i="9"/>
  <c r="D91" i="9"/>
  <c r="B91" i="9"/>
  <c r="F90" i="9"/>
  <c r="D90" i="9"/>
  <c r="B90" i="9"/>
  <c r="F89" i="9"/>
  <c r="D89" i="9"/>
  <c r="B89" i="9"/>
  <c r="F88" i="9"/>
  <c r="D88" i="9"/>
  <c r="B88" i="9"/>
  <c r="F87" i="9"/>
  <c r="D87" i="9"/>
  <c r="B87" i="9"/>
  <c r="F86" i="9"/>
  <c r="D86" i="9"/>
  <c r="B86" i="9"/>
  <c r="F85" i="9"/>
  <c r="D85" i="9"/>
  <c r="B85" i="9"/>
  <c r="F84" i="9"/>
  <c r="D84" i="9"/>
  <c r="B84" i="9"/>
  <c r="F83" i="9"/>
  <c r="D83" i="9"/>
  <c r="B83" i="9"/>
  <c r="F82" i="9"/>
  <c r="D82" i="9"/>
  <c r="B8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J71" i="9"/>
  <c r="J70" i="9"/>
  <c r="J69" i="9"/>
  <c r="J68" i="9"/>
  <c r="J67" i="9"/>
  <c r="J66" i="9"/>
  <c r="J65" i="9"/>
  <c r="J64" i="9"/>
  <c r="J63" i="9"/>
  <c r="J62" i="9"/>
  <c r="J61" i="9"/>
  <c r="J60" i="9"/>
  <c r="J59" i="9"/>
  <c r="J58" i="9"/>
  <c r="J57" i="9"/>
  <c r="J56" i="9"/>
  <c r="J55" i="9"/>
  <c r="J54" i="9"/>
  <c r="J53" i="9"/>
  <c r="J52" i="9"/>
  <c r="J51" i="9"/>
  <c r="J50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B51" i="9"/>
  <c r="B52" i="9"/>
  <c r="B53" i="9"/>
  <c r="B54" i="9"/>
  <c r="B55" i="9"/>
  <c r="B56" i="9"/>
  <c r="B57" i="9"/>
  <c r="B58" i="9"/>
  <c r="B59" i="9"/>
  <c r="B60" i="9"/>
  <c r="B61" i="9"/>
  <c r="B62" i="9"/>
  <c r="B63" i="9"/>
  <c r="B64" i="9"/>
  <c r="B65" i="9"/>
  <c r="B66" i="9"/>
  <c r="B67" i="9"/>
  <c r="B68" i="9"/>
  <c r="B69" i="9"/>
  <c r="B70" i="9"/>
  <c r="B71" i="9"/>
  <c r="B50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B21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7" i="9"/>
  <c r="E18" i="6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F9" i="1"/>
  <c r="E43" i="6"/>
  <c r="J25" i="6"/>
  <c r="I15" i="6" a="1"/>
  <c r="I15" i="6" s="1"/>
  <c r="I18" i="6"/>
  <c r="J12" i="6"/>
  <c r="R3" i="8"/>
  <c r="R23" i="8"/>
  <c r="F13" i="7" a="1"/>
  <c r="F13" i="7" s="1"/>
  <c r="G7" i="7" a="1"/>
  <c r="G7" i="7" s="1"/>
  <c r="E8" i="1"/>
  <c r="E9" i="1"/>
  <c r="C24" i="6"/>
  <c r="F6" i="1"/>
  <c r="F7" i="1"/>
  <c r="F8" i="1"/>
  <c r="F10" i="1"/>
  <c r="F11" i="1"/>
  <c r="F12" i="1"/>
  <c r="F13" i="1"/>
  <c r="F14" i="1"/>
  <c r="F15" i="1"/>
  <c r="F16" i="1"/>
  <c r="F17" i="1"/>
  <c r="D9" i="6"/>
  <c r="E5" i="6"/>
  <c r="C9" i="6"/>
  <c r="G23" i="2"/>
  <c r="F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E6" i="1"/>
  <c r="E7" i="1"/>
  <c r="E10" i="1"/>
  <c r="E11" i="1"/>
  <c r="E12" i="1"/>
  <c r="E13" i="1"/>
  <c r="E14" i="1"/>
  <c r="E15" i="1"/>
  <c r="E16" i="1"/>
  <c r="E17" i="1"/>
  <c r="C18" i="1"/>
  <c r="D18" i="1"/>
  <c r="R172" i="9" l="1"/>
  <c r="S172" i="9" s="1"/>
  <c r="T172" i="9" s="1"/>
  <c r="U172" i="9" s="1"/>
  <c r="V172" i="9" s="1"/>
  <c r="W172" i="9" s="1"/>
  <c r="X172" i="9" s="1"/>
  <c r="Y172" i="9" s="1"/>
  <c r="Z172" i="9" s="1"/>
  <c r="N37" i="11"/>
  <c r="F9" i="11"/>
  <c r="U28" i="11"/>
  <c r="U27" i="11"/>
  <c r="H6" i="6" a="1"/>
  <c r="H6" i="6" s="1"/>
  <c r="C29" i="6" a="1"/>
  <c r="C29" i="6" s="1"/>
  <c r="H4" i="6" a="1"/>
  <c r="H4" i="6" s="1"/>
  <c r="F18" i="1"/>
  <c r="I23" i="2"/>
  <c r="E18" i="1"/>
  <c r="H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7" authorId="0" shapeId="0" xr:uid="{0986370C-3F89-9E42-9BE8-B37F16C7C7A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15" authorId="0" shapeId="0" xr:uid="{9EF38F52-6CE7-E84C-A647-9B84070499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fikrinizi bildirin
</t>
        </r>
      </text>
    </comment>
    <comment ref="D18" authorId="0" shapeId="0" xr:uid="{551E9FF6-DF10-A44C-A408-24BFB2EB1DA2}">
      <text>
        <r>
          <rPr>
            <b/>
            <sz val="10"/>
            <color rgb="FF000000"/>
            <rFont val="Tahoma"/>
            <family val="2"/>
          </rPr>
          <t>deqiqlesdirin qiymeti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<sst xmlns="http://schemas.openxmlformats.org/spreadsheetml/2006/main" count="1170" uniqueCount="329">
  <si>
    <t>Yanvar</t>
  </si>
  <si>
    <t>May</t>
  </si>
  <si>
    <t>Ay</t>
  </si>
  <si>
    <t>Fevral</t>
  </si>
  <si>
    <t>Mart</t>
  </si>
  <si>
    <t>Aprel</t>
  </si>
  <si>
    <t>Iyun</t>
  </si>
  <si>
    <t>Iyul</t>
  </si>
  <si>
    <t>Avqust</t>
  </si>
  <si>
    <t>Sentyabr</t>
  </si>
  <si>
    <t>Oktyabr</t>
  </si>
  <si>
    <t>Noyabr</t>
  </si>
  <si>
    <t>Dekabr</t>
  </si>
  <si>
    <t>Umumi</t>
  </si>
  <si>
    <t>△, %</t>
  </si>
  <si>
    <t>△, manat</t>
  </si>
  <si>
    <t>Динамика продаж 2020/2021</t>
  </si>
  <si>
    <t xml:space="preserve">  </t>
  </si>
  <si>
    <t>1) alt hissede + isaresi ile yeni pencerelerin acilmasi</t>
  </si>
  <si>
    <t>2) 2 defe basaraq adin deyisdirilmesi</t>
  </si>
  <si>
    <t>3) Home en cox istifade edilen bolmedi</t>
  </si>
  <si>
    <t>4) Insert - bu bolme ise is masasina cedvel ve.s elave edilir</t>
  </si>
  <si>
    <t>5) PL - bu bolmede is masasinin goruntusu ile bagli emeliyyatlar icra edilir</t>
  </si>
  <si>
    <t>6) Formules - bu bolme formullar ile islemek ucundur</t>
  </si>
  <si>
    <t>7) Data - melumatlarin analizi ucundur</t>
  </si>
  <si>
    <t>8) Praktiki cedvelin yaradilmasi</t>
  </si>
  <si>
    <t>10) ortalamaq</t>
  </si>
  <si>
    <t>11) arxa fon rengi</t>
  </si>
  <si>
    <t>12) cedvel formasina salmaq</t>
  </si>
  <si>
    <t>9) metnlere reng elave etmek</t>
  </si>
  <si>
    <t>13) solda format duymesi</t>
  </si>
  <si>
    <t>14) Insert bolmesinden simvollarin elave edilmesi</t>
  </si>
  <si>
    <t>15) Condinental formating</t>
  </si>
  <si>
    <t>16) =sum</t>
  </si>
  <si>
    <t>17) =randbetween, случмежду</t>
  </si>
  <si>
    <t>18) reqemlerin faize cevrilmesi</t>
  </si>
  <si>
    <t>19) faize cevrilen reqemlerin yuvarlaqlasdirilmasi</t>
  </si>
  <si>
    <t>20) kopyalama</t>
  </si>
  <si>
    <t>21) kesme</t>
  </si>
  <si>
    <t xml:space="preserve">22) geri </t>
  </si>
  <si>
    <t>23) ireli</t>
  </si>
  <si>
    <t>24) faizin hesablanmasi</t>
  </si>
  <si>
    <t>25) cedvel ikonu haqqinda etrafli</t>
  </si>
  <si>
    <t>26) qutulara eyni olcunun verilmesi</t>
  </si>
  <si>
    <t>1) reqem yazdiqda excel avtoomatik olaraq onu reqemsal tipe cevirir</t>
  </si>
  <si>
    <t>2) reqemler sag terefde yerlesir</t>
  </si>
  <si>
    <t>3) eger reqemin basinda herf yazsaq onda metinsel tip olacaqdir</t>
  </si>
  <si>
    <t>4) metn tiperli sol terefde yerlesir</t>
  </si>
  <si>
    <t>asd12312321</t>
  </si>
  <si>
    <t>5) 2 ferqli tipi meselen ucun topladiqda netice olaraq xeta haqqinda mesaj aliriq - = qoyub ctrl ile 1ci ve 2ci deyeri secerek topla</t>
  </si>
  <si>
    <t>6) Excel-de 18 reqemi ard arda yazdiqda reqemler 1,23457E+17 kimi yazilir</t>
  </si>
  <si>
    <t>9) 15 reqemden sonra gelen ededler sifirlara cevrilir. Bu problem deyil ancaq</t>
  </si>
  <si>
    <t>10) Bele olduqda EXCEL sadece ilk 15 ededi gosterir ve eger BANK sisteminde isleyirikse onda kart nomreleri ekseren 16 reqemli olur</t>
  </si>
  <si>
    <t>11) Bu sona sifirlarin elave olunmamasi ucun reqem tipini metin tipine cevirmek lazimdir.</t>
  </si>
  <si>
    <t>12)  sag duymeni reqem ustunde basiriq Format cell deyirik text sahesini secirik ve ok</t>
  </si>
  <si>
    <t>13) Indi girilen reqem sayisindan asili olmayaraq istediyimiz qeder eded elave ede bilerik</t>
  </si>
  <si>
    <t>123456789123456123124141241241</t>
  </si>
  <si>
    <t xml:space="preserve">14) EXCEL -de formullar elave etmek ucun beraberlik simvolundan istifade edilir. </t>
  </si>
  <si>
    <t>15) =5*20</t>
  </si>
  <si>
    <t xml:space="preserve">16) Reqemler ile hesablamalar apardiqda beraberdi qoyulur sonra mouse ile xanalar CTRL duymesi basilaraq secilir </t>
  </si>
  <si>
    <t>17) 2 xanani topluyub sonra ona funksiya elave etmek de olar: =D3+D4+sum( xanalari secmek ) ENTER</t>
  </si>
  <si>
    <t>18) Metnin setrden setre kecirilmesi ucun Wrap Text duymesine basilir</t>
  </si>
  <si>
    <t xml:space="preserve">Lorem ipsum dolor sit amet </t>
  </si>
  <si>
    <t>19) Excel-de en kohne tarix 01.01.1990-ci ilden baslayir bu ile sira nomresi olaraq 1 verilir</t>
  </si>
  <si>
    <t>20) 02.01.1990 ci ilin sira nomresi 2dir.</t>
  </si>
  <si>
    <t>21) bu indekslenme tarixin formullarla istifadesini rahatlasdirir</t>
  </si>
  <si>
    <t>22) meselen foruml yazaraq iki tarix arasinda kecen gunlerin sayini teyin etmek olar</t>
  </si>
  <si>
    <t>23) meselen =D8-D7</t>
  </si>
  <si>
    <t>24) formatina baxmaq ucun format cell secilir</t>
  </si>
  <si>
    <t xml:space="preserve">25) eger is masasinda 1 yazib format cell secib date </t>
  </si>
  <si>
    <t>26) tarixi yazib Number tipine cevirdikde 1990 ci ilden hemin ile qeder olan tarixi gun formasinda elde edirik</t>
  </si>
  <si>
    <t>27) bolmenin ustunde sag duymeni basib  bolme ucun reng secmek mumkundur</t>
  </si>
  <si>
    <t>28) bolmeleri gizletmek olur</t>
  </si>
  <si>
    <t>29) Review bolmesinden bolmeni gizletdikden sonra Protect Workbook ikonuna basaraq bolmeye parol qoymaq olur</t>
  </si>
  <si>
    <t>EE342424</t>
  </si>
  <si>
    <t>123456789123456000</t>
  </si>
  <si>
    <t>7) Bu E formatina cevrilen ededleri Bolgulerin Formatlanmasi duymesine basaraq bize uygun olan formaya sala bilerik (Common Style) - faiz isaresinin yanindaki isare</t>
  </si>
  <si>
    <t>8) 123.456.789.123.456.000,00 - vergulden sonraki sifirlari yox etmek ucun (DECREASE DECIMAL) duymesini basiriq - faiz isaresi sirasindaki saga surusdurme duymesi</t>
  </si>
  <si>
    <t>27) boş xanalarin silinmesi - xana secilir ve ctrl + -</t>
  </si>
  <si>
    <t>31) Cedvel secilir sonra Home bolmesinde olan en sagdaki Find Select duymesi basilir, Go to special deyerek mesel ucun blank dedikde boş xanalari secmis oluruq</t>
  </si>
  <si>
    <t>32) Her hansisa bir sozu axtarmaq lazimdirsa yene Find deyirik</t>
  </si>
  <si>
    <t>1) CTRL + C</t>
  </si>
  <si>
    <t>2) CTRL + V</t>
  </si>
  <si>
    <t>3) CTRL + X</t>
  </si>
  <si>
    <t>4) SHİFT + YUXARİ, ASAGİ, SOLA, SAGA</t>
  </si>
  <si>
    <t>5) CTRL + Z</t>
  </si>
  <si>
    <t>6) CTRL + Y</t>
  </si>
  <si>
    <t>7) Biz qutunu kopyaladiqda onun hem terkibi hemde formasi yeni rengi ve.s de kopyalanir</t>
  </si>
  <si>
    <t>8) Birden cox qutunu kopyalamaq mumkundur</t>
  </si>
  <si>
    <t xml:space="preserve">9) formul tetbiq edilmis qutunu kopyaladiqda onda formulda kopyalanacaq bunun olmamasi ucun </t>
  </si>
  <si>
    <t xml:space="preserve">     past dedikde onu deyer kimi yapisdir demeliyik</t>
  </si>
  <si>
    <t>10) sutunu kopyalayib yapisdirdiqda TRANSPOSE desek onda deyerler setr kimi yerlesecek</t>
  </si>
  <si>
    <t>11) Yox eger setri copy edib TRANSPOSE kimi past etsek onda deyerler sutun kimi yerlescek</t>
  </si>
  <si>
    <t>12) her hansisa bir deyeri deyilde ancaq mesel ucun bir qutu var ve onun FORMATini kopyalamaq mumkundur bunun ucunise copy dedikden sonra FORMAT deyerek past edirik</t>
  </si>
  <si>
    <t>13) qutulara ayri ayri ad verib hemin adlari istifade ederekde emeliyyatlar icra etmek mumkundur</t>
  </si>
  <si>
    <t>14) ad verdikde en solda duran balaca input sahesine hemin qutunun adini yaziriq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</si>
  <si>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</si>
  <si>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</si>
  <si>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</si>
  <si>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</si>
  <si>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</si>
  <si>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</si>
  <si>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</si>
  <si>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</si>
  <si>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</si>
  <si>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</si>
  <si>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</si>
  <si>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Gelir</t>
  </si>
  <si>
    <t>Xerc</t>
  </si>
  <si>
    <t>Xeyr</t>
  </si>
  <si>
    <t>15) mesel ucun butun xanalara ad verib birinci setrdeki xanalar ile ikinci setrdeki xanalari topluya bilerik</t>
  </si>
  <si>
    <t>16) sonra ise =qutu1-qutu2 deyereker Enter deyirik</t>
  </si>
  <si>
    <t xml:space="preserve">17) xanalara adlar verdikde arasinda bosluq qoymaq olmaz </t>
  </si>
  <si>
    <t>18) yaxud ad vermek ucun Formules bolmesine kecid ederek DEFINE NAME duymesine basa ve hem xanaya hemde sutuna yaxud setre ad vere bilerik</t>
  </si>
  <si>
    <t>19) Verdiyimiz adlari gormek ve axtardigimizi rahat tapa bilmek ucun ise Name Manager duymesine basiriq</t>
  </si>
  <si>
    <t>20) xanalara REY-ler qoymaq ucun REVIEW bolmesine kecid edirik.  NEW COMMENT duymesi ile rey bildire bilerik</t>
  </si>
  <si>
    <t>30) diapazonun secilmesi. beraberlik qoyulur sonra xana adi yazilir. =A5:F13 Enter</t>
  </si>
  <si>
    <t>33) Her hansisa bir sozu evez etmek lazimdirsa yene Find deyirik</t>
  </si>
  <si>
    <t>ASA</t>
  </si>
  <si>
    <t xml:space="preserve">Mustafayev Ilqar Cebi oglu </t>
  </si>
  <si>
    <t>Abdullayeva Fatma Bahadir qizi</t>
  </si>
  <si>
    <t>Camalov Kamal Heyder oglu</t>
  </si>
  <si>
    <t>Musradov Deyanet Mamed oglu</t>
  </si>
  <si>
    <t>Muradova Gunduz Arif qizi</t>
  </si>
  <si>
    <t>Bayramov Bayram Afer oglu</t>
  </si>
  <si>
    <t>Ismayilova Refiqe Camal qizi</t>
  </si>
  <si>
    <t>Cedveldeki sirasi</t>
  </si>
  <si>
    <t>Qebul tarixi</t>
  </si>
  <si>
    <t>Satis</t>
  </si>
  <si>
    <t>1)  tarix elave etmek ucun =date() dusturundan istifade edilir</t>
  </si>
  <si>
    <t>2) iki dusutun birlesidirilmesi</t>
  </si>
  <si>
    <t>3) Mesel ucun: eger random tarix elave etmek isteyirikse nece edeceyik ?</t>
  </si>
  <si>
    <t xml:space="preserve">4) Iki dusturu birlesdire bilerik:      =DATE(RANDBETWEN(2000; 2020); RANDBETWEN(1; 12); RANDBETWEN(1; 31)) </t>
  </si>
  <si>
    <t>5) yazi olan yerde her hansisa bir xanani secerek ctrl + A deyirik ki butun xanalari secek</t>
  </si>
  <si>
    <t>6) CTRL + T deyerek Table bolmesini aciriq yaxud yuxardan da sece bilerik. Sonra OK deyirik ve avtomatik olaraq cedvel yaranir.</t>
  </si>
  <si>
    <t>7) Eger cedvele yeni xana elave etsek daha dogrusu sol terefde yeni basliq elave etsek onda hemin sutun ucunde cedvel yaranacaqdir</t>
  </si>
  <si>
    <t>8) yeni xanada elave etmek mumkundur onda da cedvel avtomatik olaraq cekilecekdir</t>
  </si>
  <si>
    <t xml:space="preserve">9) TABLE -&gt; Total row </t>
  </si>
  <si>
    <t>10) cedvelde bir xana secirik sonra TABLE bolmesine kecid ederek EN sol terefde TABLE NAME olan yere ozumuzden bir ad yaziriq</t>
  </si>
  <si>
    <t>11) sonra is masasinda her hansisa bir yere klikleyirik ve bele qeyd edirik:    =SUM(  yeni_cedvel  [  Satis  ]  )</t>
  </si>
  <si>
    <t>12) normalda biz bunu =sum yazib xanalari secerek edirdik indi ise cedvelin adindan istifade ederek heyata kecirdik</t>
  </si>
  <si>
    <t>13) aradaki ferq nedir bes? SADE cedvele yeni adam elave etsek avtomatik olaraq hesablama bas vermeyecek ancaq FUNKSIONAL CEDVELE yeni adam elave etdikde hesablama avto heyata kececek</t>
  </si>
  <si>
    <t>Qurbanov Eldar Eli oglu</t>
  </si>
  <si>
    <t>Haciyev Haci Murtuz oglu</t>
  </si>
  <si>
    <t xml:space="preserve">14) ASAGIYA BAX orda yeni cedvel yaradib diaqramma elave etmisik INSERT bolmesiden </t>
  </si>
  <si>
    <t>15) sadece ve funksional cedvele yeni adam elave ederk diaqrammadaki deyiskiliyi gormek olar</t>
  </si>
  <si>
    <t>16) PivotTable - INSERT - en sol teref - pivot yeni ozət. Daha etrafli desek bir cedvel haqqinda daha etrafli melumati eks etdiren elave cedvel menasini verir</t>
  </si>
  <si>
    <t>17) cedvelde ilk once bir xana secmek lazimdir sonra PivotTable sozeune basiriq</t>
  </si>
  <si>
    <t>18) Sonra Existing worksheet sahesini secirik ve is masasinda bir bos xanani secerek OK dumyesine basiriq</t>
  </si>
  <si>
    <t>Region</t>
  </si>
  <si>
    <t>Simal</t>
  </si>
  <si>
    <t>20) Gelin region uzre satislari  tehlil edek</t>
  </si>
  <si>
    <t>Row Labels</t>
  </si>
  <si>
    <t>Grand Total</t>
  </si>
  <si>
    <t>Sum of Satis</t>
  </si>
  <si>
    <t>Qerb</t>
  </si>
  <si>
    <t>Cenub</t>
  </si>
  <si>
    <t>Serq</t>
  </si>
  <si>
    <t>21)  asagda yaranan cedvelin ustune basiriq ve Regioan yazisini ROW olan hisseye Satis yazisini ise VALUE olan hisseye yerlesdiririk</t>
  </si>
  <si>
    <t>22) Sol terefdeki PIVOT CEDVEL sade cedvel esasinda yaradilib</t>
  </si>
  <si>
    <t>23) sag terefdeki ise funksional cedvel esasinda yaradilan PIVOT CEDVELDIR</t>
  </si>
  <si>
    <t xml:space="preserve">24) Idni sade cedvelin sonuna yeni musteri elave edin </t>
  </si>
  <si>
    <t xml:space="preserve">25) sonra ise funksional cedvelin sonuna yeni musteri elave edin </t>
  </si>
  <si>
    <t>lkin Hebilov Qurban oglu</t>
  </si>
  <si>
    <t>26) indi ise cedvelin ustunde miskanin sag duymesini basin ve REFRESH deyin</t>
  </si>
  <si>
    <t>27) sade cedvel yenilenmeyecek ancaq funksional cedvel avtomatik olaraq yenilenecekdir</t>
  </si>
  <si>
    <t>28) sade cedvelin her defe REFRESH olmasi ucun cedvelin ustunde klik edin sonra en ustden PIVOTTABLE ANALYZE bolmesini secin</t>
  </si>
  <si>
    <t>gg nvbnvnv hv h hvbnvnvbnvb</t>
  </si>
  <si>
    <t>29) CHANGE DATA SOURCE -u klikleyirik ve  LOCATION hissesinde olan yere son elave olunan xananin SIRASINI yazaraq ENTER deyirik</t>
  </si>
  <si>
    <t xml:space="preserve">30) her defe bunu etmek rahat olmadigi ucun funksional cedvelden istifade edirik ki bu seyler avtomatik bas versin </t>
  </si>
  <si>
    <t>31) funksional cedvelde ise yeni setr elave etdikde sadece pivot table-nin ustune gelerek refresh demek kifayetdir</t>
  </si>
  <si>
    <t>32) Cedveli secirik sonra TABLE bolmesine kecid ederek  INSERT SLICER ikonuna klikleyirik</t>
  </si>
  <si>
    <t>33) Onumuzde balaca bir pencere acilacaq ve biz ordan istenilen xana basligini secerek melumatlari filtirleye bilerik: CTRL duymesi ile birden cox secim ede bilerik</t>
  </si>
  <si>
    <t>34)  Sag terefe yeni bir cedvel elave edirik. Bu cedvel iscilerin iş tecrubesini gostermek ucun istifade edilecekdir.</t>
  </si>
  <si>
    <t>Iş təcrübəsi</t>
  </si>
  <si>
    <t>19) PIVOT Cedveli yaratdiq: ASAGI DUS 20 ordadi</t>
  </si>
  <si>
    <t>35) İscilerin tecrubesini hesablamaq ucun hemin iscinin İSE QEBUL tarixinden HAL-HAZİRDA olan tarix cixilir</t>
  </si>
  <si>
    <t>36) =tdate   deyilen bir funksiya var hansiki bu funksiya bize hal-hazirki tarixi verir</t>
  </si>
  <si>
    <t>37) Funksional cedvelde xanadaki deyeri elde etmek ucun [ ]  kvadrat moterize ve @ simvolundan istifade edilir</t>
  </si>
  <si>
    <t>38) =tdate()-[@xananin_adi]   ENTER</t>
  </si>
  <si>
    <t>39) hesablanan tarix   gun.ay.il saat kimi qeyde alinacaq. Bunu adi edede cevirmek lazimdir</t>
  </si>
  <si>
    <t>40) Indi ise tarix gunlernen hesablandi ve gunleri ILE cevirmek lazimdir</t>
  </si>
  <si>
    <t>41) bunu ucun ise gunler/365 deyirik.   ---  =(NOW()-[@[Qebul tarixi]])/365</t>
  </si>
  <si>
    <t>42) elde olunan IL-in daha dogru eks olunmasi ucun hemin deyerleri asagi dogru yuvarlaqlasdirmaq lazimdir</t>
  </si>
  <si>
    <t>43) bunun ucun ise formulun baslangicina basqa bir formul elave edirik:   rounddown</t>
  </si>
  <si>
    <t>44)  =ROUNDDOWN( (NOW()-[@[Qebul tarixi]])/365; 0)</t>
  </si>
  <si>
    <t xml:space="preserve">2) sheet-leri gizletdiyimiz kimi SUTUN-lari ve SETR-leride gizletmek mumkundur </t>
  </si>
  <si>
    <t>3) HOME bolmesinde MERGE &amp; CENTER ile sutunlari ve setrileri birlesdirmek mumkundur</t>
  </si>
  <si>
    <t>4) NOT! EGER sag terefde melumatlar varsa MERGE etdikde hemin melumatlar silinecekdir.</t>
  </si>
  <si>
    <t>5000-den boyuk</t>
  </si>
  <si>
    <t>5000-den kicik</t>
  </si>
  <si>
    <t>5000 ve 7000 arasi</t>
  </si>
  <si>
    <t>Beraberdir: Mart</t>
  </si>
  <si>
    <t>Metnin terkibi: Bayram</t>
  </si>
  <si>
    <t>Tarix:</t>
  </si>
  <si>
    <t>Unikal</t>
  </si>
  <si>
    <t>Tekrarlananlar</t>
  </si>
  <si>
    <t xml:space="preserve">5) ilk once xanalari secirik sonra ise HOME bolmesinden CONDITIONAL FORMATTING secirik </t>
  </si>
  <si>
    <t>6) acilan sahede neceden boyuk olan deyerleri axtarmaq lazimdirsa hemin deyeri ora yaziriq</t>
  </si>
  <si>
    <t>7) indiye qeder qurasdirmis oldgumuz butun qaydalari gormek ucun HOME bolmesinden Conditional Formatting ikonuna basiriq ve Manage Rules -I secirik</t>
  </si>
  <si>
    <t>8) Show formatting rules for hissesinden dusen sihayidan  THIS WORKSHEET-I secirik</t>
  </si>
  <si>
    <t>1ci 10 element</t>
  </si>
  <si>
    <t>1ci 10%</t>
  </si>
  <si>
    <t>sonuncu 10 element</t>
  </si>
  <si>
    <t>sonuncu 10%</t>
  </si>
  <si>
    <t>Ortalamadan yuxarı</t>
  </si>
  <si>
    <t>Ortalamadan asagi</t>
  </si>
  <si>
    <t>Data bars</t>
  </si>
  <si>
    <t>Color scales</t>
  </si>
  <si>
    <t>Icon sets</t>
  </si>
  <si>
    <t>Boyuk</t>
  </si>
  <si>
    <t xml:space="preserve">1) Hemin hisseden NEW RULES secirik </t>
  </si>
  <si>
    <t xml:space="preserve">2)  STYLE hisseden CLASSIC bolmeni secirik ve  sonra </t>
  </si>
  <si>
    <t xml:space="preserve">3) use a formula to determine which cells to format deyerek bu formulu ora elave edririk: =B114&gt;$B$111 </t>
  </si>
  <si>
    <t>4) B111 yazib F4 duymesini de basmaq olar macbooklarda ise fn+F4</t>
  </si>
  <si>
    <t>Kicik</t>
  </si>
  <si>
    <t>Araliq</t>
  </si>
  <si>
    <t xml:space="preserve">5) =D114&gt;$D$111 </t>
  </si>
  <si>
    <t>7) =H114=H111   ----   =H114=$H$111</t>
  </si>
  <si>
    <t>8) 3 tip link verme qaydasi vardir</t>
  </si>
  <si>
    <t>9) F10</t>
  </si>
  <si>
    <t>10) $F$10</t>
  </si>
  <si>
    <t>11) $F10 veyaxud F$10</t>
  </si>
  <si>
    <t>Isci</t>
  </si>
  <si>
    <t>Saat basi aldigi odenis</t>
  </si>
  <si>
    <t>Nece saat isleyib</t>
  </si>
  <si>
    <t>Qazandigi mebleg</t>
  </si>
  <si>
    <t>10 faizlik prim</t>
  </si>
  <si>
    <t xml:space="preserve">Mustafayev Ilqar oglu </t>
  </si>
  <si>
    <t>Abdullayeva Fatma qizi</t>
  </si>
  <si>
    <t>Camalov Kamal oglu</t>
  </si>
  <si>
    <t>Musradov Deyanet oglu</t>
  </si>
  <si>
    <t>Muradova Gunduz qizi</t>
  </si>
  <si>
    <t>Bayramov Bayram oglu</t>
  </si>
  <si>
    <t>Ismayilova Refiqe qizi</t>
  </si>
  <si>
    <t>12) 10 % tetbiq edilen birinci xanadaki formul diger xanalar ucun islemedi</t>
  </si>
  <si>
    <t>13) hemin formulun diger xanalar ucun de islemesi ucun bele yazmaq lazimdir.    $H$140</t>
  </si>
  <si>
    <t>14) Niye ? Cunki  E141, E142, E143, E144, E145, E146, E147, E148, E149, E150 var ancaq</t>
  </si>
  <si>
    <t>faiz olan xana birdenedir. Yeni sadece H140 var ancaq H141, H142, H143, H144 ve.s yoxdur</t>
  </si>
  <si>
    <t>15) Buna gorede hemin xanani MUTLEQ linke ceviririq</t>
  </si>
  <si>
    <t>birinci xanani asagi cekdikde 10 % tetbiq edilen birinci xanadaki formul diger xanalar ucun islemedi</t>
  </si>
  <si>
    <t>16) bu soldaki cedvelde MUTLEQ linki sutundaki xanalara tetbiq etdik</t>
  </si>
  <si>
    <t>17) QARISIQ LINK deyilen bir qayda daha vardir mesel ucun bu qayda vurma cedvellerinde istifade edilir</t>
  </si>
  <si>
    <t>1)</t>
  </si>
  <si>
    <t>18) mesel ucun vurma cedvelinde  SAG TEREFDEKI CEdVELE BAX</t>
  </si>
  <si>
    <t>2)  SOL teref * YUXARI teref olmaz</t>
  </si>
  <si>
    <t>3) Birinci YUXARI teref secilir sonra ise SOL teref secilir. = YUXARI * SOL . SSONRA ise tutaraq saga dogru cekirik</t>
  </si>
  <si>
    <t>4)  =Q189*$P190 - YUXARIni secdikden sonra 3 defe F4 -e basmaq lazimdir</t>
  </si>
  <si>
    <t>Vaxt</t>
  </si>
  <si>
    <t>Satis, manat</t>
  </si>
  <si>
    <t>Ayin baslangicindan olan satis</t>
  </si>
  <si>
    <t>1) mesel ucun Ayin 1 ci gununden 9cu gunune qeder olan satisin cemini bilmek lazimdir</t>
  </si>
  <si>
    <t xml:space="preserve">2) yaziriq =sum(D6:D14) </t>
  </si>
  <si>
    <t>3) : iki noqte diapazon teyin edirdi demisik</t>
  </si>
  <si>
    <t>4) ucuncu sutunde her hansisa bir xanaya basiriq sonra formulu yaziriq</t>
  </si>
  <si>
    <t>5) hemin xanani bir xana asagi surusdurdukde gorerik ki topmanan xanalarda 1 setr asagi kecid etmisdir. Yeni bele idi: =SUM(D6:D14) SONRA oldu bele: =SUM(D7:D15)</t>
  </si>
  <si>
    <t>6) Ancaq bize lazimdir ki, birinci gun yeni birinci secilen xana oldugu kimi qalsin. Bunun ucun ise MUTLEQ linkden istifade edirik.</t>
  </si>
  <si>
    <t>7) asagi bax</t>
  </si>
  <si>
    <t>8) birinci xanani secerek F4 deyirik</t>
  </si>
  <si>
    <t>9)  =SUM($D$42:D50) BELE yazdiqda ise  birinci xana sabitlenir ve diger xanalar emin birinci xanada olan eded ile toplanir</t>
  </si>
  <si>
    <t>10) yuxari dartdiqda ise cixilir</t>
  </si>
  <si>
    <t>1) ^ - ededin kvadrati</t>
  </si>
  <si>
    <t>2) &amp; birlesdirme operatoru =QUTU&amp;" "&amp;QUTU</t>
  </si>
  <si>
    <t>3) =, &lt;, &gt; &lt;=, &gt;=, &lt;&gt; beraber deyil</t>
  </si>
  <si>
    <t>4) =XANA=XANA - YA FALSE YA TRTUE VERECEK</t>
  </si>
  <si>
    <t>Dinamika %</t>
  </si>
  <si>
    <t xml:space="preserve">Simal </t>
  </si>
  <si>
    <t>5) orta mexreci hesablamaq ucun =AVERAGE(D5:D7) formulundan istifade edilir</t>
  </si>
  <si>
    <t>6) 2021 ci ilin 2020 ci ile nisbeten nece faiz xeyr getirdiyini hesablamaq ucun istifade edilen dustur</t>
  </si>
  <si>
    <t>7)  =(2021-2020)/2020    ve    yaxud   2021/2020-1</t>
  </si>
  <si>
    <t>8) elde olunan geliri faizle hesablamaq ucun 2021-i 2020 ci ile boluruk</t>
  </si>
  <si>
    <t>,</t>
  </si>
  <si>
    <t>Orta mexrec</t>
  </si>
  <si>
    <t>Umumi gelire gore %</t>
  </si>
  <si>
    <t>9) Umumi gelire gore faizi hesabladiqdamutleq linkden istifade edirik</t>
  </si>
  <si>
    <t>10) ilk once butun regioanlarin umumi geliri hesablanir sonra ise her region uzre olan gelir umumi gelire bolunur</t>
  </si>
  <si>
    <t>Illin baslangicindan olan gelir</t>
  </si>
  <si>
    <t>Netice</t>
  </si>
  <si>
    <t>12) asagida ki cedvelde sadece diapazon secildi ve sum islemi erceklesmedi</t>
  </si>
  <si>
    <t>11)  Her ay satis artiqda budcede ne qeder gelir olub. Bunun ucun ilk xananin mutleq edirik ve sum formulu ile diger xanalari cemleyirik:    =SUM($B$52:B52)</t>
  </si>
  <si>
    <t>Yeni qiymet</t>
  </si>
  <si>
    <t>Mal</t>
  </si>
  <si>
    <t>Qiymet</t>
  </si>
  <si>
    <t>mal 1</t>
  </si>
  <si>
    <t>mal 2</t>
  </si>
  <si>
    <t>mal 3</t>
  </si>
  <si>
    <t>mal 4</t>
  </si>
  <si>
    <t>% azalan/artan</t>
  </si>
  <si>
    <t>13) azalan ve artan faize gore qiymetin deyismesi:   =B93*(1+C93)</t>
  </si>
  <si>
    <t>14)  sifira bolme. Meselen eger 2020ci ile satis olmuyubdursa onda formula avtomatik olaraq sifira bolecekdir ve sifira bolme olmadigi ucun xeta alasiyiq</t>
  </si>
  <si>
    <t>15) Bele xetanin olmamasi ucun IFERROR formulundan istifade edilir. Yeni eger xeta varsa bu isi gor deye emr veririk: =IFERROR((C112-B112)/B112; "Satis olmayib")</t>
  </si>
  <si>
    <t>16) Yaxud ikinci parametri bos qoymqda olar: =IFERROR((C112-B112)/B112; "")</t>
  </si>
  <si>
    <t>17) Şərtli hesablamalar</t>
  </si>
  <si>
    <t>İyun</t>
  </si>
  <si>
    <t>İyul</t>
  </si>
  <si>
    <t>Senyabr</t>
  </si>
  <si>
    <t>Oktaybr</t>
  </si>
  <si>
    <t>1 kvartal</t>
  </si>
  <si>
    <t>2 kvartal</t>
  </si>
  <si>
    <t>3 kvartal</t>
  </si>
  <si>
    <t>4 kvartal</t>
  </si>
  <si>
    <t>kvartal</t>
  </si>
  <si>
    <t>İsci</t>
  </si>
  <si>
    <t>Ortalama</t>
  </si>
  <si>
    <t>Mustafayev</t>
  </si>
  <si>
    <t>Abdullayeva</t>
  </si>
  <si>
    <t>Camalov</t>
  </si>
  <si>
    <t>Musradov</t>
  </si>
  <si>
    <t>Muradova</t>
  </si>
  <si>
    <t>Bayramov</t>
  </si>
  <si>
    <t>Ismayilova</t>
  </si>
  <si>
    <t>19) Ad olan hisseden en 1ci xanani secirik sonra CTRL+ SHIFT + ASAGI duymelerini basiriq</t>
  </si>
  <si>
    <t>18) mesel ucun tekce Musatafayev soyadina aid olan satislarin CEMİ ni elde etmek isteyirik</t>
  </si>
  <si>
    <t>20)  1ci parametr SOYAD olan xanalarin diapazondur, 2ci parametr hemin diapazonda NEYI, KIMI axtaririrqsa onun adidir, 3cu ise SATIS olan xanalardir:   =SUMIF(Table4[ASA];M124;Table4[Satis])</t>
  </si>
  <si>
    <t>21) mesel ucun tekce Yanvar ayi uzre butun isciler ne qeder satis verib onu oyrenmek isteyirik</t>
  </si>
  <si>
    <t xml:space="preserve">22) bu funksiya EGER bizde sadece bir SERT varsa istifade edilir </t>
  </si>
  <si>
    <t>23) YOX eger birden cox sert varsa onda =SUMIFS() formulundan istifade edilir. ASAGI BAX</t>
  </si>
  <si>
    <t>24) =SUMIFS(        Table467[Satis];          Table467[ASA];    N247;                Table467[kvartal];    N248       )</t>
  </si>
  <si>
    <t>25) Bu adlarin ve.s secilmesini dusen siyahi formasina salmaq mumkundur</t>
  </si>
  <si>
    <t>26) Bunun ucun Ilk once yuxarda olan Mustafeyev xanasini secirik sonra DATA bolmesine kecirik</t>
  </si>
  <si>
    <t>27) Hemin bolmeden Data Validation ikonuna basaraq Data Validation-nu secirik</t>
  </si>
  <si>
    <t>28) Sonra Allow hisseden List-I secirik</t>
  </si>
  <si>
    <t>29) Source bolmesine necedene ad elave edeceyikse yeni hansi adlar siyahiya elave olunsun isteyirikse onlari cedvelden secerek OK deyirik</t>
  </si>
  <si>
    <t>30) Yadaki  noqteli vergul elave ederek Metn formasinda ozumuz siyahiya elave edilecek seyleri yaza bilerik</t>
  </si>
  <si>
    <t xml:space="preserve">31) 1 kvartal; 2 kvartal; 3 kvartal; 4 kvartal; </t>
  </si>
  <si>
    <t>32) Butun formullara FORMULAS bolmesinden baxa bilerik</t>
  </si>
  <si>
    <t>1) CTRL + 1 -I basiriq FORMAT CELLS acilir ve ordan ALIGNMENT bolmesine kecerek sag terefden metnlerin eyrilme bucagini teyin ede bilerik</t>
  </si>
  <si>
    <t>6) =and(F114&gt;$F$110;F114&lt;$F$111)</t>
  </si>
  <si>
    <t>5) SOL terefi secdikden sonra ise 2 defe F4 -e basmaq lazimdir. -    =Q$202*$P190…... SONRA ise hem sola hem asagi dogru cekirik ve vurma cedvelini aliriq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</si>
</sst>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;@"/>
    <numFmt numFmtId="165" formatCode="_(* #,##0_);_(* \(#,##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9" fontId="0" fillId="0" borderId="1" xfId="1" applyFont="1" applyBorder="1"/>
    <xf numFmtId="9" fontId="2" fillId="2" borderId="1" xfId="1" applyFont="1" applyFill="1" applyBorder="1" applyAlignment="1">
      <alignment horizontal="center"/>
    </xf>
    <xf numFmtId="49" fontId="0" fillId="0" borderId="0" xfId="2" applyNumberFormat="1" applyFont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3" fontId="0" fillId="0" borderId="0" xfId="0" applyNumberFormat="1"/>
    <xf numFmtId="9" fontId="0" fillId="0" borderId="0" xfId="1" applyFont="1" applyBorder="1"/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2" applyFont="1"/>
    <xf numFmtId="1" fontId="6" fillId="0" borderId="0" xfId="0" applyNumberFormat="1" applyFont="1"/>
    <xf numFmtId="0" fontId="6" fillId="0" borderId="1" xfId="0" applyFont="1" applyBorder="1"/>
    <xf numFmtId="164" fontId="0" fillId="0" borderId="1" xfId="0" applyNumberFormat="1" applyBorder="1"/>
    <xf numFmtId="0" fontId="0" fillId="0" borderId="2" xfId="0" applyBorder="1"/>
    <xf numFmtId="0" fontId="7" fillId="3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165" fontId="0" fillId="0" borderId="1" xfId="2" applyNumberFormat="1" applyFont="1" applyBorder="1" applyAlignment="1">
      <alignment vertical="center"/>
    </xf>
    <xf numFmtId="165" fontId="0" fillId="0" borderId="1" xfId="0" applyNumberFormat="1" applyBorder="1"/>
    <xf numFmtId="9" fontId="0" fillId="5" borderId="0" xfId="0" applyNumberFormat="1" applyFill="1" applyAlignment="1">
      <alignment horizontal="center" vertical="center"/>
    </xf>
    <xf numFmtId="0" fontId="0" fillId="3" borderId="1" xfId="0" applyFill="1" applyBorder="1"/>
    <xf numFmtId="0" fontId="6" fillId="6" borderId="1" xfId="0" applyFont="1" applyFill="1" applyBorder="1"/>
    <xf numFmtId="0" fontId="6" fillId="6" borderId="3" xfId="0" applyFont="1" applyFill="1" applyBorder="1"/>
    <xf numFmtId="0" fontId="6" fillId="6" borderId="2" xfId="0" applyFont="1" applyFill="1" applyBorder="1"/>
    <xf numFmtId="0" fontId="6" fillId="0" borderId="4" xfId="0" applyFont="1" applyBorder="1"/>
    <xf numFmtId="165" fontId="0" fillId="0" borderId="1" xfId="2" applyNumberFormat="1" applyFont="1" applyBorder="1"/>
    <xf numFmtId="165" fontId="0" fillId="0" borderId="0" xfId="0" applyNumberFormat="1"/>
    <xf numFmtId="165" fontId="6" fillId="0" borderId="1" xfId="0" applyNumberFormat="1" applyFont="1" applyBorder="1"/>
    <xf numFmtId="165" fontId="6" fillId="0" borderId="3" xfId="0" applyNumberFormat="1" applyFont="1" applyBorder="1"/>
    <xf numFmtId="10" fontId="0" fillId="0" borderId="1" xfId="1" applyNumberFormat="1" applyFont="1" applyBorder="1"/>
    <xf numFmtId="0" fontId="0" fillId="0" borderId="3" xfId="0" applyBorder="1"/>
    <xf numFmtId="0" fontId="0" fillId="0" borderId="5" xfId="0" applyBorder="1"/>
    <xf numFmtId="0" fontId="6" fillId="0" borderId="2" xfId="0" applyFont="1" applyBorder="1"/>
    <xf numFmtId="165" fontId="6" fillId="0" borderId="4" xfId="0" applyNumberFormat="1" applyFont="1" applyBorder="1"/>
    <xf numFmtId="9" fontId="6" fillId="0" borderId="4" xfId="0" applyNumberFormat="1" applyFont="1" applyBorder="1"/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0" fillId="7" borderId="1" xfId="0" applyFill="1" applyBorder="1"/>
    <xf numFmtId="9" fontId="6" fillId="0" borderId="4" xfId="1" applyFont="1" applyBorder="1"/>
    <xf numFmtId="1" fontId="6" fillId="0" borderId="4" xfId="1" applyNumberFormat="1" applyFont="1" applyBorder="1"/>
    <xf numFmtId="9" fontId="6" fillId="0" borderId="1" xfId="1" applyFont="1" applyBorder="1"/>
    <xf numFmtId="0" fontId="6" fillId="7" borderId="1" xfId="0" applyFont="1" applyFill="1" applyBorder="1"/>
    <xf numFmtId="0" fontId="6" fillId="7" borderId="3" xfId="0" applyFont="1" applyFill="1" applyBorder="1"/>
    <xf numFmtId="0" fontId="0" fillId="7" borderId="1" xfId="0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165" fontId="0" fillId="0" borderId="6" xfId="2" applyNumberFormat="1" applyFont="1" applyBorder="1"/>
    <xf numFmtId="165" fontId="0" fillId="0" borderId="8" xfId="2" applyNumberFormat="1" applyFont="1" applyBorder="1"/>
    <xf numFmtId="165" fontId="0" fillId="7" borderId="1" xfId="2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165" fontId="0" fillId="7" borderId="1" xfId="2" applyNumberFormat="1" applyFont="1" applyFill="1" applyBorder="1" applyAlignment="1">
      <alignment horizontal="left" vertical="center"/>
    </xf>
    <xf numFmtId="165" fontId="0" fillId="7" borderId="1" xfId="2" applyNumberFormat="1" applyFont="1" applyFill="1" applyBorder="1" applyAlignment="1">
      <alignment horizontal="right"/>
    </xf>
  </cellXfs>
  <cellStyles count="3">
    <cellStyle name="Comma" xfId="2" builtinId="3"/>
    <cellStyle name="Normal" xfId="0" builtinId="0"/>
    <cellStyle name="Percent" xfId="1" builtinId="5"/>
  </cellStyles>
  <dxfs count="49">
    <dxf>
      <numFmt numFmtId="165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5" formatCode="_(* #,##0_);_(* \(#,##0\);_(* &quot;-&quot;??_);_(@_)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rgb="FFFF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dd/mm/yy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'ders 1'!$C$5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1'!$C$6:$C$18</c:f>
              <c:numCache>
                <c:formatCode>#,##0</c:formatCode>
                <c:ptCount val="13"/>
                <c:pt idx="0">
                  <c:v>173968</c:v>
                </c:pt>
                <c:pt idx="1">
                  <c:v>162398</c:v>
                </c:pt>
                <c:pt idx="2">
                  <c:v>160306</c:v>
                </c:pt>
                <c:pt idx="3">
                  <c:v>169030</c:v>
                </c:pt>
                <c:pt idx="4">
                  <c:v>160459</c:v>
                </c:pt>
                <c:pt idx="5">
                  <c:v>176458</c:v>
                </c:pt>
                <c:pt idx="6">
                  <c:v>157143</c:v>
                </c:pt>
                <c:pt idx="7">
                  <c:v>178900</c:v>
                </c:pt>
                <c:pt idx="8">
                  <c:v>165516</c:v>
                </c:pt>
                <c:pt idx="9">
                  <c:v>178103</c:v>
                </c:pt>
                <c:pt idx="10">
                  <c:v>175705</c:v>
                </c:pt>
                <c:pt idx="11">
                  <c:v>179640</c:v>
                </c:pt>
                <c:pt idx="12" formatCode="General">
                  <c:v>2037626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4-6446-95A7-D5429958C234}"/>
            </c:ext>
          </c:extLst>
        </c:ser>
        <c:ser>
          <c:idx val="1"/>
          <c:order val="1"/>
          <c:tx>
            <c:strRef>
              <c:f>'ders 1'!$D$5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1'!$D$6:$D$18</c:f>
              <c:numCache>
                <c:formatCode>#,##0</c:formatCode>
                <c:ptCount val="13"/>
                <c:pt idx="0">
                  <c:v>194702</c:v>
                </c:pt>
                <c:pt idx="1">
                  <c:v>197206</c:v>
                </c:pt>
                <c:pt idx="2">
                  <c:v>195289</c:v>
                </c:pt>
                <c:pt idx="3">
                  <c:v>194811</c:v>
                </c:pt>
                <c:pt idx="4">
                  <c:v>185888</c:v>
                </c:pt>
                <c:pt idx="5">
                  <c:v>181025</c:v>
                </c:pt>
                <c:pt idx="6">
                  <c:v>170156</c:v>
                </c:pt>
                <c:pt idx="7">
                  <c:v>176589</c:v>
                </c:pt>
                <c:pt idx="8">
                  <c:v>181288</c:v>
                </c:pt>
                <c:pt idx="9">
                  <c:v>177695</c:v>
                </c:pt>
                <c:pt idx="10">
                  <c:v>188259</c:v>
                </c:pt>
                <c:pt idx="11">
                  <c:v>183677</c:v>
                </c:pt>
                <c:pt idx="12" formatCode="General">
                  <c:v>2226585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94-6446-95A7-D5429958C234}"/>
            </c:ext>
          </c:extLst>
        </c:ser>
        <c:ser>
          <c:idx val="2"/>
          <c:order val="2"/>
          <c:tx>
            <c:strRef>
              <c:f>'ders 1'!$E$5</c:f>
              <c:strCache>
                <c:ptCount val="1"/>
                <c:pt idx="0">
                  <c:v>△, manat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1'!$E$6:$E$18</c:f>
              <c:numCache>
                <c:formatCode>#,##0</c:formatCode>
                <c:ptCount val="13"/>
                <c:pt idx="0">
                  <c:v>20734</c:v>
                </c:pt>
                <c:pt idx="1">
                  <c:v>34808</c:v>
                </c:pt>
                <c:pt idx="2">
                  <c:v>34983</c:v>
                </c:pt>
                <c:pt idx="3">
                  <c:v>25781</c:v>
                </c:pt>
                <c:pt idx="4">
                  <c:v>25429</c:v>
                </c:pt>
                <c:pt idx="5">
                  <c:v>4567</c:v>
                </c:pt>
                <c:pt idx="6">
                  <c:v>13013</c:v>
                </c:pt>
                <c:pt idx="7">
                  <c:v>-2311</c:v>
                </c:pt>
                <c:pt idx="8">
                  <c:v>15772</c:v>
                </c:pt>
                <c:pt idx="9">
                  <c:v>-408</c:v>
                </c:pt>
                <c:pt idx="10">
                  <c:v>12554</c:v>
                </c:pt>
                <c:pt idx="11">
                  <c:v>4037</c:v>
                </c:pt>
                <c:pt idx="12" formatCode="General">
                  <c:v>188959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94-6446-95A7-D5429958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2786176"/>
        <c:axId val="1612787824"/>
      </c:barChart>
      <c:lineChart>
        <c:grouping val="standard"/>
        <c:varyColors val="0"/>
        <c:ser>
          <c:idx val="3"/>
          <c:order val="3"/>
          <c:tx>
            <c:strRef>
              <c:f>'ders 1'!$F$5</c:f>
              <c:strCache>
                <c:ptCount val="1"/>
                <c:pt idx="0">
                  <c:v>△,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'ders 1'!$B$6:$B$18</c:f>
              <c:strCache>
                <c:ptCount val="13"/>
                <c:pt idx="0">
                  <c:v>Yanvar</c:v>
                </c:pt>
                <c:pt idx="1">
                  <c:v>Fevral</c:v>
                </c:pt>
                <c:pt idx="2">
                  <c:v>Mart</c:v>
                </c:pt>
                <c:pt idx="3">
                  <c:v>Aprel</c:v>
                </c:pt>
                <c:pt idx="4">
                  <c:v>May</c:v>
                </c:pt>
                <c:pt idx="5">
                  <c:v>Iyun</c:v>
                </c:pt>
                <c:pt idx="6">
                  <c:v>Iyul</c:v>
                </c:pt>
                <c:pt idx="7">
                  <c:v>Avqust</c:v>
                </c:pt>
                <c:pt idx="8">
                  <c:v>Sentyabr</c:v>
                </c:pt>
                <c:pt idx="9">
                  <c:v>Oktyabr</c:v>
                </c:pt>
                <c:pt idx="10">
                  <c:v>Noyabr</c:v>
                </c:pt>
                <c:pt idx="11">
                  <c:v>Dekabr</c:v>
                </c:pt>
                <c:pt idx="12">
                  <c:v>Umumi</c:v>
                </c:pt>
              </c:strCache>
            </c:strRef>
          </c:cat>
          <c:val>
            <c:numRef>
              <c:f>'ders 1'!$F$6:$F$18</c:f>
              <c:numCache>
                <c:formatCode>0%</c:formatCode>
                <c:ptCount val="13"/>
                <c:pt idx="0">
                  <c:v>0.11918283822312149</c:v>
                </c:pt>
                <c:pt idx="1">
                  <c:v>0.21433761499525855</c:v>
                </c:pt>
                <c:pt idx="2">
                  <c:v>0.21822639202525171</c:v>
                </c:pt>
                <c:pt idx="3">
                  <c:v>0.15252322073004793</c:v>
                </c:pt>
                <c:pt idx="4">
                  <c:v>0.15847662019581327</c:v>
                </c:pt>
                <c:pt idx="5">
                  <c:v>2.5881512881252195E-2</c:v>
                </c:pt>
                <c:pt idx="6">
                  <c:v>8.2809924718250258E-2</c:v>
                </c:pt>
                <c:pt idx="7">
                  <c:v>-1.291783119060928E-2</c:v>
                </c:pt>
                <c:pt idx="8">
                  <c:v>9.5289881340776719E-2</c:v>
                </c:pt>
                <c:pt idx="9">
                  <c:v>-2.2908092508267686E-3</c:v>
                </c:pt>
                <c:pt idx="10">
                  <c:v>7.144930423152443E-2</c:v>
                </c:pt>
                <c:pt idx="11">
                  <c:v>2.2472723224226231E-2</c:v>
                </c:pt>
                <c:pt idx="12">
                  <c:v>9.2734878726518019E-2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294-6446-95A7-D5429958C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737520"/>
        <c:axId val="1613735872"/>
      </c:lineChart>
      <c:catAx>
        <c:axId val="161278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Z"/>
          </a:p>
        </c:txPr>
        <c:crossAx val="1612787824"/>
        <c:crosses val="autoZero"/>
        <c:auto val="1"/>
        <c:lblAlgn val="ctr"/>
        <c:lblOffset val="100"/>
        <c:noMultiLvlLbl val="0"/>
      </c:catAx>
      <c:valAx>
        <c:axId val="161278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Z"/>
          </a:p>
        </c:txPr>
        <c:crossAx val="1612786176"/>
        <c:crosses val="autoZero"/>
        <c:crossBetween val="between"/>
      </c:valAx>
      <c:valAx>
        <c:axId val="1613735872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AZ"/>
          </a:p>
        </c:txPr>
        <c:crossAx val="1613737520"/>
        <c:crosses val="max"/>
        <c:crossBetween val="between"/>
      </c:valAx>
      <c:catAx>
        <c:axId val="16137375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137358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'ders 3'!$E$53</c:f>
              <c:strCache>
                <c:ptCount val="1"/>
                <c:pt idx="0">
                  <c:v>Satis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A30-714F-8A07-B28EFC12CA3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A30-714F-8A07-B28EFC12CA3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5A30-714F-8A07-B28EFC12CA3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5A30-714F-8A07-B28EFC12CA3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5A30-714F-8A07-B28EFC12CA3F}"/>
              </c:ext>
            </c:extLst>
          </c:dPt>
          <c:cat>
            <c:multiLvlStrRef>
              <c:f>'ders 3'!$A$54:$D$58</c:f>
              <c:multiLvlStrCache>
                <c:ptCount val="5"/>
                <c:lvl>
                  <c:pt idx="0">
                    <c:v>22.11.2019</c:v>
                  </c:pt>
                  <c:pt idx="1">
                    <c:v>02.03.2014</c:v>
                  </c:pt>
                  <c:pt idx="2">
                    <c:v>16.02.2015</c:v>
                  </c:pt>
                  <c:pt idx="3">
                    <c:v>19.04.2010</c:v>
                  </c:pt>
                  <c:pt idx="4">
                    <c:v>10.07.2019</c:v>
                  </c:pt>
                </c:lvl>
                <c:lvl>
                  <c:pt idx="0">
                    <c:v>154612</c:v>
                  </c:pt>
                  <c:pt idx="1">
                    <c:v>158213</c:v>
                  </c:pt>
                  <c:pt idx="2">
                    <c:v>264877</c:v>
                  </c:pt>
                  <c:pt idx="3">
                    <c:v>146859</c:v>
                  </c:pt>
                  <c:pt idx="4">
                    <c:v>157524</c:v>
                  </c:pt>
                </c:lvl>
                <c:lvl>
                  <c:pt idx="0">
                    <c:v>Mustafayev Ilqar Cebi oglu </c:v>
                  </c:pt>
                  <c:pt idx="1">
                    <c:v>Abdullayeva Fatma Bahadir qizi</c:v>
                  </c:pt>
                  <c:pt idx="2">
                    <c:v>Camalov Kamal Heyder oglu</c:v>
                  </c:pt>
                  <c:pt idx="3">
                    <c:v>Musradov Deyanet Mamed oglu</c:v>
                  </c:pt>
                  <c:pt idx="4">
                    <c:v>Muradova Gunduz Arif qizi</c:v>
                  </c:pt>
                </c:lvl>
              </c:multiLvlStrCache>
            </c:multiLvlStrRef>
          </c:cat>
          <c:val>
            <c:numRef>
              <c:f>'ders 3'!$E$54:$E$58</c:f>
              <c:numCache>
                <c:formatCode>General</c:formatCode>
                <c:ptCount val="5"/>
                <c:pt idx="0">
                  <c:v>230281</c:v>
                </c:pt>
                <c:pt idx="1">
                  <c:v>299906</c:v>
                </c:pt>
                <c:pt idx="2">
                  <c:v>102253</c:v>
                </c:pt>
                <c:pt idx="3">
                  <c:v>130036</c:v>
                </c:pt>
                <c:pt idx="4">
                  <c:v>148129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40-6544-9149-6881EF7FB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'ders 3'!$L$53</c:f>
              <c:strCache>
                <c:ptCount val="1"/>
                <c:pt idx="0">
                  <c:v>Satis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85-D549-BE6B-00952ACF764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85-D549-BE6B-00952ACF764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85-D549-BE6B-00952ACF7641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85-D549-BE6B-00952ACF7641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85-D549-BE6B-00952ACF7641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785-D549-BE6B-00952ACF7641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694D-5C4B-9883-244A749025BA}"/>
              </c:ext>
            </c:extLst>
          </c:dPt>
          <c:cat>
            <c:strRef>
              <c:f>'ders 3'!$I$54:$I$60</c:f>
              <c:strCache>
                <c:ptCount val="6"/>
                <c:pt idx="0">
                  <c:v>Mustafayev Ilqar Cebi oglu </c:v>
                </c:pt>
                <c:pt idx="1">
                  <c:v>Abdullayeva Fatma Bahadir qizi</c:v>
                </c:pt>
                <c:pt idx="2">
                  <c:v>Camalov Kamal Heyder oglu</c:v>
                </c:pt>
                <c:pt idx="3">
                  <c:v>Musradov Deyanet Mamed oglu</c:v>
                </c:pt>
                <c:pt idx="4">
                  <c:v>Muradova Gunduz Arif qizi</c:v>
                </c:pt>
                <c:pt idx="5">
                  <c:v>Haciyev Haci Murtuz oglu</c:v>
                </c:pt>
              </c:strCache>
            </c:strRef>
          </c:cat>
          <c:val>
            <c:numRef>
              <c:f>'ders 3'!$L$54:$L$60</c:f>
              <c:numCache>
                <c:formatCode>General</c:formatCode>
                <c:ptCount val="7"/>
                <c:pt idx="0">
                  <c:v>230281</c:v>
                </c:pt>
                <c:pt idx="1">
                  <c:v>299906</c:v>
                </c:pt>
                <c:pt idx="2">
                  <c:v>102253</c:v>
                </c:pt>
                <c:pt idx="3">
                  <c:v>130036</c:v>
                </c:pt>
                <c:pt idx="4">
                  <c:v>148129</c:v>
                </c:pt>
                <c:pt idx="5">
                  <c:v>543345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A-0F4A-B8D6-4A0B0BC01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A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A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31750</xdr:colOff>
      <xdr:row>14</xdr:row>
      <xdr:rowOff>50800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C7F31B-990E-6B42-7BCB-C67D1D411571}"/>
            </a:ext>
          </a:extLst>
        </xdr:cNvPr>
        <xdr:cNvSpPr txBox="1"/>
      </xdr:nvSpPr>
      <xdr:spPr>
        <a:xfrm>
          <a:off x="5810250" y="431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31750</xdr:colOff>
      <xdr:row>14</xdr:row>
      <xdr:rowOff>50800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F4CFA25-38FA-747A-7B4E-4A2C9E186697}"/>
            </a:ext>
          </a:extLst>
        </xdr:cNvPr>
        <xdr:cNvSpPr txBox="1"/>
      </xdr:nvSpPr>
      <xdr:spPr>
        <a:xfrm>
          <a:off x="5810250" y="43180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7</xdr:col>
      <xdr:colOff>323850</xdr:colOff>
      <xdr:row>4</xdr:row>
      <xdr:rowOff>0</xdr:rowOff>
    </xdr:from>
    <xdr:to>
      <xdr:col>13</xdr:col>
      <xdr:colOff>88900</xdr:colOff>
      <xdr:row>17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B7521B-3D43-07EB-0B65-3A2ED0C03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62</xdr:row>
      <xdr:rowOff>76200</xdr:rowOff>
    </xdr:from>
    <xdr:to>
      <xdr:col>4</xdr:col>
      <xdr:colOff>533400</xdr:colOff>
      <xdr:row>75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931700-8761-20DC-4E60-57D523D231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31750</xdr:colOff>
      <xdr:row>62</xdr:row>
      <xdr:rowOff>38100</xdr:rowOff>
    </xdr:from>
    <xdr:to>
      <xdr:col>11</xdr:col>
      <xdr:colOff>171450</xdr:colOff>
      <xdr:row>75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CAC3BE-972E-8214-3450-A6E0F5604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0.023829513892" createdVersion="8" refreshedVersion="8" minRefreshableVersion="3" recordCount="44" xr:uid="{6A49CF66-3CB1-BC41-8908-A8646D944DAA}">
  <cacheSource type="worksheet">
    <worksheetSource name="yeni_cedvel"/>
  </cacheSource>
  <cacheFields count="5">
    <cacheField name="ASA" numFmtId="0">
      <sharedItems/>
    </cacheField>
    <cacheField name="Region" numFmtId="0">
      <sharedItems count="4">
        <s v="Simal"/>
        <s v="Qerb"/>
        <s v="Cenub"/>
        <s v="Serq"/>
      </sharedItems>
    </cacheField>
    <cacheField name="Cedveldeki sirasi" numFmtId="0">
      <sharedItems containsString="0" containsBlank="1" containsNumber="1" containsInteger="1" minValue="106284" maxValue="297107"/>
    </cacheField>
    <cacheField name="Qebul tarixi" numFmtId="164">
      <sharedItems containsNonDate="0" containsDate="1" containsString="0" containsBlank="1" minDate="2000-02-19T00:00:00" maxDate="2023-09-11T00:00:00"/>
    </cacheField>
    <cacheField name="Satis" numFmtId="0">
      <sharedItems containsSemiMixedTypes="0" containsString="0" containsNumber="1" containsInteger="1" minValue="100835" maxValue="6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51.585094907408" createdVersion="8" refreshedVersion="8" minRefreshableVersion="3" recordCount="43" xr:uid="{49207500-5CF3-FC47-83E2-44498A59C4AE}">
  <cacheSource type="worksheet">
    <worksheetSource ref="A1:E44" sheet="ders 3"/>
  </cacheSource>
  <cacheFields count="5">
    <cacheField name="ASA" numFmtId="0">
      <sharedItems/>
    </cacheField>
    <cacheField name="Region" numFmtId="0">
      <sharedItems count="4">
        <s v="Simal"/>
        <s v="Qerb"/>
        <s v="Cenub"/>
        <s v="Serq"/>
      </sharedItems>
    </cacheField>
    <cacheField name="Cedveldeki sirasi" numFmtId="0">
      <sharedItems containsSemiMixedTypes="0" containsString="0" containsNumber="1" containsInteger="1" minValue="106284" maxValue="321543"/>
    </cacheField>
    <cacheField name="Qebul tarixi" numFmtId="164">
      <sharedItems containsSemiMixedTypes="0" containsNonDate="0" containsDate="1" containsString="0" minDate="2000-02-19T00:00:00" maxDate="2023-09-11T00:00:00"/>
    </cacheField>
    <cacheField name="Satis" numFmtId="0">
      <sharedItems containsSemiMixedTypes="0" containsString="0" containsNumber="1" containsInteger="1" minValue="100835" maxValue="2999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s v="Mustafayev Ilqar Cebi oglu "/>
    <x v="0"/>
    <n v="154612"/>
    <d v="2019-11-22T00:00:00"/>
    <n v="230281"/>
  </r>
  <r>
    <s v="Abdullayeva Fatma Bahadir qizi"/>
    <x v="1"/>
    <n v="158213"/>
    <d v="2014-03-02T00:00:00"/>
    <n v="299906"/>
  </r>
  <r>
    <s v="Camalov Kamal Heyder oglu"/>
    <x v="0"/>
    <n v="264877"/>
    <d v="2015-02-16T00:00:00"/>
    <n v="102253"/>
  </r>
  <r>
    <s v="Musradov Deyanet Mamed oglu"/>
    <x v="2"/>
    <n v="146859"/>
    <d v="2010-04-19T00:00:00"/>
    <n v="130036"/>
  </r>
  <r>
    <s v="Muradova Gunduz Arif qizi"/>
    <x v="0"/>
    <n v="157524"/>
    <d v="2019-07-10T00:00:00"/>
    <n v="148129"/>
  </r>
  <r>
    <s v="Bayramov Bayram Afer oglu"/>
    <x v="0"/>
    <n v="254397"/>
    <d v="2003-12-10T00:00:00"/>
    <n v="105446"/>
  </r>
  <r>
    <s v="Ismayilova Refiqe Camal qizi"/>
    <x v="0"/>
    <n v="141976"/>
    <d v="2005-06-17T00:00:00"/>
    <n v="204468"/>
  </r>
  <r>
    <s v="Mustafayev Ilqar Cebi oglu "/>
    <x v="0"/>
    <n v="292027"/>
    <d v="2006-12-01T00:00:00"/>
    <n v="214451"/>
  </r>
  <r>
    <s v="Abdullayeva Fatma Bahadir qizi"/>
    <x v="0"/>
    <n v="226245"/>
    <d v="2016-02-21T00:00:00"/>
    <n v="291914"/>
  </r>
  <r>
    <s v="Camalov Kamal Heyder oglu"/>
    <x v="0"/>
    <n v="230493"/>
    <d v="2011-06-28T00:00:00"/>
    <n v="108898"/>
  </r>
  <r>
    <s v="Musradov Deyanet Mamed oglu"/>
    <x v="0"/>
    <n v="137469"/>
    <d v="2002-07-08T00:00:00"/>
    <n v="108507"/>
  </r>
  <r>
    <s v="Muradova Gunduz Arif qizi"/>
    <x v="1"/>
    <n v="135193"/>
    <d v="2004-09-14T00:00:00"/>
    <n v="158354"/>
  </r>
  <r>
    <s v="Bayramov Bayram Afer oglu"/>
    <x v="0"/>
    <n v="166786"/>
    <d v="2008-02-26T00:00:00"/>
    <n v="103934"/>
  </r>
  <r>
    <s v="Ismayilova Refiqe Camal qizi"/>
    <x v="0"/>
    <n v="173912"/>
    <d v="2021-04-16T00:00:00"/>
    <n v="221344"/>
  </r>
  <r>
    <s v="Mustafayev Ilqar Cebi oglu "/>
    <x v="0"/>
    <n v="177151"/>
    <d v="2009-10-24T00:00:00"/>
    <n v="106697"/>
  </r>
  <r>
    <s v="Abdullayeva Fatma Bahadir qizi"/>
    <x v="0"/>
    <n v="133114"/>
    <d v="2016-06-01T00:00:00"/>
    <n v="281015"/>
  </r>
  <r>
    <s v="Camalov Kamal Heyder oglu"/>
    <x v="0"/>
    <n v="242288"/>
    <d v="2005-11-25T00:00:00"/>
    <n v="207158"/>
  </r>
  <r>
    <s v="Musradov Deyanet Mamed oglu"/>
    <x v="0"/>
    <n v="169405"/>
    <d v="2011-10-30T00:00:00"/>
    <n v="118449"/>
  </r>
  <r>
    <s v="Muradova Gunduz Arif qizi"/>
    <x v="0"/>
    <n v="276025"/>
    <d v="2023-09-10T00:00:00"/>
    <n v="230249"/>
  </r>
  <r>
    <s v="Bayramov Bayram Afer oglu"/>
    <x v="0"/>
    <n v="230684"/>
    <d v="2000-02-19T00:00:00"/>
    <n v="194456"/>
  </r>
  <r>
    <s v="Ismayilova Refiqe Camal qizi"/>
    <x v="0"/>
    <n v="142765"/>
    <d v="2009-01-02T00:00:00"/>
    <n v="155557"/>
  </r>
  <r>
    <s v="Mustafayev Ilqar Cebi oglu "/>
    <x v="0"/>
    <n v="130329"/>
    <d v="2002-03-01T00:00:00"/>
    <n v="265885"/>
  </r>
  <r>
    <s v="Abdullayeva Fatma Bahadir qizi"/>
    <x v="0"/>
    <n v="292577"/>
    <d v="2016-10-23T00:00:00"/>
    <n v="245379"/>
  </r>
  <r>
    <s v="Camalov Kamal Heyder oglu"/>
    <x v="0"/>
    <n v="297107"/>
    <d v="2015-05-27T00:00:00"/>
    <n v="147512"/>
  </r>
  <r>
    <s v="Musradov Deyanet Mamed oglu"/>
    <x v="2"/>
    <n v="204089"/>
    <d v="2009-02-18T00:00:00"/>
    <n v="132461"/>
  </r>
  <r>
    <s v="Muradova Gunduz Arif qizi"/>
    <x v="0"/>
    <n v="157490"/>
    <d v="2010-04-25T00:00:00"/>
    <n v="234536"/>
  </r>
  <r>
    <s v="Bayramov Bayram Afer oglu"/>
    <x v="0"/>
    <n v="222947"/>
    <d v="2022-09-15T00:00:00"/>
    <n v="101610"/>
  </r>
  <r>
    <s v="Ismayilova Refiqe Camal qizi"/>
    <x v="0"/>
    <n v="235656"/>
    <d v="2005-11-01T00:00:00"/>
    <n v="159638"/>
  </r>
  <r>
    <s v="Mustafayev Ilqar Cebi oglu "/>
    <x v="0"/>
    <n v="272049"/>
    <d v="2003-09-27T00:00:00"/>
    <n v="200845"/>
  </r>
  <r>
    <s v="Abdullayeva Fatma Bahadir qizi"/>
    <x v="0"/>
    <n v="187253"/>
    <d v="2019-02-21T00:00:00"/>
    <n v="206580"/>
  </r>
  <r>
    <s v="Camalov Kamal Heyder oglu"/>
    <x v="0"/>
    <n v="218186"/>
    <d v="2006-07-14T00:00:00"/>
    <n v="155025"/>
  </r>
  <r>
    <s v="Musradov Deyanet Mamed oglu"/>
    <x v="3"/>
    <n v="210369"/>
    <d v="2012-08-31T00:00:00"/>
    <n v="155965"/>
  </r>
  <r>
    <s v="Muradova Gunduz Arif qizi"/>
    <x v="0"/>
    <n v="281460"/>
    <d v="2005-01-23T00:00:00"/>
    <n v="158048"/>
  </r>
  <r>
    <s v="Bayramov Bayram Afer oglu"/>
    <x v="0"/>
    <n v="106284"/>
    <d v="2020-12-28T00:00:00"/>
    <n v="149692"/>
  </r>
  <r>
    <s v="Ismayilova Refiqe Camal qizi"/>
    <x v="0"/>
    <n v="229678"/>
    <d v="2016-04-18T00:00:00"/>
    <n v="100835"/>
  </r>
  <r>
    <s v="Mustafayev Ilqar Cebi oglu "/>
    <x v="0"/>
    <n v="138593"/>
    <d v="2002-05-03T00:00:00"/>
    <n v="231679"/>
  </r>
  <r>
    <s v="Abdullayeva Fatma Bahadir qizi"/>
    <x v="3"/>
    <n v="277687"/>
    <d v="2008-04-27T00:00:00"/>
    <n v="298592"/>
  </r>
  <r>
    <s v="Camalov Kamal Heyder oglu"/>
    <x v="0"/>
    <n v="261608"/>
    <d v="2021-02-01T00:00:00"/>
    <n v="201608"/>
  </r>
  <r>
    <s v="Musradov Deyanet Mamed oglu"/>
    <x v="0"/>
    <n v="226363"/>
    <d v="2010-04-15T00:00:00"/>
    <n v="203402"/>
  </r>
  <r>
    <s v="Muradova Gunduz Arif qizi"/>
    <x v="0"/>
    <n v="289668"/>
    <d v="2005-11-03T00:00:00"/>
    <n v="239096"/>
  </r>
  <r>
    <s v="Bayramov Bayram Afer oglu"/>
    <x v="0"/>
    <n v="192820"/>
    <d v="2001-12-26T00:00:00"/>
    <n v="122558"/>
  </r>
  <r>
    <s v="Ismayilova Refiqe Camal qizi"/>
    <x v="0"/>
    <n v="164575"/>
    <d v="2016-02-27T00:00:00"/>
    <n v="280785"/>
  </r>
  <r>
    <s v="Qurbanov Eldar Eli oglu"/>
    <x v="0"/>
    <m/>
    <m/>
    <n v="124987"/>
  </r>
  <r>
    <s v="lkin Hebilov Qurban oglu"/>
    <x v="1"/>
    <m/>
    <m/>
    <n v="6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s v="Mustafayev Ilqar Cebi oglu "/>
    <x v="0"/>
    <n v="154612"/>
    <d v="2019-11-22T00:00:00"/>
    <n v="230281"/>
  </r>
  <r>
    <s v="Abdullayeva Fatma Bahadir qizi"/>
    <x v="1"/>
    <n v="158213"/>
    <d v="2014-03-02T00:00:00"/>
    <n v="299906"/>
  </r>
  <r>
    <s v="Camalov Kamal Heyder oglu"/>
    <x v="0"/>
    <n v="264877"/>
    <d v="2015-02-16T00:00:00"/>
    <n v="102253"/>
  </r>
  <r>
    <s v="Musradov Deyanet Mamed oglu"/>
    <x v="2"/>
    <n v="146859"/>
    <d v="2010-04-19T00:00:00"/>
    <n v="130036"/>
  </r>
  <r>
    <s v="Muradova Gunduz Arif qizi"/>
    <x v="0"/>
    <n v="157524"/>
    <d v="2019-07-10T00:00:00"/>
    <n v="148129"/>
  </r>
  <r>
    <s v="Bayramov Bayram Afer oglu"/>
    <x v="0"/>
    <n v="254397"/>
    <d v="2003-12-10T00:00:00"/>
    <n v="105446"/>
  </r>
  <r>
    <s v="Ismayilova Refiqe Camal qizi"/>
    <x v="0"/>
    <n v="141976"/>
    <d v="2005-06-17T00:00:00"/>
    <n v="204468"/>
  </r>
  <r>
    <s v="Mustafayev Ilqar Cebi oglu "/>
    <x v="0"/>
    <n v="292027"/>
    <d v="2006-12-01T00:00:00"/>
    <n v="214451"/>
  </r>
  <r>
    <s v="Abdullayeva Fatma Bahadir qizi"/>
    <x v="0"/>
    <n v="226245"/>
    <d v="2016-02-21T00:00:00"/>
    <n v="291914"/>
  </r>
  <r>
    <s v="Camalov Kamal Heyder oglu"/>
    <x v="0"/>
    <n v="230493"/>
    <d v="2011-06-28T00:00:00"/>
    <n v="108898"/>
  </r>
  <r>
    <s v="Musradov Deyanet Mamed oglu"/>
    <x v="0"/>
    <n v="137469"/>
    <d v="2002-07-08T00:00:00"/>
    <n v="108507"/>
  </r>
  <r>
    <s v="Muradova Gunduz Arif qizi"/>
    <x v="1"/>
    <n v="135193"/>
    <d v="2004-09-14T00:00:00"/>
    <n v="158354"/>
  </r>
  <r>
    <s v="Bayramov Bayram Afer oglu"/>
    <x v="0"/>
    <n v="166786"/>
    <d v="2008-02-26T00:00:00"/>
    <n v="103934"/>
  </r>
  <r>
    <s v="Ismayilova Refiqe Camal qizi"/>
    <x v="0"/>
    <n v="173912"/>
    <d v="2021-04-16T00:00:00"/>
    <n v="221344"/>
  </r>
  <r>
    <s v="Mustafayev Ilqar Cebi oglu "/>
    <x v="0"/>
    <n v="177151"/>
    <d v="2009-10-24T00:00:00"/>
    <n v="106697"/>
  </r>
  <r>
    <s v="Abdullayeva Fatma Bahadir qizi"/>
    <x v="0"/>
    <n v="133114"/>
    <d v="2016-06-01T00:00:00"/>
    <n v="281015"/>
  </r>
  <r>
    <s v="Camalov Kamal Heyder oglu"/>
    <x v="0"/>
    <n v="242288"/>
    <d v="2005-11-25T00:00:00"/>
    <n v="207158"/>
  </r>
  <r>
    <s v="Musradov Deyanet Mamed oglu"/>
    <x v="0"/>
    <n v="169405"/>
    <d v="2011-10-30T00:00:00"/>
    <n v="118449"/>
  </r>
  <r>
    <s v="Muradova Gunduz Arif qizi"/>
    <x v="0"/>
    <n v="276025"/>
    <d v="2023-09-10T00:00:00"/>
    <n v="230249"/>
  </r>
  <r>
    <s v="Bayramov Bayram Afer oglu"/>
    <x v="0"/>
    <n v="230684"/>
    <d v="2000-02-19T00:00:00"/>
    <n v="194456"/>
  </r>
  <r>
    <s v="Ismayilova Refiqe Camal qizi"/>
    <x v="0"/>
    <n v="142765"/>
    <d v="2009-01-02T00:00:00"/>
    <n v="155557"/>
  </r>
  <r>
    <s v="Mustafayev Ilqar Cebi oglu "/>
    <x v="0"/>
    <n v="130329"/>
    <d v="2002-03-01T00:00:00"/>
    <n v="265885"/>
  </r>
  <r>
    <s v="Abdullayeva Fatma Bahadir qizi"/>
    <x v="0"/>
    <n v="292577"/>
    <d v="2016-10-23T00:00:00"/>
    <n v="245379"/>
  </r>
  <r>
    <s v="Camalov Kamal Heyder oglu"/>
    <x v="0"/>
    <n v="297107"/>
    <d v="2015-05-27T00:00:00"/>
    <n v="147512"/>
  </r>
  <r>
    <s v="Musradov Deyanet Mamed oglu"/>
    <x v="2"/>
    <n v="204089"/>
    <d v="2009-02-18T00:00:00"/>
    <n v="132461"/>
  </r>
  <r>
    <s v="Muradova Gunduz Arif qizi"/>
    <x v="0"/>
    <n v="157490"/>
    <d v="2010-04-25T00:00:00"/>
    <n v="234536"/>
  </r>
  <r>
    <s v="Bayramov Bayram Afer oglu"/>
    <x v="0"/>
    <n v="222947"/>
    <d v="2022-09-15T00:00:00"/>
    <n v="101610"/>
  </r>
  <r>
    <s v="Ismayilova Refiqe Camal qizi"/>
    <x v="0"/>
    <n v="235656"/>
    <d v="2005-11-01T00:00:00"/>
    <n v="159638"/>
  </r>
  <r>
    <s v="Mustafayev Ilqar Cebi oglu "/>
    <x v="0"/>
    <n v="272049"/>
    <d v="2003-09-27T00:00:00"/>
    <n v="200845"/>
  </r>
  <r>
    <s v="Abdullayeva Fatma Bahadir qizi"/>
    <x v="0"/>
    <n v="187253"/>
    <d v="2019-02-21T00:00:00"/>
    <n v="206580"/>
  </r>
  <r>
    <s v="Camalov Kamal Heyder oglu"/>
    <x v="0"/>
    <n v="218186"/>
    <d v="2006-07-14T00:00:00"/>
    <n v="155025"/>
  </r>
  <r>
    <s v="Musradov Deyanet Mamed oglu"/>
    <x v="3"/>
    <n v="210369"/>
    <d v="2012-08-31T00:00:00"/>
    <n v="155965"/>
  </r>
  <r>
    <s v="Muradova Gunduz Arif qizi"/>
    <x v="0"/>
    <n v="281460"/>
    <d v="2005-01-23T00:00:00"/>
    <n v="158048"/>
  </r>
  <r>
    <s v="Bayramov Bayram Afer oglu"/>
    <x v="0"/>
    <n v="106284"/>
    <d v="2020-12-28T00:00:00"/>
    <n v="149692"/>
  </r>
  <r>
    <s v="Ismayilova Refiqe Camal qizi"/>
    <x v="0"/>
    <n v="229678"/>
    <d v="2016-04-18T00:00:00"/>
    <n v="100835"/>
  </r>
  <r>
    <s v="Mustafayev Ilqar Cebi oglu "/>
    <x v="0"/>
    <n v="138593"/>
    <d v="2002-05-03T00:00:00"/>
    <n v="231679"/>
  </r>
  <r>
    <s v="Abdullayeva Fatma Bahadir qizi"/>
    <x v="3"/>
    <n v="277687"/>
    <d v="2008-04-27T00:00:00"/>
    <n v="298592"/>
  </r>
  <r>
    <s v="Camalov Kamal Heyder oglu"/>
    <x v="0"/>
    <n v="261608"/>
    <d v="2021-02-01T00:00:00"/>
    <n v="201608"/>
  </r>
  <r>
    <s v="Musradov Deyanet Mamed oglu"/>
    <x v="0"/>
    <n v="226363"/>
    <d v="2010-04-15T00:00:00"/>
    <n v="203402"/>
  </r>
  <r>
    <s v="Muradova Gunduz Arif qizi"/>
    <x v="0"/>
    <n v="289668"/>
    <d v="2005-11-03T00:00:00"/>
    <n v="239096"/>
  </r>
  <r>
    <s v="Bayramov Bayram Afer oglu"/>
    <x v="0"/>
    <n v="192820"/>
    <d v="2001-12-26T00:00:00"/>
    <n v="122558"/>
  </r>
  <r>
    <s v="Ismayilova Refiqe Camal qizi"/>
    <x v="0"/>
    <n v="164575"/>
    <d v="2016-02-27T00:00:00"/>
    <n v="280785"/>
  </r>
  <r>
    <s v="Qurbanov Eldar Eli oglu"/>
    <x v="0"/>
    <n v="321543"/>
    <d v="2002-08-09T00:00:00"/>
    <n v="124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774FC-2AC5-6440-A4FC-D872F9A567AB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I87:J92" firstHeaderRow="1" firstDataRow="1" firstDataCol="1"/>
  <pivotFields count="5"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ti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4EE4C6-28D8-5D4A-AC56-ADAA58A7D868}" name="PivotTable6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88:B93" firstHeaderRow="1" firstDataRow="1" firstDataCol="1"/>
  <pivotFields count="5">
    <pivotField showAll="0"/>
    <pivotField axis="axisRow" showAll="0">
      <items count="5">
        <item x="2"/>
        <item x="1"/>
        <item x="3"/>
        <item x="0"/>
        <item t="default"/>
      </items>
    </pivotField>
    <pivotField showAll="0"/>
    <pivotField numFmtId="164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ti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5</v>
    <v>8</v>
    <v>8</v>
    <v>1</v>
  </rv>
  <rv s="0">
    <v>6</v>
    <v>8</v>
    <v>19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13356D-F95B-8646-9226-2BDEA9404BB4}" name="yeni_cedvel" displayName="yeni_cedvel" ref="I1:N45">
  <autoFilter ref="I1:N45" xr:uid="{C113356D-F95B-8646-9226-2BDEA9404BB4}"/>
  <tableColumns count="6">
    <tableColumn id="1" xr3:uid="{7F762E4B-6D17-E348-A4D0-1BAAF92AAAFA}" name="ASA" totalsRowLabel="Total"/>
    <tableColumn id="5" xr3:uid="{B06A8259-E94C-3A44-915F-195788B9CA0B}" name="Region"/>
    <tableColumn id="2" xr3:uid="{2F205C04-854B-FA46-9228-B561BAF44AFE}" name="Cedveldeki sirasi"/>
    <tableColumn id="3" xr3:uid="{7529B84A-CC6C-B048-B911-25996E7D7C20}" name="Qebul tarixi" dataDxfId="48"/>
    <tableColumn id="4" xr3:uid="{F3ECDFA0-3A5F-B548-B0F5-15F306A5BF65}" name="Satis" totalsRowFunction="min" dataDxfId="47" totalsRowDxfId="46"/>
    <tableColumn id="6" xr3:uid="{C9F57122-73E1-5849-8C41-77C1D212FEA5}" name="Iş təcrübəsi" dataDxfId="45">
      <calculatedColumnFormula>ROUNDDOWN( (NOW()-yeni_cedvel[[#This Row],[Qebul tarixi]])/365,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C6258-41E5-F04A-BB29-9C44C650810E}" name="Table2" displayName="Table2" ref="I53:L59" totalsRowShown="0">
  <autoFilter ref="I53:L59" xr:uid="{25BC6258-41E5-F04A-BB29-9C44C650810E}"/>
  <tableColumns count="4">
    <tableColumn id="1" xr3:uid="{A06E4455-C7A1-5A49-978E-31AE6F112CEE}" name="ASA"/>
    <tableColumn id="2" xr3:uid="{06671B7A-BA26-E44E-8D3F-EE0E96BA5EDD}" name="Cedveldeki sirasi"/>
    <tableColumn id="3" xr3:uid="{389A062E-942C-5E46-9B67-78EADAB29CA6}" name="Qebul tarixi" dataDxfId="44"/>
    <tableColumn id="4" xr3:uid="{F64165E6-5B7A-734C-A86A-78B897C5D8D7}" name="Satis" dataDxfId="4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CF264-C70A-C246-8D13-790C612E7728}" name="Table4" displayName="Table4" ref="F130:I178" totalsRowShown="0" headerRowDxfId="23" headerRowBorderDxfId="22" tableBorderDxfId="21" totalsRowBorderDxfId="20">
  <autoFilter ref="F130:I178" xr:uid="{1D3CF264-C70A-C246-8D13-790C612E7728}"/>
  <tableColumns count="4">
    <tableColumn id="1" xr3:uid="{9B71DCF4-7D7E-884D-AA77-72A2D81477E1}" name="ASA" dataDxfId="19"/>
    <tableColumn id="2" xr3:uid="{1DAC4827-F553-3F4B-B3B6-4CCA4A3A2ECB}" name="Ay" dataDxfId="18"/>
    <tableColumn id="3" xr3:uid="{220DAE56-0441-0242-9741-A86161C80315}" name="kvartal" dataDxfId="17"/>
    <tableColumn id="4" xr3:uid="{7CC1E63E-2EF1-2747-8CD0-DF2AE6F2B742}" name="Satis" dataDxfId="16" dataCellStyle="Comma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DD10D3-4C0B-8145-85C3-1780F35DE581}" name="Table46" displayName="Table46" ref="F190:I238" totalsRowShown="0" headerRowDxfId="15" headerRowBorderDxfId="14" tableBorderDxfId="13" totalsRowBorderDxfId="12">
  <autoFilter ref="F190:I238" xr:uid="{C2DD10D3-4C0B-8145-85C3-1780F35DE581}"/>
  <tableColumns count="4">
    <tableColumn id="1" xr3:uid="{71D3610D-FE0B-1D45-AC14-B1E6878440B8}" name="ASA" dataDxfId="11"/>
    <tableColumn id="2" xr3:uid="{33491EFC-6C53-1B45-8FF4-5896756D3235}" name="Ay" dataDxfId="10"/>
    <tableColumn id="3" xr3:uid="{3EAE7DC0-6A81-714E-8754-45F28F5AFA79}" name="kvartal" dataDxfId="9"/>
    <tableColumn id="4" xr3:uid="{5EBA59A6-9A9E-5A4C-8993-4480ECC3CEB4}" name="Satis" dataDxfId="8" dataCellStyle="Comm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BB4CA6-A047-354C-A726-0F27FA41975C}" name="Table467" displayName="Table467" ref="G247:J295" totalsRowShown="0" headerRowDxfId="7" headerRowBorderDxfId="6" tableBorderDxfId="5" totalsRowBorderDxfId="4">
  <autoFilter ref="G247:J295" xr:uid="{15BB4CA6-A047-354C-A726-0F27FA41975C}"/>
  <tableColumns count="4">
    <tableColumn id="1" xr3:uid="{898C6041-9279-D043-8A81-D54BA6C28ED7}" name="ASA" dataDxfId="3"/>
    <tableColumn id="2" xr3:uid="{AE414A16-C563-8C45-A946-5BA7B691D101}" name="Ay" dataDxfId="2"/>
    <tableColumn id="3" xr3:uid="{64723D4C-F3D4-EC44-B73A-B69D6DE67CB1}" name="kvartal" dataDxfId="1"/>
    <tableColumn id="4" xr3:uid="{8B61A396-F4BF-7846-9E9D-944E510956EB}" name="Satis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8B37-6288-E841-BC16-931D3FE831E8}">
  <sheetPr>
    <tabColor rgb="FFFF0000"/>
  </sheetPr>
  <dimension ref="B3:S32"/>
  <sheetViews>
    <sheetView topLeftCell="A2" workbookViewId="0">
      <selection activeCell="N30" sqref="N30"/>
    </sheetView>
  </sheetViews>
  <sheetFormatPr baseColWidth="10" defaultRowHeight="16" x14ac:dyDescent="0.2"/>
  <cols>
    <col min="1" max="6" width="10.83203125" customWidth="1"/>
  </cols>
  <sheetData>
    <row r="3" spans="2:19" x14ac:dyDescent="0.2">
      <c r="B3" t="s">
        <v>16</v>
      </c>
    </row>
    <row r="5" spans="2:19" x14ac:dyDescent="0.2">
      <c r="B5" s="1"/>
      <c r="C5" s="1">
        <v>2020</v>
      </c>
      <c r="D5" s="1">
        <v>2021</v>
      </c>
      <c r="E5" s="1" t="s">
        <v>15</v>
      </c>
      <c r="F5" s="1" t="s">
        <v>14</v>
      </c>
    </row>
    <row r="6" spans="2:19" x14ac:dyDescent="0.2">
      <c r="B6" s="2" t="s">
        <v>0</v>
      </c>
      <c r="C6" s="3">
        <v>173968</v>
      </c>
      <c r="D6" s="3">
        <v>194702</v>
      </c>
      <c r="E6" s="3">
        <f>D6-C6</f>
        <v>20734</v>
      </c>
      <c r="F6" s="4">
        <f>(D6-C6)/C6</f>
        <v>0.11918283822312149</v>
      </c>
      <c r="S6" t="s">
        <v>18</v>
      </c>
    </row>
    <row r="7" spans="2:19" x14ac:dyDescent="0.2">
      <c r="B7" s="2" t="s">
        <v>3</v>
      </c>
      <c r="C7" s="3">
        <v>162398</v>
      </c>
      <c r="D7" s="3">
        <v>197206</v>
      </c>
      <c r="E7" s="3">
        <f t="shared" ref="E7:E18" si="0">D7-C7</f>
        <v>34808</v>
      </c>
      <c r="F7" s="4">
        <f t="shared" ref="F7:F18" si="1">(D7-C7)/C7</f>
        <v>0.21433761499525855</v>
      </c>
      <c r="S7" t="s">
        <v>19</v>
      </c>
    </row>
    <row r="8" spans="2:19" x14ac:dyDescent="0.2">
      <c r="B8" s="2" t="s">
        <v>4</v>
      </c>
      <c r="C8" s="3">
        <v>160306</v>
      </c>
      <c r="D8" s="3">
        <v>195289</v>
      </c>
      <c r="E8" s="3">
        <f t="shared" si="0"/>
        <v>34983</v>
      </c>
      <c r="F8" s="4">
        <f t="shared" si="1"/>
        <v>0.21822639202525171</v>
      </c>
      <c r="S8" t="s">
        <v>20</v>
      </c>
    </row>
    <row r="9" spans="2:19" x14ac:dyDescent="0.2">
      <c r="B9" s="2" t="s">
        <v>5</v>
      </c>
      <c r="C9" s="3">
        <v>169030</v>
      </c>
      <c r="D9" s="3">
        <v>194811</v>
      </c>
      <c r="E9" s="3">
        <f t="shared" si="0"/>
        <v>25781</v>
      </c>
      <c r="F9" s="4">
        <f t="shared" si="1"/>
        <v>0.15252322073004793</v>
      </c>
      <c r="S9" t="s">
        <v>21</v>
      </c>
    </row>
    <row r="10" spans="2:19" x14ac:dyDescent="0.2">
      <c r="B10" s="2" t="s">
        <v>1</v>
      </c>
      <c r="C10" s="3">
        <v>160459</v>
      </c>
      <c r="D10" s="3">
        <v>185888</v>
      </c>
      <c r="E10" s="3">
        <f t="shared" si="0"/>
        <v>25429</v>
      </c>
      <c r="F10" s="4">
        <f t="shared" si="1"/>
        <v>0.15847662019581327</v>
      </c>
      <c r="S10" t="s">
        <v>22</v>
      </c>
    </row>
    <row r="11" spans="2:19" x14ac:dyDescent="0.2">
      <c r="B11" s="2" t="s">
        <v>6</v>
      </c>
      <c r="C11" s="3">
        <v>176458</v>
      </c>
      <c r="D11" s="3">
        <v>181025</v>
      </c>
      <c r="E11" s="3">
        <f t="shared" si="0"/>
        <v>4567</v>
      </c>
      <c r="F11" s="4">
        <f t="shared" si="1"/>
        <v>2.5881512881252195E-2</v>
      </c>
      <c r="S11" t="s">
        <v>23</v>
      </c>
    </row>
    <row r="12" spans="2:19" x14ac:dyDescent="0.2">
      <c r="B12" s="2" t="s">
        <v>7</v>
      </c>
      <c r="C12" s="3">
        <v>157143</v>
      </c>
      <c r="D12" s="3">
        <v>170156</v>
      </c>
      <c r="E12" s="3">
        <f t="shared" si="0"/>
        <v>13013</v>
      </c>
      <c r="F12" s="4">
        <f t="shared" si="1"/>
        <v>8.2809924718250258E-2</v>
      </c>
      <c r="S12" t="s">
        <v>24</v>
      </c>
    </row>
    <row r="13" spans="2:19" x14ac:dyDescent="0.2">
      <c r="B13" s="2" t="s">
        <v>8</v>
      </c>
      <c r="C13" s="3">
        <v>178900</v>
      </c>
      <c r="D13" s="3">
        <v>176589</v>
      </c>
      <c r="E13" s="3">
        <f t="shared" si="0"/>
        <v>-2311</v>
      </c>
      <c r="F13" s="4">
        <f t="shared" si="1"/>
        <v>-1.291783119060928E-2</v>
      </c>
      <c r="S13" t="s">
        <v>25</v>
      </c>
    </row>
    <row r="14" spans="2:19" x14ac:dyDescent="0.2">
      <c r="B14" s="2" t="s">
        <v>9</v>
      </c>
      <c r="C14" s="3">
        <v>165516</v>
      </c>
      <c r="D14" s="3">
        <v>181288</v>
      </c>
      <c r="E14" s="3">
        <f t="shared" si="0"/>
        <v>15772</v>
      </c>
      <c r="F14" s="4">
        <f t="shared" si="1"/>
        <v>9.5289881340776719E-2</v>
      </c>
      <c r="S14" t="s">
        <v>29</v>
      </c>
    </row>
    <row r="15" spans="2:19" x14ac:dyDescent="0.2">
      <c r="B15" s="2" t="s">
        <v>10</v>
      </c>
      <c r="C15" s="3">
        <v>178103</v>
      </c>
      <c r="D15" s="3">
        <v>177695</v>
      </c>
      <c r="E15" s="3">
        <f t="shared" si="0"/>
        <v>-408</v>
      </c>
      <c r="F15" s="4">
        <f t="shared" si="1"/>
        <v>-2.2908092508267686E-3</v>
      </c>
      <c r="S15" t="s">
        <v>26</v>
      </c>
    </row>
    <row r="16" spans="2:19" x14ac:dyDescent="0.2">
      <c r="B16" s="2" t="s">
        <v>11</v>
      </c>
      <c r="C16" s="3">
        <v>175705</v>
      </c>
      <c r="D16" s="3">
        <v>188259</v>
      </c>
      <c r="E16" s="3">
        <f t="shared" si="0"/>
        <v>12554</v>
      </c>
      <c r="F16" s="4">
        <f t="shared" si="1"/>
        <v>7.144930423152443E-2</v>
      </c>
      <c r="S16" t="s">
        <v>27</v>
      </c>
    </row>
    <row r="17" spans="2:19" x14ac:dyDescent="0.2">
      <c r="B17" s="2" t="s">
        <v>12</v>
      </c>
      <c r="C17" s="3">
        <v>179640</v>
      </c>
      <c r="D17" s="3">
        <v>183677</v>
      </c>
      <c r="E17" s="3">
        <f t="shared" si="0"/>
        <v>4037</v>
      </c>
      <c r="F17" s="4">
        <f t="shared" si="1"/>
        <v>2.2472723224226231E-2</v>
      </c>
      <c r="S17" t="s">
        <v>28</v>
      </c>
    </row>
    <row r="18" spans="2:19" x14ac:dyDescent="0.2">
      <c r="B18" s="1" t="s">
        <v>13</v>
      </c>
      <c r="C18" s="1">
        <f>SUM(C6:C17)</f>
        <v>2037626</v>
      </c>
      <c r="D18" s="1">
        <f>SUM(D6:D17)</f>
        <v>2226585</v>
      </c>
      <c r="E18" s="1">
        <f t="shared" si="0"/>
        <v>188959</v>
      </c>
      <c r="F18" s="5">
        <f t="shared" si="1"/>
        <v>9.2734878726518019E-2</v>
      </c>
      <c r="S18" t="s">
        <v>30</v>
      </c>
    </row>
    <row r="19" spans="2:19" x14ac:dyDescent="0.2">
      <c r="S19" t="s">
        <v>31</v>
      </c>
    </row>
    <row r="20" spans="2:19" x14ac:dyDescent="0.2">
      <c r="S20" t="s">
        <v>32</v>
      </c>
    </row>
    <row r="21" spans="2:19" x14ac:dyDescent="0.2">
      <c r="C21" s="10"/>
      <c r="D21" s="10"/>
      <c r="E21" s="10"/>
      <c r="F21" s="11"/>
      <c r="S21" t="s">
        <v>33</v>
      </c>
    </row>
    <row r="22" spans="2:19" x14ac:dyDescent="0.2">
      <c r="S22" t="s">
        <v>34</v>
      </c>
    </row>
    <row r="23" spans="2:19" x14ac:dyDescent="0.2">
      <c r="S23" t="s">
        <v>35</v>
      </c>
    </row>
    <row r="24" spans="2:19" x14ac:dyDescent="0.2">
      <c r="S24" t="s">
        <v>36</v>
      </c>
    </row>
    <row r="25" spans="2:19" x14ac:dyDescent="0.2">
      <c r="S25" t="s">
        <v>37</v>
      </c>
    </row>
    <row r="26" spans="2:19" x14ac:dyDescent="0.2">
      <c r="S26" t="s">
        <v>38</v>
      </c>
    </row>
    <row r="27" spans="2:19" x14ac:dyDescent="0.2">
      <c r="S27" t="s">
        <v>39</v>
      </c>
    </row>
    <row r="28" spans="2:19" x14ac:dyDescent="0.2">
      <c r="S28" t="s">
        <v>40</v>
      </c>
    </row>
    <row r="29" spans="2:19" x14ac:dyDescent="0.2">
      <c r="H29" s="10"/>
      <c r="S29" t="s">
        <v>41</v>
      </c>
    </row>
    <row r="30" spans="2:19" x14ac:dyDescent="0.2">
      <c r="H30" s="10"/>
      <c r="S30" t="s">
        <v>42</v>
      </c>
    </row>
    <row r="31" spans="2:19" x14ac:dyDescent="0.2">
      <c r="S31" t="s">
        <v>43</v>
      </c>
    </row>
    <row r="32" spans="2:19" x14ac:dyDescent="0.2">
      <c r="S32" t="s">
        <v>78</v>
      </c>
    </row>
  </sheetData>
  <phoneticPr fontId="3" type="noConversion"/>
  <conditionalFormatting sqref="E6:E1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48-2006-F24C-8367-668A344691F6}">
  <dimension ref="E8:I23"/>
  <sheetViews>
    <sheetView workbookViewId="0"/>
  </sheetViews>
  <sheetFormatPr baseColWidth="10" defaultRowHeight="16" x14ac:dyDescent="0.2"/>
  <sheetData>
    <row r="8" spans="5:9" x14ac:dyDescent="0.2">
      <c r="E8" t="s">
        <v>17</v>
      </c>
    </row>
    <row r="10" spans="5:9" x14ac:dyDescent="0.2">
      <c r="E10" s="1" t="s">
        <v>2</v>
      </c>
      <c r="F10" s="1">
        <v>2020</v>
      </c>
      <c r="G10" s="1">
        <v>2021</v>
      </c>
      <c r="H10" s="1" t="s">
        <v>15</v>
      </c>
      <c r="I10" s="1" t="s">
        <v>14</v>
      </c>
    </row>
    <row r="11" spans="5:9" x14ac:dyDescent="0.2">
      <c r="E11" s="2" t="s">
        <v>0</v>
      </c>
      <c r="F11" s="3">
        <v>173968</v>
      </c>
      <c r="G11" s="3">
        <v>194702</v>
      </c>
      <c r="H11" s="3">
        <f>G11-F11</f>
        <v>20734</v>
      </c>
      <c r="I11" s="4">
        <f>(G11-F11)/F11</f>
        <v>0.11918283822312149</v>
      </c>
    </row>
    <row r="12" spans="5:9" x14ac:dyDescent="0.2">
      <c r="E12" s="2" t="s">
        <v>3</v>
      </c>
      <c r="F12" s="3">
        <v>162398</v>
      </c>
      <c r="G12" s="3">
        <v>197206</v>
      </c>
      <c r="H12" s="3">
        <f t="shared" ref="H12:H23" si="0">G12-F12</f>
        <v>34808</v>
      </c>
      <c r="I12" s="4">
        <f t="shared" ref="I12:I23" si="1">(G12-F12)/F12</f>
        <v>0.21433761499525855</v>
      </c>
    </row>
    <row r="13" spans="5:9" x14ac:dyDescent="0.2">
      <c r="E13" s="2" t="s">
        <v>4</v>
      </c>
      <c r="F13" s="3">
        <v>160306</v>
      </c>
      <c r="G13" s="3">
        <v>195289</v>
      </c>
      <c r="H13" s="3">
        <f t="shared" si="0"/>
        <v>34983</v>
      </c>
      <c r="I13" s="4">
        <f t="shared" si="1"/>
        <v>0.21822639202525171</v>
      </c>
    </row>
    <row r="14" spans="5:9" x14ac:dyDescent="0.2">
      <c r="E14" s="2" t="s">
        <v>5</v>
      </c>
      <c r="F14" s="3">
        <v>169030</v>
      </c>
      <c r="G14" s="3">
        <v>194811</v>
      </c>
      <c r="H14" s="3">
        <f t="shared" si="0"/>
        <v>25781</v>
      </c>
      <c r="I14" s="4">
        <f t="shared" si="1"/>
        <v>0.15252322073004793</v>
      </c>
    </row>
    <row r="15" spans="5:9" x14ac:dyDescent="0.2">
      <c r="E15" s="2" t="s">
        <v>1</v>
      </c>
      <c r="F15" s="3">
        <v>160459</v>
      </c>
      <c r="G15" s="3">
        <v>185888</v>
      </c>
      <c r="H15" s="3">
        <f t="shared" si="0"/>
        <v>25429</v>
      </c>
      <c r="I15" s="4">
        <f t="shared" si="1"/>
        <v>0.15847662019581327</v>
      </c>
    </row>
    <row r="16" spans="5:9" x14ac:dyDescent="0.2">
      <c r="E16" s="2" t="s">
        <v>6</v>
      </c>
      <c r="F16" s="3">
        <v>176458</v>
      </c>
      <c r="G16" s="3">
        <v>181025</v>
      </c>
      <c r="H16" s="3">
        <f t="shared" si="0"/>
        <v>4567</v>
      </c>
      <c r="I16" s="4">
        <f t="shared" si="1"/>
        <v>2.5881512881252195E-2</v>
      </c>
    </row>
    <row r="17" spans="5:9" x14ac:dyDescent="0.2">
      <c r="E17" s="2" t="s">
        <v>7</v>
      </c>
      <c r="F17" s="3">
        <v>157143</v>
      </c>
      <c r="G17" s="3">
        <v>170156</v>
      </c>
      <c r="H17" s="3">
        <f t="shared" si="0"/>
        <v>13013</v>
      </c>
      <c r="I17" s="4">
        <f t="shared" si="1"/>
        <v>8.2809924718250258E-2</v>
      </c>
    </row>
    <row r="18" spans="5:9" x14ac:dyDescent="0.2">
      <c r="E18" s="2" t="s">
        <v>8</v>
      </c>
      <c r="F18" s="3">
        <v>178900</v>
      </c>
      <c r="G18" s="3">
        <v>176589</v>
      </c>
      <c r="H18" s="3">
        <f t="shared" si="0"/>
        <v>-2311</v>
      </c>
      <c r="I18" s="4">
        <f t="shared" si="1"/>
        <v>-1.291783119060928E-2</v>
      </c>
    </row>
    <row r="19" spans="5:9" x14ac:dyDescent="0.2">
      <c r="E19" s="2" t="s">
        <v>9</v>
      </c>
      <c r="F19" s="3">
        <v>165516</v>
      </c>
      <c r="G19" s="3">
        <v>181288</v>
      </c>
      <c r="H19" s="3">
        <f t="shared" si="0"/>
        <v>15772</v>
      </c>
      <c r="I19" s="4">
        <f t="shared" si="1"/>
        <v>9.5289881340776719E-2</v>
      </c>
    </row>
    <row r="20" spans="5:9" x14ac:dyDescent="0.2">
      <c r="E20" s="2" t="s">
        <v>10</v>
      </c>
      <c r="F20" s="3">
        <v>178103</v>
      </c>
      <c r="G20" s="3">
        <v>177695</v>
      </c>
      <c r="H20" s="3">
        <f t="shared" si="0"/>
        <v>-408</v>
      </c>
      <c r="I20" s="4">
        <f t="shared" si="1"/>
        <v>-2.2908092508267686E-3</v>
      </c>
    </row>
    <row r="21" spans="5:9" x14ac:dyDescent="0.2">
      <c r="E21" s="2" t="s">
        <v>11</v>
      </c>
      <c r="F21" s="3">
        <v>175705</v>
      </c>
      <c r="G21" s="3">
        <v>188259</v>
      </c>
      <c r="H21" s="3">
        <f t="shared" si="0"/>
        <v>12554</v>
      </c>
      <c r="I21" s="4">
        <f t="shared" si="1"/>
        <v>7.144930423152443E-2</v>
      </c>
    </row>
    <row r="22" spans="5:9" x14ac:dyDescent="0.2">
      <c r="E22" s="2" t="s">
        <v>12</v>
      </c>
      <c r="F22" s="3">
        <v>179640</v>
      </c>
      <c r="G22" s="3">
        <v>183677</v>
      </c>
      <c r="H22" s="3">
        <f t="shared" si="0"/>
        <v>4037</v>
      </c>
      <c r="I22" s="4">
        <f t="shared" si="1"/>
        <v>2.2472723224226231E-2</v>
      </c>
    </row>
    <row r="23" spans="5:9" x14ac:dyDescent="0.2">
      <c r="E23" s="1" t="s">
        <v>13</v>
      </c>
      <c r="F23" s="1">
        <f>SUM(F11:F22)</f>
        <v>2037626</v>
      </c>
      <c r="G23" s="1">
        <f>SUM(G11:G22)</f>
        <v>2226585</v>
      </c>
      <c r="H23" s="1">
        <f t="shared" si="0"/>
        <v>188959</v>
      </c>
      <c r="I23" s="5">
        <f t="shared" si="1"/>
        <v>9.2734878726518019E-2</v>
      </c>
    </row>
  </sheetData>
  <conditionalFormatting sqref="H11:H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492D-1B24-134B-9A7F-EB796A60C845}">
  <dimension ref="A3:L62"/>
  <sheetViews>
    <sheetView zoomScale="68" zoomScaleNormal="120" workbookViewId="0">
      <selection activeCell="D17" sqref="D17"/>
    </sheetView>
  </sheetViews>
  <sheetFormatPr baseColWidth="10" defaultRowHeight="16" x14ac:dyDescent="0.2"/>
  <cols>
    <col min="1" max="1" width="8.1640625" bestFit="1" customWidth="1"/>
    <col min="3" max="3" width="35.83203125" customWidth="1"/>
    <col min="4" max="4" width="17" customWidth="1"/>
    <col min="7" max="7" width="32.6640625" customWidth="1"/>
  </cols>
  <sheetData>
    <row r="3" spans="3:12" x14ac:dyDescent="0.2">
      <c r="J3" s="7"/>
    </row>
    <row r="4" spans="3:12" x14ac:dyDescent="0.2">
      <c r="H4" t="e" cm="1" vm="1">
        <f t="array" aca="1" ref="H4" ca="1">A5:F13</f>
        <v>#VALUE!</v>
      </c>
      <c r="J4" s="7"/>
    </row>
    <row r="5" spans="3:12" x14ac:dyDescent="0.2">
      <c r="C5">
        <v>1312312</v>
      </c>
      <c r="E5">
        <f>D12+D14+SUM(F16:F20)</f>
        <v>120</v>
      </c>
    </row>
    <row r="6" spans="3:12" x14ac:dyDescent="0.2">
      <c r="C6" t="s">
        <v>48</v>
      </c>
      <c r="H6" t="e" cm="1" vm="2">
        <f t="array" aca="1" ref="H6" ca="1">A5:G24</f>
        <v>#VALUE!</v>
      </c>
      <c r="L6" t="s">
        <v>44</v>
      </c>
    </row>
    <row r="7" spans="3:12" x14ac:dyDescent="0.2">
      <c r="D7" s="7">
        <v>44208</v>
      </c>
      <c r="L7" t="s">
        <v>45</v>
      </c>
    </row>
    <row r="8" spans="3:12" x14ac:dyDescent="0.2">
      <c r="D8" s="7">
        <v>44214</v>
      </c>
      <c r="F8" t="s">
        <v>167</v>
      </c>
      <c r="L8" t="s">
        <v>46</v>
      </c>
    </row>
    <row r="9" spans="3:12" x14ac:dyDescent="0.2">
      <c r="C9" t="e">
        <f>C5+C6</f>
        <v>#VALUE!</v>
      </c>
      <c r="D9">
        <f>D8-D7</f>
        <v>6</v>
      </c>
      <c r="L9" t="s">
        <v>47</v>
      </c>
    </row>
    <row r="10" spans="3:12" x14ac:dyDescent="0.2">
      <c r="G10" s="7">
        <v>1</v>
      </c>
      <c r="L10" t="s">
        <v>49</v>
      </c>
    </row>
    <row r="11" spans="3:12" x14ac:dyDescent="0.2">
      <c r="L11" t="s">
        <v>50</v>
      </c>
    </row>
    <row r="12" spans="3:12" x14ac:dyDescent="0.2">
      <c r="C12" s="6" t="s">
        <v>56</v>
      </c>
      <c r="D12">
        <v>50</v>
      </c>
      <c r="G12">
        <v>1990</v>
      </c>
      <c r="J12">
        <f>G20+G28</f>
        <v>147246</v>
      </c>
      <c r="L12" t="s">
        <v>76</v>
      </c>
    </row>
    <row r="13" spans="3:12" x14ac:dyDescent="0.2">
      <c r="L13" t="s">
        <v>77</v>
      </c>
    </row>
    <row r="14" spans="3:12" x14ac:dyDescent="0.2">
      <c r="C14" s="15">
        <v>2.1312312312312298E+25</v>
      </c>
      <c r="D14">
        <v>55</v>
      </c>
      <c r="L14" t="s">
        <v>51</v>
      </c>
    </row>
    <row r="15" spans="3:12" x14ac:dyDescent="0.2">
      <c r="G15" s="9">
        <v>33971</v>
      </c>
      <c r="I15" t="e" cm="1">
        <f t="array" ref="I15">F8vbn v</f>
        <v>#NAME?</v>
      </c>
      <c r="L15" t="s">
        <v>52</v>
      </c>
    </row>
    <row r="16" spans="3:12" x14ac:dyDescent="0.2">
      <c r="D16" s="7">
        <v>32874</v>
      </c>
      <c r="F16">
        <v>1</v>
      </c>
      <c r="L16" t="s">
        <v>53</v>
      </c>
    </row>
    <row r="17" spans="1:12" x14ac:dyDescent="0.2">
      <c r="C17" t="s">
        <v>75</v>
      </c>
      <c r="D17" s="7">
        <v>32895</v>
      </c>
      <c r="F17">
        <v>2</v>
      </c>
      <c r="L17" t="s">
        <v>54</v>
      </c>
    </row>
    <row r="18" spans="1:12" x14ac:dyDescent="0.2">
      <c r="E18">
        <f>D17-D16</f>
        <v>21</v>
      </c>
      <c r="F18">
        <v>3</v>
      </c>
      <c r="G18" s="8">
        <v>44217</v>
      </c>
      <c r="I18">
        <f>H19*H20+SUM(H19,H20)</f>
        <v>65</v>
      </c>
      <c r="L18" t="s">
        <v>55</v>
      </c>
    </row>
    <row r="19" spans="1:12" x14ac:dyDescent="0.2">
      <c r="C19">
        <v>43423234</v>
      </c>
      <c r="F19">
        <v>4</v>
      </c>
      <c r="H19">
        <v>10</v>
      </c>
    </row>
    <row r="20" spans="1:12" x14ac:dyDescent="0.2">
      <c r="F20">
        <v>5</v>
      </c>
      <c r="G20">
        <v>24123</v>
      </c>
      <c r="H20">
        <v>5</v>
      </c>
      <c r="L20" t="s">
        <v>57</v>
      </c>
    </row>
    <row r="21" spans="1:12" x14ac:dyDescent="0.2">
      <c r="C21" t="s">
        <v>74</v>
      </c>
      <c r="L21" t="s">
        <v>58</v>
      </c>
    </row>
    <row r="22" spans="1:12" x14ac:dyDescent="0.2">
      <c r="L22" t="s">
        <v>59</v>
      </c>
    </row>
    <row r="23" spans="1:12" x14ac:dyDescent="0.2">
      <c r="H23" s="9">
        <v>32874</v>
      </c>
      <c r="L23" t="s">
        <v>60</v>
      </c>
    </row>
    <row r="24" spans="1:12" x14ac:dyDescent="0.2">
      <c r="C24" t="e">
        <f>C21+C19</f>
        <v>#VALUE!</v>
      </c>
      <c r="D24" t="s">
        <v>62</v>
      </c>
      <c r="L24" t="s">
        <v>61</v>
      </c>
    </row>
    <row r="25" spans="1:12" x14ac:dyDescent="0.2">
      <c r="H25" s="9">
        <v>32883</v>
      </c>
      <c r="J25">
        <f>H25-H23</f>
        <v>9</v>
      </c>
      <c r="L25" t="s">
        <v>63</v>
      </c>
    </row>
    <row r="26" spans="1:12" x14ac:dyDescent="0.2">
      <c r="A26" s="7">
        <v>32874</v>
      </c>
      <c r="B26">
        <v>1</v>
      </c>
      <c r="L26" t="s">
        <v>64</v>
      </c>
    </row>
    <row r="27" spans="1:12" x14ac:dyDescent="0.2">
      <c r="A27" s="7">
        <v>32875</v>
      </c>
      <c r="B27">
        <v>2</v>
      </c>
      <c r="L27" t="s">
        <v>65</v>
      </c>
    </row>
    <row r="28" spans="1:12" x14ac:dyDescent="0.2">
      <c r="A28" s="7">
        <v>32876</v>
      </c>
      <c r="B28">
        <v>3</v>
      </c>
      <c r="G28">
        <v>123123</v>
      </c>
      <c r="L28" t="s">
        <v>66</v>
      </c>
    </row>
    <row r="29" spans="1:12" x14ac:dyDescent="0.2">
      <c r="A29" s="7">
        <v>32877</v>
      </c>
      <c r="B29">
        <v>4</v>
      </c>
      <c r="C29" cm="1">
        <f t="array" ref="C29:H37">A5:F13</f>
        <v>0</v>
      </c>
      <c r="D29">
        <v>0</v>
      </c>
      <c r="E29">
        <v>1312312</v>
      </c>
      <c r="F29">
        <v>0</v>
      </c>
      <c r="G29">
        <v>120</v>
      </c>
      <c r="H29">
        <v>0</v>
      </c>
      <c r="L29" t="s">
        <v>67</v>
      </c>
    </row>
    <row r="30" spans="1:12" x14ac:dyDescent="0.2">
      <c r="A30" s="7">
        <v>32878</v>
      </c>
      <c r="B30">
        <v>5</v>
      </c>
      <c r="C30">
        <v>0</v>
      </c>
      <c r="D30">
        <v>0</v>
      </c>
      <c r="E30" t="str">
        <v>asd12312321</v>
      </c>
      <c r="F30">
        <v>0</v>
      </c>
      <c r="G30">
        <v>0</v>
      </c>
      <c r="H30">
        <v>0</v>
      </c>
      <c r="L30" t="s">
        <v>68</v>
      </c>
    </row>
    <row r="31" spans="1:12" x14ac:dyDescent="0.2">
      <c r="A31" s="7">
        <v>32879</v>
      </c>
      <c r="B31">
        <v>6</v>
      </c>
      <c r="C31">
        <v>0</v>
      </c>
      <c r="D31">
        <v>0</v>
      </c>
      <c r="E31">
        <v>0</v>
      </c>
      <c r="F31">
        <v>44208</v>
      </c>
      <c r="G31">
        <v>0</v>
      </c>
      <c r="H31">
        <v>0</v>
      </c>
      <c r="L31" t="s">
        <v>69</v>
      </c>
    </row>
    <row r="32" spans="1:12" x14ac:dyDescent="0.2">
      <c r="A32" s="7">
        <v>32880</v>
      </c>
      <c r="B32">
        <v>7</v>
      </c>
      <c r="C32">
        <v>0</v>
      </c>
      <c r="D32">
        <v>0</v>
      </c>
      <c r="E32">
        <v>0</v>
      </c>
      <c r="F32">
        <v>44214</v>
      </c>
      <c r="G32">
        <v>0</v>
      </c>
      <c r="H32" t="str">
        <v>gg nvbnvnv hv h hvbnvnvbnvb</v>
      </c>
      <c r="L32" t="s">
        <v>70</v>
      </c>
    </row>
    <row r="33" spans="1:12" x14ac:dyDescent="0.2">
      <c r="A33" s="7">
        <v>32881</v>
      </c>
      <c r="B33">
        <v>8</v>
      </c>
      <c r="C33">
        <v>0</v>
      </c>
      <c r="D33">
        <v>0</v>
      </c>
      <c r="E33" t="e">
        <v>#VALUE!</v>
      </c>
      <c r="F33">
        <v>6</v>
      </c>
      <c r="G33">
        <v>0</v>
      </c>
      <c r="H33">
        <v>0</v>
      </c>
      <c r="L33" t="s">
        <v>71</v>
      </c>
    </row>
    <row r="34" spans="1:12" x14ac:dyDescent="0.2">
      <c r="A34" s="7">
        <v>32882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L34" t="s">
        <v>72</v>
      </c>
    </row>
    <row r="35" spans="1:12" x14ac:dyDescent="0.2">
      <c r="A35" s="7">
        <v>32883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J35" s="9">
        <v>1</v>
      </c>
      <c r="L35" t="s">
        <v>73</v>
      </c>
    </row>
    <row r="36" spans="1:12" x14ac:dyDescent="0.2">
      <c r="A36" s="7">
        <v>32884</v>
      </c>
      <c r="B36">
        <v>11</v>
      </c>
      <c r="C36">
        <v>0</v>
      </c>
      <c r="D36">
        <v>0</v>
      </c>
      <c r="E36" t="str">
        <v>123456789123456123124141241241</v>
      </c>
      <c r="F36">
        <v>50</v>
      </c>
      <c r="G36">
        <v>0</v>
      </c>
      <c r="H36">
        <v>0</v>
      </c>
      <c r="J36" s="7">
        <v>32904</v>
      </c>
    </row>
    <row r="37" spans="1:12" x14ac:dyDescent="0.2">
      <c r="A37" s="7">
        <v>32885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J37" s="7">
        <v>32905</v>
      </c>
    </row>
    <row r="38" spans="1:12" x14ac:dyDescent="0.2">
      <c r="A38" s="7">
        <v>32886</v>
      </c>
      <c r="B38">
        <v>13</v>
      </c>
      <c r="J38" s="7">
        <v>32906</v>
      </c>
      <c r="L38" t="s">
        <v>116</v>
      </c>
    </row>
    <row r="39" spans="1:12" x14ac:dyDescent="0.2">
      <c r="A39" s="7">
        <v>32887</v>
      </c>
      <c r="B39">
        <v>14</v>
      </c>
      <c r="J39" s="9"/>
      <c r="L39" t="s">
        <v>79</v>
      </c>
    </row>
    <row r="40" spans="1:12" x14ac:dyDescent="0.2">
      <c r="A40" s="7">
        <v>32888</v>
      </c>
      <c r="B40">
        <v>15</v>
      </c>
    </row>
    <row r="41" spans="1:12" x14ac:dyDescent="0.2">
      <c r="A41" s="7">
        <v>32889</v>
      </c>
      <c r="B41">
        <v>16</v>
      </c>
      <c r="I41">
        <v>1</v>
      </c>
      <c r="L41" t="s">
        <v>80</v>
      </c>
    </row>
    <row r="42" spans="1:12" x14ac:dyDescent="0.2">
      <c r="A42" s="7">
        <v>32890</v>
      </c>
      <c r="B42">
        <v>17</v>
      </c>
      <c r="D42" s="7">
        <v>32874</v>
      </c>
      <c r="I42">
        <v>2</v>
      </c>
      <c r="L42" t="s">
        <v>117</v>
      </c>
    </row>
    <row r="43" spans="1:12" x14ac:dyDescent="0.2">
      <c r="A43" s="7">
        <v>32891</v>
      </c>
      <c r="B43">
        <v>18</v>
      </c>
      <c r="D43" s="7">
        <v>45150</v>
      </c>
      <c r="E43">
        <f>D43-D42</f>
        <v>12276</v>
      </c>
      <c r="I43">
        <v>3</v>
      </c>
    </row>
    <row r="44" spans="1:12" x14ac:dyDescent="0.2">
      <c r="A44" s="7">
        <v>32892</v>
      </c>
      <c r="B44">
        <v>19</v>
      </c>
      <c r="I44">
        <v>4</v>
      </c>
    </row>
    <row r="45" spans="1:12" x14ac:dyDescent="0.2">
      <c r="A45" s="7">
        <v>32893</v>
      </c>
      <c r="B45">
        <v>20</v>
      </c>
      <c r="I45">
        <v>5</v>
      </c>
    </row>
    <row r="46" spans="1:12" x14ac:dyDescent="0.2">
      <c r="A46" s="7">
        <v>32894</v>
      </c>
      <c r="B46">
        <v>21</v>
      </c>
    </row>
    <row r="47" spans="1:12" x14ac:dyDescent="0.2">
      <c r="A47" s="7">
        <v>32895</v>
      </c>
      <c r="B47">
        <v>22</v>
      </c>
    </row>
    <row r="48" spans="1:12" x14ac:dyDescent="0.2">
      <c r="A48" s="7">
        <v>32896</v>
      </c>
      <c r="B48">
        <v>23</v>
      </c>
    </row>
    <row r="49" spans="1:2" x14ac:dyDescent="0.2">
      <c r="A49" s="7">
        <v>32897</v>
      </c>
      <c r="B49">
        <v>24</v>
      </c>
    </row>
    <row r="50" spans="1:2" x14ac:dyDescent="0.2">
      <c r="A50" s="7">
        <v>32898</v>
      </c>
      <c r="B50">
        <v>25</v>
      </c>
    </row>
    <row r="51" spans="1:2" x14ac:dyDescent="0.2">
      <c r="A51" s="7">
        <v>32899</v>
      </c>
      <c r="B51">
        <v>26</v>
      </c>
    </row>
    <row r="52" spans="1:2" x14ac:dyDescent="0.2">
      <c r="A52" s="7">
        <v>32900</v>
      </c>
      <c r="B52">
        <v>27</v>
      </c>
    </row>
    <row r="53" spans="1:2" x14ac:dyDescent="0.2">
      <c r="A53" s="7">
        <v>32901</v>
      </c>
      <c r="B53">
        <v>28</v>
      </c>
    </row>
    <row r="54" spans="1:2" x14ac:dyDescent="0.2">
      <c r="A54" s="7">
        <v>32902</v>
      </c>
      <c r="B54">
        <v>29</v>
      </c>
    </row>
    <row r="55" spans="1:2" x14ac:dyDescent="0.2">
      <c r="A55" s="7">
        <v>32903</v>
      </c>
      <c r="B55">
        <v>30</v>
      </c>
    </row>
    <row r="56" spans="1:2" x14ac:dyDescent="0.2">
      <c r="A56" s="7">
        <v>32904</v>
      </c>
      <c r="B56">
        <v>31</v>
      </c>
    </row>
    <row r="57" spans="1:2" x14ac:dyDescent="0.2">
      <c r="A57" s="7">
        <v>32905</v>
      </c>
      <c r="B57">
        <v>32</v>
      </c>
    </row>
    <row r="58" spans="1:2" x14ac:dyDescent="0.2">
      <c r="A58" s="7">
        <v>32906</v>
      </c>
      <c r="B58">
        <v>33</v>
      </c>
    </row>
    <row r="59" spans="1:2" x14ac:dyDescent="0.2">
      <c r="A59" s="7">
        <v>32907</v>
      </c>
      <c r="B59">
        <v>34</v>
      </c>
    </row>
    <row r="60" spans="1:2" x14ac:dyDescent="0.2">
      <c r="A60" s="7">
        <v>32908</v>
      </c>
      <c r="B60">
        <v>35</v>
      </c>
    </row>
    <row r="61" spans="1:2" x14ac:dyDescent="0.2">
      <c r="A61" s="7">
        <v>32909</v>
      </c>
      <c r="B61">
        <v>36</v>
      </c>
    </row>
    <row r="62" spans="1:2" x14ac:dyDescent="0.2">
      <c r="A62" s="7">
        <v>32910</v>
      </c>
      <c r="B62">
        <v>37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B760-CBAF-7245-A0B5-C1ABE3FD532B}">
  <dimension ref="C7:Q35"/>
  <sheetViews>
    <sheetView topLeftCell="A3" zoomScale="134" zoomScaleNormal="130" workbookViewId="0">
      <selection activeCell="C13" sqref="C13:F24"/>
    </sheetView>
  </sheetViews>
  <sheetFormatPr baseColWidth="10" defaultRowHeight="16" x14ac:dyDescent="0.2"/>
  <cols>
    <col min="3" max="3" width="10.83203125" customWidth="1"/>
  </cols>
  <sheetData>
    <row r="7" spans="3:17" x14ac:dyDescent="0.2">
      <c r="G7" cm="1">
        <f t="array" ref="G7">deyer1+deyer2</f>
        <v>25</v>
      </c>
    </row>
    <row r="9" spans="3:17" x14ac:dyDescent="0.2">
      <c r="C9">
        <v>12</v>
      </c>
      <c r="D9">
        <v>13</v>
      </c>
    </row>
    <row r="11" spans="3:17" x14ac:dyDescent="0.2">
      <c r="Q11" t="s">
        <v>81</v>
      </c>
    </row>
    <row r="12" spans="3:17" x14ac:dyDescent="0.2">
      <c r="D12" t="s">
        <v>107</v>
      </c>
      <c r="E12" t="s">
        <v>108</v>
      </c>
      <c r="F12" t="s">
        <v>109</v>
      </c>
      <c r="Q12" t="s">
        <v>82</v>
      </c>
    </row>
    <row r="13" spans="3:17" x14ac:dyDescent="0.2">
      <c r="C13" t="s">
        <v>96</v>
      </c>
      <c r="D13">
        <v>138779</v>
      </c>
      <c r="E13">
        <v>149814</v>
      </c>
      <c r="F13" cm="1">
        <f t="array" ref="F13:F24">qutu1-qutu2</f>
        <v>-11035</v>
      </c>
      <c r="Q13" t="s">
        <v>83</v>
      </c>
    </row>
    <row r="14" spans="3:17" x14ac:dyDescent="0.2">
      <c r="C14" t="s">
        <v>97</v>
      </c>
      <c r="D14">
        <v>106898</v>
      </c>
      <c r="E14">
        <v>177592</v>
      </c>
      <c r="F14">
        <v>-70694</v>
      </c>
      <c r="Q14" t="s">
        <v>84</v>
      </c>
    </row>
    <row r="15" spans="3:17" x14ac:dyDescent="0.2">
      <c r="C15" t="s">
        <v>98</v>
      </c>
      <c r="D15">
        <v>160810</v>
      </c>
      <c r="E15">
        <v>164679</v>
      </c>
      <c r="F15">
        <v>-3869</v>
      </c>
      <c r="Q15" t="s">
        <v>85</v>
      </c>
    </row>
    <row r="16" spans="3:17" x14ac:dyDescent="0.2">
      <c r="C16" t="s">
        <v>99</v>
      </c>
      <c r="D16">
        <v>160705</v>
      </c>
      <c r="E16">
        <v>172698</v>
      </c>
      <c r="F16">
        <v>-11993</v>
      </c>
      <c r="Q16" t="s">
        <v>86</v>
      </c>
    </row>
    <row r="17" spans="3:17" x14ac:dyDescent="0.2">
      <c r="C17" t="s">
        <v>1</v>
      </c>
      <c r="D17">
        <v>160301</v>
      </c>
      <c r="E17">
        <v>185574</v>
      </c>
      <c r="F17">
        <v>-25273</v>
      </c>
    </row>
    <row r="18" spans="3:17" x14ac:dyDescent="0.2">
      <c r="C18" t="s">
        <v>100</v>
      </c>
      <c r="D18">
        <v>137502</v>
      </c>
      <c r="E18">
        <v>143437</v>
      </c>
      <c r="F18">
        <v>-5935</v>
      </c>
      <c r="Q18" t="s">
        <v>87</v>
      </c>
    </row>
    <row r="19" spans="3:17" x14ac:dyDescent="0.2">
      <c r="C19" t="s">
        <v>101</v>
      </c>
      <c r="D19">
        <v>199613</v>
      </c>
      <c r="E19">
        <v>125901</v>
      </c>
      <c r="F19">
        <v>73712</v>
      </c>
      <c r="Q19" t="s">
        <v>88</v>
      </c>
    </row>
    <row r="20" spans="3:17" x14ac:dyDescent="0.2">
      <c r="C20" t="s">
        <v>102</v>
      </c>
      <c r="D20">
        <v>131519</v>
      </c>
      <c r="E20">
        <v>187704</v>
      </c>
      <c r="F20">
        <v>-56185</v>
      </c>
      <c r="Q20" t="s">
        <v>89</v>
      </c>
    </row>
    <row r="21" spans="3:17" x14ac:dyDescent="0.2">
      <c r="C21" t="s">
        <v>103</v>
      </c>
      <c r="D21">
        <v>187287</v>
      </c>
      <c r="E21">
        <v>112964</v>
      </c>
      <c r="F21">
        <v>74323</v>
      </c>
      <c r="Q21" t="s">
        <v>90</v>
      </c>
    </row>
    <row r="22" spans="3:17" x14ac:dyDescent="0.2">
      <c r="C22" t="s">
        <v>104</v>
      </c>
      <c r="D22">
        <v>128562</v>
      </c>
      <c r="E22">
        <v>189449</v>
      </c>
      <c r="F22">
        <v>-60887</v>
      </c>
      <c r="Q22" t="s">
        <v>91</v>
      </c>
    </row>
    <row r="23" spans="3:17" x14ac:dyDescent="0.2">
      <c r="C23" t="s">
        <v>105</v>
      </c>
      <c r="D23">
        <v>134420</v>
      </c>
      <c r="E23">
        <v>122086</v>
      </c>
      <c r="F23">
        <v>12334</v>
      </c>
      <c r="Q23" t="s">
        <v>92</v>
      </c>
    </row>
    <row r="24" spans="3:17" x14ac:dyDescent="0.2">
      <c r="C24" t="s">
        <v>106</v>
      </c>
      <c r="D24">
        <v>114128</v>
      </c>
      <c r="E24">
        <v>133149</v>
      </c>
      <c r="F24">
        <v>-19021</v>
      </c>
      <c r="Q24" t="s">
        <v>93</v>
      </c>
    </row>
    <row r="26" spans="3:17" x14ac:dyDescent="0.2">
      <c r="Q26" t="s">
        <v>94</v>
      </c>
    </row>
    <row r="27" spans="3:17" x14ac:dyDescent="0.2">
      <c r="Q27" t="s">
        <v>95</v>
      </c>
    </row>
    <row r="29" spans="3:17" x14ac:dyDescent="0.2">
      <c r="Q29" t="s">
        <v>110</v>
      </c>
    </row>
    <row r="30" spans="3:17" x14ac:dyDescent="0.2">
      <c r="Q30" t="s">
        <v>111</v>
      </c>
    </row>
    <row r="31" spans="3:17" x14ac:dyDescent="0.2">
      <c r="Q31" t="s">
        <v>112</v>
      </c>
    </row>
    <row r="33" spans="17:17" x14ac:dyDescent="0.2">
      <c r="Q33" t="s">
        <v>113</v>
      </c>
    </row>
    <row r="34" spans="17:17" x14ac:dyDescent="0.2">
      <c r="Q34" t="s">
        <v>114</v>
      </c>
    </row>
    <row r="35" spans="17:17" x14ac:dyDescent="0.2">
      <c r="Q35" t="s">
        <v>115</v>
      </c>
    </row>
  </sheetData>
  <phoneticPr fontId="3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3075-D732-DE42-8076-089BB4BB1F5C}">
  <dimension ref="A1:S114"/>
  <sheetViews>
    <sheetView zoomScale="64" zoomScaleNormal="90" workbookViewId="0">
      <selection activeCell="N2" sqref="N2"/>
    </sheetView>
  </sheetViews>
  <sheetFormatPr baseColWidth="10" defaultRowHeight="16" x14ac:dyDescent="0.2"/>
  <cols>
    <col min="1" max="1" width="28" bestFit="1" customWidth="1"/>
    <col min="2" max="2" width="11.5" bestFit="1" customWidth="1"/>
    <col min="3" max="3" width="15" bestFit="1" customWidth="1"/>
    <col min="4" max="4" width="11.33203125" bestFit="1" customWidth="1"/>
    <col min="5" max="5" width="8" bestFit="1" customWidth="1"/>
    <col min="9" max="9" width="27.6640625" bestFit="1" customWidth="1"/>
    <col min="10" max="10" width="11.5" bestFit="1" customWidth="1"/>
    <col min="11" max="11" width="17.5" bestFit="1" customWidth="1"/>
    <col min="12" max="12" width="13.33203125" bestFit="1" customWidth="1"/>
    <col min="14" max="14" width="13.1640625" style="8" bestFit="1" customWidth="1"/>
  </cols>
  <sheetData>
    <row r="1" spans="1:18" x14ac:dyDescent="0.2">
      <c r="A1" t="s">
        <v>118</v>
      </c>
      <c r="B1" t="s">
        <v>149</v>
      </c>
      <c r="C1" t="s">
        <v>126</v>
      </c>
      <c r="D1" t="s">
        <v>127</v>
      </c>
      <c r="E1" t="s">
        <v>128</v>
      </c>
      <c r="I1" t="s">
        <v>118</v>
      </c>
      <c r="J1" t="s">
        <v>149</v>
      </c>
      <c r="K1" t="s">
        <v>126</v>
      </c>
      <c r="L1" t="s">
        <v>127</v>
      </c>
      <c r="M1" t="s">
        <v>128</v>
      </c>
      <c r="N1" s="8" t="s">
        <v>174</v>
      </c>
    </row>
    <row r="2" spans="1:18" x14ac:dyDescent="0.2">
      <c r="A2" t="s">
        <v>119</v>
      </c>
      <c r="B2" t="s">
        <v>150</v>
      </c>
      <c r="C2">
        <v>154612</v>
      </c>
      <c r="D2" s="9">
        <v>43791</v>
      </c>
      <c r="E2" s="12">
        <v>230281</v>
      </c>
      <c r="I2" t="s">
        <v>119</v>
      </c>
      <c r="J2" t="s">
        <v>150</v>
      </c>
      <c r="K2">
        <v>154612</v>
      </c>
      <c r="L2" s="9">
        <v>43791</v>
      </c>
      <c r="M2" s="12">
        <v>230281</v>
      </c>
      <c r="N2" s="16">
        <f ca="1">ROUNDDOWN( (NOW()-yeni_cedvel[[#This Row],[Qebul tarixi]])/365, 0)</f>
        <v>5</v>
      </c>
      <c r="O2" s="12"/>
    </row>
    <row r="3" spans="1:18" x14ac:dyDescent="0.2">
      <c r="A3" t="s">
        <v>120</v>
      </c>
      <c r="B3" t="s">
        <v>155</v>
      </c>
      <c r="C3">
        <v>158213</v>
      </c>
      <c r="D3" s="9">
        <v>41700</v>
      </c>
      <c r="E3" s="12">
        <v>299906</v>
      </c>
      <c r="I3" t="s">
        <v>120</v>
      </c>
      <c r="J3" t="s">
        <v>155</v>
      </c>
      <c r="K3">
        <v>158213</v>
      </c>
      <c r="L3" s="9">
        <v>41700</v>
      </c>
      <c r="M3" s="12">
        <v>299906</v>
      </c>
      <c r="N3" s="16">
        <f ca="1">ROUNDDOWN( (NOW()-yeni_cedvel[[#This Row],[Qebul tarixi]])/365, 0)</f>
        <v>11</v>
      </c>
      <c r="O3" s="12"/>
      <c r="R3">
        <f>SUM(E2:E43)</f>
        <v>7713233</v>
      </c>
    </row>
    <row r="4" spans="1:18" x14ac:dyDescent="0.2">
      <c r="A4" t="s">
        <v>121</v>
      </c>
      <c r="B4" t="s">
        <v>150</v>
      </c>
      <c r="C4">
        <v>264877</v>
      </c>
      <c r="D4" s="9">
        <v>42051</v>
      </c>
      <c r="E4" s="12">
        <v>102253</v>
      </c>
      <c r="I4" t="s">
        <v>121</v>
      </c>
      <c r="J4" t="s">
        <v>150</v>
      </c>
      <c r="K4">
        <v>264877</v>
      </c>
      <c r="L4" s="9">
        <v>42051</v>
      </c>
      <c r="M4" s="12">
        <v>102253</v>
      </c>
      <c r="N4" s="16">
        <f ca="1">ROUNDDOWN( (NOW()-yeni_cedvel[[#This Row],[Qebul tarixi]])/365, 0)</f>
        <v>10</v>
      </c>
      <c r="O4" s="12"/>
    </row>
    <row r="5" spans="1:18" x14ac:dyDescent="0.2">
      <c r="A5" t="s">
        <v>122</v>
      </c>
      <c r="B5" t="s">
        <v>156</v>
      </c>
      <c r="C5">
        <v>146859</v>
      </c>
      <c r="D5" s="9">
        <v>40287</v>
      </c>
      <c r="E5" s="12">
        <v>130036</v>
      </c>
      <c r="I5" t="s">
        <v>122</v>
      </c>
      <c r="J5" t="s">
        <v>156</v>
      </c>
      <c r="K5">
        <v>146859</v>
      </c>
      <c r="L5" s="9">
        <v>40287</v>
      </c>
      <c r="M5" s="12">
        <v>130036</v>
      </c>
      <c r="N5" s="16">
        <f ca="1">ROUNDDOWN( (NOW()-yeni_cedvel[[#This Row],[Qebul tarixi]])/365, 0)</f>
        <v>15</v>
      </c>
      <c r="O5" s="12"/>
    </row>
    <row r="6" spans="1:18" x14ac:dyDescent="0.2">
      <c r="A6" t="s">
        <v>123</v>
      </c>
      <c r="B6" t="s">
        <v>150</v>
      </c>
      <c r="C6">
        <v>157524</v>
      </c>
      <c r="D6" s="9">
        <v>43656</v>
      </c>
      <c r="E6" s="12">
        <v>148129</v>
      </c>
      <c r="I6" t="s">
        <v>123</v>
      </c>
      <c r="J6" t="s">
        <v>150</v>
      </c>
      <c r="K6">
        <v>157524</v>
      </c>
      <c r="L6" s="9">
        <v>43656</v>
      </c>
      <c r="M6" s="12">
        <v>148129</v>
      </c>
      <c r="N6" s="16">
        <f ca="1">ROUNDDOWN( (NOW()-yeni_cedvel[[#This Row],[Qebul tarixi]])/365, 0)</f>
        <v>6</v>
      </c>
      <c r="O6" s="12"/>
    </row>
    <row r="7" spans="1:18" x14ac:dyDescent="0.2">
      <c r="A7" t="s">
        <v>124</v>
      </c>
      <c r="B7" t="s">
        <v>150</v>
      </c>
      <c r="C7">
        <v>254397</v>
      </c>
      <c r="D7" s="9">
        <v>37965</v>
      </c>
      <c r="E7" s="12">
        <v>105446</v>
      </c>
      <c r="I7" t="s">
        <v>124</v>
      </c>
      <c r="J7" t="s">
        <v>150</v>
      </c>
      <c r="K7">
        <v>254397</v>
      </c>
      <c r="L7" s="9">
        <v>37965</v>
      </c>
      <c r="M7" s="12">
        <v>105446</v>
      </c>
      <c r="N7" s="16">
        <f ca="1">ROUNDDOWN( (NOW()-yeni_cedvel[[#This Row],[Qebul tarixi]])/365, 0)</f>
        <v>21</v>
      </c>
      <c r="O7" s="12"/>
      <c r="R7" t="s">
        <v>129</v>
      </c>
    </row>
    <row r="8" spans="1:18" x14ac:dyDescent="0.2">
      <c r="A8" t="s">
        <v>125</v>
      </c>
      <c r="B8" t="s">
        <v>150</v>
      </c>
      <c r="C8">
        <v>141976</v>
      </c>
      <c r="D8" s="9">
        <v>38520</v>
      </c>
      <c r="E8" s="12">
        <v>204468</v>
      </c>
      <c r="I8" t="s">
        <v>125</v>
      </c>
      <c r="J8" t="s">
        <v>150</v>
      </c>
      <c r="K8">
        <v>141976</v>
      </c>
      <c r="L8" s="9">
        <v>38520</v>
      </c>
      <c r="M8" s="12">
        <v>204468</v>
      </c>
      <c r="N8" s="16">
        <f ca="1">ROUNDDOWN( (NOW()-yeni_cedvel[[#This Row],[Qebul tarixi]])/365, 0)</f>
        <v>20</v>
      </c>
      <c r="O8" s="12"/>
      <c r="P8" s="9"/>
      <c r="R8" t="s">
        <v>130</v>
      </c>
    </row>
    <row r="9" spans="1:18" x14ac:dyDescent="0.2">
      <c r="A9" t="s">
        <v>119</v>
      </c>
      <c r="B9" t="s">
        <v>150</v>
      </c>
      <c r="C9">
        <v>292027</v>
      </c>
      <c r="D9" s="9">
        <v>39052</v>
      </c>
      <c r="E9" s="12">
        <v>214451</v>
      </c>
      <c r="I9" t="s">
        <v>119</v>
      </c>
      <c r="J9" t="s">
        <v>150</v>
      </c>
      <c r="K9">
        <v>292027</v>
      </c>
      <c r="L9" s="9">
        <v>39052</v>
      </c>
      <c r="M9" s="12">
        <v>214451</v>
      </c>
      <c r="N9" s="16">
        <f ca="1">ROUNDDOWN( (NOW()-yeni_cedvel[[#This Row],[Qebul tarixi]])/365, 0)</f>
        <v>18</v>
      </c>
      <c r="O9" s="12"/>
      <c r="P9" s="9"/>
      <c r="R9" t="s">
        <v>131</v>
      </c>
    </row>
    <row r="10" spans="1:18" x14ac:dyDescent="0.2">
      <c r="A10" t="s">
        <v>120</v>
      </c>
      <c r="B10" t="s">
        <v>150</v>
      </c>
      <c r="C10">
        <v>226245</v>
      </c>
      <c r="D10" s="9">
        <v>42421</v>
      </c>
      <c r="E10" s="12">
        <v>291914</v>
      </c>
      <c r="I10" t="s">
        <v>120</v>
      </c>
      <c r="J10" t="s">
        <v>150</v>
      </c>
      <c r="K10">
        <v>226245</v>
      </c>
      <c r="L10" s="9">
        <v>42421</v>
      </c>
      <c r="M10" s="12">
        <v>291914</v>
      </c>
      <c r="N10" s="16">
        <f ca="1">ROUNDDOWN( (NOW()-yeni_cedvel[[#This Row],[Qebul tarixi]])/365, 0)</f>
        <v>9</v>
      </c>
      <c r="O10" s="12"/>
      <c r="P10" s="9"/>
      <c r="R10" t="s">
        <v>132</v>
      </c>
    </row>
    <row r="11" spans="1:18" x14ac:dyDescent="0.2">
      <c r="A11" t="s">
        <v>121</v>
      </c>
      <c r="B11" t="s">
        <v>150</v>
      </c>
      <c r="C11">
        <v>230493</v>
      </c>
      <c r="D11" s="9">
        <v>40722</v>
      </c>
      <c r="E11" s="12">
        <v>108898</v>
      </c>
      <c r="I11" t="s">
        <v>121</v>
      </c>
      <c r="J11" t="s">
        <v>150</v>
      </c>
      <c r="K11">
        <v>230493</v>
      </c>
      <c r="L11" s="9">
        <v>40722</v>
      </c>
      <c r="M11" s="12">
        <v>108898</v>
      </c>
      <c r="N11" s="16">
        <f ca="1">ROUNDDOWN( (NOW()-yeni_cedvel[[#This Row],[Qebul tarixi]])/365, 0)</f>
        <v>14</v>
      </c>
      <c r="O11" s="12"/>
      <c r="P11" s="9"/>
    </row>
    <row r="12" spans="1:18" x14ac:dyDescent="0.2">
      <c r="A12" t="s">
        <v>122</v>
      </c>
      <c r="B12" t="s">
        <v>150</v>
      </c>
      <c r="C12">
        <v>137469</v>
      </c>
      <c r="D12" s="9">
        <v>37445</v>
      </c>
      <c r="E12" s="12">
        <v>108507</v>
      </c>
      <c r="I12" t="s">
        <v>122</v>
      </c>
      <c r="J12" t="s">
        <v>150</v>
      </c>
      <c r="K12">
        <v>137469</v>
      </c>
      <c r="L12" s="9">
        <v>37445</v>
      </c>
      <c r="M12" s="12">
        <v>108507</v>
      </c>
      <c r="N12" s="16">
        <f ca="1">ROUNDDOWN( (NOW()-yeni_cedvel[[#This Row],[Qebul tarixi]])/365, 0)</f>
        <v>23</v>
      </c>
      <c r="O12" s="12"/>
      <c r="P12" s="9"/>
      <c r="R12" t="s">
        <v>133</v>
      </c>
    </row>
    <row r="13" spans="1:18" x14ac:dyDescent="0.2">
      <c r="A13" t="s">
        <v>123</v>
      </c>
      <c r="B13" t="s">
        <v>155</v>
      </c>
      <c r="C13">
        <v>135193</v>
      </c>
      <c r="D13" s="9">
        <v>38244</v>
      </c>
      <c r="E13" s="12">
        <v>158354</v>
      </c>
      <c r="I13" t="s">
        <v>123</v>
      </c>
      <c r="J13" t="s">
        <v>155</v>
      </c>
      <c r="K13">
        <v>135193</v>
      </c>
      <c r="L13" s="9">
        <v>38244</v>
      </c>
      <c r="M13" s="12">
        <v>158354</v>
      </c>
      <c r="N13" s="16">
        <f ca="1">ROUNDDOWN( (NOW()-yeni_cedvel[[#This Row],[Qebul tarixi]])/365, 0)</f>
        <v>20</v>
      </c>
      <c r="O13" s="12"/>
      <c r="P13" s="9"/>
      <c r="R13" t="s">
        <v>134</v>
      </c>
    </row>
    <row r="14" spans="1:18" x14ac:dyDescent="0.2">
      <c r="A14" t="s">
        <v>124</v>
      </c>
      <c r="B14" t="s">
        <v>150</v>
      </c>
      <c r="C14">
        <v>166786</v>
      </c>
      <c r="D14" s="9">
        <v>39504</v>
      </c>
      <c r="E14" s="12">
        <v>103934</v>
      </c>
      <c r="I14" t="s">
        <v>124</v>
      </c>
      <c r="J14" t="s">
        <v>150</v>
      </c>
      <c r="K14">
        <v>166786</v>
      </c>
      <c r="L14" s="9">
        <v>39504</v>
      </c>
      <c r="M14" s="12">
        <v>103934</v>
      </c>
      <c r="N14" s="16">
        <f ca="1">ROUNDDOWN( (NOW()-yeni_cedvel[[#This Row],[Qebul tarixi]])/365, 0)</f>
        <v>17</v>
      </c>
      <c r="O14" s="12"/>
      <c r="P14" s="9"/>
      <c r="R14" t="s">
        <v>135</v>
      </c>
    </row>
    <row r="15" spans="1:18" x14ac:dyDescent="0.2">
      <c r="A15" t="s">
        <v>125</v>
      </c>
      <c r="B15" t="s">
        <v>150</v>
      </c>
      <c r="C15">
        <v>173912</v>
      </c>
      <c r="D15" s="9">
        <v>44302</v>
      </c>
      <c r="E15" s="12">
        <v>221344</v>
      </c>
      <c r="I15" t="s">
        <v>125</v>
      </c>
      <c r="J15" t="s">
        <v>150</v>
      </c>
      <c r="K15">
        <v>173912</v>
      </c>
      <c r="L15" s="9">
        <v>44302</v>
      </c>
      <c r="M15" s="12">
        <v>221344</v>
      </c>
      <c r="N15" s="16">
        <f ca="1">ROUNDDOWN( (NOW()-yeni_cedvel[[#This Row],[Qebul tarixi]])/365, 0)</f>
        <v>4</v>
      </c>
      <c r="O15" s="12"/>
      <c r="P15" s="9"/>
      <c r="R15" t="s">
        <v>136</v>
      </c>
    </row>
    <row r="16" spans="1:18" x14ac:dyDescent="0.2">
      <c r="A16" t="s">
        <v>119</v>
      </c>
      <c r="B16" t="s">
        <v>150</v>
      </c>
      <c r="C16">
        <v>177151</v>
      </c>
      <c r="D16" s="9">
        <v>40110</v>
      </c>
      <c r="E16" s="12">
        <v>106697</v>
      </c>
      <c r="I16" t="s">
        <v>119</v>
      </c>
      <c r="J16" t="s">
        <v>150</v>
      </c>
      <c r="K16">
        <v>177151</v>
      </c>
      <c r="L16" s="9">
        <v>40110</v>
      </c>
      <c r="M16" s="12">
        <v>106697</v>
      </c>
      <c r="N16" s="16">
        <f ca="1">ROUNDDOWN( (NOW()-yeni_cedvel[[#This Row],[Qebul tarixi]])/365, 0)</f>
        <v>15</v>
      </c>
      <c r="O16" s="12"/>
      <c r="P16" s="9"/>
      <c r="R16" t="s">
        <v>137</v>
      </c>
    </row>
    <row r="17" spans="1:18" x14ac:dyDescent="0.2">
      <c r="A17" t="s">
        <v>120</v>
      </c>
      <c r="B17" t="s">
        <v>150</v>
      </c>
      <c r="C17">
        <v>133114</v>
      </c>
      <c r="D17" s="9">
        <v>42522</v>
      </c>
      <c r="E17" s="12">
        <v>281015</v>
      </c>
      <c r="I17" t="s">
        <v>120</v>
      </c>
      <c r="J17" t="s">
        <v>150</v>
      </c>
      <c r="K17">
        <v>133114</v>
      </c>
      <c r="L17" s="9">
        <v>42522</v>
      </c>
      <c r="M17" s="12">
        <v>281015</v>
      </c>
      <c r="N17" s="16">
        <f ca="1">ROUNDDOWN( (NOW()-yeni_cedvel[[#This Row],[Qebul tarixi]])/365, 0)</f>
        <v>9</v>
      </c>
      <c r="O17" s="12"/>
      <c r="P17" s="9"/>
    </row>
    <row r="18" spans="1:18" x14ac:dyDescent="0.2">
      <c r="A18" t="s">
        <v>121</v>
      </c>
      <c r="B18" t="s">
        <v>150</v>
      </c>
      <c r="C18">
        <v>242288</v>
      </c>
      <c r="D18" s="9">
        <v>38681</v>
      </c>
      <c r="E18" s="12">
        <v>207158</v>
      </c>
      <c r="I18" t="s">
        <v>121</v>
      </c>
      <c r="J18" t="s">
        <v>150</v>
      </c>
      <c r="K18">
        <v>242288</v>
      </c>
      <c r="L18" s="9">
        <v>38681</v>
      </c>
      <c r="M18" s="12">
        <v>207158</v>
      </c>
      <c r="N18" s="16">
        <f ca="1">ROUNDDOWN( (NOW()-yeni_cedvel[[#This Row],[Qebul tarixi]])/365, 0)</f>
        <v>19</v>
      </c>
      <c r="O18" s="12"/>
      <c r="P18" s="9"/>
      <c r="R18" t="s">
        <v>138</v>
      </c>
    </row>
    <row r="19" spans="1:18" x14ac:dyDescent="0.2">
      <c r="A19" t="s">
        <v>122</v>
      </c>
      <c r="B19" t="s">
        <v>150</v>
      </c>
      <c r="C19">
        <v>169405</v>
      </c>
      <c r="D19" s="9">
        <v>40846</v>
      </c>
      <c r="E19" s="12">
        <v>118449</v>
      </c>
      <c r="I19" t="s">
        <v>122</v>
      </c>
      <c r="J19" t="s">
        <v>150</v>
      </c>
      <c r="K19">
        <v>169405</v>
      </c>
      <c r="L19" s="9">
        <v>40846</v>
      </c>
      <c r="M19" s="12">
        <v>118449</v>
      </c>
      <c r="N19" s="16">
        <f ca="1">ROUNDDOWN( (NOW()-yeni_cedvel[[#This Row],[Qebul tarixi]])/365, 0)</f>
        <v>13</v>
      </c>
      <c r="O19" s="12"/>
      <c r="P19" s="9"/>
      <c r="R19" t="s">
        <v>139</v>
      </c>
    </row>
    <row r="20" spans="1:18" x14ac:dyDescent="0.2">
      <c r="A20" t="s">
        <v>123</v>
      </c>
      <c r="B20" t="s">
        <v>150</v>
      </c>
      <c r="C20">
        <v>276025</v>
      </c>
      <c r="D20" s="9">
        <v>45179</v>
      </c>
      <c r="E20" s="12">
        <v>230249</v>
      </c>
      <c r="I20" t="s">
        <v>123</v>
      </c>
      <c r="J20" t="s">
        <v>150</v>
      </c>
      <c r="K20">
        <v>276025</v>
      </c>
      <c r="L20" s="9">
        <v>34222</v>
      </c>
      <c r="M20" s="12">
        <v>230249</v>
      </c>
      <c r="N20" s="16">
        <f ca="1">ROUNDDOWN( (NOW()-yeni_cedvel[[#This Row],[Qebul tarixi]])/365, 0)</f>
        <v>31</v>
      </c>
      <c r="O20" s="12"/>
      <c r="P20" s="9"/>
      <c r="R20" t="s">
        <v>140</v>
      </c>
    </row>
    <row r="21" spans="1:18" x14ac:dyDescent="0.2">
      <c r="A21" t="s">
        <v>124</v>
      </c>
      <c r="B21" t="s">
        <v>150</v>
      </c>
      <c r="C21">
        <v>230684</v>
      </c>
      <c r="D21" s="9">
        <v>36575</v>
      </c>
      <c r="E21" s="12">
        <v>194456</v>
      </c>
      <c r="I21" t="s">
        <v>124</v>
      </c>
      <c r="J21" t="s">
        <v>150</v>
      </c>
      <c r="K21">
        <v>230684</v>
      </c>
      <c r="L21" s="9">
        <v>36575</v>
      </c>
      <c r="M21" s="12">
        <v>194456</v>
      </c>
      <c r="N21" s="16">
        <f ca="1">ROUNDDOWN( (NOW()-yeni_cedvel[[#This Row],[Qebul tarixi]])/365, 0)</f>
        <v>25</v>
      </c>
      <c r="O21" s="12"/>
      <c r="P21" s="9"/>
      <c r="R21" t="s">
        <v>141</v>
      </c>
    </row>
    <row r="22" spans="1:18" x14ac:dyDescent="0.2">
      <c r="A22" t="s">
        <v>125</v>
      </c>
      <c r="B22" t="s">
        <v>150</v>
      </c>
      <c r="C22">
        <v>142765</v>
      </c>
      <c r="D22" s="9">
        <v>39815</v>
      </c>
      <c r="E22" s="12">
        <v>155557</v>
      </c>
      <c r="I22" t="s">
        <v>125</v>
      </c>
      <c r="J22" t="s">
        <v>150</v>
      </c>
      <c r="K22">
        <v>142765</v>
      </c>
      <c r="L22" s="9">
        <v>39815</v>
      </c>
      <c r="M22" s="12">
        <v>155557</v>
      </c>
      <c r="N22" s="16">
        <f ca="1">ROUNDDOWN( (NOW()-yeni_cedvel[[#This Row],[Qebul tarixi]])/365, 0)</f>
        <v>16</v>
      </c>
      <c r="O22" s="12"/>
      <c r="P22" s="9"/>
    </row>
    <row r="23" spans="1:18" x14ac:dyDescent="0.2">
      <c r="A23" t="s">
        <v>119</v>
      </c>
      <c r="B23" t="s">
        <v>150</v>
      </c>
      <c r="C23">
        <v>130329</v>
      </c>
      <c r="D23" s="9">
        <v>37316</v>
      </c>
      <c r="E23" s="12">
        <v>265885</v>
      </c>
      <c r="I23" t="s">
        <v>119</v>
      </c>
      <c r="J23" t="s">
        <v>150</v>
      </c>
      <c r="K23">
        <v>130329</v>
      </c>
      <c r="L23" s="9">
        <v>37316</v>
      </c>
      <c r="M23" s="12">
        <v>265885</v>
      </c>
      <c r="N23" s="16">
        <f ca="1">ROUNDDOWN( (NOW()-yeni_cedvel[[#This Row],[Qebul tarixi]])/365, 0)</f>
        <v>23</v>
      </c>
      <c r="O23" s="12"/>
      <c r="P23" s="9"/>
      <c r="R23">
        <f>SUM(yeni_cedvel[Satis])</f>
        <v>8438220</v>
      </c>
    </row>
    <row r="24" spans="1:18" x14ac:dyDescent="0.2">
      <c r="A24" t="s">
        <v>120</v>
      </c>
      <c r="B24" t="s">
        <v>150</v>
      </c>
      <c r="C24">
        <v>292577</v>
      </c>
      <c r="D24" s="9">
        <v>42666</v>
      </c>
      <c r="E24" s="12">
        <v>245379</v>
      </c>
      <c r="I24" t="s">
        <v>120</v>
      </c>
      <c r="J24" t="s">
        <v>150</v>
      </c>
      <c r="K24">
        <v>292577</v>
      </c>
      <c r="L24" s="9">
        <v>42666</v>
      </c>
      <c r="M24" s="12">
        <v>245379</v>
      </c>
      <c r="N24" s="16">
        <f ca="1">ROUNDDOWN( (NOW()-yeni_cedvel[[#This Row],[Qebul tarixi]])/365, 0)</f>
        <v>8</v>
      </c>
      <c r="O24" s="12"/>
      <c r="P24" s="9"/>
    </row>
    <row r="25" spans="1:18" x14ac:dyDescent="0.2">
      <c r="A25" t="s">
        <v>121</v>
      </c>
      <c r="B25" t="s">
        <v>150</v>
      </c>
      <c r="C25">
        <v>297107</v>
      </c>
      <c r="D25" s="9">
        <v>42151</v>
      </c>
      <c r="E25" s="12">
        <v>147512</v>
      </c>
      <c r="I25" t="s">
        <v>121</v>
      </c>
      <c r="J25" t="s">
        <v>150</v>
      </c>
      <c r="K25">
        <v>297107</v>
      </c>
      <c r="L25" s="9">
        <v>42151</v>
      </c>
      <c r="M25" s="12">
        <v>147512</v>
      </c>
      <c r="N25" s="16">
        <f ca="1">ROUNDDOWN( (NOW()-yeni_cedvel[[#This Row],[Qebul tarixi]])/365, 0)</f>
        <v>10</v>
      </c>
      <c r="O25" s="12"/>
      <c r="P25" s="9"/>
    </row>
    <row r="26" spans="1:18" x14ac:dyDescent="0.2">
      <c r="A26" t="s">
        <v>122</v>
      </c>
      <c r="B26" t="s">
        <v>156</v>
      </c>
      <c r="C26">
        <v>204089</v>
      </c>
      <c r="D26" s="9">
        <v>39862</v>
      </c>
      <c r="E26" s="12">
        <v>132461</v>
      </c>
      <c r="I26" t="s">
        <v>122</v>
      </c>
      <c r="J26" t="s">
        <v>156</v>
      </c>
      <c r="K26">
        <v>204089</v>
      </c>
      <c r="L26" s="9">
        <v>39862</v>
      </c>
      <c r="M26" s="12">
        <v>132461</v>
      </c>
      <c r="N26" s="16">
        <f ca="1">ROUNDDOWN( (NOW()-yeni_cedvel[[#This Row],[Qebul tarixi]])/365, 0)</f>
        <v>16</v>
      </c>
      <c r="O26" s="12"/>
      <c r="P26" s="9"/>
      <c r="R26" t="s">
        <v>144</v>
      </c>
    </row>
    <row r="27" spans="1:18" x14ac:dyDescent="0.2">
      <c r="A27" t="s">
        <v>123</v>
      </c>
      <c r="B27" t="s">
        <v>150</v>
      </c>
      <c r="C27">
        <v>157490</v>
      </c>
      <c r="D27" s="9">
        <v>40293</v>
      </c>
      <c r="E27" s="12">
        <v>234536</v>
      </c>
      <c r="I27" t="s">
        <v>123</v>
      </c>
      <c r="J27" t="s">
        <v>150</v>
      </c>
      <c r="K27">
        <v>157490</v>
      </c>
      <c r="L27" s="9">
        <v>40293</v>
      </c>
      <c r="M27" s="12">
        <v>234536</v>
      </c>
      <c r="N27" s="16">
        <f ca="1">ROUNDDOWN( (NOW()-yeni_cedvel[[#This Row],[Qebul tarixi]])/365, 0)</f>
        <v>15</v>
      </c>
      <c r="O27" s="12"/>
      <c r="P27" s="9"/>
      <c r="R27" t="s">
        <v>145</v>
      </c>
    </row>
    <row r="28" spans="1:18" x14ac:dyDescent="0.2">
      <c r="A28" t="s">
        <v>124</v>
      </c>
      <c r="B28" t="s">
        <v>150</v>
      </c>
      <c r="C28">
        <v>222947</v>
      </c>
      <c r="D28" s="9">
        <v>44819</v>
      </c>
      <c r="E28" s="12">
        <v>101610</v>
      </c>
      <c r="I28" t="s">
        <v>124</v>
      </c>
      <c r="J28" t="s">
        <v>150</v>
      </c>
      <c r="K28">
        <v>222947</v>
      </c>
      <c r="L28" s="9">
        <v>44819</v>
      </c>
      <c r="M28" s="12">
        <v>101610</v>
      </c>
      <c r="N28" s="16">
        <f ca="1">ROUNDDOWN( (NOW()-yeni_cedvel[[#This Row],[Qebul tarixi]])/365, 0)</f>
        <v>2</v>
      </c>
      <c r="O28" s="12"/>
      <c r="P28" s="9"/>
    </row>
    <row r="29" spans="1:18" x14ac:dyDescent="0.2">
      <c r="A29" t="s">
        <v>125</v>
      </c>
      <c r="B29" t="s">
        <v>150</v>
      </c>
      <c r="C29">
        <v>235656</v>
      </c>
      <c r="D29" s="9">
        <v>38657</v>
      </c>
      <c r="E29" s="12">
        <v>159638</v>
      </c>
      <c r="I29" t="s">
        <v>125</v>
      </c>
      <c r="J29" t="s">
        <v>150</v>
      </c>
      <c r="K29">
        <v>235656</v>
      </c>
      <c r="L29" s="9">
        <v>38657</v>
      </c>
      <c r="M29" s="12">
        <v>159638</v>
      </c>
      <c r="N29" s="16">
        <f ca="1">ROUNDDOWN( (NOW()-yeni_cedvel[[#This Row],[Qebul tarixi]])/365, 0)</f>
        <v>19</v>
      </c>
      <c r="O29" s="12"/>
      <c r="P29" s="9"/>
    </row>
    <row r="30" spans="1:18" x14ac:dyDescent="0.2">
      <c r="A30" t="s">
        <v>119</v>
      </c>
      <c r="B30" t="s">
        <v>150</v>
      </c>
      <c r="C30">
        <v>272049</v>
      </c>
      <c r="D30" s="9">
        <v>37891</v>
      </c>
      <c r="E30" s="12">
        <v>200845</v>
      </c>
      <c r="I30" t="s">
        <v>119</v>
      </c>
      <c r="J30" t="s">
        <v>150</v>
      </c>
      <c r="K30">
        <v>272049</v>
      </c>
      <c r="L30" s="9">
        <v>37891</v>
      </c>
      <c r="M30" s="12">
        <v>200845</v>
      </c>
      <c r="N30" s="16">
        <f ca="1">ROUNDDOWN( (NOW()-yeni_cedvel[[#This Row],[Qebul tarixi]])/365, 0)</f>
        <v>21</v>
      </c>
      <c r="O30" s="12"/>
      <c r="R30" t="s">
        <v>146</v>
      </c>
    </row>
    <row r="31" spans="1:18" x14ac:dyDescent="0.2">
      <c r="A31" t="s">
        <v>120</v>
      </c>
      <c r="B31" t="s">
        <v>150</v>
      </c>
      <c r="C31">
        <v>187253</v>
      </c>
      <c r="D31" s="9">
        <v>43517</v>
      </c>
      <c r="E31" s="12">
        <v>206580</v>
      </c>
      <c r="I31" t="s">
        <v>120</v>
      </c>
      <c r="J31" t="s">
        <v>150</v>
      </c>
      <c r="K31">
        <v>187253</v>
      </c>
      <c r="L31" s="9">
        <v>43517</v>
      </c>
      <c r="M31" s="12">
        <v>206580</v>
      </c>
      <c r="N31" s="16">
        <f ca="1">ROUNDDOWN( (NOW()-yeni_cedvel[[#This Row],[Qebul tarixi]])/365, 0)</f>
        <v>6</v>
      </c>
      <c r="O31" s="12"/>
      <c r="R31" t="s">
        <v>147</v>
      </c>
    </row>
    <row r="32" spans="1:18" x14ac:dyDescent="0.2">
      <c r="A32" t="s">
        <v>121</v>
      </c>
      <c r="B32" t="s">
        <v>150</v>
      </c>
      <c r="C32">
        <v>218186</v>
      </c>
      <c r="D32" s="9">
        <v>38912</v>
      </c>
      <c r="E32" s="12">
        <v>155025</v>
      </c>
      <c r="I32" t="s">
        <v>121</v>
      </c>
      <c r="J32" t="s">
        <v>150</v>
      </c>
      <c r="K32">
        <v>218186</v>
      </c>
      <c r="L32" s="9">
        <v>38912</v>
      </c>
      <c r="M32" s="12">
        <v>155025</v>
      </c>
      <c r="N32" s="16">
        <f ca="1">ROUNDDOWN( (NOW()-yeni_cedvel[[#This Row],[Qebul tarixi]])/365, 0)</f>
        <v>19</v>
      </c>
      <c r="O32" s="12"/>
      <c r="R32" t="s">
        <v>148</v>
      </c>
    </row>
    <row r="33" spans="1:18" x14ac:dyDescent="0.2">
      <c r="A33" t="s">
        <v>122</v>
      </c>
      <c r="B33" t="s">
        <v>157</v>
      </c>
      <c r="C33">
        <v>210369</v>
      </c>
      <c r="D33" s="9">
        <v>41152</v>
      </c>
      <c r="E33" s="12">
        <v>155965</v>
      </c>
      <c r="I33" t="s">
        <v>122</v>
      </c>
      <c r="J33" t="s">
        <v>157</v>
      </c>
      <c r="K33">
        <v>210369</v>
      </c>
      <c r="L33" s="9">
        <v>41152</v>
      </c>
      <c r="M33" s="12">
        <v>155965</v>
      </c>
      <c r="N33" s="16">
        <f ca="1">ROUNDDOWN( (NOW()-yeni_cedvel[[#This Row],[Qebul tarixi]])/365, 0)</f>
        <v>12</v>
      </c>
      <c r="O33" s="12"/>
      <c r="R33" t="s">
        <v>175</v>
      </c>
    </row>
    <row r="34" spans="1:18" x14ac:dyDescent="0.2">
      <c r="A34" t="s">
        <v>123</v>
      </c>
      <c r="B34" t="s">
        <v>150</v>
      </c>
      <c r="C34">
        <v>281460</v>
      </c>
      <c r="D34" s="9">
        <v>38375</v>
      </c>
      <c r="E34" s="12">
        <v>158048</v>
      </c>
      <c r="I34" t="s">
        <v>123</v>
      </c>
      <c r="J34" t="s">
        <v>150</v>
      </c>
      <c r="K34">
        <v>281460</v>
      </c>
      <c r="L34" s="9">
        <v>38375</v>
      </c>
      <c r="M34" s="12">
        <v>158048</v>
      </c>
      <c r="N34" s="16">
        <f ca="1">ROUNDDOWN( (NOW()-yeni_cedvel[[#This Row],[Qebul tarixi]])/365, 0)</f>
        <v>20</v>
      </c>
      <c r="O34" s="12"/>
    </row>
    <row r="35" spans="1:18" x14ac:dyDescent="0.2">
      <c r="A35" t="s">
        <v>124</v>
      </c>
      <c r="B35" t="s">
        <v>150</v>
      </c>
      <c r="C35">
        <v>106284</v>
      </c>
      <c r="D35" s="9">
        <v>44193</v>
      </c>
      <c r="E35" s="12">
        <v>149692</v>
      </c>
      <c r="I35" t="s">
        <v>124</v>
      </c>
      <c r="J35" t="s">
        <v>150</v>
      </c>
      <c r="K35">
        <v>106284</v>
      </c>
      <c r="L35" s="9">
        <v>44193</v>
      </c>
      <c r="M35" s="12">
        <v>149692</v>
      </c>
      <c r="N35" s="16">
        <f ca="1">ROUNDDOWN( (NOW()-yeni_cedvel[[#This Row],[Qebul tarixi]])/365, 0)</f>
        <v>4</v>
      </c>
      <c r="O35" s="12"/>
    </row>
    <row r="36" spans="1:18" x14ac:dyDescent="0.2">
      <c r="A36" t="s">
        <v>125</v>
      </c>
      <c r="B36" t="s">
        <v>150</v>
      </c>
      <c r="C36">
        <v>229678</v>
      </c>
      <c r="D36" s="9">
        <v>42478</v>
      </c>
      <c r="E36" s="12">
        <v>100835</v>
      </c>
      <c r="I36" t="s">
        <v>125</v>
      </c>
      <c r="J36" t="s">
        <v>150</v>
      </c>
      <c r="K36">
        <v>229678</v>
      </c>
      <c r="L36" s="9">
        <v>42478</v>
      </c>
      <c r="M36" s="12">
        <v>100835</v>
      </c>
      <c r="N36" s="16">
        <f ca="1">ROUNDDOWN( (NOW()-yeni_cedvel[[#This Row],[Qebul tarixi]])/365, 0)</f>
        <v>9</v>
      </c>
      <c r="O36" s="12"/>
    </row>
    <row r="37" spans="1:18" x14ac:dyDescent="0.2">
      <c r="A37" t="s">
        <v>119</v>
      </c>
      <c r="B37" t="s">
        <v>150</v>
      </c>
      <c r="C37">
        <v>138593</v>
      </c>
      <c r="D37" s="9">
        <v>37379</v>
      </c>
      <c r="E37" s="12">
        <v>231679</v>
      </c>
      <c r="I37" t="s">
        <v>119</v>
      </c>
      <c r="J37" t="s">
        <v>150</v>
      </c>
      <c r="K37">
        <v>138593</v>
      </c>
      <c r="L37" s="9">
        <v>37379</v>
      </c>
      <c r="M37" s="12">
        <v>231679</v>
      </c>
      <c r="N37" s="16">
        <f ca="1">ROUNDDOWN( (NOW()-yeni_cedvel[[#This Row],[Qebul tarixi]])/365, 0)</f>
        <v>23</v>
      </c>
      <c r="O37" s="12"/>
    </row>
    <row r="38" spans="1:18" x14ac:dyDescent="0.2">
      <c r="A38" t="s">
        <v>120</v>
      </c>
      <c r="B38" t="s">
        <v>157</v>
      </c>
      <c r="C38">
        <v>277687</v>
      </c>
      <c r="D38" s="9">
        <v>39565</v>
      </c>
      <c r="E38" s="12">
        <v>298592</v>
      </c>
      <c r="I38" t="s">
        <v>120</v>
      </c>
      <c r="J38" t="s">
        <v>157</v>
      </c>
      <c r="K38">
        <v>277687</v>
      </c>
      <c r="L38" s="9">
        <v>39565</v>
      </c>
      <c r="M38" s="12">
        <v>298592</v>
      </c>
      <c r="N38" s="16">
        <f ca="1">ROUNDDOWN( (NOW()-yeni_cedvel[[#This Row],[Qebul tarixi]])/365, 0)</f>
        <v>17</v>
      </c>
      <c r="O38" s="12"/>
    </row>
    <row r="39" spans="1:18" x14ac:dyDescent="0.2">
      <c r="A39" t="s">
        <v>121</v>
      </c>
      <c r="B39" t="s">
        <v>150</v>
      </c>
      <c r="C39">
        <v>261608</v>
      </c>
      <c r="D39" s="9">
        <v>44228</v>
      </c>
      <c r="E39" s="12">
        <v>201608</v>
      </c>
      <c r="I39" t="s">
        <v>121</v>
      </c>
      <c r="J39" t="s">
        <v>150</v>
      </c>
      <c r="K39">
        <v>261608</v>
      </c>
      <c r="L39" s="9">
        <v>44228</v>
      </c>
      <c r="M39" s="12">
        <v>201608</v>
      </c>
      <c r="N39" s="16">
        <f ca="1">ROUNDDOWN( (NOW()-yeni_cedvel[[#This Row],[Qebul tarixi]])/365, 0)</f>
        <v>4</v>
      </c>
      <c r="O39" s="12"/>
    </row>
    <row r="40" spans="1:18" x14ac:dyDescent="0.2">
      <c r="A40" t="s">
        <v>122</v>
      </c>
      <c r="B40" t="s">
        <v>150</v>
      </c>
      <c r="C40">
        <v>226363</v>
      </c>
      <c r="D40" s="9">
        <v>40283</v>
      </c>
      <c r="E40" s="12">
        <v>203402</v>
      </c>
      <c r="I40" t="s">
        <v>122</v>
      </c>
      <c r="J40" t="s">
        <v>150</v>
      </c>
      <c r="K40">
        <v>226363</v>
      </c>
      <c r="L40" s="9">
        <v>40283</v>
      </c>
      <c r="M40" s="12">
        <v>203402</v>
      </c>
      <c r="N40" s="16">
        <f ca="1">ROUNDDOWN( (NOW()-yeni_cedvel[[#This Row],[Qebul tarixi]])/365, 0)</f>
        <v>15</v>
      </c>
      <c r="O40" s="12"/>
    </row>
    <row r="41" spans="1:18" x14ac:dyDescent="0.2">
      <c r="A41" t="s">
        <v>123</v>
      </c>
      <c r="B41" t="s">
        <v>150</v>
      </c>
      <c r="C41">
        <v>289668</v>
      </c>
      <c r="D41" s="9">
        <v>38659</v>
      </c>
      <c r="E41" s="12">
        <v>239096</v>
      </c>
      <c r="I41" t="s">
        <v>123</v>
      </c>
      <c r="J41" t="s">
        <v>150</v>
      </c>
      <c r="K41">
        <v>289668</v>
      </c>
      <c r="L41" s="9">
        <v>38659</v>
      </c>
      <c r="M41" s="12">
        <v>239096</v>
      </c>
      <c r="N41" s="16">
        <f ca="1">ROUNDDOWN( (NOW()-yeni_cedvel[[#This Row],[Qebul tarixi]])/365, 0)</f>
        <v>19</v>
      </c>
      <c r="O41" s="12"/>
    </row>
    <row r="42" spans="1:18" x14ac:dyDescent="0.2">
      <c r="A42" t="s">
        <v>124</v>
      </c>
      <c r="B42" t="s">
        <v>150</v>
      </c>
      <c r="C42">
        <v>192820</v>
      </c>
      <c r="D42" s="9">
        <v>37251</v>
      </c>
      <c r="E42" s="12">
        <v>122558</v>
      </c>
      <c r="I42" t="s">
        <v>124</v>
      </c>
      <c r="J42" t="s">
        <v>150</v>
      </c>
      <c r="K42">
        <v>192820</v>
      </c>
      <c r="L42" s="9">
        <v>37251</v>
      </c>
      <c r="M42" s="12">
        <v>122558</v>
      </c>
      <c r="N42" s="16">
        <f ca="1">ROUNDDOWN( (NOW()-yeni_cedvel[[#This Row],[Qebul tarixi]])/365, 0)</f>
        <v>23</v>
      </c>
      <c r="O42" s="12"/>
    </row>
    <row r="43" spans="1:18" x14ac:dyDescent="0.2">
      <c r="A43" t="s">
        <v>125</v>
      </c>
      <c r="B43" t="s">
        <v>150</v>
      </c>
      <c r="C43">
        <v>164575</v>
      </c>
      <c r="D43" s="9">
        <v>42427</v>
      </c>
      <c r="E43" s="12">
        <v>280785</v>
      </c>
      <c r="I43" t="s">
        <v>125</v>
      </c>
      <c r="J43" t="s">
        <v>150</v>
      </c>
      <c r="K43">
        <v>164575</v>
      </c>
      <c r="L43" s="9">
        <v>42427</v>
      </c>
      <c r="M43" s="12">
        <v>280785</v>
      </c>
      <c r="N43" s="16">
        <f ca="1">ROUNDDOWN( (NOW()-yeni_cedvel[[#This Row],[Qebul tarixi]])/365, 0)</f>
        <v>9</v>
      </c>
      <c r="O43" s="12"/>
    </row>
    <row r="44" spans="1:18" x14ac:dyDescent="0.2">
      <c r="A44" t="s">
        <v>142</v>
      </c>
      <c r="B44" t="s">
        <v>150</v>
      </c>
      <c r="C44">
        <v>321543</v>
      </c>
      <c r="D44" s="9">
        <v>37477</v>
      </c>
      <c r="E44" s="12">
        <v>124987</v>
      </c>
      <c r="I44" t="s">
        <v>142</v>
      </c>
      <c r="J44" t="s">
        <v>150</v>
      </c>
      <c r="L44" s="9"/>
      <c r="M44" s="12">
        <v>124987</v>
      </c>
      <c r="N44" s="16">
        <f ca="1">ROUNDDOWN( (NOW()-yeni_cedvel[[#This Row],[Qebul tarixi]])/365, 0)</f>
        <v>125</v>
      </c>
      <c r="O44" s="12"/>
    </row>
    <row r="45" spans="1:18" x14ac:dyDescent="0.2">
      <c r="A45" t="s">
        <v>163</v>
      </c>
      <c r="B45" t="s">
        <v>155</v>
      </c>
      <c r="E45" s="12">
        <v>600000</v>
      </c>
      <c r="I45" t="s">
        <v>163</v>
      </c>
      <c r="J45" t="s">
        <v>155</v>
      </c>
      <c r="L45" s="9"/>
      <c r="M45" s="12">
        <v>600000</v>
      </c>
      <c r="N45" s="16">
        <f ca="1">ROUNDDOWN( (NOW()-yeni_cedvel[[#This Row],[Qebul tarixi]])/365, 0)</f>
        <v>125</v>
      </c>
      <c r="O45" s="12"/>
    </row>
    <row r="53" spans="1:12" x14ac:dyDescent="0.2">
      <c r="A53" t="s">
        <v>118</v>
      </c>
      <c r="C53" t="s">
        <v>126</v>
      </c>
      <c r="D53" t="s">
        <v>127</v>
      </c>
      <c r="E53" t="s">
        <v>128</v>
      </c>
      <c r="I53" t="s">
        <v>118</v>
      </c>
      <c r="J53" t="s">
        <v>126</v>
      </c>
      <c r="K53" t="s">
        <v>127</v>
      </c>
      <c r="L53" t="s">
        <v>128</v>
      </c>
    </row>
    <row r="54" spans="1:12" x14ac:dyDescent="0.2">
      <c r="A54" t="s">
        <v>119</v>
      </c>
      <c r="C54">
        <v>154612</v>
      </c>
      <c r="D54" s="9">
        <v>43791</v>
      </c>
      <c r="E54" s="12">
        <v>230281</v>
      </c>
      <c r="I54" t="s">
        <v>119</v>
      </c>
      <c r="J54">
        <v>154612</v>
      </c>
      <c r="K54" s="9">
        <v>43791</v>
      </c>
      <c r="L54" s="12">
        <v>230281</v>
      </c>
    </row>
    <row r="55" spans="1:12" x14ac:dyDescent="0.2">
      <c r="A55" t="s">
        <v>120</v>
      </c>
      <c r="C55">
        <v>158213</v>
      </c>
      <c r="D55" s="9">
        <v>41700</v>
      </c>
      <c r="E55" s="12">
        <v>299906</v>
      </c>
      <c r="I55" t="s">
        <v>120</v>
      </c>
      <c r="J55">
        <v>158213</v>
      </c>
      <c r="K55" s="9">
        <v>41700</v>
      </c>
      <c r="L55" s="12">
        <v>299906</v>
      </c>
    </row>
    <row r="56" spans="1:12" x14ac:dyDescent="0.2">
      <c r="A56" t="s">
        <v>121</v>
      </c>
      <c r="C56">
        <v>264877</v>
      </c>
      <c r="D56" s="9">
        <v>42051</v>
      </c>
      <c r="E56" s="12">
        <v>102253</v>
      </c>
      <c r="I56" t="s">
        <v>121</v>
      </c>
      <c r="J56">
        <v>264877</v>
      </c>
      <c r="K56" s="9">
        <v>42051</v>
      </c>
      <c r="L56" s="12">
        <v>102253</v>
      </c>
    </row>
    <row r="57" spans="1:12" x14ac:dyDescent="0.2">
      <c r="A57" t="s">
        <v>122</v>
      </c>
      <c r="C57">
        <v>146859</v>
      </c>
      <c r="D57" s="9">
        <v>40287</v>
      </c>
      <c r="E57" s="12">
        <v>130036</v>
      </c>
      <c r="I57" t="s">
        <v>122</v>
      </c>
      <c r="J57">
        <v>146859</v>
      </c>
      <c r="K57" s="9">
        <v>40287</v>
      </c>
      <c r="L57" s="12">
        <v>130036</v>
      </c>
    </row>
    <row r="58" spans="1:12" x14ac:dyDescent="0.2">
      <c r="A58" t="s">
        <v>123</v>
      </c>
      <c r="C58">
        <v>157524</v>
      </c>
      <c r="D58" s="9">
        <v>43656</v>
      </c>
      <c r="E58" s="12">
        <v>148129</v>
      </c>
      <c r="I58" t="s">
        <v>123</v>
      </c>
      <c r="J58">
        <v>157524</v>
      </c>
      <c r="K58" s="9">
        <v>43656</v>
      </c>
      <c r="L58" s="12">
        <v>148129</v>
      </c>
    </row>
    <row r="59" spans="1:12" x14ac:dyDescent="0.2">
      <c r="A59" t="s">
        <v>143</v>
      </c>
      <c r="E59" s="12">
        <v>543345</v>
      </c>
      <c r="I59" t="s">
        <v>143</v>
      </c>
      <c r="K59" s="9"/>
      <c r="L59" s="12">
        <v>543345</v>
      </c>
    </row>
    <row r="81" spans="1:19" x14ac:dyDescent="0.2">
      <c r="S81" t="s">
        <v>151</v>
      </c>
    </row>
    <row r="82" spans="1:19" x14ac:dyDescent="0.2">
      <c r="S82" t="s">
        <v>158</v>
      </c>
    </row>
    <row r="84" spans="1:19" x14ac:dyDescent="0.2">
      <c r="S84" t="s">
        <v>159</v>
      </c>
    </row>
    <row r="85" spans="1:19" x14ac:dyDescent="0.2">
      <c r="S85" t="s">
        <v>160</v>
      </c>
    </row>
    <row r="87" spans="1:19" x14ac:dyDescent="0.2">
      <c r="I87" s="13" t="s">
        <v>152</v>
      </c>
      <c r="J87" t="s">
        <v>154</v>
      </c>
      <c r="S87" t="s">
        <v>161</v>
      </c>
    </row>
    <row r="88" spans="1:19" x14ac:dyDescent="0.2">
      <c r="A88" s="13" t="s">
        <v>152</v>
      </c>
      <c r="B88" t="s">
        <v>154</v>
      </c>
      <c r="I88" s="14" t="s">
        <v>156</v>
      </c>
      <c r="J88">
        <v>262497</v>
      </c>
      <c r="S88" t="s">
        <v>162</v>
      </c>
    </row>
    <row r="89" spans="1:19" x14ac:dyDescent="0.2">
      <c r="A89" s="14" t="s">
        <v>156</v>
      </c>
      <c r="B89">
        <v>262497</v>
      </c>
      <c r="I89" s="14" t="s">
        <v>155</v>
      </c>
      <c r="J89">
        <v>1058260</v>
      </c>
    </row>
    <row r="90" spans="1:19" x14ac:dyDescent="0.2">
      <c r="A90" s="14" t="s">
        <v>155</v>
      </c>
      <c r="B90">
        <v>458260</v>
      </c>
      <c r="I90" s="14" t="s">
        <v>157</v>
      </c>
      <c r="J90">
        <v>454557</v>
      </c>
      <c r="S90" t="s">
        <v>164</v>
      </c>
    </row>
    <row r="91" spans="1:19" x14ac:dyDescent="0.2">
      <c r="A91" s="14" t="s">
        <v>157</v>
      </c>
      <c r="B91">
        <v>454557</v>
      </c>
      <c r="I91" s="14" t="s">
        <v>150</v>
      </c>
      <c r="J91">
        <v>6662906</v>
      </c>
      <c r="S91" t="s">
        <v>165</v>
      </c>
    </row>
    <row r="92" spans="1:19" x14ac:dyDescent="0.2">
      <c r="A92" s="14" t="s">
        <v>150</v>
      </c>
      <c r="B92">
        <v>6662906</v>
      </c>
      <c r="I92" s="14" t="s">
        <v>153</v>
      </c>
      <c r="J92">
        <v>8438220</v>
      </c>
    </row>
    <row r="93" spans="1:19" x14ac:dyDescent="0.2">
      <c r="A93" s="14" t="s">
        <v>153</v>
      </c>
      <c r="B93">
        <v>7838220</v>
      </c>
      <c r="S93" t="s">
        <v>166</v>
      </c>
    </row>
    <row r="94" spans="1:19" x14ac:dyDescent="0.2">
      <c r="S94" t="s">
        <v>168</v>
      </c>
    </row>
    <row r="95" spans="1:19" x14ac:dyDescent="0.2">
      <c r="S95" t="s">
        <v>169</v>
      </c>
    </row>
    <row r="97" spans="19:19" x14ac:dyDescent="0.2">
      <c r="S97" t="s">
        <v>170</v>
      </c>
    </row>
    <row r="99" spans="19:19" x14ac:dyDescent="0.2">
      <c r="S99" t="s">
        <v>171</v>
      </c>
    </row>
    <row r="100" spans="19:19" x14ac:dyDescent="0.2">
      <c r="S100" t="s">
        <v>172</v>
      </c>
    </row>
    <row r="102" spans="19:19" x14ac:dyDescent="0.2">
      <c r="S102" t="s">
        <v>173</v>
      </c>
    </row>
    <row r="103" spans="19:19" x14ac:dyDescent="0.2">
      <c r="S103" t="s">
        <v>176</v>
      </c>
    </row>
    <row r="104" spans="19:19" x14ac:dyDescent="0.2">
      <c r="S104" t="s">
        <v>177</v>
      </c>
    </row>
    <row r="105" spans="19:19" x14ac:dyDescent="0.2">
      <c r="S105" t="s">
        <v>178</v>
      </c>
    </row>
    <row r="106" spans="19:19" x14ac:dyDescent="0.2">
      <c r="S106" t="s">
        <v>179</v>
      </c>
    </row>
    <row r="107" spans="19:19" x14ac:dyDescent="0.2">
      <c r="S107" t="s">
        <v>180</v>
      </c>
    </row>
    <row r="108" spans="19:19" x14ac:dyDescent="0.2">
      <c r="S108" t="s">
        <v>181</v>
      </c>
    </row>
    <row r="109" spans="19:19" x14ac:dyDescent="0.2">
      <c r="S109" t="s">
        <v>182</v>
      </c>
    </row>
    <row r="112" spans="19:19" x14ac:dyDescent="0.2">
      <c r="S112" t="s">
        <v>183</v>
      </c>
    </row>
    <row r="113" spans="19:19" x14ac:dyDescent="0.2">
      <c r="S113" t="s">
        <v>184</v>
      </c>
    </row>
    <row r="114" spans="19:19" x14ac:dyDescent="0.2">
      <c r="S114" t="s">
        <v>185</v>
      </c>
    </row>
  </sheetData>
  <dataConsolidate/>
  <pageMargins left="0.7" right="0.7" top="0.75" bottom="0.75" header="0.3" footer="0.3"/>
  <drawing r:id="rId3"/>
  <tableParts count="2"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A8EF-0A3E-804E-B294-EC2A1C0CFC99}">
  <dimension ref="B6:Z199"/>
  <sheetViews>
    <sheetView topLeftCell="J160" zoomScaleNormal="139" workbookViewId="0">
      <selection activeCell="AC199" sqref="AC199"/>
    </sheetView>
  </sheetViews>
  <sheetFormatPr baseColWidth="10" defaultRowHeight="16" x14ac:dyDescent="0.2"/>
  <cols>
    <col min="2" max="2" width="21.1640625" bestFit="1" customWidth="1"/>
    <col min="3" max="3" width="19.6640625" bestFit="1" customWidth="1"/>
    <col min="4" max="4" width="13.83203125" bestFit="1" customWidth="1"/>
    <col min="5" max="5" width="16" bestFit="1" customWidth="1"/>
    <col min="6" max="6" width="19" customWidth="1"/>
    <col min="8" max="8" width="19.1640625" customWidth="1"/>
    <col min="9" max="9" width="10.83203125" customWidth="1"/>
    <col min="10" max="10" width="33.33203125" customWidth="1"/>
    <col min="12" max="12" width="22.5" customWidth="1"/>
    <col min="14" max="14" width="17.83203125" customWidth="1"/>
    <col min="16" max="16" width="19.5" customWidth="1"/>
    <col min="17" max="17" width="8.1640625" bestFit="1" customWidth="1"/>
    <col min="18" max="23" width="5.6640625" customWidth="1"/>
    <col min="24" max="24" width="6.1640625" bestFit="1" customWidth="1"/>
    <col min="25" max="25" width="7.1640625" bestFit="1" customWidth="1"/>
    <col min="26" max="26" width="8.1640625" bestFit="1" customWidth="1"/>
  </cols>
  <sheetData>
    <row r="6" spans="2:16" x14ac:dyDescent="0.2">
      <c r="B6" s="20" t="s">
        <v>189</v>
      </c>
      <c r="D6" s="20" t="s">
        <v>190</v>
      </c>
      <c r="F6" s="20" t="s">
        <v>191</v>
      </c>
      <c r="H6" s="20" t="s">
        <v>192</v>
      </c>
      <c r="J6" s="20" t="s">
        <v>193</v>
      </c>
      <c r="L6" s="20" t="s">
        <v>194</v>
      </c>
      <c r="N6" s="20" t="s">
        <v>195</v>
      </c>
      <c r="P6" s="20" t="s">
        <v>196</v>
      </c>
    </row>
    <row r="7" spans="2:16" x14ac:dyDescent="0.2">
      <c r="B7" s="2">
        <f t="shared" ref="B7:B21" ca="1" si="0">RANDBETWEEN(1000,9999)</f>
        <v>9066</v>
      </c>
      <c r="D7" s="2">
        <f ca="1">RANDBETWEEN(1000,9999)</f>
        <v>8066</v>
      </c>
      <c r="F7" s="17">
        <v>4496</v>
      </c>
      <c r="H7" s="2" t="s">
        <v>0</v>
      </c>
      <c r="J7" s="19" t="s">
        <v>119</v>
      </c>
      <c r="L7" s="18">
        <v>45139</v>
      </c>
      <c r="N7" s="2" t="s">
        <v>0</v>
      </c>
      <c r="P7" s="17" t="s">
        <v>0</v>
      </c>
    </row>
    <row r="8" spans="2:16" x14ac:dyDescent="0.2">
      <c r="B8" s="2">
        <f t="shared" ca="1" si="0"/>
        <v>5856</v>
      </c>
      <c r="D8" s="2">
        <f t="shared" ref="D8:D21" ca="1" si="1">RANDBETWEEN(1000,9999)</f>
        <v>1847</v>
      </c>
      <c r="F8" s="17">
        <v>2392</v>
      </c>
      <c r="H8" s="2" t="s">
        <v>3</v>
      </c>
      <c r="J8" s="2" t="s">
        <v>120</v>
      </c>
      <c r="L8" s="18">
        <v>45140</v>
      </c>
      <c r="N8" s="2" t="s">
        <v>3</v>
      </c>
      <c r="P8" s="17" t="s">
        <v>3</v>
      </c>
    </row>
    <row r="9" spans="2:16" x14ac:dyDescent="0.2">
      <c r="B9" s="2">
        <f t="shared" ca="1" si="0"/>
        <v>4066</v>
      </c>
      <c r="D9" s="2">
        <f t="shared" ca="1" si="1"/>
        <v>6897</v>
      </c>
      <c r="F9" s="17">
        <v>6665</v>
      </c>
      <c r="H9" s="2" t="s">
        <v>4</v>
      </c>
      <c r="J9" s="2" t="s">
        <v>121</v>
      </c>
      <c r="L9" s="18">
        <v>45141</v>
      </c>
      <c r="N9" s="2" t="s">
        <v>4</v>
      </c>
      <c r="P9" s="17" t="s">
        <v>4</v>
      </c>
    </row>
    <row r="10" spans="2:16" x14ac:dyDescent="0.2">
      <c r="B10" s="2">
        <f t="shared" ca="1" si="0"/>
        <v>4494</v>
      </c>
      <c r="D10" s="2">
        <f t="shared" ca="1" si="1"/>
        <v>2944</v>
      </c>
      <c r="F10" s="17">
        <v>3505</v>
      </c>
      <c r="H10" s="2" t="s">
        <v>5</v>
      </c>
      <c r="J10" s="2" t="s">
        <v>122</v>
      </c>
      <c r="L10" s="18">
        <v>45142</v>
      </c>
      <c r="N10" s="2" t="s">
        <v>5</v>
      </c>
      <c r="P10" s="17" t="s">
        <v>5</v>
      </c>
    </row>
    <row r="11" spans="2:16" x14ac:dyDescent="0.2">
      <c r="B11" s="2">
        <f t="shared" ca="1" si="0"/>
        <v>8979</v>
      </c>
      <c r="D11" s="2">
        <f t="shared" ca="1" si="1"/>
        <v>1786</v>
      </c>
      <c r="F11" s="17">
        <v>6343</v>
      </c>
      <c r="H11" s="2" t="s">
        <v>1</v>
      </c>
      <c r="J11" s="2" t="s">
        <v>123</v>
      </c>
      <c r="L11" s="18">
        <v>45143</v>
      </c>
      <c r="N11" s="2" t="s">
        <v>1</v>
      </c>
      <c r="P11" s="17" t="s">
        <v>1</v>
      </c>
    </row>
    <row r="12" spans="2:16" x14ac:dyDescent="0.2">
      <c r="B12" s="2">
        <f t="shared" ca="1" si="0"/>
        <v>3461</v>
      </c>
      <c r="D12" s="2">
        <f t="shared" ca="1" si="1"/>
        <v>1242</v>
      </c>
      <c r="F12" s="17">
        <v>2667</v>
      </c>
      <c r="H12" s="2" t="s">
        <v>6</v>
      </c>
      <c r="J12" s="2" t="s">
        <v>124</v>
      </c>
      <c r="L12" s="18">
        <v>45144</v>
      </c>
      <c r="N12" s="2" t="s">
        <v>6</v>
      </c>
      <c r="P12" s="17" t="s">
        <v>6</v>
      </c>
    </row>
    <row r="13" spans="2:16" x14ac:dyDescent="0.2">
      <c r="B13" s="2">
        <f t="shared" ca="1" si="0"/>
        <v>2139</v>
      </c>
      <c r="D13" s="2">
        <f t="shared" ca="1" si="1"/>
        <v>1351</v>
      </c>
      <c r="F13" s="17">
        <v>9938</v>
      </c>
      <c r="H13" s="2" t="s">
        <v>7</v>
      </c>
      <c r="J13" s="2" t="s">
        <v>125</v>
      </c>
      <c r="L13" s="18">
        <v>45145</v>
      </c>
      <c r="N13" s="2" t="s">
        <v>7</v>
      </c>
      <c r="P13" s="17" t="s">
        <v>7</v>
      </c>
    </row>
    <row r="14" spans="2:16" x14ac:dyDescent="0.2">
      <c r="B14" s="2">
        <f t="shared" ca="1" si="0"/>
        <v>9274</v>
      </c>
      <c r="D14" s="2">
        <f t="shared" ca="1" si="1"/>
        <v>7662</v>
      </c>
      <c r="F14" s="17">
        <v>3668</v>
      </c>
      <c r="H14" s="2" t="s">
        <v>8</v>
      </c>
      <c r="J14" s="2" t="s">
        <v>119</v>
      </c>
      <c r="L14" s="18">
        <v>45157</v>
      </c>
      <c r="N14" s="2" t="s">
        <v>8</v>
      </c>
      <c r="P14" s="17" t="s">
        <v>8</v>
      </c>
    </row>
    <row r="15" spans="2:16" x14ac:dyDescent="0.2">
      <c r="B15" s="2">
        <f t="shared" ca="1" si="0"/>
        <v>2333</v>
      </c>
      <c r="D15" s="2">
        <f t="shared" ca="1" si="1"/>
        <v>4339</v>
      </c>
      <c r="F15" s="17">
        <v>2821</v>
      </c>
      <c r="H15" s="2" t="s">
        <v>9</v>
      </c>
      <c r="J15" s="2" t="s">
        <v>120</v>
      </c>
      <c r="L15" s="18">
        <v>45158</v>
      </c>
      <c r="N15" s="2" t="s">
        <v>9</v>
      </c>
      <c r="P15" s="17" t="s">
        <v>9</v>
      </c>
    </row>
    <row r="16" spans="2:16" x14ac:dyDescent="0.2">
      <c r="B16" s="2">
        <f t="shared" ca="1" si="0"/>
        <v>3351</v>
      </c>
      <c r="D16" s="2">
        <f t="shared" ca="1" si="1"/>
        <v>1513</v>
      </c>
      <c r="F16" s="17">
        <v>8919</v>
      </c>
      <c r="H16" s="2" t="s">
        <v>10</v>
      </c>
      <c r="J16" s="2" t="s">
        <v>121</v>
      </c>
      <c r="L16" s="18">
        <v>45159</v>
      </c>
      <c r="N16" s="2" t="s">
        <v>10</v>
      </c>
      <c r="P16" s="17" t="s">
        <v>10</v>
      </c>
    </row>
    <row r="17" spans="2:16" x14ac:dyDescent="0.2">
      <c r="B17" s="2">
        <f t="shared" ca="1" si="0"/>
        <v>5067</v>
      </c>
      <c r="D17" s="2">
        <f t="shared" ca="1" si="1"/>
        <v>5051</v>
      </c>
      <c r="F17" s="17">
        <v>8419</v>
      </c>
      <c r="H17" s="2" t="s">
        <v>11</v>
      </c>
      <c r="J17" s="2" t="s">
        <v>122</v>
      </c>
      <c r="L17" s="18">
        <v>45160</v>
      </c>
      <c r="N17" s="2" t="s">
        <v>11</v>
      </c>
      <c r="P17" s="17" t="s">
        <v>11</v>
      </c>
    </row>
    <row r="18" spans="2:16" x14ac:dyDescent="0.2">
      <c r="B18" s="2">
        <f t="shared" ca="1" si="0"/>
        <v>2580</v>
      </c>
      <c r="D18" s="2">
        <f t="shared" ca="1" si="1"/>
        <v>5517</v>
      </c>
      <c r="F18" s="17">
        <v>5438</v>
      </c>
      <c r="H18" s="2" t="s">
        <v>12</v>
      </c>
      <c r="J18" s="2" t="s">
        <v>123</v>
      </c>
      <c r="L18" s="18">
        <v>45161</v>
      </c>
      <c r="N18" s="2" t="s">
        <v>12</v>
      </c>
      <c r="P18" s="17" t="s">
        <v>12</v>
      </c>
    </row>
    <row r="19" spans="2:16" x14ac:dyDescent="0.2">
      <c r="B19" s="2">
        <f t="shared" ca="1" si="0"/>
        <v>4976</v>
      </c>
      <c r="D19" s="2">
        <f t="shared" ca="1" si="1"/>
        <v>9119</v>
      </c>
      <c r="F19" s="17">
        <v>2492</v>
      </c>
      <c r="H19" s="2" t="s">
        <v>0</v>
      </c>
      <c r="J19" s="2" t="s">
        <v>124</v>
      </c>
      <c r="L19" s="18">
        <v>45162</v>
      </c>
      <c r="N19" s="2" t="s">
        <v>0</v>
      </c>
      <c r="P19" s="17" t="s">
        <v>0</v>
      </c>
    </row>
    <row r="20" spans="2:16" x14ac:dyDescent="0.2">
      <c r="B20" s="2">
        <f t="shared" ca="1" si="0"/>
        <v>9167</v>
      </c>
      <c r="D20" s="2">
        <f t="shared" ca="1" si="1"/>
        <v>9638</v>
      </c>
      <c r="F20" s="17">
        <v>5857</v>
      </c>
      <c r="H20" s="2" t="s">
        <v>3</v>
      </c>
      <c r="J20" s="2" t="s">
        <v>119</v>
      </c>
      <c r="L20" s="18">
        <v>45163</v>
      </c>
      <c r="N20" s="2" t="s">
        <v>3</v>
      </c>
      <c r="P20" s="17" t="s">
        <v>3</v>
      </c>
    </row>
    <row r="21" spans="2:16" x14ac:dyDescent="0.2">
      <c r="B21" s="2">
        <f t="shared" ca="1" si="0"/>
        <v>8701</v>
      </c>
      <c r="D21" s="2">
        <f t="shared" ca="1" si="1"/>
        <v>7291</v>
      </c>
      <c r="F21" s="17">
        <v>8047</v>
      </c>
      <c r="H21" s="2" t="s">
        <v>4</v>
      </c>
      <c r="J21" s="2" t="s">
        <v>120</v>
      </c>
      <c r="L21" s="18">
        <v>45164</v>
      </c>
      <c r="N21" s="2" t="s">
        <v>4</v>
      </c>
      <c r="P21" s="17" t="s">
        <v>4</v>
      </c>
    </row>
    <row r="33" spans="10:10" x14ac:dyDescent="0.2">
      <c r="J33" t="s">
        <v>326</v>
      </c>
    </row>
    <row r="35" spans="10:10" x14ac:dyDescent="0.2">
      <c r="J35" t="s">
        <v>186</v>
      </c>
    </row>
    <row r="36" spans="10:10" x14ac:dyDescent="0.2">
      <c r="J36" t="s">
        <v>187</v>
      </c>
    </row>
    <row r="37" spans="10:10" x14ac:dyDescent="0.2">
      <c r="J37" t="s">
        <v>188</v>
      </c>
    </row>
    <row r="39" spans="10:10" x14ac:dyDescent="0.2">
      <c r="J39" t="s">
        <v>197</v>
      </c>
    </row>
    <row r="40" spans="10:10" x14ac:dyDescent="0.2">
      <c r="J40" t="s">
        <v>198</v>
      </c>
    </row>
    <row r="42" spans="10:10" x14ac:dyDescent="0.2">
      <c r="J42" t="s">
        <v>199</v>
      </c>
    </row>
    <row r="43" spans="10:10" x14ac:dyDescent="0.2">
      <c r="J43" t="s">
        <v>200</v>
      </c>
    </row>
    <row r="49" spans="2:12" x14ac:dyDescent="0.2">
      <c r="B49" s="23" t="s">
        <v>201</v>
      </c>
      <c r="D49" s="23" t="s">
        <v>202</v>
      </c>
      <c r="F49" s="23" t="s">
        <v>203</v>
      </c>
      <c r="H49" s="23" t="s">
        <v>204</v>
      </c>
      <c r="J49" s="23" t="s">
        <v>205</v>
      </c>
      <c r="L49" s="23" t="s">
        <v>206</v>
      </c>
    </row>
    <row r="50" spans="2:12" x14ac:dyDescent="0.2">
      <c r="B50" s="22">
        <f ca="1">RANDBETWEEN(1000, 9999)</f>
        <v>4182</v>
      </c>
      <c r="D50" s="22">
        <f ca="1">RANDBETWEEN(1000, 9999)</f>
        <v>7485</v>
      </c>
      <c r="F50" s="22">
        <f ca="1">RANDBETWEEN(1000, 9999)</f>
        <v>7217</v>
      </c>
      <c r="H50" s="22">
        <f ca="1">RANDBETWEEN(1000, 9999)</f>
        <v>8729</v>
      </c>
      <c r="J50" s="22">
        <f ca="1">RANDBETWEEN(1000, 9999)</f>
        <v>9729</v>
      </c>
      <c r="L50" s="22">
        <f ca="1">RANDBETWEEN(1000, 9999)</f>
        <v>3708</v>
      </c>
    </row>
    <row r="51" spans="2:12" x14ac:dyDescent="0.2">
      <c r="B51" s="22">
        <f t="shared" ref="B51:L71" ca="1" si="2">RANDBETWEEN(1000, 9999)</f>
        <v>3313</v>
      </c>
      <c r="D51" s="22">
        <f t="shared" ca="1" si="2"/>
        <v>3523</v>
      </c>
      <c r="F51" s="22">
        <f t="shared" ca="1" si="2"/>
        <v>7774</v>
      </c>
      <c r="H51" s="22">
        <f t="shared" ca="1" si="2"/>
        <v>6520</v>
      </c>
      <c r="J51" s="22">
        <f t="shared" ca="1" si="2"/>
        <v>6266</v>
      </c>
      <c r="L51" s="22">
        <f t="shared" ca="1" si="2"/>
        <v>2810</v>
      </c>
    </row>
    <row r="52" spans="2:12" x14ac:dyDescent="0.2">
      <c r="B52" s="22">
        <f t="shared" ca="1" si="2"/>
        <v>8703</v>
      </c>
      <c r="D52" s="22">
        <f t="shared" ca="1" si="2"/>
        <v>5180</v>
      </c>
      <c r="F52" s="22">
        <f t="shared" ca="1" si="2"/>
        <v>1887</v>
      </c>
      <c r="H52" s="22">
        <f t="shared" ca="1" si="2"/>
        <v>5626</v>
      </c>
      <c r="J52" s="22">
        <f t="shared" ca="1" si="2"/>
        <v>9294</v>
      </c>
      <c r="L52" s="22">
        <f t="shared" ca="1" si="2"/>
        <v>4977</v>
      </c>
    </row>
    <row r="53" spans="2:12" x14ac:dyDescent="0.2">
      <c r="B53" s="22">
        <f t="shared" ca="1" si="2"/>
        <v>3900</v>
      </c>
      <c r="D53" s="22">
        <f t="shared" ca="1" si="2"/>
        <v>7189</v>
      </c>
      <c r="F53" s="22">
        <f t="shared" ca="1" si="2"/>
        <v>9409</v>
      </c>
      <c r="H53" s="22">
        <f t="shared" ca="1" si="2"/>
        <v>3075</v>
      </c>
      <c r="J53" s="22">
        <f t="shared" ca="1" si="2"/>
        <v>6621</v>
      </c>
      <c r="L53" s="22">
        <f t="shared" ca="1" si="2"/>
        <v>3227</v>
      </c>
    </row>
    <row r="54" spans="2:12" x14ac:dyDescent="0.2">
      <c r="B54" s="22">
        <f t="shared" ca="1" si="2"/>
        <v>5292</v>
      </c>
      <c r="D54" s="22">
        <f t="shared" ca="1" si="2"/>
        <v>6287</v>
      </c>
      <c r="F54" s="22">
        <f t="shared" ca="1" si="2"/>
        <v>9927</v>
      </c>
      <c r="H54" s="22">
        <f t="shared" ca="1" si="2"/>
        <v>2114</v>
      </c>
      <c r="J54" s="22">
        <f t="shared" ca="1" si="2"/>
        <v>1528</v>
      </c>
      <c r="L54" s="22">
        <f t="shared" ca="1" si="2"/>
        <v>1569</v>
      </c>
    </row>
    <row r="55" spans="2:12" x14ac:dyDescent="0.2">
      <c r="B55" s="22">
        <f t="shared" ca="1" si="2"/>
        <v>9716</v>
      </c>
      <c r="D55" s="22">
        <f t="shared" ca="1" si="2"/>
        <v>5011</v>
      </c>
      <c r="F55" s="22">
        <f t="shared" ca="1" si="2"/>
        <v>9916</v>
      </c>
      <c r="H55" s="22">
        <f t="shared" ca="1" si="2"/>
        <v>7449</v>
      </c>
      <c r="J55" s="22">
        <f t="shared" ca="1" si="2"/>
        <v>8533</v>
      </c>
      <c r="L55" s="22">
        <f t="shared" ca="1" si="2"/>
        <v>4380</v>
      </c>
    </row>
    <row r="56" spans="2:12" x14ac:dyDescent="0.2">
      <c r="B56" s="22">
        <f t="shared" ca="1" si="2"/>
        <v>9921</v>
      </c>
      <c r="D56" s="22">
        <f t="shared" ca="1" si="2"/>
        <v>5441</v>
      </c>
      <c r="F56" s="22">
        <f t="shared" ca="1" si="2"/>
        <v>9258</v>
      </c>
      <c r="H56" s="22">
        <f t="shared" ca="1" si="2"/>
        <v>2733</v>
      </c>
      <c r="J56" s="22">
        <f t="shared" ca="1" si="2"/>
        <v>6975</v>
      </c>
      <c r="L56" s="22">
        <f t="shared" ca="1" si="2"/>
        <v>6078</v>
      </c>
    </row>
    <row r="57" spans="2:12" x14ac:dyDescent="0.2">
      <c r="B57" s="22">
        <f t="shared" ca="1" si="2"/>
        <v>6573</v>
      </c>
      <c r="D57" s="22">
        <f t="shared" ca="1" si="2"/>
        <v>4373</v>
      </c>
      <c r="F57" s="22">
        <f t="shared" ca="1" si="2"/>
        <v>6800</v>
      </c>
      <c r="H57" s="22">
        <f t="shared" ca="1" si="2"/>
        <v>8335</v>
      </c>
      <c r="J57" s="22">
        <f t="shared" ca="1" si="2"/>
        <v>8666</v>
      </c>
      <c r="L57" s="22">
        <f t="shared" ca="1" si="2"/>
        <v>2126</v>
      </c>
    </row>
    <row r="58" spans="2:12" x14ac:dyDescent="0.2">
      <c r="B58" s="22">
        <f t="shared" ca="1" si="2"/>
        <v>7880</v>
      </c>
      <c r="D58" s="22">
        <f t="shared" ca="1" si="2"/>
        <v>6667</v>
      </c>
      <c r="F58" s="22">
        <f t="shared" ca="1" si="2"/>
        <v>2512</v>
      </c>
      <c r="H58" s="22">
        <f t="shared" ca="1" si="2"/>
        <v>3499</v>
      </c>
      <c r="J58" s="22">
        <f t="shared" ca="1" si="2"/>
        <v>9571</v>
      </c>
      <c r="L58" s="22">
        <f t="shared" ca="1" si="2"/>
        <v>3038</v>
      </c>
    </row>
    <row r="59" spans="2:12" x14ac:dyDescent="0.2">
      <c r="B59" s="22">
        <f t="shared" ca="1" si="2"/>
        <v>3976</v>
      </c>
      <c r="D59" s="22">
        <f t="shared" ca="1" si="2"/>
        <v>3281</v>
      </c>
      <c r="F59" s="22">
        <f t="shared" ca="1" si="2"/>
        <v>5622</v>
      </c>
      <c r="H59" s="22">
        <f t="shared" ca="1" si="2"/>
        <v>2245</v>
      </c>
      <c r="J59" s="22">
        <f t="shared" ca="1" si="2"/>
        <v>7318</v>
      </c>
      <c r="L59" s="22">
        <f t="shared" ca="1" si="2"/>
        <v>1866</v>
      </c>
    </row>
    <row r="60" spans="2:12" x14ac:dyDescent="0.2">
      <c r="B60" s="22">
        <f t="shared" ca="1" si="2"/>
        <v>7249</v>
      </c>
      <c r="D60" s="22">
        <f t="shared" ca="1" si="2"/>
        <v>8332</v>
      </c>
      <c r="F60" s="22">
        <f t="shared" ca="1" si="2"/>
        <v>1999</v>
      </c>
      <c r="H60" s="22">
        <f t="shared" ca="1" si="2"/>
        <v>6746</v>
      </c>
      <c r="J60" s="22">
        <f t="shared" ca="1" si="2"/>
        <v>6727</v>
      </c>
      <c r="L60" s="22">
        <f t="shared" ca="1" si="2"/>
        <v>7235</v>
      </c>
    </row>
    <row r="61" spans="2:12" x14ac:dyDescent="0.2">
      <c r="B61" s="22">
        <f t="shared" ca="1" si="2"/>
        <v>3108</v>
      </c>
      <c r="D61" s="22">
        <f t="shared" ca="1" si="2"/>
        <v>8311</v>
      </c>
      <c r="F61" s="22">
        <f t="shared" ca="1" si="2"/>
        <v>9358</v>
      </c>
      <c r="H61" s="22">
        <f t="shared" ca="1" si="2"/>
        <v>9135</v>
      </c>
      <c r="J61" s="22">
        <f t="shared" ca="1" si="2"/>
        <v>7882</v>
      </c>
      <c r="L61" s="22">
        <f t="shared" ca="1" si="2"/>
        <v>6190</v>
      </c>
    </row>
    <row r="62" spans="2:12" x14ac:dyDescent="0.2">
      <c r="B62" s="22">
        <f t="shared" ca="1" si="2"/>
        <v>1674</v>
      </c>
      <c r="D62" s="22">
        <f t="shared" ca="1" si="2"/>
        <v>5362</v>
      </c>
      <c r="F62" s="22">
        <f t="shared" ca="1" si="2"/>
        <v>9204</v>
      </c>
      <c r="H62" s="22">
        <f t="shared" ca="1" si="2"/>
        <v>3124</v>
      </c>
      <c r="J62" s="22">
        <f t="shared" ca="1" si="2"/>
        <v>2919</v>
      </c>
      <c r="L62" s="22">
        <f t="shared" ca="1" si="2"/>
        <v>8817</v>
      </c>
    </row>
    <row r="63" spans="2:12" x14ac:dyDescent="0.2">
      <c r="B63" s="22">
        <f t="shared" ca="1" si="2"/>
        <v>6413</v>
      </c>
      <c r="D63" s="22">
        <f t="shared" ca="1" si="2"/>
        <v>9750</v>
      </c>
      <c r="F63" s="22">
        <f t="shared" ca="1" si="2"/>
        <v>8885</v>
      </c>
      <c r="H63" s="22">
        <f t="shared" ca="1" si="2"/>
        <v>4037</v>
      </c>
      <c r="J63" s="22">
        <f t="shared" ca="1" si="2"/>
        <v>3158</v>
      </c>
      <c r="L63" s="22">
        <f t="shared" ca="1" si="2"/>
        <v>2000</v>
      </c>
    </row>
    <row r="64" spans="2:12" x14ac:dyDescent="0.2">
      <c r="B64" s="22">
        <f t="shared" ca="1" si="2"/>
        <v>6268</v>
      </c>
      <c r="D64" s="22">
        <f t="shared" ca="1" si="2"/>
        <v>9386</v>
      </c>
      <c r="F64" s="22">
        <f t="shared" ca="1" si="2"/>
        <v>6877</v>
      </c>
      <c r="H64" s="22">
        <f t="shared" ca="1" si="2"/>
        <v>9137</v>
      </c>
      <c r="J64" s="22">
        <f t="shared" ca="1" si="2"/>
        <v>7898</v>
      </c>
      <c r="L64" s="22">
        <f t="shared" ca="1" si="2"/>
        <v>5470</v>
      </c>
    </row>
    <row r="65" spans="2:12" x14ac:dyDescent="0.2">
      <c r="B65" s="22">
        <f t="shared" ca="1" si="2"/>
        <v>6121</v>
      </c>
      <c r="D65" s="22">
        <f t="shared" ca="1" si="2"/>
        <v>4810</v>
      </c>
      <c r="F65" s="22">
        <f t="shared" ca="1" si="2"/>
        <v>5777</v>
      </c>
      <c r="H65" s="22">
        <f t="shared" ca="1" si="2"/>
        <v>7809</v>
      </c>
      <c r="J65" s="22">
        <f t="shared" ca="1" si="2"/>
        <v>9587</v>
      </c>
      <c r="L65" s="22">
        <f t="shared" ca="1" si="2"/>
        <v>2959</v>
      </c>
    </row>
    <row r="66" spans="2:12" x14ac:dyDescent="0.2">
      <c r="B66" s="22">
        <f t="shared" ca="1" si="2"/>
        <v>8913</v>
      </c>
      <c r="D66" s="22">
        <f t="shared" ca="1" si="2"/>
        <v>3177</v>
      </c>
      <c r="F66" s="22">
        <f t="shared" ca="1" si="2"/>
        <v>3783</v>
      </c>
      <c r="H66" s="22">
        <f t="shared" ca="1" si="2"/>
        <v>2849</v>
      </c>
      <c r="J66" s="22">
        <f t="shared" ca="1" si="2"/>
        <v>8829</v>
      </c>
      <c r="L66" s="22">
        <f t="shared" ca="1" si="2"/>
        <v>2079</v>
      </c>
    </row>
    <row r="67" spans="2:12" x14ac:dyDescent="0.2">
      <c r="B67" s="22">
        <f t="shared" ca="1" si="2"/>
        <v>3433</v>
      </c>
      <c r="D67" s="22">
        <f t="shared" ca="1" si="2"/>
        <v>8255</v>
      </c>
      <c r="F67" s="22">
        <f t="shared" ca="1" si="2"/>
        <v>5426</v>
      </c>
      <c r="H67" s="22">
        <f t="shared" ca="1" si="2"/>
        <v>4117</v>
      </c>
      <c r="J67" s="22">
        <f t="shared" ca="1" si="2"/>
        <v>8698</v>
      </c>
      <c r="L67" s="22">
        <f t="shared" ca="1" si="2"/>
        <v>9239</v>
      </c>
    </row>
    <row r="68" spans="2:12" x14ac:dyDescent="0.2">
      <c r="B68" s="22">
        <f t="shared" ca="1" si="2"/>
        <v>3945</v>
      </c>
      <c r="D68" s="22">
        <f t="shared" ca="1" si="2"/>
        <v>7470</v>
      </c>
      <c r="F68" s="22">
        <f t="shared" ca="1" si="2"/>
        <v>5232</v>
      </c>
      <c r="H68" s="22">
        <f t="shared" ca="1" si="2"/>
        <v>4658</v>
      </c>
      <c r="J68" s="22">
        <f t="shared" ca="1" si="2"/>
        <v>6100</v>
      </c>
      <c r="L68" s="22">
        <f t="shared" ca="1" si="2"/>
        <v>9606</v>
      </c>
    </row>
    <row r="69" spans="2:12" x14ac:dyDescent="0.2">
      <c r="B69" s="22">
        <f t="shared" ca="1" si="2"/>
        <v>8281</v>
      </c>
      <c r="D69" s="22">
        <f t="shared" ca="1" si="2"/>
        <v>6213</v>
      </c>
      <c r="F69" s="22">
        <f t="shared" ca="1" si="2"/>
        <v>6925</v>
      </c>
      <c r="H69" s="22">
        <f t="shared" ca="1" si="2"/>
        <v>7137</v>
      </c>
      <c r="J69" s="22">
        <f t="shared" ca="1" si="2"/>
        <v>2487</v>
      </c>
      <c r="L69" s="22">
        <f t="shared" ca="1" si="2"/>
        <v>5197</v>
      </c>
    </row>
    <row r="70" spans="2:12" x14ac:dyDescent="0.2">
      <c r="B70" s="22">
        <f t="shared" ca="1" si="2"/>
        <v>6843</v>
      </c>
      <c r="D70" s="22">
        <f t="shared" ca="1" si="2"/>
        <v>4510</v>
      </c>
      <c r="F70" s="22">
        <f t="shared" ca="1" si="2"/>
        <v>4501</v>
      </c>
      <c r="H70" s="22">
        <f t="shared" ca="1" si="2"/>
        <v>9985</v>
      </c>
      <c r="J70" s="22">
        <f t="shared" ca="1" si="2"/>
        <v>2116</v>
      </c>
      <c r="L70" s="22">
        <f t="shared" ca="1" si="2"/>
        <v>6110</v>
      </c>
    </row>
    <row r="71" spans="2:12" x14ac:dyDescent="0.2">
      <c r="B71" s="22">
        <f t="shared" ca="1" si="2"/>
        <v>2311</v>
      </c>
      <c r="D71" s="22">
        <f t="shared" ca="1" si="2"/>
        <v>1864</v>
      </c>
      <c r="F71" s="22">
        <f t="shared" ca="1" si="2"/>
        <v>4580</v>
      </c>
      <c r="H71" s="22">
        <f t="shared" ca="1" si="2"/>
        <v>7937</v>
      </c>
      <c r="J71" s="22">
        <f t="shared" ca="1" si="2"/>
        <v>8265</v>
      </c>
      <c r="L71" s="22">
        <f t="shared" ca="1" si="2"/>
        <v>7405</v>
      </c>
    </row>
    <row r="81" spans="2:6" x14ac:dyDescent="0.2">
      <c r="B81" s="23" t="s">
        <v>207</v>
      </c>
      <c r="D81" s="23" t="s">
        <v>208</v>
      </c>
      <c r="F81" s="23" t="s">
        <v>209</v>
      </c>
    </row>
    <row r="82" spans="2:6" x14ac:dyDescent="0.2">
      <c r="B82" s="22">
        <f ca="1">RANDBETWEEN(1000, 9999)</f>
        <v>1355</v>
      </c>
      <c r="D82" s="22">
        <f ca="1">RANDBETWEEN(1000, 9999)</f>
        <v>4152</v>
      </c>
      <c r="F82" s="22">
        <f ca="1">RANDBETWEEN(1000, 9999)</f>
        <v>8628</v>
      </c>
    </row>
    <row r="83" spans="2:6" x14ac:dyDescent="0.2">
      <c r="B83" s="22">
        <f t="shared" ref="B83:F103" ca="1" si="3">RANDBETWEEN(1000, 9999)</f>
        <v>2514</v>
      </c>
      <c r="D83" s="22">
        <f t="shared" ca="1" si="3"/>
        <v>8011</v>
      </c>
      <c r="F83" s="22">
        <f t="shared" ca="1" si="3"/>
        <v>4036</v>
      </c>
    </row>
    <row r="84" spans="2:6" x14ac:dyDescent="0.2">
      <c r="B84" s="22">
        <f t="shared" ca="1" si="3"/>
        <v>6354</v>
      </c>
      <c r="D84" s="22">
        <f t="shared" ca="1" si="3"/>
        <v>2362</v>
      </c>
      <c r="F84" s="22">
        <f t="shared" ca="1" si="3"/>
        <v>2655</v>
      </c>
    </row>
    <row r="85" spans="2:6" x14ac:dyDescent="0.2">
      <c r="B85" s="22">
        <f t="shared" ca="1" si="3"/>
        <v>2480</v>
      </c>
      <c r="D85" s="22">
        <f t="shared" ca="1" si="3"/>
        <v>2436</v>
      </c>
      <c r="F85" s="22">
        <f t="shared" ca="1" si="3"/>
        <v>6423</v>
      </c>
    </row>
    <row r="86" spans="2:6" x14ac:dyDescent="0.2">
      <c r="B86" s="22">
        <f t="shared" ca="1" si="3"/>
        <v>1795</v>
      </c>
      <c r="D86" s="22">
        <f t="shared" ca="1" si="3"/>
        <v>4076</v>
      </c>
      <c r="F86" s="22">
        <f t="shared" ca="1" si="3"/>
        <v>4745</v>
      </c>
    </row>
    <row r="87" spans="2:6" x14ac:dyDescent="0.2">
      <c r="B87" s="22">
        <f t="shared" ca="1" si="3"/>
        <v>2231</v>
      </c>
      <c r="D87" s="22">
        <f t="shared" ca="1" si="3"/>
        <v>5434</v>
      </c>
      <c r="F87" s="22">
        <f t="shared" ca="1" si="3"/>
        <v>9028</v>
      </c>
    </row>
    <row r="88" spans="2:6" x14ac:dyDescent="0.2">
      <c r="B88" s="22">
        <f t="shared" ca="1" si="3"/>
        <v>3486</v>
      </c>
      <c r="D88" s="22">
        <f t="shared" ca="1" si="3"/>
        <v>6409</v>
      </c>
      <c r="F88" s="22">
        <f t="shared" ca="1" si="3"/>
        <v>9494</v>
      </c>
    </row>
    <row r="89" spans="2:6" x14ac:dyDescent="0.2">
      <c r="B89" s="22">
        <f t="shared" ca="1" si="3"/>
        <v>8073</v>
      </c>
      <c r="D89" s="22">
        <f t="shared" ca="1" si="3"/>
        <v>9481</v>
      </c>
      <c r="F89" s="22">
        <f t="shared" ca="1" si="3"/>
        <v>9307</v>
      </c>
    </row>
    <row r="90" spans="2:6" x14ac:dyDescent="0.2">
      <c r="B90" s="22">
        <f t="shared" ca="1" si="3"/>
        <v>8153</v>
      </c>
      <c r="D90" s="22">
        <f t="shared" ca="1" si="3"/>
        <v>4803</v>
      </c>
      <c r="F90" s="22">
        <f t="shared" ca="1" si="3"/>
        <v>2885</v>
      </c>
    </row>
    <row r="91" spans="2:6" x14ac:dyDescent="0.2">
      <c r="B91" s="22">
        <f t="shared" ca="1" si="3"/>
        <v>3324</v>
      </c>
      <c r="D91" s="22">
        <f t="shared" ca="1" si="3"/>
        <v>8038</v>
      </c>
      <c r="F91" s="22">
        <f t="shared" ca="1" si="3"/>
        <v>8722</v>
      </c>
    </row>
    <row r="92" spans="2:6" x14ac:dyDescent="0.2">
      <c r="B92" s="22">
        <f t="shared" ca="1" si="3"/>
        <v>3532</v>
      </c>
      <c r="D92" s="22">
        <f t="shared" ca="1" si="3"/>
        <v>3477</v>
      </c>
      <c r="F92" s="22">
        <f t="shared" ca="1" si="3"/>
        <v>6617</v>
      </c>
    </row>
    <row r="93" spans="2:6" x14ac:dyDescent="0.2">
      <c r="B93" s="22">
        <f t="shared" ca="1" si="3"/>
        <v>1603</v>
      </c>
      <c r="D93" s="22">
        <f t="shared" ca="1" si="3"/>
        <v>2332</v>
      </c>
      <c r="F93" s="22">
        <f t="shared" ca="1" si="3"/>
        <v>6952</v>
      </c>
    </row>
    <row r="94" spans="2:6" x14ac:dyDescent="0.2">
      <c r="B94" s="22">
        <f t="shared" ca="1" si="3"/>
        <v>7709</v>
      </c>
      <c r="D94" s="22">
        <f t="shared" ca="1" si="3"/>
        <v>5141</v>
      </c>
      <c r="F94" s="22">
        <f t="shared" ca="1" si="3"/>
        <v>2720</v>
      </c>
    </row>
    <row r="95" spans="2:6" x14ac:dyDescent="0.2">
      <c r="B95" s="22">
        <f t="shared" ca="1" si="3"/>
        <v>9850</v>
      </c>
      <c r="D95" s="22">
        <f t="shared" ca="1" si="3"/>
        <v>4238</v>
      </c>
      <c r="F95" s="22">
        <f t="shared" ca="1" si="3"/>
        <v>6448</v>
      </c>
    </row>
    <row r="96" spans="2:6" x14ac:dyDescent="0.2">
      <c r="B96" s="22">
        <f t="shared" ca="1" si="3"/>
        <v>8668</v>
      </c>
      <c r="D96" s="22">
        <f t="shared" ca="1" si="3"/>
        <v>5983</v>
      </c>
      <c r="F96" s="22">
        <f t="shared" ca="1" si="3"/>
        <v>2484</v>
      </c>
    </row>
    <row r="97" spans="2:10" x14ac:dyDescent="0.2">
      <c r="B97" s="22">
        <f t="shared" ca="1" si="3"/>
        <v>2979</v>
      </c>
      <c r="D97" s="22">
        <f t="shared" ca="1" si="3"/>
        <v>9405</v>
      </c>
      <c r="F97" s="22">
        <f t="shared" ca="1" si="3"/>
        <v>4280</v>
      </c>
    </row>
    <row r="98" spans="2:10" x14ac:dyDescent="0.2">
      <c r="B98" s="22">
        <f t="shared" ca="1" si="3"/>
        <v>5173</v>
      </c>
      <c r="D98" s="22">
        <f t="shared" ca="1" si="3"/>
        <v>5857</v>
      </c>
      <c r="F98" s="22">
        <f t="shared" ca="1" si="3"/>
        <v>6050</v>
      </c>
    </row>
    <row r="99" spans="2:10" x14ac:dyDescent="0.2">
      <c r="B99" s="22">
        <f t="shared" ca="1" si="3"/>
        <v>8977</v>
      </c>
      <c r="D99" s="22">
        <f t="shared" ca="1" si="3"/>
        <v>8623</v>
      </c>
      <c r="F99" s="22">
        <f t="shared" ca="1" si="3"/>
        <v>2798</v>
      </c>
    </row>
    <row r="100" spans="2:10" x14ac:dyDescent="0.2">
      <c r="B100" s="22">
        <f t="shared" ca="1" si="3"/>
        <v>1149</v>
      </c>
      <c r="D100" s="22">
        <f t="shared" ca="1" si="3"/>
        <v>5753</v>
      </c>
      <c r="F100" s="22">
        <f t="shared" ca="1" si="3"/>
        <v>9811</v>
      </c>
    </row>
    <row r="101" spans="2:10" x14ac:dyDescent="0.2">
      <c r="B101" s="22">
        <f t="shared" ca="1" si="3"/>
        <v>4696</v>
      </c>
      <c r="D101" s="22">
        <f t="shared" ca="1" si="3"/>
        <v>9382</v>
      </c>
      <c r="F101" s="22">
        <f t="shared" ca="1" si="3"/>
        <v>3355</v>
      </c>
    </row>
    <row r="102" spans="2:10" x14ac:dyDescent="0.2">
      <c r="B102" s="22">
        <f t="shared" ca="1" si="3"/>
        <v>3698</v>
      </c>
      <c r="D102" s="22">
        <f t="shared" ca="1" si="3"/>
        <v>3003</v>
      </c>
      <c r="F102" s="22">
        <f t="shared" ca="1" si="3"/>
        <v>3043</v>
      </c>
    </row>
    <row r="103" spans="2:10" x14ac:dyDescent="0.2">
      <c r="B103" s="22">
        <f t="shared" ca="1" si="3"/>
        <v>9044</v>
      </c>
      <c r="D103" s="22">
        <f t="shared" ca="1" si="3"/>
        <v>4200</v>
      </c>
      <c r="F103" s="22">
        <f t="shared" ca="1" si="3"/>
        <v>2811</v>
      </c>
    </row>
    <row r="110" spans="2:10" x14ac:dyDescent="0.2">
      <c r="F110">
        <v>3000</v>
      </c>
    </row>
    <row r="111" spans="2:10" x14ac:dyDescent="0.2">
      <c r="B111">
        <v>5000</v>
      </c>
      <c r="D111">
        <v>5000</v>
      </c>
      <c r="F111">
        <v>5000</v>
      </c>
      <c r="H111" t="s">
        <v>4</v>
      </c>
    </row>
    <row r="112" spans="2:10" x14ac:dyDescent="0.2">
      <c r="J112" t="s">
        <v>211</v>
      </c>
    </row>
    <row r="113" spans="2:10" x14ac:dyDescent="0.2">
      <c r="B113" s="24" t="s">
        <v>210</v>
      </c>
      <c r="D113" s="24" t="s">
        <v>215</v>
      </c>
      <c r="F113" s="24" t="s">
        <v>216</v>
      </c>
      <c r="H113" s="24" t="s">
        <v>210</v>
      </c>
      <c r="J113" t="s">
        <v>212</v>
      </c>
    </row>
    <row r="114" spans="2:10" x14ac:dyDescent="0.2">
      <c r="B114" s="21">
        <f ca="1">RANDBETWEEN(1000,9999)</f>
        <v>4795</v>
      </c>
      <c r="D114" s="21">
        <f ca="1">RANDBETWEEN(1000,9999)</f>
        <v>1695</v>
      </c>
      <c r="F114" s="21">
        <f ca="1">RANDBETWEEN(1000,9999)</f>
        <v>5828</v>
      </c>
      <c r="H114" s="21" t="s">
        <v>0</v>
      </c>
      <c r="J114" t="s">
        <v>213</v>
      </c>
    </row>
    <row r="115" spans="2:10" x14ac:dyDescent="0.2">
      <c r="B115" s="21">
        <f t="shared" ref="B115:F128" ca="1" si="4">RANDBETWEEN(1000,9999)</f>
        <v>6511</v>
      </c>
      <c r="D115" s="21">
        <f t="shared" ca="1" si="4"/>
        <v>9631</v>
      </c>
      <c r="F115" s="21">
        <f t="shared" ca="1" si="4"/>
        <v>7555</v>
      </c>
      <c r="H115" s="21" t="s">
        <v>3</v>
      </c>
      <c r="J115" t="s">
        <v>214</v>
      </c>
    </row>
    <row r="116" spans="2:10" x14ac:dyDescent="0.2">
      <c r="B116" s="21">
        <f t="shared" ca="1" si="4"/>
        <v>9764</v>
      </c>
      <c r="D116" s="21">
        <f t="shared" ca="1" si="4"/>
        <v>4217</v>
      </c>
      <c r="F116" s="21">
        <f t="shared" ca="1" si="4"/>
        <v>9322</v>
      </c>
      <c r="H116" s="21" t="s">
        <v>4</v>
      </c>
    </row>
    <row r="117" spans="2:10" x14ac:dyDescent="0.2">
      <c r="B117" s="21">
        <f t="shared" ca="1" si="4"/>
        <v>3872</v>
      </c>
      <c r="D117" s="21">
        <f t="shared" ca="1" si="4"/>
        <v>6349</v>
      </c>
      <c r="F117" s="21">
        <f t="shared" ca="1" si="4"/>
        <v>6707</v>
      </c>
      <c r="H117" s="21" t="s">
        <v>5</v>
      </c>
      <c r="J117" t="s">
        <v>217</v>
      </c>
    </row>
    <row r="118" spans="2:10" x14ac:dyDescent="0.2">
      <c r="B118" s="21">
        <f t="shared" ca="1" si="4"/>
        <v>7818</v>
      </c>
      <c r="D118" s="21">
        <f t="shared" ca="1" si="4"/>
        <v>9970</v>
      </c>
      <c r="F118" s="21">
        <f t="shared" ca="1" si="4"/>
        <v>8214</v>
      </c>
      <c r="H118" s="21" t="s">
        <v>1</v>
      </c>
    </row>
    <row r="119" spans="2:10" x14ac:dyDescent="0.2">
      <c r="B119" s="21">
        <f t="shared" ca="1" si="4"/>
        <v>1630</v>
      </c>
      <c r="D119" s="21">
        <f t="shared" ca="1" si="4"/>
        <v>1148</v>
      </c>
      <c r="F119" s="21">
        <f t="shared" ca="1" si="4"/>
        <v>6749</v>
      </c>
      <c r="H119" s="21" t="s">
        <v>6</v>
      </c>
      <c r="J119" t="s">
        <v>327</v>
      </c>
    </row>
    <row r="120" spans="2:10" x14ac:dyDescent="0.2">
      <c r="B120" s="21">
        <f t="shared" ca="1" si="4"/>
        <v>4677</v>
      </c>
      <c r="D120" s="21">
        <f t="shared" ca="1" si="4"/>
        <v>1943</v>
      </c>
      <c r="F120" s="21">
        <f t="shared" ca="1" si="4"/>
        <v>5007</v>
      </c>
      <c r="H120" s="21" t="s">
        <v>7</v>
      </c>
    </row>
    <row r="121" spans="2:10" x14ac:dyDescent="0.2">
      <c r="B121" s="21">
        <f t="shared" ca="1" si="4"/>
        <v>4588</v>
      </c>
      <c r="D121" s="21">
        <f t="shared" ca="1" si="4"/>
        <v>3969</v>
      </c>
      <c r="F121" s="21">
        <f t="shared" ca="1" si="4"/>
        <v>8233</v>
      </c>
      <c r="H121" s="21" t="s">
        <v>8</v>
      </c>
      <c r="J121" t="s">
        <v>218</v>
      </c>
    </row>
    <row r="122" spans="2:10" x14ac:dyDescent="0.2">
      <c r="B122" s="21">
        <f t="shared" ca="1" si="4"/>
        <v>1164</v>
      </c>
      <c r="D122" s="21">
        <f t="shared" ca="1" si="4"/>
        <v>7884</v>
      </c>
      <c r="F122" s="21">
        <f t="shared" ca="1" si="4"/>
        <v>4423</v>
      </c>
      <c r="H122" s="21" t="s">
        <v>9</v>
      </c>
    </row>
    <row r="123" spans="2:10" x14ac:dyDescent="0.2">
      <c r="B123" s="21">
        <f t="shared" ca="1" si="4"/>
        <v>7387</v>
      </c>
      <c r="D123" s="21">
        <f t="shared" ca="1" si="4"/>
        <v>8659</v>
      </c>
      <c r="F123" s="21">
        <f t="shared" ca="1" si="4"/>
        <v>7929</v>
      </c>
      <c r="H123" s="21" t="s">
        <v>10</v>
      </c>
    </row>
    <row r="124" spans="2:10" x14ac:dyDescent="0.2">
      <c r="B124" s="21">
        <f t="shared" ca="1" si="4"/>
        <v>8327</v>
      </c>
      <c r="D124" s="21">
        <f t="shared" ca="1" si="4"/>
        <v>7557</v>
      </c>
      <c r="F124" s="21">
        <f t="shared" ca="1" si="4"/>
        <v>5744</v>
      </c>
      <c r="H124" s="21" t="s">
        <v>11</v>
      </c>
    </row>
    <row r="125" spans="2:10" x14ac:dyDescent="0.2">
      <c r="B125" s="21">
        <f t="shared" ca="1" si="4"/>
        <v>2227</v>
      </c>
      <c r="D125" s="21">
        <f t="shared" ca="1" si="4"/>
        <v>1806</v>
      </c>
      <c r="F125" s="21">
        <f t="shared" ca="1" si="4"/>
        <v>7284</v>
      </c>
      <c r="H125" s="21" t="s">
        <v>12</v>
      </c>
      <c r="J125" t="s">
        <v>219</v>
      </c>
    </row>
    <row r="126" spans="2:10" x14ac:dyDescent="0.2">
      <c r="B126" s="21">
        <f t="shared" ca="1" si="4"/>
        <v>5179</v>
      </c>
      <c r="D126" s="21">
        <f t="shared" ca="1" si="4"/>
        <v>2259</v>
      </c>
      <c r="F126" s="21">
        <f t="shared" ca="1" si="4"/>
        <v>9482</v>
      </c>
      <c r="H126" s="21" t="s">
        <v>0</v>
      </c>
      <c r="J126" t="s">
        <v>220</v>
      </c>
    </row>
    <row r="127" spans="2:10" x14ac:dyDescent="0.2">
      <c r="B127" s="21">
        <f t="shared" ca="1" si="4"/>
        <v>3950</v>
      </c>
      <c r="D127" s="21">
        <f t="shared" ca="1" si="4"/>
        <v>3621</v>
      </c>
      <c r="F127" s="21">
        <f t="shared" ca="1" si="4"/>
        <v>9995</v>
      </c>
      <c r="H127" s="21" t="s">
        <v>3</v>
      </c>
      <c r="J127" t="s">
        <v>221</v>
      </c>
    </row>
    <row r="128" spans="2:10" x14ac:dyDescent="0.2">
      <c r="B128" s="21">
        <f t="shared" ca="1" si="4"/>
        <v>3085</v>
      </c>
      <c r="D128" s="21">
        <f t="shared" ca="1" si="4"/>
        <v>3434</v>
      </c>
      <c r="F128" s="21">
        <f t="shared" ca="1" si="4"/>
        <v>7009</v>
      </c>
      <c r="H128" s="21" t="s">
        <v>4</v>
      </c>
      <c r="J128" t="s">
        <v>222</v>
      </c>
    </row>
    <row r="140" spans="2:12" ht="34" x14ac:dyDescent="0.2">
      <c r="B140" s="26" t="s">
        <v>223</v>
      </c>
      <c r="C140" s="26" t="s">
        <v>224</v>
      </c>
      <c r="D140" s="27" t="s">
        <v>225</v>
      </c>
      <c r="E140" s="28" t="s">
        <v>226</v>
      </c>
      <c r="F140" s="26" t="s">
        <v>227</v>
      </c>
      <c r="H140" s="31">
        <v>0.1</v>
      </c>
    </row>
    <row r="141" spans="2:12" x14ac:dyDescent="0.2">
      <c r="B141" s="2" t="s">
        <v>228</v>
      </c>
      <c r="C141" s="2">
        <v>205</v>
      </c>
      <c r="D141" s="2">
        <v>175</v>
      </c>
      <c r="E141" s="29">
        <f>C141*D141</f>
        <v>35875</v>
      </c>
      <c r="F141" s="30">
        <f>E141*(1+H140)</f>
        <v>39462.5</v>
      </c>
    </row>
    <row r="142" spans="2:12" x14ac:dyDescent="0.2">
      <c r="B142" s="2" t="s">
        <v>229</v>
      </c>
      <c r="C142" s="2">
        <v>205</v>
      </c>
      <c r="D142" s="2">
        <v>169</v>
      </c>
      <c r="E142" s="29">
        <f t="shared" ref="E142:E150" si="5">C142*D142</f>
        <v>34645</v>
      </c>
      <c r="F142" s="30">
        <f t="shared" ref="F142:F150" si="6">E142*(1+H141)</f>
        <v>34645</v>
      </c>
      <c r="G142" t="s">
        <v>240</v>
      </c>
      <c r="L142" t="s">
        <v>235</v>
      </c>
    </row>
    <row r="143" spans="2:12" x14ac:dyDescent="0.2">
      <c r="B143" s="2" t="s">
        <v>230</v>
      </c>
      <c r="C143" s="2">
        <v>205</v>
      </c>
      <c r="D143" s="2">
        <v>134</v>
      </c>
      <c r="E143" s="29">
        <f t="shared" si="5"/>
        <v>27470</v>
      </c>
      <c r="F143" s="30">
        <f t="shared" si="6"/>
        <v>27470</v>
      </c>
      <c r="G143" t="s">
        <v>240</v>
      </c>
      <c r="L143" t="s">
        <v>236</v>
      </c>
    </row>
    <row r="144" spans="2:12" x14ac:dyDescent="0.2">
      <c r="B144" s="2" t="s">
        <v>231</v>
      </c>
      <c r="C144" s="2">
        <v>205</v>
      </c>
      <c r="D144" s="2">
        <v>188</v>
      </c>
      <c r="E144" s="29">
        <f t="shared" si="5"/>
        <v>38540</v>
      </c>
      <c r="F144" s="30">
        <f t="shared" si="6"/>
        <v>38540</v>
      </c>
      <c r="G144" t="s">
        <v>240</v>
      </c>
      <c r="L144" t="s">
        <v>237</v>
      </c>
    </row>
    <row r="145" spans="2:12" x14ac:dyDescent="0.2">
      <c r="B145" s="2" t="s">
        <v>232</v>
      </c>
      <c r="C145" s="2">
        <v>205</v>
      </c>
      <c r="D145" s="2">
        <v>143</v>
      </c>
      <c r="E145" s="29">
        <f t="shared" si="5"/>
        <v>29315</v>
      </c>
      <c r="F145" s="30">
        <f t="shared" si="6"/>
        <v>29315</v>
      </c>
      <c r="G145" t="s">
        <v>240</v>
      </c>
      <c r="L145" t="s">
        <v>238</v>
      </c>
    </row>
    <row r="146" spans="2:12" x14ac:dyDescent="0.2">
      <c r="B146" s="2" t="s">
        <v>233</v>
      </c>
      <c r="C146" s="2">
        <v>205</v>
      </c>
      <c r="D146" s="2">
        <v>149</v>
      </c>
      <c r="E146" s="29">
        <f t="shared" si="5"/>
        <v>30545</v>
      </c>
      <c r="F146" s="30">
        <f t="shared" si="6"/>
        <v>30545</v>
      </c>
      <c r="G146" t="s">
        <v>240</v>
      </c>
      <c r="L146" t="s">
        <v>239</v>
      </c>
    </row>
    <row r="147" spans="2:12" x14ac:dyDescent="0.2">
      <c r="B147" s="2" t="s">
        <v>234</v>
      </c>
      <c r="C147" s="2">
        <v>205</v>
      </c>
      <c r="D147" s="2">
        <v>176</v>
      </c>
      <c r="E147" s="29">
        <f t="shared" si="5"/>
        <v>36080</v>
      </c>
      <c r="F147" s="30">
        <f t="shared" si="6"/>
        <v>36080</v>
      </c>
      <c r="G147" t="s">
        <v>240</v>
      </c>
    </row>
    <row r="148" spans="2:12" x14ac:dyDescent="0.2">
      <c r="B148" s="2" t="s">
        <v>228</v>
      </c>
      <c r="C148" s="2">
        <v>205</v>
      </c>
      <c r="D148" s="2">
        <v>176</v>
      </c>
      <c r="E148" s="29">
        <f t="shared" si="5"/>
        <v>36080</v>
      </c>
      <c r="F148" s="30">
        <f t="shared" si="6"/>
        <v>36080</v>
      </c>
      <c r="G148" t="s">
        <v>240</v>
      </c>
    </row>
    <row r="149" spans="2:12" x14ac:dyDescent="0.2">
      <c r="B149" s="2" t="s">
        <v>229</v>
      </c>
      <c r="C149" s="2">
        <v>205</v>
      </c>
      <c r="D149" s="2">
        <v>145</v>
      </c>
      <c r="E149" s="29">
        <f t="shared" si="5"/>
        <v>29725</v>
      </c>
      <c r="F149" s="30">
        <f t="shared" si="6"/>
        <v>29725</v>
      </c>
      <c r="G149" t="s">
        <v>240</v>
      </c>
    </row>
    <row r="150" spans="2:12" x14ac:dyDescent="0.2">
      <c r="B150" s="2" t="s">
        <v>230</v>
      </c>
      <c r="C150" s="2">
        <v>205</v>
      </c>
      <c r="D150" s="2">
        <v>175</v>
      </c>
      <c r="E150" s="29">
        <f t="shared" si="5"/>
        <v>35875</v>
      </c>
      <c r="F150" s="30">
        <f t="shared" si="6"/>
        <v>35875</v>
      </c>
      <c r="G150" t="s">
        <v>240</v>
      </c>
    </row>
    <row r="153" spans="2:12" ht="34" x14ac:dyDescent="0.2">
      <c r="B153" s="26" t="s">
        <v>223</v>
      </c>
      <c r="C153" s="26" t="s">
        <v>224</v>
      </c>
      <c r="D153" s="27" t="s">
        <v>225</v>
      </c>
      <c r="E153" s="28" t="s">
        <v>226</v>
      </c>
      <c r="F153" s="26" t="s">
        <v>227</v>
      </c>
    </row>
    <row r="154" spans="2:12" x14ac:dyDescent="0.2">
      <c r="B154" s="2" t="s">
        <v>228</v>
      </c>
      <c r="C154" s="2">
        <v>205</v>
      </c>
      <c r="D154" s="2">
        <v>175</v>
      </c>
      <c r="E154" s="29">
        <f>C154*D154</f>
        <v>35875</v>
      </c>
      <c r="F154" s="30">
        <f>E154*(1+$H$140)</f>
        <v>39462.5</v>
      </c>
    </row>
    <row r="155" spans="2:12" x14ac:dyDescent="0.2">
      <c r="B155" s="2" t="s">
        <v>229</v>
      </c>
      <c r="C155" s="2">
        <v>205</v>
      </c>
      <c r="D155" s="2">
        <v>169</v>
      </c>
      <c r="E155" s="29">
        <f t="shared" ref="E155:E163" si="7">C155*D155</f>
        <v>34645</v>
      </c>
      <c r="F155" s="30">
        <f t="shared" ref="F155:F163" si="8">E155*(1+$H$140)</f>
        <v>38109.5</v>
      </c>
    </row>
    <row r="156" spans="2:12" x14ac:dyDescent="0.2">
      <c r="B156" s="2" t="s">
        <v>230</v>
      </c>
      <c r="C156" s="2">
        <v>205</v>
      </c>
      <c r="D156" s="2">
        <v>134</v>
      </c>
      <c r="E156" s="29">
        <f t="shared" si="7"/>
        <v>27470</v>
      </c>
      <c r="F156" s="30">
        <f t="shared" si="8"/>
        <v>30217.000000000004</v>
      </c>
    </row>
    <row r="157" spans="2:12" x14ac:dyDescent="0.2">
      <c r="B157" s="2" t="s">
        <v>231</v>
      </c>
      <c r="C157" s="2">
        <v>205</v>
      </c>
      <c r="D157" s="2">
        <v>188</v>
      </c>
      <c r="E157" s="29">
        <f t="shared" si="7"/>
        <v>38540</v>
      </c>
      <c r="F157" s="30">
        <f t="shared" si="8"/>
        <v>42394</v>
      </c>
      <c r="J157" t="s">
        <v>241</v>
      </c>
    </row>
    <row r="158" spans="2:12" x14ac:dyDescent="0.2">
      <c r="B158" s="2" t="s">
        <v>232</v>
      </c>
      <c r="C158" s="2">
        <v>205</v>
      </c>
      <c r="D158" s="2">
        <v>143</v>
      </c>
      <c r="E158" s="29">
        <f t="shared" si="7"/>
        <v>29315</v>
      </c>
      <c r="F158" s="30">
        <f t="shared" si="8"/>
        <v>32246.500000000004</v>
      </c>
      <c r="J158" t="s">
        <v>242</v>
      </c>
    </row>
    <row r="159" spans="2:12" x14ac:dyDescent="0.2">
      <c r="B159" s="2" t="s">
        <v>233</v>
      </c>
      <c r="C159" s="2">
        <v>205</v>
      </c>
      <c r="D159" s="2">
        <v>149</v>
      </c>
      <c r="E159" s="29">
        <f t="shared" si="7"/>
        <v>30545</v>
      </c>
      <c r="F159" s="30">
        <f t="shared" si="8"/>
        <v>33599.5</v>
      </c>
      <c r="J159" t="s">
        <v>244</v>
      </c>
    </row>
    <row r="160" spans="2:12" x14ac:dyDescent="0.2">
      <c r="B160" s="2" t="s">
        <v>234</v>
      </c>
      <c r="C160" s="2">
        <v>205</v>
      </c>
      <c r="D160" s="2">
        <v>176</v>
      </c>
      <c r="E160" s="29">
        <f t="shared" si="7"/>
        <v>36080</v>
      </c>
      <c r="F160" s="30">
        <f t="shared" si="8"/>
        <v>39688</v>
      </c>
    </row>
    <row r="161" spans="2:26" x14ac:dyDescent="0.2">
      <c r="B161" s="2" t="s">
        <v>228</v>
      </c>
      <c r="C161" s="2">
        <v>205</v>
      </c>
      <c r="D161" s="2">
        <v>176</v>
      </c>
      <c r="E161" s="29">
        <f t="shared" si="7"/>
        <v>36080</v>
      </c>
      <c r="F161" s="30">
        <f t="shared" si="8"/>
        <v>39688</v>
      </c>
    </row>
    <row r="162" spans="2:26" x14ac:dyDescent="0.2">
      <c r="B162" s="2" t="s">
        <v>229</v>
      </c>
      <c r="C162" s="2">
        <v>205</v>
      </c>
      <c r="D162" s="2">
        <v>145</v>
      </c>
      <c r="E162" s="29">
        <f t="shared" si="7"/>
        <v>29725</v>
      </c>
      <c r="F162" s="30">
        <f t="shared" si="8"/>
        <v>32697.500000000004</v>
      </c>
    </row>
    <row r="163" spans="2:26" x14ac:dyDescent="0.2">
      <c r="B163" s="2" t="s">
        <v>230</v>
      </c>
      <c r="C163" s="2">
        <v>205</v>
      </c>
      <c r="D163" s="2">
        <v>175</v>
      </c>
      <c r="E163" s="29">
        <f t="shared" si="7"/>
        <v>35875</v>
      </c>
      <c r="F163" s="30">
        <f t="shared" si="8"/>
        <v>39462.5</v>
      </c>
    </row>
    <row r="169" spans="2:26" x14ac:dyDescent="0.2">
      <c r="P169" t="s">
        <v>243</v>
      </c>
    </row>
    <row r="171" spans="2:26" x14ac:dyDescent="0.2">
      <c r="P171" s="32"/>
      <c r="Q171" s="32">
        <v>1</v>
      </c>
      <c r="R171" s="32">
        <v>2</v>
      </c>
      <c r="S171" s="32">
        <v>3</v>
      </c>
      <c r="T171" s="32">
        <v>4</v>
      </c>
      <c r="U171" s="32">
        <v>5</v>
      </c>
      <c r="V171" s="32">
        <v>6</v>
      </c>
      <c r="W171" s="32">
        <v>7</v>
      </c>
      <c r="X171" s="32">
        <v>8</v>
      </c>
      <c r="Y171" s="32">
        <v>9</v>
      </c>
      <c r="Z171" s="32">
        <v>10</v>
      </c>
    </row>
    <row r="172" spans="2:26" x14ac:dyDescent="0.2">
      <c r="P172" s="32">
        <v>1</v>
      </c>
      <c r="Q172" s="2">
        <f>P172*Q171</f>
        <v>1</v>
      </c>
      <c r="R172" s="2">
        <f t="shared" ref="R172:Z172" si="9">Q172*R171</f>
        <v>2</v>
      </c>
      <c r="S172" s="2">
        <f t="shared" si="9"/>
        <v>6</v>
      </c>
      <c r="T172" s="2">
        <f t="shared" si="9"/>
        <v>24</v>
      </c>
      <c r="U172" s="2">
        <f t="shared" si="9"/>
        <v>120</v>
      </c>
      <c r="V172" s="2">
        <f t="shared" si="9"/>
        <v>720</v>
      </c>
      <c r="W172" s="2">
        <f t="shared" si="9"/>
        <v>5040</v>
      </c>
      <c r="X172" s="2">
        <f t="shared" si="9"/>
        <v>40320</v>
      </c>
      <c r="Y172" s="2">
        <f t="shared" si="9"/>
        <v>362880</v>
      </c>
      <c r="Z172" s="2">
        <f t="shared" si="9"/>
        <v>3628800</v>
      </c>
    </row>
    <row r="173" spans="2:26" x14ac:dyDescent="0.2">
      <c r="P173" s="32">
        <v>2</v>
      </c>
      <c r="Q173" s="2">
        <f t="shared" ref="Q173:Q181" si="10">P173*Q172</f>
        <v>2</v>
      </c>
      <c r="R173" s="2"/>
      <c r="S173" s="2"/>
      <c r="T173" s="2"/>
      <c r="U173" s="2"/>
      <c r="V173" s="2"/>
      <c r="W173" s="2"/>
      <c r="X173" s="2"/>
      <c r="Y173" s="2"/>
      <c r="Z173" s="2"/>
    </row>
    <row r="174" spans="2:26" x14ac:dyDescent="0.2">
      <c r="P174" s="32">
        <v>3</v>
      </c>
      <c r="Q174" s="2">
        <f t="shared" si="10"/>
        <v>6</v>
      </c>
      <c r="R174" s="2"/>
      <c r="S174" s="2"/>
      <c r="T174" s="2"/>
      <c r="U174" s="2"/>
      <c r="V174" s="2"/>
      <c r="W174" s="2"/>
      <c r="X174" s="2"/>
      <c r="Y174" s="2"/>
      <c r="Z174" s="2"/>
    </row>
    <row r="175" spans="2:26" x14ac:dyDescent="0.2">
      <c r="P175" s="32">
        <v>4</v>
      </c>
      <c r="Q175" s="2">
        <f t="shared" si="10"/>
        <v>24</v>
      </c>
      <c r="R175" s="2"/>
      <c r="S175" s="2"/>
      <c r="T175" s="2"/>
      <c r="U175" s="2"/>
      <c r="V175" s="2"/>
      <c r="W175" s="2"/>
      <c r="X175" s="2"/>
      <c r="Y175" s="2"/>
      <c r="Z175" s="2"/>
    </row>
    <row r="176" spans="2:26" x14ac:dyDescent="0.2">
      <c r="P176" s="32">
        <v>5</v>
      </c>
      <c r="Q176" s="2">
        <f t="shared" si="10"/>
        <v>120</v>
      </c>
      <c r="R176" s="2"/>
      <c r="S176" s="2"/>
      <c r="T176" s="2"/>
      <c r="U176" s="2"/>
      <c r="V176" s="2"/>
      <c r="W176" s="2"/>
      <c r="X176" s="2"/>
      <c r="Y176" s="2"/>
      <c r="Z176" s="2"/>
    </row>
    <row r="177" spans="16:26" x14ac:dyDescent="0.2">
      <c r="P177" s="32">
        <v>6</v>
      </c>
      <c r="Q177" s="2">
        <f t="shared" si="10"/>
        <v>720</v>
      </c>
      <c r="R177" s="2"/>
      <c r="S177" s="2"/>
      <c r="T177" s="2"/>
      <c r="U177" s="2"/>
      <c r="V177" s="2"/>
      <c r="W177" s="2"/>
      <c r="X177" s="2"/>
      <c r="Y177" s="2"/>
      <c r="Z177" s="2"/>
    </row>
    <row r="178" spans="16:26" x14ac:dyDescent="0.2">
      <c r="P178" s="32">
        <v>7</v>
      </c>
      <c r="Q178" s="2">
        <f t="shared" si="10"/>
        <v>5040</v>
      </c>
      <c r="R178" s="2"/>
      <c r="S178" s="2"/>
      <c r="T178" s="2"/>
      <c r="U178" s="2"/>
      <c r="V178" s="2"/>
      <c r="W178" s="2"/>
      <c r="X178" s="2"/>
      <c r="Y178" s="2"/>
      <c r="Z178" s="2"/>
    </row>
    <row r="179" spans="16:26" x14ac:dyDescent="0.2">
      <c r="P179" s="32">
        <v>8</v>
      </c>
      <c r="Q179" s="2">
        <f t="shared" si="10"/>
        <v>40320</v>
      </c>
      <c r="R179" s="2"/>
      <c r="S179" s="2"/>
      <c r="T179" s="2"/>
      <c r="U179" s="2"/>
      <c r="V179" s="2"/>
      <c r="W179" s="2"/>
      <c r="X179" s="2"/>
      <c r="Y179" s="2"/>
      <c r="Z179" s="2"/>
    </row>
    <row r="180" spans="16:26" x14ac:dyDescent="0.2">
      <c r="P180" s="32">
        <v>9</v>
      </c>
      <c r="Q180" s="2">
        <f t="shared" si="10"/>
        <v>362880</v>
      </c>
      <c r="R180" s="2"/>
      <c r="S180" s="2"/>
      <c r="T180" s="2"/>
      <c r="U180" s="2"/>
      <c r="V180" s="2"/>
      <c r="W180" s="2"/>
      <c r="X180" s="2"/>
      <c r="Y180" s="2"/>
      <c r="Z180" s="2"/>
    </row>
    <row r="181" spans="16:26" x14ac:dyDescent="0.2">
      <c r="P181" s="32">
        <v>10</v>
      </c>
      <c r="Q181" s="2">
        <f t="shared" si="10"/>
        <v>3628800</v>
      </c>
      <c r="R181" s="2"/>
      <c r="S181" s="2"/>
      <c r="T181" s="2"/>
      <c r="U181" s="2"/>
      <c r="V181" s="2"/>
      <c r="W181" s="2"/>
      <c r="X181" s="2"/>
      <c r="Y181" s="2"/>
      <c r="Z181" s="2"/>
    </row>
    <row r="184" spans="16:26" x14ac:dyDescent="0.2">
      <c r="P184" t="s">
        <v>245</v>
      </c>
    </row>
    <row r="185" spans="16:26" x14ac:dyDescent="0.2">
      <c r="P185" t="s">
        <v>246</v>
      </c>
    </row>
    <row r="186" spans="16:26" x14ac:dyDescent="0.2">
      <c r="P186" t="s">
        <v>247</v>
      </c>
    </row>
    <row r="187" spans="16:26" x14ac:dyDescent="0.2">
      <c r="P187" t="s">
        <v>328</v>
      </c>
    </row>
    <row r="189" spans="16:26" x14ac:dyDescent="0.2">
      <c r="P189" s="33"/>
      <c r="Q189" s="34">
        <v>1</v>
      </c>
      <c r="R189" s="34">
        <v>2</v>
      </c>
      <c r="S189" s="34">
        <v>3</v>
      </c>
      <c r="T189" s="34">
        <v>4</v>
      </c>
      <c r="U189" s="34">
        <v>5</v>
      </c>
      <c r="V189" s="34">
        <v>6</v>
      </c>
      <c r="W189" s="34">
        <v>7</v>
      </c>
      <c r="X189" s="34">
        <v>8</v>
      </c>
      <c r="Y189" s="34">
        <v>9</v>
      </c>
      <c r="Z189" s="34">
        <v>10</v>
      </c>
    </row>
    <row r="190" spans="16:26" x14ac:dyDescent="0.2">
      <c r="P190" s="35">
        <v>1</v>
      </c>
      <c r="Q190" s="36">
        <f>Q$189*$P190</f>
        <v>1</v>
      </c>
      <c r="R190" s="36">
        <f t="shared" ref="R190:Z199" si="11">R$189*$P190</f>
        <v>2</v>
      </c>
      <c r="S190" s="36">
        <f t="shared" si="11"/>
        <v>3</v>
      </c>
      <c r="T190" s="36">
        <f t="shared" si="11"/>
        <v>4</v>
      </c>
      <c r="U190" s="36">
        <f t="shared" si="11"/>
        <v>5</v>
      </c>
      <c r="V190" s="36">
        <f t="shared" si="11"/>
        <v>6</v>
      </c>
      <c r="W190" s="36">
        <f t="shared" si="11"/>
        <v>7</v>
      </c>
      <c r="X190" s="36">
        <f t="shared" si="11"/>
        <v>8</v>
      </c>
      <c r="Y190" s="36">
        <f t="shared" si="11"/>
        <v>9</v>
      </c>
      <c r="Z190" s="36">
        <f t="shared" si="11"/>
        <v>10</v>
      </c>
    </row>
    <row r="191" spans="16:26" x14ac:dyDescent="0.2">
      <c r="P191" s="35">
        <v>2</v>
      </c>
      <c r="Q191" s="36">
        <f t="shared" ref="Q191:Q199" si="12">Q$189*$P191</f>
        <v>2</v>
      </c>
      <c r="R191" s="36">
        <f t="shared" si="11"/>
        <v>4</v>
      </c>
      <c r="S191" s="36">
        <f t="shared" si="11"/>
        <v>6</v>
      </c>
      <c r="T191" s="36">
        <f t="shared" si="11"/>
        <v>8</v>
      </c>
      <c r="U191" s="36">
        <f t="shared" si="11"/>
        <v>10</v>
      </c>
      <c r="V191" s="36">
        <f t="shared" si="11"/>
        <v>12</v>
      </c>
      <c r="W191" s="36">
        <f t="shared" si="11"/>
        <v>14</v>
      </c>
      <c r="X191" s="36">
        <f t="shared" si="11"/>
        <v>16</v>
      </c>
      <c r="Y191" s="36">
        <f t="shared" si="11"/>
        <v>18</v>
      </c>
      <c r="Z191" s="36">
        <f t="shared" si="11"/>
        <v>20</v>
      </c>
    </row>
    <row r="192" spans="16:26" x14ac:dyDescent="0.2">
      <c r="P192" s="35">
        <v>3</v>
      </c>
      <c r="Q192" s="36">
        <f t="shared" si="12"/>
        <v>3</v>
      </c>
      <c r="R192" s="36">
        <f t="shared" si="11"/>
        <v>6</v>
      </c>
      <c r="S192" s="36">
        <f t="shared" si="11"/>
        <v>9</v>
      </c>
      <c r="T192" s="36">
        <f t="shared" si="11"/>
        <v>12</v>
      </c>
      <c r="U192" s="36">
        <f t="shared" si="11"/>
        <v>15</v>
      </c>
      <c r="V192" s="36">
        <f t="shared" si="11"/>
        <v>18</v>
      </c>
      <c r="W192" s="36">
        <f t="shared" si="11"/>
        <v>21</v>
      </c>
      <c r="X192" s="36">
        <f t="shared" si="11"/>
        <v>24</v>
      </c>
      <c r="Y192" s="36">
        <f t="shared" si="11"/>
        <v>27</v>
      </c>
      <c r="Z192" s="36">
        <f t="shared" si="11"/>
        <v>30</v>
      </c>
    </row>
    <row r="193" spans="16:26" x14ac:dyDescent="0.2">
      <c r="P193" s="35">
        <v>4</v>
      </c>
      <c r="Q193" s="36">
        <f t="shared" si="12"/>
        <v>4</v>
      </c>
      <c r="R193" s="36">
        <f t="shared" si="11"/>
        <v>8</v>
      </c>
      <c r="S193" s="36">
        <f t="shared" si="11"/>
        <v>12</v>
      </c>
      <c r="T193" s="36">
        <f t="shared" si="11"/>
        <v>16</v>
      </c>
      <c r="U193" s="36">
        <f t="shared" si="11"/>
        <v>20</v>
      </c>
      <c r="V193" s="36">
        <f t="shared" si="11"/>
        <v>24</v>
      </c>
      <c r="W193" s="36">
        <f t="shared" si="11"/>
        <v>28</v>
      </c>
      <c r="X193" s="36">
        <f t="shared" si="11"/>
        <v>32</v>
      </c>
      <c r="Y193" s="36">
        <f t="shared" si="11"/>
        <v>36</v>
      </c>
      <c r="Z193" s="36">
        <f t="shared" si="11"/>
        <v>40</v>
      </c>
    </row>
    <row r="194" spans="16:26" x14ac:dyDescent="0.2">
      <c r="P194" s="35">
        <v>5</v>
      </c>
      <c r="Q194" s="36">
        <f t="shared" si="12"/>
        <v>5</v>
      </c>
      <c r="R194" s="36">
        <f t="shared" si="11"/>
        <v>10</v>
      </c>
      <c r="S194" s="36">
        <f t="shared" si="11"/>
        <v>15</v>
      </c>
      <c r="T194" s="36">
        <f t="shared" si="11"/>
        <v>20</v>
      </c>
      <c r="U194" s="36">
        <f t="shared" si="11"/>
        <v>25</v>
      </c>
      <c r="V194" s="36">
        <f t="shared" si="11"/>
        <v>30</v>
      </c>
      <c r="W194" s="36">
        <f t="shared" si="11"/>
        <v>35</v>
      </c>
      <c r="X194" s="36">
        <f t="shared" si="11"/>
        <v>40</v>
      </c>
      <c r="Y194" s="36">
        <f t="shared" si="11"/>
        <v>45</v>
      </c>
      <c r="Z194" s="36">
        <f t="shared" si="11"/>
        <v>50</v>
      </c>
    </row>
    <row r="195" spans="16:26" x14ac:dyDescent="0.2">
      <c r="P195" s="35">
        <v>6</v>
      </c>
      <c r="Q195" s="36">
        <f t="shared" si="12"/>
        <v>6</v>
      </c>
      <c r="R195" s="36">
        <f t="shared" si="11"/>
        <v>12</v>
      </c>
      <c r="S195" s="36">
        <f t="shared" si="11"/>
        <v>18</v>
      </c>
      <c r="T195" s="36">
        <f t="shared" si="11"/>
        <v>24</v>
      </c>
      <c r="U195" s="36">
        <f t="shared" si="11"/>
        <v>30</v>
      </c>
      <c r="V195" s="36">
        <f t="shared" si="11"/>
        <v>36</v>
      </c>
      <c r="W195" s="36">
        <f t="shared" si="11"/>
        <v>42</v>
      </c>
      <c r="X195" s="36">
        <f t="shared" si="11"/>
        <v>48</v>
      </c>
      <c r="Y195" s="36">
        <f t="shared" si="11"/>
        <v>54</v>
      </c>
      <c r="Z195" s="36">
        <f t="shared" si="11"/>
        <v>60</v>
      </c>
    </row>
    <row r="196" spans="16:26" x14ac:dyDescent="0.2">
      <c r="P196" s="35">
        <v>7</v>
      </c>
      <c r="Q196" s="36">
        <f t="shared" si="12"/>
        <v>7</v>
      </c>
      <c r="R196" s="36">
        <f t="shared" si="11"/>
        <v>14</v>
      </c>
      <c r="S196" s="36">
        <f t="shared" si="11"/>
        <v>21</v>
      </c>
      <c r="T196" s="36">
        <f t="shared" si="11"/>
        <v>28</v>
      </c>
      <c r="U196" s="36">
        <f t="shared" si="11"/>
        <v>35</v>
      </c>
      <c r="V196" s="36">
        <f t="shared" si="11"/>
        <v>42</v>
      </c>
      <c r="W196" s="36">
        <f t="shared" si="11"/>
        <v>49</v>
      </c>
      <c r="X196" s="36">
        <f t="shared" si="11"/>
        <v>56</v>
      </c>
      <c r="Y196" s="36">
        <f t="shared" si="11"/>
        <v>63</v>
      </c>
      <c r="Z196" s="36">
        <f t="shared" si="11"/>
        <v>70</v>
      </c>
    </row>
    <row r="197" spans="16:26" x14ac:dyDescent="0.2">
      <c r="P197" s="35">
        <v>8</v>
      </c>
      <c r="Q197" s="36">
        <f t="shared" si="12"/>
        <v>8</v>
      </c>
      <c r="R197" s="36">
        <f t="shared" si="11"/>
        <v>16</v>
      </c>
      <c r="S197" s="36">
        <f t="shared" si="11"/>
        <v>24</v>
      </c>
      <c r="T197" s="36">
        <f t="shared" si="11"/>
        <v>32</v>
      </c>
      <c r="U197" s="36">
        <f t="shared" si="11"/>
        <v>40</v>
      </c>
      <c r="V197" s="36">
        <f t="shared" si="11"/>
        <v>48</v>
      </c>
      <c r="W197" s="36">
        <f t="shared" si="11"/>
        <v>56</v>
      </c>
      <c r="X197" s="36">
        <f t="shared" si="11"/>
        <v>64</v>
      </c>
      <c r="Y197" s="36">
        <f t="shared" si="11"/>
        <v>72</v>
      </c>
      <c r="Z197" s="36">
        <f t="shared" si="11"/>
        <v>80</v>
      </c>
    </row>
    <row r="198" spans="16:26" x14ac:dyDescent="0.2">
      <c r="P198" s="35">
        <v>9</v>
      </c>
      <c r="Q198" s="36">
        <f t="shared" si="12"/>
        <v>9</v>
      </c>
      <c r="R198" s="36">
        <f t="shared" si="11"/>
        <v>18</v>
      </c>
      <c r="S198" s="36">
        <f t="shared" si="11"/>
        <v>27</v>
      </c>
      <c r="T198" s="36">
        <f t="shared" si="11"/>
        <v>36</v>
      </c>
      <c r="U198" s="36">
        <f t="shared" si="11"/>
        <v>45</v>
      </c>
      <c r="V198" s="36">
        <f t="shared" si="11"/>
        <v>54</v>
      </c>
      <c r="W198" s="36">
        <f t="shared" si="11"/>
        <v>63</v>
      </c>
      <c r="X198" s="36">
        <f t="shared" si="11"/>
        <v>72</v>
      </c>
      <c r="Y198" s="36">
        <f t="shared" si="11"/>
        <v>81</v>
      </c>
      <c r="Z198" s="36">
        <f t="shared" si="11"/>
        <v>90</v>
      </c>
    </row>
    <row r="199" spans="16:26" x14ac:dyDescent="0.2">
      <c r="P199" s="35">
        <v>10</v>
      </c>
      <c r="Q199" s="36">
        <f t="shared" si="12"/>
        <v>10</v>
      </c>
      <c r="R199" s="36">
        <f t="shared" si="11"/>
        <v>20</v>
      </c>
      <c r="S199" s="36">
        <f t="shared" si="11"/>
        <v>30</v>
      </c>
      <c r="T199" s="36">
        <f t="shared" si="11"/>
        <v>40</v>
      </c>
      <c r="U199" s="36">
        <f t="shared" si="11"/>
        <v>50</v>
      </c>
      <c r="V199" s="36">
        <f t="shared" si="11"/>
        <v>60</v>
      </c>
      <c r="W199" s="36">
        <f t="shared" si="11"/>
        <v>70</v>
      </c>
      <c r="X199" s="36">
        <f t="shared" si="11"/>
        <v>80</v>
      </c>
      <c r="Y199" s="36">
        <f t="shared" si="11"/>
        <v>90</v>
      </c>
      <c r="Z199" s="36">
        <f t="shared" si="11"/>
        <v>100</v>
      </c>
    </row>
  </sheetData>
  <phoneticPr fontId="3" type="noConversion"/>
  <conditionalFormatting sqref="B7:B21">
    <cfRule type="cellIs" dxfId="42" priority="5" operator="greaterThan">
      <formula>5000</formula>
    </cfRule>
    <cfRule type="cellIs" dxfId="41" priority="43" operator="greaterThan">
      <formula>5000</formula>
    </cfRule>
  </conditionalFormatting>
  <conditionalFormatting sqref="D7:D21">
    <cfRule type="cellIs" dxfId="40" priority="42" operator="lessThan">
      <formula>5000</formula>
    </cfRule>
  </conditionalFormatting>
  <conditionalFormatting sqref="F7:F21">
    <cfRule type="cellIs" dxfId="39" priority="41" operator="between">
      <formula>5000</formula>
      <formula>7000</formula>
    </cfRule>
  </conditionalFormatting>
  <conditionalFormatting sqref="H7:H21">
    <cfRule type="cellIs" dxfId="38" priority="40" operator="equal">
      <formula>"Mart"</formula>
    </cfRule>
  </conditionalFormatting>
  <conditionalFormatting sqref="J7:J21">
    <cfRule type="containsText" dxfId="37" priority="39" operator="containsText" text="Bayram">
      <formula>NOT(ISERROR(SEARCH("Bayram",J7)))</formula>
    </cfRule>
  </conditionalFormatting>
  <conditionalFormatting sqref="L7:L21">
    <cfRule type="timePeriod" dxfId="36" priority="38" timePeriod="last7Days">
      <formula>AND(TODAY()-FLOOR(L7,1)&lt;=6,FLOOR(L7,1)&lt;=TODAY())</formula>
    </cfRule>
  </conditionalFormatting>
  <conditionalFormatting sqref="N7:N21">
    <cfRule type="uniqueValues" dxfId="35" priority="37"/>
  </conditionalFormatting>
  <conditionalFormatting sqref="P7:P21">
    <cfRule type="duplicateValues" dxfId="34" priority="36"/>
  </conditionalFormatting>
  <conditionalFormatting sqref="B50:B71">
    <cfRule type="top10" dxfId="33" priority="35" rank="10"/>
  </conditionalFormatting>
  <conditionalFormatting sqref="D50:D71">
    <cfRule type="top10" dxfId="32" priority="34" percent="1" rank="10"/>
  </conditionalFormatting>
  <conditionalFormatting sqref="F49:F71">
    <cfRule type="top10" dxfId="31" priority="33" bottom="1" rank="10"/>
  </conditionalFormatting>
  <conditionalFormatting sqref="H50:H71">
    <cfRule type="top10" dxfId="30" priority="32" percent="1" bottom="1" rank="10"/>
  </conditionalFormatting>
  <conditionalFormatting sqref="J50:J71">
    <cfRule type="aboveAverage" dxfId="29" priority="31"/>
  </conditionalFormatting>
  <conditionalFormatting sqref="L50:L71">
    <cfRule type="aboveAverage" dxfId="28" priority="30" aboveAverage="0"/>
  </conditionalFormatting>
  <conditionalFormatting sqref="B82:B103">
    <cfRule type="dataBar" priority="2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{16EA90E5-A48A-4A45-BA86-F972FDE0AA6E}</x14:id>
        </ext>
      </extLst>
    </cfRule>
  </conditionalFormatting>
  <conditionalFormatting sqref="D82:D103">
    <cfRule type="colorScale" priority="2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82:F103">
    <cfRule type="iconSet" priority="24">
      <iconSet iconSet="3Arrows">
        <cfvo type="percent" val="0"/>
        <cfvo type="percent" val="33"/>
        <cfvo type="percent" val="67"/>
      </iconSet>
    </cfRule>
  </conditionalFormatting>
  <conditionalFormatting sqref="D114:D128">
    <cfRule type="expression" dxfId="27" priority="9">
      <formula>D114&lt;$D$111</formula>
    </cfRule>
  </conditionalFormatting>
  <conditionalFormatting sqref="H114:H128">
    <cfRule type="expression" dxfId="26" priority="6">
      <formula>H114=$H$111</formula>
    </cfRule>
  </conditionalFormatting>
  <conditionalFormatting sqref="L16:L21">
    <cfRule type="timePeriod" dxfId="25" priority="4" timePeriod="last7Days">
      <formula>AND(TODAY()-FLOOR(L16,1)&lt;=6,FLOOR(L16,1)&lt;=TODAY())</formula>
    </cfRule>
  </conditionalFormatting>
  <conditionalFormatting sqref="F114:F128">
    <cfRule type="expression" dxfId="24" priority="1">
      <formula>AND(F114&gt;$F$110,F114&lt;$F$111)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6EA90E5-A48A-4A45-BA86-F972FDE0AA6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B82:B103</xm:sqref>
        </x14:conditionalFormatting>
        <x14:conditionalFormatting xmlns:xm="http://schemas.microsoft.com/office/excel/2006/main">
          <x14:cfRule type="iconSet" priority="44" id="{5DB63E41-EA63-3A4B-9942-51B22D4B5F0E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B7:B21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8C844-41A8-754A-BD20-DAAED6B41278}">
  <dimension ref="C5:H72"/>
  <sheetViews>
    <sheetView topLeftCell="A34" zoomScale="109" zoomScaleNormal="109" workbookViewId="0">
      <selection activeCell="F50" sqref="F50"/>
    </sheetView>
  </sheetViews>
  <sheetFormatPr baseColWidth="10" defaultRowHeight="16" x14ac:dyDescent="0.2"/>
  <cols>
    <col min="3" max="5" width="17.6640625" customWidth="1"/>
  </cols>
  <sheetData>
    <row r="5" spans="3:8" ht="34" x14ac:dyDescent="0.2">
      <c r="C5" s="22" t="s">
        <v>248</v>
      </c>
      <c r="D5" s="22" t="s">
        <v>249</v>
      </c>
      <c r="E5" s="25" t="s">
        <v>250</v>
      </c>
      <c r="H5" t="s">
        <v>251</v>
      </c>
    </row>
    <row r="6" spans="3:8" x14ac:dyDescent="0.2">
      <c r="C6" s="18">
        <v>45139</v>
      </c>
      <c r="D6" s="37">
        <v>140620</v>
      </c>
      <c r="E6" s="2"/>
      <c r="H6" t="s">
        <v>252</v>
      </c>
    </row>
    <row r="7" spans="3:8" x14ac:dyDescent="0.2">
      <c r="C7" s="18">
        <v>45140</v>
      </c>
      <c r="D7" s="37">
        <v>155066</v>
      </c>
      <c r="E7" s="2"/>
      <c r="H7" t="s">
        <v>253</v>
      </c>
    </row>
    <row r="8" spans="3:8" x14ac:dyDescent="0.2">
      <c r="C8" s="18">
        <v>45141</v>
      </c>
      <c r="D8" s="37">
        <v>172646</v>
      </c>
      <c r="E8" s="2"/>
      <c r="H8" t="s">
        <v>254</v>
      </c>
    </row>
    <row r="9" spans="3:8" x14ac:dyDescent="0.2">
      <c r="C9" s="18">
        <v>45142</v>
      </c>
      <c r="D9" s="37">
        <v>109889</v>
      </c>
      <c r="E9" s="2"/>
    </row>
    <row r="10" spans="3:8" x14ac:dyDescent="0.2">
      <c r="C10" s="18">
        <v>45143</v>
      </c>
      <c r="D10" s="37">
        <v>138463</v>
      </c>
      <c r="E10" s="2"/>
      <c r="H10" t="s">
        <v>255</v>
      </c>
    </row>
    <row r="11" spans="3:8" x14ac:dyDescent="0.2">
      <c r="C11" s="18">
        <v>45144</v>
      </c>
      <c r="D11" s="37">
        <v>147923</v>
      </c>
      <c r="E11" s="2"/>
      <c r="H11" t="s">
        <v>256</v>
      </c>
    </row>
    <row r="12" spans="3:8" x14ac:dyDescent="0.2">
      <c r="C12" s="18">
        <v>45145</v>
      </c>
      <c r="D12" s="37">
        <v>113394</v>
      </c>
      <c r="E12" s="30">
        <f>SUM(D6:D14)</f>
        <v>1261351</v>
      </c>
      <c r="H12" t="s">
        <v>257</v>
      </c>
    </row>
    <row r="13" spans="3:8" x14ac:dyDescent="0.2">
      <c r="C13" s="18">
        <v>45146</v>
      </c>
      <c r="D13" s="37">
        <v>120885</v>
      </c>
      <c r="E13" s="30">
        <f>SUM(D7:D15)</f>
        <v>1300275</v>
      </c>
    </row>
    <row r="14" spans="3:8" x14ac:dyDescent="0.2">
      <c r="C14" s="18">
        <v>45147</v>
      </c>
      <c r="D14" s="37">
        <v>162465</v>
      </c>
      <c r="E14" s="2"/>
    </row>
    <row r="15" spans="3:8" x14ac:dyDescent="0.2">
      <c r="C15" s="18">
        <v>45148</v>
      </c>
      <c r="D15" s="37">
        <v>179544</v>
      </c>
      <c r="E15" s="2"/>
    </row>
    <row r="16" spans="3:8" x14ac:dyDescent="0.2">
      <c r="C16" s="18">
        <v>45149</v>
      </c>
      <c r="D16" s="37">
        <v>143704</v>
      </c>
      <c r="E16" s="2"/>
    </row>
    <row r="17" spans="3:5" x14ac:dyDescent="0.2">
      <c r="C17" s="18">
        <v>45150</v>
      </c>
      <c r="D17" s="2"/>
      <c r="E17" s="2"/>
    </row>
    <row r="18" spans="3:5" x14ac:dyDescent="0.2">
      <c r="C18" s="18">
        <v>45151</v>
      </c>
      <c r="D18" s="2"/>
      <c r="E18" s="2"/>
    </row>
    <row r="19" spans="3:5" x14ac:dyDescent="0.2">
      <c r="C19" s="18">
        <v>45152</v>
      </c>
      <c r="D19" s="2"/>
      <c r="E19" s="2"/>
    </row>
    <row r="20" spans="3:5" x14ac:dyDescent="0.2">
      <c r="C20" s="18">
        <v>45153</v>
      </c>
      <c r="D20" s="2"/>
      <c r="E20" s="2"/>
    </row>
    <row r="21" spans="3:5" x14ac:dyDescent="0.2">
      <c r="C21" s="18">
        <v>45154</v>
      </c>
      <c r="D21" s="2"/>
      <c r="E21" s="2"/>
    </row>
    <row r="22" spans="3:5" x14ac:dyDescent="0.2">
      <c r="C22" s="18">
        <v>45155</v>
      </c>
      <c r="D22" s="2"/>
      <c r="E22" s="2"/>
    </row>
    <row r="23" spans="3:5" x14ac:dyDescent="0.2">
      <c r="C23" s="18">
        <v>45156</v>
      </c>
      <c r="D23" s="2"/>
      <c r="E23" s="2"/>
    </row>
    <row r="24" spans="3:5" x14ac:dyDescent="0.2">
      <c r="C24" s="18">
        <v>45157</v>
      </c>
      <c r="D24" s="2"/>
      <c r="E24" s="2"/>
    </row>
    <row r="25" spans="3:5" x14ac:dyDescent="0.2">
      <c r="C25" s="18">
        <v>45158</v>
      </c>
      <c r="D25" s="2"/>
      <c r="E25" s="2"/>
    </row>
    <row r="26" spans="3:5" x14ac:dyDescent="0.2">
      <c r="C26" s="18">
        <v>45159</v>
      </c>
      <c r="D26" s="2"/>
      <c r="E26" s="2"/>
    </row>
    <row r="27" spans="3:5" x14ac:dyDescent="0.2">
      <c r="C27" s="18">
        <v>45160</v>
      </c>
      <c r="D27" s="2"/>
      <c r="E27" s="2"/>
    </row>
    <row r="28" spans="3:5" x14ac:dyDescent="0.2">
      <c r="C28" s="18">
        <v>45161</v>
      </c>
      <c r="D28" s="2"/>
      <c r="E28" s="2"/>
    </row>
    <row r="29" spans="3:5" x14ac:dyDescent="0.2">
      <c r="C29" s="18">
        <v>45162</v>
      </c>
      <c r="D29" s="2"/>
      <c r="E29" s="2"/>
    </row>
    <row r="30" spans="3:5" x14ac:dyDescent="0.2">
      <c r="C30" s="18">
        <v>45163</v>
      </c>
      <c r="D30" s="2"/>
      <c r="E30" s="2"/>
    </row>
    <row r="31" spans="3:5" x14ac:dyDescent="0.2">
      <c r="C31" s="18">
        <v>45164</v>
      </c>
      <c r="D31" s="2"/>
      <c r="E31" s="2"/>
    </row>
    <row r="32" spans="3:5" x14ac:dyDescent="0.2">
      <c r="C32" s="18">
        <v>45165</v>
      </c>
      <c r="D32" s="2"/>
      <c r="E32" s="2"/>
    </row>
    <row r="33" spans="3:8" x14ac:dyDescent="0.2">
      <c r="C33" s="18">
        <v>45166</v>
      </c>
      <c r="D33" s="2"/>
      <c r="E33" s="2"/>
    </row>
    <row r="34" spans="3:8" x14ac:dyDescent="0.2">
      <c r="C34" s="18">
        <v>45167</v>
      </c>
      <c r="D34" s="2"/>
      <c r="E34" s="2"/>
    </row>
    <row r="35" spans="3:8" x14ac:dyDescent="0.2">
      <c r="C35" s="18">
        <v>45168</v>
      </c>
      <c r="D35" s="2"/>
      <c r="E35" s="2"/>
    </row>
    <row r="36" spans="3:8" x14ac:dyDescent="0.2">
      <c r="C36" s="18">
        <v>45169</v>
      </c>
      <c r="D36" s="2"/>
      <c r="E36" s="2"/>
    </row>
    <row r="41" spans="3:8" ht="34" x14ac:dyDescent="0.2">
      <c r="C41" s="22" t="s">
        <v>248</v>
      </c>
      <c r="D41" s="22" t="s">
        <v>249</v>
      </c>
      <c r="E41" s="25" t="s">
        <v>250</v>
      </c>
    </row>
    <row r="42" spans="3:8" x14ac:dyDescent="0.2">
      <c r="C42" s="18">
        <v>45139</v>
      </c>
      <c r="D42" s="37">
        <v>140620</v>
      </c>
      <c r="E42" s="30">
        <f>SUM($D$42:D42)</f>
        <v>140620</v>
      </c>
      <c r="H42" t="s">
        <v>258</v>
      </c>
    </row>
    <row r="43" spans="3:8" x14ac:dyDescent="0.2">
      <c r="C43" s="18">
        <v>45140</v>
      </c>
      <c r="D43" s="37">
        <v>155066</v>
      </c>
      <c r="E43" s="30">
        <f>SUM($D$42:D43)</f>
        <v>295686</v>
      </c>
      <c r="H43" t="s">
        <v>259</v>
      </c>
    </row>
    <row r="44" spans="3:8" x14ac:dyDescent="0.2">
      <c r="C44" s="18">
        <v>45141</v>
      </c>
      <c r="D44" s="37">
        <v>172646</v>
      </c>
      <c r="E44" s="30">
        <f>SUM($D$42:D44)</f>
        <v>468332</v>
      </c>
      <c r="H44" t="s">
        <v>260</v>
      </c>
    </row>
    <row r="45" spans="3:8" x14ac:dyDescent="0.2">
      <c r="C45" s="18">
        <v>45142</v>
      </c>
      <c r="D45" s="37">
        <v>109889</v>
      </c>
      <c r="E45" s="30">
        <f>SUM($D$42:D45)</f>
        <v>578221</v>
      </c>
    </row>
    <row r="46" spans="3:8" x14ac:dyDescent="0.2">
      <c r="C46" s="18">
        <v>45143</v>
      </c>
      <c r="D46" s="37">
        <v>138463</v>
      </c>
      <c r="E46" s="30">
        <f>SUM($D$42:D46)</f>
        <v>716684</v>
      </c>
    </row>
    <row r="47" spans="3:8" x14ac:dyDescent="0.2">
      <c r="C47" s="18">
        <v>45144</v>
      </c>
      <c r="D47" s="37">
        <v>147923</v>
      </c>
      <c r="E47" s="30">
        <f>SUM($D$42:D47)</f>
        <v>864607</v>
      </c>
    </row>
    <row r="48" spans="3:8" x14ac:dyDescent="0.2">
      <c r="C48" s="18">
        <v>45145</v>
      </c>
      <c r="D48" s="37">
        <v>113394</v>
      </c>
      <c r="E48" s="30">
        <f>SUM($D$42:D48)</f>
        <v>978001</v>
      </c>
    </row>
    <row r="49" spans="3:5" x14ac:dyDescent="0.2">
      <c r="C49" s="18">
        <v>45146</v>
      </c>
      <c r="D49" s="37">
        <v>120885</v>
      </c>
      <c r="E49" s="30">
        <f>SUM($D$42:D49)</f>
        <v>1098886</v>
      </c>
    </row>
    <row r="50" spans="3:5" x14ac:dyDescent="0.2">
      <c r="C50" s="18">
        <v>45147</v>
      </c>
      <c r="D50" s="37">
        <v>162465</v>
      </c>
      <c r="E50" s="30">
        <f>SUM($D$42:D50)</f>
        <v>1261351</v>
      </c>
    </row>
    <row r="51" spans="3:5" x14ac:dyDescent="0.2">
      <c r="C51" s="18">
        <v>45148</v>
      </c>
      <c r="D51" s="37">
        <v>179544</v>
      </c>
      <c r="E51" s="30">
        <f>SUM($D$42:D51)</f>
        <v>1440895</v>
      </c>
    </row>
    <row r="52" spans="3:5" x14ac:dyDescent="0.2">
      <c r="C52" s="18">
        <v>45149</v>
      </c>
      <c r="D52" s="37">
        <v>143704</v>
      </c>
      <c r="E52" s="30">
        <f>SUM($D$42:D52)</f>
        <v>1584599</v>
      </c>
    </row>
    <row r="53" spans="3:5" x14ac:dyDescent="0.2">
      <c r="C53" s="18">
        <v>45150</v>
      </c>
      <c r="D53" s="2"/>
      <c r="E53" s="30"/>
    </row>
    <row r="54" spans="3:5" x14ac:dyDescent="0.2">
      <c r="C54" s="18">
        <v>45151</v>
      </c>
      <c r="D54" s="2"/>
      <c r="E54" s="30"/>
    </row>
    <row r="55" spans="3:5" x14ac:dyDescent="0.2">
      <c r="C55" s="18">
        <v>45152</v>
      </c>
      <c r="D55" s="2"/>
      <c r="E55" s="30"/>
    </row>
    <row r="56" spans="3:5" x14ac:dyDescent="0.2">
      <c r="C56" s="18">
        <v>45153</v>
      </c>
      <c r="D56" s="2"/>
      <c r="E56" s="30"/>
    </row>
    <row r="57" spans="3:5" x14ac:dyDescent="0.2">
      <c r="C57" s="18">
        <v>45154</v>
      </c>
      <c r="D57" s="2"/>
      <c r="E57" s="30"/>
    </row>
    <row r="58" spans="3:5" x14ac:dyDescent="0.2">
      <c r="C58" s="18">
        <v>45155</v>
      </c>
      <c r="D58" s="2"/>
      <c r="E58" s="30"/>
    </row>
    <row r="59" spans="3:5" x14ac:dyDescent="0.2">
      <c r="C59" s="18">
        <v>45156</v>
      </c>
      <c r="D59" s="2"/>
      <c r="E59" s="30"/>
    </row>
    <row r="60" spans="3:5" x14ac:dyDescent="0.2">
      <c r="C60" s="18">
        <v>45157</v>
      </c>
      <c r="D60" s="2"/>
      <c r="E60" s="30"/>
    </row>
    <row r="61" spans="3:5" x14ac:dyDescent="0.2">
      <c r="C61" s="18">
        <v>45158</v>
      </c>
      <c r="D61" s="2"/>
      <c r="E61" s="30"/>
    </row>
    <row r="62" spans="3:5" x14ac:dyDescent="0.2">
      <c r="C62" s="18">
        <v>45159</v>
      </c>
      <c r="D62" s="2"/>
      <c r="E62" s="30"/>
    </row>
    <row r="63" spans="3:5" x14ac:dyDescent="0.2">
      <c r="C63" s="18">
        <v>45160</v>
      </c>
      <c r="D63" s="2"/>
      <c r="E63" s="30"/>
    </row>
    <row r="64" spans="3:5" x14ac:dyDescent="0.2">
      <c r="C64" s="18">
        <v>45161</v>
      </c>
      <c r="D64" s="2"/>
      <c r="E64" s="30"/>
    </row>
    <row r="65" spans="3:5" x14ac:dyDescent="0.2">
      <c r="C65" s="18">
        <v>45162</v>
      </c>
      <c r="D65" s="2"/>
      <c r="E65" s="30"/>
    </row>
    <row r="66" spans="3:5" x14ac:dyDescent="0.2">
      <c r="C66" s="18">
        <v>45163</v>
      </c>
      <c r="D66" s="2"/>
      <c r="E66" s="30"/>
    </row>
    <row r="67" spans="3:5" x14ac:dyDescent="0.2">
      <c r="C67" s="18">
        <v>45164</v>
      </c>
      <c r="D67" s="2"/>
      <c r="E67" s="30"/>
    </row>
    <row r="68" spans="3:5" x14ac:dyDescent="0.2">
      <c r="C68" s="18">
        <v>45165</v>
      </c>
      <c r="D68" s="2"/>
      <c r="E68" s="30"/>
    </row>
    <row r="69" spans="3:5" x14ac:dyDescent="0.2">
      <c r="C69" s="18">
        <v>45166</v>
      </c>
      <c r="D69" s="2"/>
      <c r="E69" s="30"/>
    </row>
    <row r="70" spans="3:5" x14ac:dyDescent="0.2">
      <c r="C70" s="18">
        <v>45167</v>
      </c>
      <c r="D70" s="2"/>
      <c r="E70" s="30"/>
    </row>
    <row r="71" spans="3:5" x14ac:dyDescent="0.2">
      <c r="C71" s="18">
        <v>45168</v>
      </c>
      <c r="D71" s="2"/>
      <c r="E71" s="30"/>
    </row>
    <row r="72" spans="3:5" x14ac:dyDescent="0.2">
      <c r="C72" s="18">
        <v>45169</v>
      </c>
      <c r="D72" s="2"/>
      <c r="E72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ADB47-0108-CE45-A92D-61A0DFFDCBCC}">
  <dimension ref="A4:U295"/>
  <sheetViews>
    <sheetView tabSelected="1" zoomScale="108" zoomScaleNormal="100" workbookViewId="0">
      <selection activeCell="O7" sqref="O7"/>
    </sheetView>
  </sheetViews>
  <sheetFormatPr baseColWidth="10" defaultRowHeight="16" x14ac:dyDescent="0.2"/>
  <cols>
    <col min="3" max="3" width="26.5" customWidth="1"/>
    <col min="4" max="4" width="12.1640625" bestFit="1" customWidth="1"/>
    <col min="5" max="5" width="11.5" bestFit="1" customWidth="1"/>
    <col min="6" max="6" width="20" customWidth="1"/>
    <col min="7" max="9" width="14" customWidth="1"/>
    <col min="12" max="12" width="12.83203125" customWidth="1"/>
    <col min="13" max="13" width="18.83203125" customWidth="1"/>
    <col min="14" max="14" width="22" customWidth="1"/>
    <col min="18" max="18" width="12.6640625" customWidth="1"/>
  </cols>
  <sheetData>
    <row r="4" spans="3:18" x14ac:dyDescent="0.2">
      <c r="C4" s="2" t="s">
        <v>149</v>
      </c>
      <c r="D4" s="2">
        <v>2020</v>
      </c>
      <c r="E4" s="2">
        <v>2021</v>
      </c>
      <c r="F4" s="2" t="s">
        <v>265</v>
      </c>
    </row>
    <row r="5" spans="3:18" x14ac:dyDescent="0.2">
      <c r="C5" s="2" t="s">
        <v>266</v>
      </c>
      <c r="D5" s="37">
        <v>563079</v>
      </c>
      <c r="E5" s="37">
        <v>497036</v>
      </c>
      <c r="F5" s="4">
        <f>(E5-D5)/D5</f>
        <v>-0.11728904825077831</v>
      </c>
    </row>
    <row r="6" spans="3:18" x14ac:dyDescent="0.2">
      <c r="C6" s="2" t="s">
        <v>156</v>
      </c>
      <c r="D6" s="37">
        <v>580298</v>
      </c>
      <c r="E6" s="37">
        <v>603378</v>
      </c>
      <c r="F6" s="4">
        <f t="shared" ref="F6:F8" si="0">(E6-D6)/D6</f>
        <v>3.9772668525481739E-2</v>
      </c>
    </row>
    <row r="7" spans="3:18" x14ac:dyDescent="0.2">
      <c r="C7" s="2" t="s">
        <v>157</v>
      </c>
      <c r="D7" s="37">
        <v>516722</v>
      </c>
      <c r="E7" s="37">
        <v>412002</v>
      </c>
      <c r="F7" s="4">
        <f t="shared" si="0"/>
        <v>-0.20266216650345834</v>
      </c>
    </row>
    <row r="8" spans="3:18" x14ac:dyDescent="0.2">
      <c r="C8" s="2" t="s">
        <v>155</v>
      </c>
      <c r="D8" s="30">
        <v>530403</v>
      </c>
      <c r="E8" s="30">
        <v>560976</v>
      </c>
      <c r="F8" s="4">
        <f t="shared" si="0"/>
        <v>5.7641076690742699E-2</v>
      </c>
      <c r="R8" t="s">
        <v>261</v>
      </c>
    </row>
    <row r="9" spans="3:18" x14ac:dyDescent="0.2">
      <c r="C9" s="2" t="s">
        <v>272</v>
      </c>
      <c r="D9" s="30">
        <f>AVERAGE(D5:D8)</f>
        <v>547625.5</v>
      </c>
      <c r="E9" s="30">
        <f>AVERAGE(E5:E8)</f>
        <v>518348</v>
      </c>
      <c r="F9" s="41">
        <f>(E9-D9)/D9</f>
        <v>-5.3462630940305005E-2</v>
      </c>
      <c r="R9" t="s">
        <v>262</v>
      </c>
    </row>
    <row r="10" spans="3:18" x14ac:dyDescent="0.2">
      <c r="D10" s="38"/>
      <c r="E10" s="38"/>
    </row>
    <row r="11" spans="3:18" x14ac:dyDescent="0.2">
      <c r="D11" s="38"/>
      <c r="E11" s="38"/>
      <c r="R11" t="s">
        <v>263</v>
      </c>
    </row>
    <row r="12" spans="3:18" x14ac:dyDescent="0.2">
      <c r="D12" s="38"/>
      <c r="E12" s="38"/>
    </row>
    <row r="13" spans="3:18" x14ac:dyDescent="0.2">
      <c r="D13" s="38"/>
      <c r="E13" s="38"/>
      <c r="R13" t="s">
        <v>264</v>
      </c>
    </row>
    <row r="16" spans="3:18" x14ac:dyDescent="0.2">
      <c r="C16" s="2" t="s">
        <v>149</v>
      </c>
      <c r="D16" s="2">
        <v>2020</v>
      </c>
      <c r="E16" s="2">
        <v>2021</v>
      </c>
      <c r="F16" s="2" t="s">
        <v>265</v>
      </c>
    </row>
    <row r="17" spans="3:21" x14ac:dyDescent="0.2">
      <c r="C17" s="2" t="s">
        <v>266</v>
      </c>
      <c r="D17" s="37">
        <v>563079</v>
      </c>
      <c r="E17" s="37">
        <v>497036</v>
      </c>
      <c r="F17" s="2">
        <f>E17/D17-1</f>
        <v>-0.11728904825077835</v>
      </c>
      <c r="R17" t="s">
        <v>267</v>
      </c>
    </row>
    <row r="18" spans="3:21" x14ac:dyDescent="0.2">
      <c r="C18" s="2" t="s">
        <v>156</v>
      </c>
      <c r="D18" s="37">
        <v>580298</v>
      </c>
      <c r="E18" s="37">
        <v>603378</v>
      </c>
      <c r="F18" s="4"/>
      <c r="R18" t="s">
        <v>268</v>
      </c>
    </row>
    <row r="19" spans="3:21" x14ac:dyDescent="0.2">
      <c r="C19" s="2" t="s">
        <v>157</v>
      </c>
      <c r="D19" s="37">
        <v>516722</v>
      </c>
      <c r="E19" s="37">
        <v>412002</v>
      </c>
      <c r="F19" s="4"/>
      <c r="R19" t="s">
        <v>269</v>
      </c>
    </row>
    <row r="20" spans="3:21" x14ac:dyDescent="0.2">
      <c r="C20" s="2" t="s">
        <v>155</v>
      </c>
      <c r="D20" s="30">
        <v>530403</v>
      </c>
      <c r="E20" s="30">
        <v>560976</v>
      </c>
      <c r="F20" s="2"/>
    </row>
    <row r="21" spans="3:21" x14ac:dyDescent="0.2">
      <c r="C21" s="2" t="s">
        <v>272</v>
      </c>
      <c r="D21" s="30"/>
      <c r="E21" s="30"/>
      <c r="F21" s="2"/>
      <c r="G21" t="s">
        <v>271</v>
      </c>
      <c r="R21" t="s">
        <v>270</v>
      </c>
    </row>
    <row r="23" spans="3:21" x14ac:dyDescent="0.2">
      <c r="R23" s="2" t="s">
        <v>149</v>
      </c>
      <c r="S23" s="2">
        <v>2020</v>
      </c>
      <c r="T23" s="2">
        <v>2021</v>
      </c>
      <c r="U23" s="2" t="s">
        <v>265</v>
      </c>
    </row>
    <row r="24" spans="3:21" x14ac:dyDescent="0.2">
      <c r="R24" s="2" t="s">
        <v>266</v>
      </c>
      <c r="S24" s="37">
        <v>563079</v>
      </c>
      <c r="T24" s="37">
        <v>497036</v>
      </c>
      <c r="U24" s="4">
        <f>T24/S24</f>
        <v>0.88271095174922165</v>
      </c>
    </row>
    <row r="25" spans="3:21" x14ac:dyDescent="0.2">
      <c r="R25" s="2" t="s">
        <v>156</v>
      </c>
      <c r="S25" s="37">
        <v>580298</v>
      </c>
      <c r="T25" s="37">
        <v>603378</v>
      </c>
      <c r="U25" s="4">
        <f>T25/S25</f>
        <v>1.0397726685254818</v>
      </c>
    </row>
    <row r="26" spans="3:21" x14ac:dyDescent="0.2">
      <c r="R26" s="2" t="s">
        <v>157</v>
      </c>
      <c r="S26" s="37">
        <v>516722</v>
      </c>
      <c r="T26" s="37">
        <v>412002</v>
      </c>
      <c r="U26" s="4">
        <f>T26/S26</f>
        <v>0.79733783349654164</v>
      </c>
    </row>
    <row r="27" spans="3:21" x14ac:dyDescent="0.2">
      <c r="R27" s="2" t="s">
        <v>155</v>
      </c>
      <c r="S27" s="39">
        <v>530403</v>
      </c>
      <c r="T27" s="40">
        <v>560976</v>
      </c>
      <c r="U27" s="4">
        <f>T27/S27</f>
        <v>1.0576410766907427</v>
      </c>
    </row>
    <row r="28" spans="3:21" x14ac:dyDescent="0.2">
      <c r="R28" s="2" t="s">
        <v>272</v>
      </c>
      <c r="S28" s="30">
        <f>SUM(S24:S27)</f>
        <v>2190502</v>
      </c>
      <c r="T28" s="30">
        <f>SUM(T24:T27)</f>
        <v>2073392</v>
      </c>
      <c r="U28" s="4">
        <f>T28/S28</f>
        <v>0.94653736905969499</v>
      </c>
    </row>
    <row r="33" spans="1:18" x14ac:dyDescent="0.2">
      <c r="L33" t="s">
        <v>274</v>
      </c>
    </row>
    <row r="34" spans="1:18" x14ac:dyDescent="0.2">
      <c r="L34" t="s">
        <v>275</v>
      </c>
    </row>
    <row r="36" spans="1:18" ht="34" x14ac:dyDescent="0.2">
      <c r="L36" s="22" t="s">
        <v>149</v>
      </c>
      <c r="M36" s="22" t="s">
        <v>107</v>
      </c>
      <c r="N36" s="22" t="s">
        <v>273</v>
      </c>
      <c r="O36" s="47"/>
      <c r="P36" s="48" t="s">
        <v>149</v>
      </c>
      <c r="Q36" s="49" t="s">
        <v>107</v>
      </c>
      <c r="R36" s="50" t="s">
        <v>273</v>
      </c>
    </row>
    <row r="37" spans="1:18" x14ac:dyDescent="0.2">
      <c r="L37" s="2" t="s">
        <v>266</v>
      </c>
      <c r="M37" s="37">
        <v>563079</v>
      </c>
      <c r="N37" s="4">
        <f>M37/M41</f>
        <v>0.25705477557199219</v>
      </c>
      <c r="P37" s="44" t="s">
        <v>266</v>
      </c>
      <c r="Q37" s="45">
        <v>563079</v>
      </c>
      <c r="R37" s="46">
        <f>Q37/$Q$41</f>
        <v>0.25705477557199219</v>
      </c>
    </row>
    <row r="38" spans="1:18" x14ac:dyDescent="0.2">
      <c r="L38" s="2" t="s">
        <v>156</v>
      </c>
      <c r="M38" s="37">
        <v>580298</v>
      </c>
      <c r="N38" s="4" t="e">
        <f t="shared" ref="N38:N40" si="1">M38/M42</f>
        <v>#DIV/0!</v>
      </c>
      <c r="P38" s="44" t="s">
        <v>156</v>
      </c>
      <c r="Q38" s="45">
        <v>580298</v>
      </c>
      <c r="R38" s="46">
        <f t="shared" ref="R38:R41" si="2">Q38/$Q$41</f>
        <v>0.2649155307778765</v>
      </c>
    </row>
    <row r="39" spans="1:18" x14ac:dyDescent="0.2">
      <c r="L39" s="2" t="s">
        <v>157</v>
      </c>
      <c r="M39" s="37">
        <v>516722</v>
      </c>
      <c r="N39" s="4" t="e">
        <f t="shared" si="1"/>
        <v>#DIV/0!</v>
      </c>
      <c r="P39" s="44" t="s">
        <v>157</v>
      </c>
      <c r="Q39" s="45">
        <v>516722</v>
      </c>
      <c r="R39" s="46">
        <f t="shared" si="2"/>
        <v>0.23589204666327626</v>
      </c>
    </row>
    <row r="40" spans="1:18" x14ac:dyDescent="0.2">
      <c r="L40" s="2" t="s">
        <v>155</v>
      </c>
      <c r="M40" s="39">
        <v>530403</v>
      </c>
      <c r="N40" s="4" t="e">
        <f t="shared" si="1"/>
        <v>#DIV/0!</v>
      </c>
      <c r="P40" s="44" t="s">
        <v>155</v>
      </c>
      <c r="Q40" s="45">
        <v>530403</v>
      </c>
      <c r="R40" s="46">
        <f t="shared" si="2"/>
        <v>0.24213764698685505</v>
      </c>
    </row>
    <row r="41" spans="1:18" x14ac:dyDescent="0.2">
      <c r="L41" s="2" t="s">
        <v>272</v>
      </c>
      <c r="M41" s="30">
        <f>SUM(M37:M40)</f>
        <v>2190502</v>
      </c>
      <c r="N41" s="4" t="e">
        <f>M41/M45</f>
        <v>#DIV/0!</v>
      </c>
      <c r="P41" s="44" t="s">
        <v>272</v>
      </c>
      <c r="Q41" s="45">
        <v>2190502</v>
      </c>
      <c r="R41" s="46">
        <f t="shared" si="2"/>
        <v>1</v>
      </c>
    </row>
    <row r="48" spans="1:18" x14ac:dyDescent="0.2">
      <c r="A48" t="s">
        <v>279</v>
      </c>
    </row>
    <row r="51" spans="1:3" x14ac:dyDescent="0.2">
      <c r="A51" s="51" t="s">
        <v>2</v>
      </c>
      <c r="B51" s="51" t="s">
        <v>128</v>
      </c>
      <c r="C51" s="51" t="s">
        <v>276</v>
      </c>
    </row>
    <row r="52" spans="1:3" x14ac:dyDescent="0.2">
      <c r="A52" s="2" t="s">
        <v>0</v>
      </c>
      <c r="B52" s="2">
        <v>591913</v>
      </c>
      <c r="C52" s="2">
        <f>SUM($B$52:B52)</f>
        <v>591913</v>
      </c>
    </row>
    <row r="53" spans="1:3" x14ac:dyDescent="0.2">
      <c r="A53" s="2" t="s">
        <v>3</v>
      </c>
      <c r="B53" s="2">
        <v>598917</v>
      </c>
      <c r="C53" s="2">
        <f>SUM($B$52:B53)</f>
        <v>1190830</v>
      </c>
    </row>
    <row r="54" spans="1:3" x14ac:dyDescent="0.2">
      <c r="A54" s="2" t="s">
        <v>4</v>
      </c>
      <c r="B54" s="2">
        <v>500778</v>
      </c>
      <c r="C54" s="2">
        <f>SUM($B$52:B54)</f>
        <v>1691608</v>
      </c>
    </row>
    <row r="55" spans="1:3" x14ac:dyDescent="0.2">
      <c r="A55" s="2" t="s">
        <v>5</v>
      </c>
      <c r="B55" s="2">
        <v>532409</v>
      </c>
      <c r="C55" s="2">
        <f>SUM($B$52:B55)</f>
        <v>2224017</v>
      </c>
    </row>
    <row r="56" spans="1:3" x14ac:dyDescent="0.2">
      <c r="A56" s="2" t="s">
        <v>1</v>
      </c>
      <c r="B56" s="2">
        <v>563717</v>
      </c>
      <c r="C56" s="2">
        <f>SUM($B$52:B56)</f>
        <v>2787734</v>
      </c>
    </row>
    <row r="57" spans="1:3" x14ac:dyDescent="0.2">
      <c r="A57" s="2" t="s">
        <v>6</v>
      </c>
      <c r="B57" s="2">
        <v>576060</v>
      </c>
      <c r="C57" s="2">
        <f>SUM($B$52:B57)</f>
        <v>3363794</v>
      </c>
    </row>
    <row r="58" spans="1:3" x14ac:dyDescent="0.2">
      <c r="A58" s="2" t="s">
        <v>7</v>
      </c>
      <c r="B58" s="2">
        <v>505487</v>
      </c>
      <c r="C58" s="2">
        <f>SUM($B$52:B58)</f>
        <v>3869281</v>
      </c>
    </row>
    <row r="59" spans="1:3" x14ac:dyDescent="0.2">
      <c r="A59" s="2" t="s">
        <v>8</v>
      </c>
      <c r="B59" s="2">
        <v>523684</v>
      </c>
      <c r="C59" s="2">
        <f>SUM($B$52:B59)</f>
        <v>4392965</v>
      </c>
    </row>
    <row r="60" spans="1:3" x14ac:dyDescent="0.2">
      <c r="A60" s="2" t="s">
        <v>9</v>
      </c>
      <c r="B60" s="2">
        <v>545598</v>
      </c>
      <c r="C60" s="2">
        <f>SUM($B$52:B60)</f>
        <v>4938563</v>
      </c>
    </row>
    <row r="61" spans="1:3" x14ac:dyDescent="0.2">
      <c r="A61" s="2" t="s">
        <v>10</v>
      </c>
      <c r="B61" s="2">
        <v>503721</v>
      </c>
      <c r="C61" s="2">
        <f>SUM($B$52:B61)</f>
        <v>5442284</v>
      </c>
    </row>
    <row r="62" spans="1:3" x14ac:dyDescent="0.2">
      <c r="A62" s="2" t="s">
        <v>11</v>
      </c>
      <c r="B62" s="2">
        <v>500917</v>
      </c>
      <c r="C62" s="2">
        <f>SUM($B$52:B62)</f>
        <v>5943201</v>
      </c>
    </row>
    <row r="63" spans="1:3" x14ac:dyDescent="0.2">
      <c r="A63" s="2" t="s">
        <v>12</v>
      </c>
      <c r="B63" s="2">
        <v>585633</v>
      </c>
      <c r="C63" s="2">
        <f>SUM($B$52:B63)</f>
        <v>6528834</v>
      </c>
    </row>
    <row r="64" spans="1:3" x14ac:dyDescent="0.2">
      <c r="A64" s="51" t="s">
        <v>277</v>
      </c>
      <c r="B64" s="51">
        <f>SUM(B52:B63)</f>
        <v>6528834</v>
      </c>
      <c r="C64" s="51"/>
    </row>
    <row r="66" spans="1:3" x14ac:dyDescent="0.2">
      <c r="A66" t="s">
        <v>278</v>
      </c>
    </row>
    <row r="68" spans="1:3" x14ac:dyDescent="0.2">
      <c r="A68" s="51" t="s">
        <v>2</v>
      </c>
      <c r="B68" s="51" t="s">
        <v>128</v>
      </c>
      <c r="C68" s="51" t="s">
        <v>276</v>
      </c>
    </row>
    <row r="69" spans="1:3" x14ac:dyDescent="0.2">
      <c r="A69" s="2" t="s">
        <v>0</v>
      </c>
      <c r="B69" s="2">
        <v>591913</v>
      </c>
      <c r="C69" s="2">
        <f>SUM(B69:B69)</f>
        <v>591913</v>
      </c>
    </row>
    <row r="70" spans="1:3" x14ac:dyDescent="0.2">
      <c r="A70" s="2" t="s">
        <v>3</v>
      </c>
      <c r="B70" s="2">
        <v>598917</v>
      </c>
      <c r="C70" s="2">
        <f t="shared" ref="C70:C79" si="3">SUM(B70:B70)</f>
        <v>598917</v>
      </c>
    </row>
    <row r="71" spans="1:3" x14ac:dyDescent="0.2">
      <c r="A71" s="2" t="s">
        <v>4</v>
      </c>
      <c r="B71" s="2">
        <v>500778</v>
      </c>
      <c r="C71" s="2">
        <f t="shared" si="3"/>
        <v>500778</v>
      </c>
    </row>
    <row r="72" spans="1:3" x14ac:dyDescent="0.2">
      <c r="A72" s="2" t="s">
        <v>5</v>
      </c>
      <c r="B72" s="2">
        <v>532409</v>
      </c>
      <c r="C72" s="2">
        <f t="shared" si="3"/>
        <v>532409</v>
      </c>
    </row>
    <row r="73" spans="1:3" x14ac:dyDescent="0.2">
      <c r="A73" s="2" t="s">
        <v>1</v>
      </c>
      <c r="B73" s="2">
        <v>563717</v>
      </c>
      <c r="C73" s="2">
        <f t="shared" si="3"/>
        <v>563717</v>
      </c>
    </row>
    <row r="74" spans="1:3" x14ac:dyDescent="0.2">
      <c r="A74" s="2" t="s">
        <v>6</v>
      </c>
      <c r="B74" s="2">
        <v>576060</v>
      </c>
      <c r="C74" s="2">
        <f t="shared" si="3"/>
        <v>576060</v>
      </c>
    </row>
    <row r="75" spans="1:3" x14ac:dyDescent="0.2">
      <c r="A75" s="2" t="s">
        <v>7</v>
      </c>
      <c r="B75" s="2">
        <v>505487</v>
      </c>
      <c r="C75" s="2">
        <f t="shared" si="3"/>
        <v>505487</v>
      </c>
    </row>
    <row r="76" spans="1:3" x14ac:dyDescent="0.2">
      <c r="A76" s="2" t="s">
        <v>8</v>
      </c>
      <c r="B76" s="2">
        <v>523684</v>
      </c>
      <c r="C76" s="2">
        <f t="shared" si="3"/>
        <v>523684</v>
      </c>
    </row>
    <row r="77" spans="1:3" x14ac:dyDescent="0.2">
      <c r="A77" s="2" t="s">
        <v>9</v>
      </c>
      <c r="B77" s="2">
        <v>545598</v>
      </c>
      <c r="C77" s="2">
        <f t="shared" si="3"/>
        <v>545598</v>
      </c>
    </row>
    <row r="78" spans="1:3" x14ac:dyDescent="0.2">
      <c r="A78" s="2" t="s">
        <v>10</v>
      </c>
      <c r="B78" s="2">
        <v>503721</v>
      </c>
      <c r="C78" s="2">
        <f t="shared" si="3"/>
        <v>503721</v>
      </c>
    </row>
    <row r="79" spans="1:3" x14ac:dyDescent="0.2">
      <c r="A79" s="2" t="s">
        <v>11</v>
      </c>
      <c r="B79" s="2">
        <v>500917</v>
      </c>
      <c r="C79" s="2">
        <f t="shared" si="3"/>
        <v>500917</v>
      </c>
    </row>
    <row r="80" spans="1:3" x14ac:dyDescent="0.2">
      <c r="A80" s="2" t="s">
        <v>12</v>
      </c>
      <c r="B80" s="2">
        <v>585633</v>
      </c>
      <c r="C80" s="2">
        <f>SUM(B80:B80)</f>
        <v>585633</v>
      </c>
    </row>
    <row r="81" spans="1:10" x14ac:dyDescent="0.2">
      <c r="A81" s="51" t="s">
        <v>277</v>
      </c>
      <c r="B81" s="51">
        <f>SUM(B69:B80)</f>
        <v>6528834</v>
      </c>
      <c r="C81" s="51"/>
    </row>
    <row r="87" spans="1:10" x14ac:dyDescent="0.2">
      <c r="A87" t="s">
        <v>288</v>
      </c>
    </row>
    <row r="92" spans="1:10" ht="17" x14ac:dyDescent="0.2">
      <c r="A92" s="2" t="s">
        <v>281</v>
      </c>
      <c r="B92" s="2" t="s">
        <v>282</v>
      </c>
      <c r="C92" s="49" t="s">
        <v>287</v>
      </c>
      <c r="D92" s="50" t="s">
        <v>280</v>
      </c>
    </row>
    <row r="93" spans="1:10" x14ac:dyDescent="0.2">
      <c r="A93" s="2" t="s">
        <v>283</v>
      </c>
      <c r="B93" s="2">
        <v>1500</v>
      </c>
      <c r="C93" s="52">
        <v>-0.1</v>
      </c>
      <c r="D93" s="53">
        <f>B93*(1+C93)</f>
        <v>1350</v>
      </c>
    </row>
    <row r="94" spans="1:10" x14ac:dyDescent="0.2">
      <c r="A94" s="2" t="s">
        <v>284</v>
      </c>
      <c r="B94" s="2">
        <v>2000</v>
      </c>
      <c r="C94" s="52">
        <v>0.2</v>
      </c>
      <c r="D94" s="53">
        <f t="shared" ref="D94:D96" si="4">B94*(1+C94)</f>
        <v>2400</v>
      </c>
      <c r="J94">
        <v>356465</v>
      </c>
    </row>
    <row r="95" spans="1:10" x14ac:dyDescent="0.2">
      <c r="A95" s="2" t="s">
        <v>285</v>
      </c>
      <c r="B95" s="2">
        <v>3000</v>
      </c>
      <c r="C95" s="4">
        <v>0.35</v>
      </c>
      <c r="D95" s="53">
        <f t="shared" si="4"/>
        <v>4050.0000000000005</v>
      </c>
    </row>
    <row r="96" spans="1:10" x14ac:dyDescent="0.2">
      <c r="A96" s="2" t="s">
        <v>286</v>
      </c>
      <c r="B96" s="2">
        <v>4000</v>
      </c>
      <c r="C96" s="54">
        <v>0.5</v>
      </c>
      <c r="D96" s="53">
        <f t="shared" si="4"/>
        <v>6000</v>
      </c>
    </row>
    <row r="97" spans="1:7" x14ac:dyDescent="0.2">
      <c r="G97">
        <v>4535463756356</v>
      </c>
    </row>
    <row r="102" spans="1:7" x14ac:dyDescent="0.2">
      <c r="A102" t="s">
        <v>289</v>
      </c>
    </row>
    <row r="103" spans="1:7" x14ac:dyDescent="0.2">
      <c r="A103" t="s">
        <v>290</v>
      </c>
    </row>
    <row r="104" spans="1:7" x14ac:dyDescent="0.2">
      <c r="A104" t="s">
        <v>291</v>
      </c>
    </row>
    <row r="105" spans="1:7" x14ac:dyDescent="0.2">
      <c r="A105" s="55" t="s">
        <v>149</v>
      </c>
      <c r="B105" s="56">
        <v>2020</v>
      </c>
      <c r="C105" s="56">
        <v>2021</v>
      </c>
      <c r="D105" s="56" t="s">
        <v>265</v>
      </c>
    </row>
    <row r="106" spans="1:7" x14ac:dyDescent="0.2">
      <c r="A106" s="44" t="s">
        <v>266</v>
      </c>
      <c r="B106" s="45">
        <v>0</v>
      </c>
      <c r="C106" s="45">
        <v>497036</v>
      </c>
      <c r="D106" s="46" t="e">
        <f>(C106-B106)/B106</f>
        <v>#DIV/0!</v>
      </c>
    </row>
    <row r="107" spans="1:7" x14ac:dyDescent="0.2">
      <c r="A107" s="44" t="s">
        <v>156</v>
      </c>
      <c r="B107" s="45">
        <v>580298</v>
      </c>
      <c r="C107" s="45">
        <v>603378</v>
      </c>
      <c r="D107" s="46">
        <f t="shared" ref="D107:D109" si="5">(C107-B107)/B107</f>
        <v>3.9772668525481739E-2</v>
      </c>
    </row>
    <row r="108" spans="1:7" x14ac:dyDescent="0.2">
      <c r="A108" s="44" t="s">
        <v>157</v>
      </c>
      <c r="B108" s="45">
        <v>516722</v>
      </c>
      <c r="C108" s="45">
        <v>412002</v>
      </c>
      <c r="D108" s="46">
        <f t="shared" si="5"/>
        <v>-0.20266216650345834</v>
      </c>
    </row>
    <row r="109" spans="1:7" x14ac:dyDescent="0.2">
      <c r="A109" s="44" t="s">
        <v>155</v>
      </c>
      <c r="B109" s="45">
        <v>530403</v>
      </c>
      <c r="C109" s="45">
        <v>560976</v>
      </c>
      <c r="D109" s="46">
        <f t="shared" si="5"/>
        <v>5.7641076690742699E-2</v>
      </c>
    </row>
    <row r="111" spans="1:7" x14ac:dyDescent="0.2">
      <c r="A111" s="55" t="s">
        <v>149</v>
      </c>
      <c r="B111" s="56">
        <v>2020</v>
      </c>
      <c r="C111" s="56">
        <v>2021</v>
      </c>
      <c r="D111" s="56" t="s">
        <v>265</v>
      </c>
    </row>
    <row r="112" spans="1:7" x14ac:dyDescent="0.2">
      <c r="A112" s="44" t="s">
        <v>266</v>
      </c>
      <c r="B112" s="45">
        <v>0</v>
      </c>
      <c r="C112" s="45">
        <v>497036</v>
      </c>
      <c r="D112" s="46" t="str">
        <f>IFERROR((C112-B112)/B112, "Satis olmayib")</f>
        <v>Satis olmayib</v>
      </c>
    </row>
    <row r="113" spans="1:13" x14ac:dyDescent="0.2">
      <c r="A113" s="44" t="s">
        <v>156</v>
      </c>
      <c r="B113" s="45">
        <v>580298</v>
      </c>
      <c r="C113" s="45">
        <v>603378</v>
      </c>
      <c r="D113" s="46">
        <f t="shared" ref="D113:D115" si="6">IFERROR((C113-B113)/B113, "Satis olmayib")</f>
        <v>3.9772668525481739E-2</v>
      </c>
    </row>
    <row r="114" spans="1:13" x14ac:dyDescent="0.2">
      <c r="A114" s="44" t="s">
        <v>157</v>
      </c>
      <c r="B114" s="45">
        <v>516722</v>
      </c>
      <c r="C114" s="45">
        <v>412002</v>
      </c>
      <c r="D114" s="46">
        <f t="shared" si="6"/>
        <v>-0.20266216650345834</v>
      </c>
    </row>
    <row r="115" spans="1:13" x14ac:dyDescent="0.2">
      <c r="A115" s="44" t="s">
        <v>155</v>
      </c>
      <c r="B115" s="45">
        <v>530403</v>
      </c>
      <c r="C115" s="45">
        <v>560976</v>
      </c>
      <c r="D115" s="46">
        <f t="shared" si="6"/>
        <v>5.7641076690742699E-2</v>
      </c>
    </row>
    <row r="124" spans="1:13" x14ac:dyDescent="0.2">
      <c r="L124" s="57" t="s">
        <v>302</v>
      </c>
      <c r="M124" s="57" t="s">
        <v>304</v>
      </c>
    </row>
    <row r="125" spans="1:13" x14ac:dyDescent="0.2">
      <c r="F125" t="s">
        <v>292</v>
      </c>
      <c r="L125" s="2" t="s">
        <v>301</v>
      </c>
      <c r="M125" s="2" t="s">
        <v>298</v>
      </c>
    </row>
    <row r="126" spans="1:13" x14ac:dyDescent="0.2">
      <c r="F126" t="s">
        <v>312</v>
      </c>
      <c r="L126" s="2" t="s">
        <v>2</v>
      </c>
      <c r="M126" s="2"/>
    </row>
    <row r="127" spans="1:13" x14ac:dyDescent="0.2">
      <c r="F127" t="s">
        <v>311</v>
      </c>
    </row>
    <row r="128" spans="1:13" x14ac:dyDescent="0.2">
      <c r="F128" t="s">
        <v>313</v>
      </c>
    </row>
    <row r="130" spans="6:13" x14ac:dyDescent="0.2">
      <c r="F130" s="58" t="s">
        <v>118</v>
      </c>
      <c r="G130" s="59" t="s">
        <v>2</v>
      </c>
      <c r="H130" s="59" t="s">
        <v>301</v>
      </c>
      <c r="I130" s="60" t="s">
        <v>128</v>
      </c>
    </row>
    <row r="131" spans="6:13" x14ac:dyDescent="0.2">
      <c r="F131" s="42" t="s">
        <v>304</v>
      </c>
      <c r="G131" s="2" t="s">
        <v>0</v>
      </c>
      <c r="H131" s="2" t="s">
        <v>297</v>
      </c>
      <c r="I131" s="61">
        <v>987004</v>
      </c>
    </row>
    <row r="132" spans="6:13" x14ac:dyDescent="0.2">
      <c r="F132" s="42" t="s">
        <v>305</v>
      </c>
      <c r="G132" s="2" t="s">
        <v>0</v>
      </c>
      <c r="H132" s="2" t="s">
        <v>297</v>
      </c>
      <c r="I132" s="61">
        <v>354225</v>
      </c>
      <c r="L132" s="57" t="s">
        <v>128</v>
      </c>
      <c r="M132" s="63">
        <f>SUMIF(Table4[ASA],M124,Table4[Satis])</f>
        <v>4086417</v>
      </c>
    </row>
    <row r="133" spans="6:13" x14ac:dyDescent="0.2">
      <c r="F133" s="42" t="s">
        <v>306</v>
      </c>
      <c r="G133" s="2" t="s">
        <v>0</v>
      </c>
      <c r="H133" s="2" t="s">
        <v>297</v>
      </c>
      <c r="I133" s="61">
        <v>357390</v>
      </c>
      <c r="L133" s="2" t="s">
        <v>303</v>
      </c>
      <c r="M133" s="2"/>
    </row>
    <row r="134" spans="6:13" x14ac:dyDescent="0.2">
      <c r="F134" s="42" t="s">
        <v>307</v>
      </c>
      <c r="G134" s="2" t="s">
        <v>0</v>
      </c>
      <c r="H134" s="2" t="s">
        <v>297</v>
      </c>
      <c r="I134" s="61">
        <v>256711</v>
      </c>
    </row>
    <row r="135" spans="6:13" x14ac:dyDescent="0.2">
      <c r="F135" s="42" t="s">
        <v>308</v>
      </c>
      <c r="G135" s="2" t="s">
        <v>3</v>
      </c>
      <c r="H135" s="2" t="s">
        <v>297</v>
      </c>
      <c r="I135" s="61">
        <v>525395</v>
      </c>
    </row>
    <row r="136" spans="6:13" x14ac:dyDescent="0.2">
      <c r="F136" s="42" t="s">
        <v>309</v>
      </c>
      <c r="G136" s="2" t="s">
        <v>3</v>
      </c>
      <c r="H136" s="2" t="s">
        <v>297</v>
      </c>
      <c r="I136" s="61">
        <v>791536</v>
      </c>
    </row>
    <row r="137" spans="6:13" x14ac:dyDescent="0.2">
      <c r="F137" s="42" t="s">
        <v>310</v>
      </c>
      <c r="G137" s="2" t="s">
        <v>3</v>
      </c>
      <c r="H137" s="2" t="s">
        <v>297</v>
      </c>
      <c r="I137" s="61">
        <v>643604</v>
      </c>
    </row>
    <row r="138" spans="6:13" x14ac:dyDescent="0.2">
      <c r="F138" s="42" t="s">
        <v>304</v>
      </c>
      <c r="G138" s="2" t="s">
        <v>3</v>
      </c>
      <c r="H138" s="2" t="s">
        <v>297</v>
      </c>
      <c r="I138" s="61">
        <v>712044</v>
      </c>
    </row>
    <row r="139" spans="6:13" x14ac:dyDescent="0.2">
      <c r="F139" s="42" t="s">
        <v>305</v>
      </c>
      <c r="G139" s="2" t="s">
        <v>4</v>
      </c>
      <c r="H139" s="2" t="s">
        <v>297</v>
      </c>
      <c r="I139" s="61">
        <v>765169</v>
      </c>
    </row>
    <row r="140" spans="6:13" x14ac:dyDescent="0.2">
      <c r="F140" s="42" t="s">
        <v>306</v>
      </c>
      <c r="G140" s="2" t="s">
        <v>4</v>
      </c>
      <c r="H140" s="2" t="s">
        <v>297</v>
      </c>
      <c r="I140" s="61">
        <v>634758</v>
      </c>
    </row>
    <row r="141" spans="6:13" x14ac:dyDescent="0.2">
      <c r="F141" s="42" t="s">
        <v>307</v>
      </c>
      <c r="G141" s="2" t="s">
        <v>4</v>
      </c>
      <c r="H141" s="2" t="s">
        <v>298</v>
      </c>
      <c r="I141" s="61">
        <v>205007</v>
      </c>
    </row>
    <row r="142" spans="6:13" x14ac:dyDescent="0.2">
      <c r="F142" s="42" t="s">
        <v>308</v>
      </c>
      <c r="G142" s="2" t="s">
        <v>4</v>
      </c>
      <c r="H142" s="2" t="s">
        <v>298</v>
      </c>
      <c r="I142" s="61">
        <v>887856</v>
      </c>
    </row>
    <row r="143" spans="6:13" x14ac:dyDescent="0.2">
      <c r="F143" s="42" t="s">
        <v>309</v>
      </c>
      <c r="G143" s="2" t="s">
        <v>5</v>
      </c>
      <c r="H143" s="2" t="s">
        <v>298</v>
      </c>
      <c r="I143" s="61">
        <v>980022</v>
      </c>
    </row>
    <row r="144" spans="6:13" x14ac:dyDescent="0.2">
      <c r="F144" s="42" t="s">
        <v>310</v>
      </c>
      <c r="G144" s="2" t="s">
        <v>5</v>
      </c>
      <c r="H144" s="2" t="s">
        <v>298</v>
      </c>
      <c r="I144" s="61">
        <v>866523</v>
      </c>
    </row>
    <row r="145" spans="6:9" x14ac:dyDescent="0.2">
      <c r="F145" s="42" t="s">
        <v>304</v>
      </c>
      <c r="G145" s="2" t="s">
        <v>5</v>
      </c>
      <c r="H145" s="2" t="s">
        <v>298</v>
      </c>
      <c r="I145" s="61">
        <v>241445</v>
      </c>
    </row>
    <row r="146" spans="6:9" x14ac:dyDescent="0.2">
      <c r="F146" s="42" t="s">
        <v>305</v>
      </c>
      <c r="G146" s="2" t="s">
        <v>5</v>
      </c>
      <c r="H146" s="2" t="s">
        <v>298</v>
      </c>
      <c r="I146" s="61">
        <v>670336</v>
      </c>
    </row>
    <row r="147" spans="6:9" x14ac:dyDescent="0.2">
      <c r="F147" s="42" t="s">
        <v>306</v>
      </c>
      <c r="G147" s="2" t="s">
        <v>1</v>
      </c>
      <c r="H147" s="2" t="s">
        <v>298</v>
      </c>
      <c r="I147" s="61">
        <v>153727</v>
      </c>
    </row>
    <row r="148" spans="6:9" x14ac:dyDescent="0.2">
      <c r="F148" s="42" t="s">
        <v>307</v>
      </c>
      <c r="G148" s="2" t="s">
        <v>1</v>
      </c>
      <c r="H148" s="2" t="s">
        <v>298</v>
      </c>
      <c r="I148" s="61">
        <v>557619</v>
      </c>
    </row>
    <row r="149" spans="6:9" x14ac:dyDescent="0.2">
      <c r="F149" s="42" t="s">
        <v>308</v>
      </c>
      <c r="G149" s="2" t="s">
        <v>1</v>
      </c>
      <c r="H149" s="2" t="s">
        <v>298</v>
      </c>
      <c r="I149" s="61">
        <v>838886</v>
      </c>
    </row>
    <row r="150" spans="6:9" x14ac:dyDescent="0.2">
      <c r="F150" s="42" t="s">
        <v>309</v>
      </c>
      <c r="G150" s="2" t="s">
        <v>1</v>
      </c>
      <c r="H150" s="2" t="s">
        <v>298</v>
      </c>
      <c r="I150" s="61">
        <v>862858</v>
      </c>
    </row>
    <row r="151" spans="6:9" x14ac:dyDescent="0.2">
      <c r="F151" s="42" t="s">
        <v>310</v>
      </c>
      <c r="G151" s="2" t="s">
        <v>293</v>
      </c>
      <c r="H151" s="2" t="s">
        <v>299</v>
      </c>
      <c r="I151" s="61">
        <v>365759</v>
      </c>
    </row>
    <row r="152" spans="6:9" x14ac:dyDescent="0.2">
      <c r="F152" s="42" t="s">
        <v>304</v>
      </c>
      <c r="G152" s="2" t="s">
        <v>293</v>
      </c>
      <c r="H152" s="2" t="s">
        <v>299</v>
      </c>
      <c r="I152" s="61">
        <v>419066</v>
      </c>
    </row>
    <row r="153" spans="6:9" x14ac:dyDescent="0.2">
      <c r="F153" s="42" t="s">
        <v>305</v>
      </c>
      <c r="G153" s="2" t="s">
        <v>293</v>
      </c>
      <c r="H153" s="2" t="s">
        <v>299</v>
      </c>
      <c r="I153" s="61">
        <v>557092</v>
      </c>
    </row>
    <row r="154" spans="6:9" x14ac:dyDescent="0.2">
      <c r="F154" s="42" t="s">
        <v>306</v>
      </c>
      <c r="G154" s="2" t="s">
        <v>293</v>
      </c>
      <c r="H154" s="2" t="s">
        <v>299</v>
      </c>
      <c r="I154" s="61">
        <v>657611</v>
      </c>
    </row>
    <row r="155" spans="6:9" x14ac:dyDescent="0.2">
      <c r="F155" s="42" t="s">
        <v>307</v>
      </c>
      <c r="G155" s="2" t="s">
        <v>294</v>
      </c>
      <c r="H155" s="2" t="s">
        <v>299</v>
      </c>
      <c r="I155" s="61">
        <v>239096</v>
      </c>
    </row>
    <row r="156" spans="6:9" x14ac:dyDescent="0.2">
      <c r="F156" s="42" t="s">
        <v>308</v>
      </c>
      <c r="G156" s="2" t="s">
        <v>294</v>
      </c>
      <c r="H156" s="2" t="s">
        <v>299</v>
      </c>
      <c r="I156" s="61">
        <v>182454</v>
      </c>
    </row>
    <row r="157" spans="6:9" x14ac:dyDescent="0.2">
      <c r="F157" s="42" t="s">
        <v>309</v>
      </c>
      <c r="G157" s="2" t="s">
        <v>294</v>
      </c>
      <c r="H157" s="2" t="s">
        <v>299</v>
      </c>
      <c r="I157" s="61">
        <v>177101</v>
      </c>
    </row>
    <row r="158" spans="6:9" x14ac:dyDescent="0.2">
      <c r="F158" s="42" t="s">
        <v>310</v>
      </c>
      <c r="G158" s="2" t="s">
        <v>294</v>
      </c>
      <c r="H158" s="2" t="s">
        <v>299</v>
      </c>
      <c r="I158" s="61">
        <v>751410</v>
      </c>
    </row>
    <row r="159" spans="6:9" x14ac:dyDescent="0.2">
      <c r="F159" s="42" t="s">
        <v>304</v>
      </c>
      <c r="G159" s="2" t="s">
        <v>8</v>
      </c>
      <c r="H159" s="2" t="s">
        <v>299</v>
      </c>
      <c r="I159" s="61">
        <v>133282</v>
      </c>
    </row>
    <row r="160" spans="6:9" x14ac:dyDescent="0.2">
      <c r="F160" s="42" t="s">
        <v>305</v>
      </c>
      <c r="G160" s="2" t="s">
        <v>8</v>
      </c>
      <c r="H160" s="2" t="s">
        <v>299</v>
      </c>
      <c r="I160" s="61">
        <v>419753</v>
      </c>
    </row>
    <row r="161" spans="6:9" x14ac:dyDescent="0.2">
      <c r="F161" s="42" t="s">
        <v>306</v>
      </c>
      <c r="G161" s="2" t="s">
        <v>8</v>
      </c>
      <c r="H161" s="2" t="s">
        <v>299</v>
      </c>
      <c r="I161" s="61">
        <v>443426</v>
      </c>
    </row>
    <row r="162" spans="6:9" x14ac:dyDescent="0.2">
      <c r="F162" s="42" t="s">
        <v>307</v>
      </c>
      <c r="G162" s="2" t="s">
        <v>8</v>
      </c>
      <c r="H162" s="2" t="s">
        <v>299</v>
      </c>
      <c r="I162" s="61">
        <v>825135</v>
      </c>
    </row>
    <row r="163" spans="6:9" x14ac:dyDescent="0.2">
      <c r="F163" s="42" t="s">
        <v>308</v>
      </c>
      <c r="G163" s="2" t="s">
        <v>295</v>
      </c>
      <c r="H163" s="2" t="s">
        <v>299</v>
      </c>
      <c r="I163" s="61">
        <v>674572</v>
      </c>
    </row>
    <row r="164" spans="6:9" x14ac:dyDescent="0.2">
      <c r="F164" s="42" t="s">
        <v>309</v>
      </c>
      <c r="G164" s="2" t="s">
        <v>295</v>
      </c>
      <c r="H164" s="2" t="s">
        <v>299</v>
      </c>
      <c r="I164" s="61">
        <v>170474</v>
      </c>
    </row>
    <row r="165" spans="6:9" x14ac:dyDescent="0.2">
      <c r="F165" s="42" t="s">
        <v>310</v>
      </c>
      <c r="G165" s="2" t="s">
        <v>295</v>
      </c>
      <c r="H165" s="2" t="s">
        <v>299</v>
      </c>
      <c r="I165" s="61">
        <v>870014</v>
      </c>
    </row>
    <row r="166" spans="6:9" x14ac:dyDescent="0.2">
      <c r="F166" s="42" t="s">
        <v>304</v>
      </c>
      <c r="G166" s="2" t="s">
        <v>295</v>
      </c>
      <c r="H166" s="2" t="s">
        <v>299</v>
      </c>
      <c r="I166" s="61">
        <v>919374</v>
      </c>
    </row>
    <row r="167" spans="6:9" x14ac:dyDescent="0.2">
      <c r="F167" s="42" t="s">
        <v>305</v>
      </c>
      <c r="G167" s="2" t="s">
        <v>296</v>
      </c>
      <c r="H167" s="2" t="s">
        <v>299</v>
      </c>
      <c r="I167" s="61">
        <v>884425</v>
      </c>
    </row>
    <row r="168" spans="6:9" x14ac:dyDescent="0.2">
      <c r="F168" s="42" t="s">
        <v>306</v>
      </c>
      <c r="G168" s="2" t="s">
        <v>296</v>
      </c>
      <c r="H168" s="2" t="s">
        <v>300</v>
      </c>
      <c r="I168" s="61">
        <v>332676</v>
      </c>
    </row>
    <row r="169" spans="6:9" x14ac:dyDescent="0.2">
      <c r="F169" s="42" t="s">
        <v>307</v>
      </c>
      <c r="G169" s="2" t="s">
        <v>296</v>
      </c>
      <c r="H169" s="2" t="s">
        <v>300</v>
      </c>
      <c r="I169" s="61">
        <v>476706</v>
      </c>
    </row>
    <row r="170" spans="6:9" x14ac:dyDescent="0.2">
      <c r="F170" s="42" t="s">
        <v>308</v>
      </c>
      <c r="G170" s="2" t="s">
        <v>296</v>
      </c>
      <c r="H170" s="2" t="s">
        <v>300</v>
      </c>
      <c r="I170" s="61">
        <v>347026</v>
      </c>
    </row>
    <row r="171" spans="6:9" x14ac:dyDescent="0.2">
      <c r="F171" s="42" t="s">
        <v>309</v>
      </c>
      <c r="G171" s="2" t="s">
        <v>11</v>
      </c>
      <c r="H171" s="2" t="s">
        <v>300</v>
      </c>
      <c r="I171" s="61">
        <v>169793</v>
      </c>
    </row>
    <row r="172" spans="6:9" x14ac:dyDescent="0.2">
      <c r="F172" s="42" t="s">
        <v>310</v>
      </c>
      <c r="G172" s="2" t="s">
        <v>11</v>
      </c>
      <c r="H172" s="2" t="s">
        <v>300</v>
      </c>
      <c r="I172" s="61">
        <v>689166</v>
      </c>
    </row>
    <row r="173" spans="6:9" x14ac:dyDescent="0.2">
      <c r="F173" s="42" t="s">
        <v>304</v>
      </c>
      <c r="G173" s="2" t="s">
        <v>11</v>
      </c>
      <c r="H173" s="2" t="s">
        <v>300</v>
      </c>
      <c r="I173" s="61">
        <v>674202</v>
      </c>
    </row>
    <row r="174" spans="6:9" x14ac:dyDescent="0.2">
      <c r="F174" s="42" t="s">
        <v>305</v>
      </c>
      <c r="G174" s="2" t="s">
        <v>11</v>
      </c>
      <c r="H174" s="2" t="s">
        <v>300</v>
      </c>
      <c r="I174" s="61">
        <v>697952</v>
      </c>
    </row>
    <row r="175" spans="6:9" x14ac:dyDescent="0.2">
      <c r="F175" s="42" t="s">
        <v>306</v>
      </c>
      <c r="G175" s="2" t="s">
        <v>12</v>
      </c>
      <c r="H175" s="2" t="s">
        <v>300</v>
      </c>
      <c r="I175" s="61">
        <v>263121</v>
      </c>
    </row>
    <row r="176" spans="6:9" x14ac:dyDescent="0.2">
      <c r="F176" s="42" t="s">
        <v>307</v>
      </c>
      <c r="G176" s="2" t="s">
        <v>12</v>
      </c>
      <c r="H176" s="2" t="s">
        <v>300</v>
      </c>
      <c r="I176" s="61">
        <v>143255</v>
      </c>
    </row>
    <row r="177" spans="6:13" x14ac:dyDescent="0.2">
      <c r="F177" s="42" t="s">
        <v>308</v>
      </c>
      <c r="G177" s="2" t="s">
        <v>12</v>
      </c>
      <c r="H177" s="2" t="s">
        <v>300</v>
      </c>
      <c r="I177" s="61">
        <v>956980</v>
      </c>
    </row>
    <row r="178" spans="6:13" x14ac:dyDescent="0.2">
      <c r="F178" s="42" t="s">
        <v>309</v>
      </c>
      <c r="G178" s="43" t="s">
        <v>12</v>
      </c>
      <c r="H178" s="43" t="s">
        <v>300</v>
      </c>
      <c r="I178" s="62">
        <v>469034</v>
      </c>
    </row>
    <row r="185" spans="6:13" x14ac:dyDescent="0.2">
      <c r="F185" t="s">
        <v>314</v>
      </c>
    </row>
    <row r="187" spans="6:13" x14ac:dyDescent="0.2">
      <c r="F187" t="s">
        <v>315</v>
      </c>
    </row>
    <row r="190" spans="6:13" x14ac:dyDescent="0.2">
      <c r="F190" s="58" t="s">
        <v>118</v>
      </c>
      <c r="G190" s="59" t="s">
        <v>2</v>
      </c>
      <c r="H190" s="59" t="s">
        <v>301</v>
      </c>
      <c r="I190" s="60" t="s">
        <v>128</v>
      </c>
      <c r="L190" s="65" t="s">
        <v>302</v>
      </c>
      <c r="M190" s="57"/>
    </row>
    <row r="191" spans="6:13" x14ac:dyDescent="0.2">
      <c r="F191" s="42" t="s">
        <v>304</v>
      </c>
      <c r="G191" s="2" t="s">
        <v>0</v>
      </c>
      <c r="H191" s="2" t="s">
        <v>297</v>
      </c>
      <c r="I191" s="61">
        <v>987004</v>
      </c>
      <c r="L191" s="2" t="s">
        <v>301</v>
      </c>
      <c r="M191" s="51"/>
    </row>
    <row r="192" spans="6:13" x14ac:dyDescent="0.2">
      <c r="F192" s="42" t="s">
        <v>305</v>
      </c>
      <c r="G192" s="2" t="s">
        <v>0</v>
      </c>
      <c r="H192" s="2" t="s">
        <v>297</v>
      </c>
      <c r="I192" s="61">
        <v>354225</v>
      </c>
      <c r="L192" s="2" t="s">
        <v>2</v>
      </c>
      <c r="M192" s="51" t="s">
        <v>0</v>
      </c>
    </row>
    <row r="193" spans="6:13" x14ac:dyDescent="0.2">
      <c r="F193" s="42" t="s">
        <v>306</v>
      </c>
      <c r="G193" s="2" t="s">
        <v>0</v>
      </c>
      <c r="H193" s="2" t="s">
        <v>297</v>
      </c>
      <c r="I193" s="61">
        <v>357390</v>
      </c>
    </row>
    <row r="194" spans="6:13" x14ac:dyDescent="0.2">
      <c r="F194" s="42" t="s">
        <v>307</v>
      </c>
      <c r="G194" s="2" t="s">
        <v>0</v>
      </c>
      <c r="H194" s="2" t="s">
        <v>297</v>
      </c>
      <c r="I194" s="61">
        <v>256711</v>
      </c>
    </row>
    <row r="195" spans="6:13" x14ac:dyDescent="0.2">
      <c r="F195" s="42" t="s">
        <v>308</v>
      </c>
      <c r="G195" s="2" t="s">
        <v>3</v>
      </c>
      <c r="H195" s="2" t="s">
        <v>297</v>
      </c>
      <c r="I195" s="61">
        <v>525395</v>
      </c>
      <c r="L195" s="66" t="s">
        <v>128</v>
      </c>
      <c r="M195" s="63">
        <f>SUMIF(Table46[Ay],M192,Table46[Satis])</f>
        <v>1955330</v>
      </c>
    </row>
    <row r="196" spans="6:13" x14ac:dyDescent="0.2">
      <c r="F196" s="42" t="s">
        <v>309</v>
      </c>
      <c r="G196" s="2" t="s">
        <v>3</v>
      </c>
      <c r="H196" s="2" t="s">
        <v>297</v>
      </c>
      <c r="I196" s="61">
        <v>791536</v>
      </c>
      <c r="L196" s="2" t="s">
        <v>303</v>
      </c>
      <c r="M196" s="51"/>
    </row>
    <row r="197" spans="6:13" x14ac:dyDescent="0.2">
      <c r="F197" s="42" t="s">
        <v>310</v>
      </c>
      <c r="G197" s="2" t="s">
        <v>3</v>
      </c>
      <c r="H197" s="2" t="s">
        <v>297</v>
      </c>
      <c r="I197" s="61">
        <v>643604</v>
      </c>
    </row>
    <row r="198" spans="6:13" x14ac:dyDescent="0.2">
      <c r="F198" s="42" t="s">
        <v>304</v>
      </c>
      <c r="G198" s="2" t="s">
        <v>3</v>
      </c>
      <c r="H198" s="2" t="s">
        <v>297</v>
      </c>
      <c r="I198" s="61">
        <v>712044</v>
      </c>
    </row>
    <row r="199" spans="6:13" x14ac:dyDescent="0.2">
      <c r="F199" s="42" t="s">
        <v>305</v>
      </c>
      <c r="G199" s="2" t="s">
        <v>4</v>
      </c>
      <c r="H199" s="2" t="s">
        <v>297</v>
      </c>
      <c r="I199" s="61">
        <v>765169</v>
      </c>
    </row>
    <row r="200" spans="6:13" x14ac:dyDescent="0.2">
      <c r="F200" s="42" t="s">
        <v>306</v>
      </c>
      <c r="G200" s="2" t="s">
        <v>4</v>
      </c>
      <c r="H200" s="2" t="s">
        <v>297</v>
      </c>
      <c r="I200" s="61">
        <v>634758</v>
      </c>
    </row>
    <row r="201" spans="6:13" x14ac:dyDescent="0.2">
      <c r="F201" s="42" t="s">
        <v>307</v>
      </c>
      <c r="G201" s="2" t="s">
        <v>4</v>
      </c>
      <c r="H201" s="2" t="s">
        <v>297</v>
      </c>
      <c r="I201" s="61">
        <v>205007</v>
      </c>
    </row>
    <row r="202" spans="6:13" x14ac:dyDescent="0.2">
      <c r="F202" s="42" t="s">
        <v>308</v>
      </c>
      <c r="G202" s="2" t="s">
        <v>4</v>
      </c>
      <c r="H202" s="2" t="s">
        <v>297</v>
      </c>
      <c r="I202" s="61">
        <v>887856</v>
      </c>
    </row>
    <row r="203" spans="6:13" x14ac:dyDescent="0.2">
      <c r="F203" s="42" t="s">
        <v>309</v>
      </c>
      <c r="G203" s="2" t="s">
        <v>5</v>
      </c>
      <c r="H203" s="2" t="s">
        <v>297</v>
      </c>
      <c r="I203" s="61">
        <v>980022</v>
      </c>
    </row>
    <row r="204" spans="6:13" x14ac:dyDescent="0.2">
      <c r="F204" s="42" t="s">
        <v>310</v>
      </c>
      <c r="G204" s="2" t="s">
        <v>5</v>
      </c>
      <c r="H204" s="2" t="s">
        <v>297</v>
      </c>
      <c r="I204" s="61">
        <v>866523</v>
      </c>
      <c r="L204" t="s">
        <v>316</v>
      </c>
    </row>
    <row r="205" spans="6:13" x14ac:dyDescent="0.2">
      <c r="F205" s="42" t="s">
        <v>304</v>
      </c>
      <c r="G205" s="2" t="s">
        <v>5</v>
      </c>
      <c r="H205" s="2" t="s">
        <v>297</v>
      </c>
      <c r="I205" s="61">
        <v>241445</v>
      </c>
    </row>
    <row r="206" spans="6:13" x14ac:dyDescent="0.2">
      <c r="F206" s="42" t="s">
        <v>305</v>
      </c>
      <c r="G206" s="2" t="s">
        <v>5</v>
      </c>
      <c r="H206" s="2" t="s">
        <v>297</v>
      </c>
      <c r="I206" s="61">
        <v>670336</v>
      </c>
    </row>
    <row r="207" spans="6:13" x14ac:dyDescent="0.2">
      <c r="F207" s="42" t="s">
        <v>306</v>
      </c>
      <c r="G207" s="2" t="s">
        <v>1</v>
      </c>
      <c r="H207" s="2" t="s">
        <v>298</v>
      </c>
      <c r="I207" s="61">
        <v>153727</v>
      </c>
    </row>
    <row r="208" spans="6:13" x14ac:dyDescent="0.2">
      <c r="F208" s="42" t="s">
        <v>307</v>
      </c>
      <c r="G208" s="2" t="s">
        <v>1</v>
      </c>
      <c r="H208" s="2" t="s">
        <v>298</v>
      </c>
      <c r="I208" s="61">
        <v>557619</v>
      </c>
    </row>
    <row r="209" spans="6:9" x14ac:dyDescent="0.2">
      <c r="F209" s="42" t="s">
        <v>308</v>
      </c>
      <c r="G209" s="2" t="s">
        <v>1</v>
      </c>
      <c r="H209" s="2" t="s">
        <v>298</v>
      </c>
      <c r="I209" s="61">
        <v>838886</v>
      </c>
    </row>
    <row r="210" spans="6:9" x14ac:dyDescent="0.2">
      <c r="F210" s="42" t="s">
        <v>309</v>
      </c>
      <c r="G210" s="2" t="s">
        <v>1</v>
      </c>
      <c r="H210" s="2" t="s">
        <v>298</v>
      </c>
      <c r="I210" s="61">
        <v>862858</v>
      </c>
    </row>
    <row r="211" spans="6:9" x14ac:dyDescent="0.2">
      <c r="F211" s="42" t="s">
        <v>310</v>
      </c>
      <c r="G211" s="2" t="s">
        <v>293</v>
      </c>
      <c r="H211" s="2" t="s">
        <v>299</v>
      </c>
      <c r="I211" s="61">
        <v>365759</v>
      </c>
    </row>
    <row r="212" spans="6:9" x14ac:dyDescent="0.2">
      <c r="F212" s="42" t="s">
        <v>304</v>
      </c>
      <c r="G212" s="2" t="s">
        <v>293</v>
      </c>
      <c r="H212" s="2" t="s">
        <v>299</v>
      </c>
      <c r="I212" s="61">
        <v>419066</v>
      </c>
    </row>
    <row r="213" spans="6:9" x14ac:dyDescent="0.2">
      <c r="F213" s="42" t="s">
        <v>305</v>
      </c>
      <c r="G213" s="2" t="s">
        <v>293</v>
      </c>
      <c r="H213" s="2" t="s">
        <v>299</v>
      </c>
      <c r="I213" s="61">
        <v>557092</v>
      </c>
    </row>
    <row r="214" spans="6:9" x14ac:dyDescent="0.2">
      <c r="F214" s="42" t="s">
        <v>306</v>
      </c>
      <c r="G214" s="2" t="s">
        <v>293</v>
      </c>
      <c r="H214" s="2" t="s">
        <v>299</v>
      </c>
      <c r="I214" s="61">
        <v>657611</v>
      </c>
    </row>
    <row r="215" spans="6:9" x14ac:dyDescent="0.2">
      <c r="F215" s="42" t="s">
        <v>307</v>
      </c>
      <c r="G215" s="2" t="s">
        <v>294</v>
      </c>
      <c r="H215" s="2" t="s">
        <v>299</v>
      </c>
      <c r="I215" s="61">
        <v>239096</v>
      </c>
    </row>
    <row r="216" spans="6:9" x14ac:dyDescent="0.2">
      <c r="F216" s="42" t="s">
        <v>308</v>
      </c>
      <c r="G216" s="2" t="s">
        <v>294</v>
      </c>
      <c r="H216" s="2" t="s">
        <v>299</v>
      </c>
      <c r="I216" s="61">
        <v>182454</v>
      </c>
    </row>
    <row r="217" spans="6:9" x14ac:dyDescent="0.2">
      <c r="F217" s="42" t="s">
        <v>309</v>
      </c>
      <c r="G217" s="2" t="s">
        <v>294</v>
      </c>
      <c r="H217" s="2" t="s">
        <v>299</v>
      </c>
      <c r="I217" s="61">
        <v>177101</v>
      </c>
    </row>
    <row r="218" spans="6:9" x14ac:dyDescent="0.2">
      <c r="F218" s="42" t="s">
        <v>310</v>
      </c>
      <c r="G218" s="2" t="s">
        <v>294</v>
      </c>
      <c r="H218" s="2" t="s">
        <v>299</v>
      </c>
      <c r="I218" s="61">
        <v>751410</v>
      </c>
    </row>
    <row r="219" spans="6:9" x14ac:dyDescent="0.2">
      <c r="F219" s="42" t="s">
        <v>304</v>
      </c>
      <c r="G219" s="2" t="s">
        <v>8</v>
      </c>
      <c r="H219" s="2" t="s">
        <v>299</v>
      </c>
      <c r="I219" s="61">
        <v>133282</v>
      </c>
    </row>
    <row r="220" spans="6:9" x14ac:dyDescent="0.2">
      <c r="F220" s="42" t="s">
        <v>305</v>
      </c>
      <c r="G220" s="2" t="s">
        <v>8</v>
      </c>
      <c r="H220" s="2" t="s">
        <v>299</v>
      </c>
      <c r="I220" s="61">
        <v>419753</v>
      </c>
    </row>
    <row r="221" spans="6:9" x14ac:dyDescent="0.2">
      <c r="F221" s="42" t="s">
        <v>306</v>
      </c>
      <c r="G221" s="2" t="s">
        <v>8</v>
      </c>
      <c r="H221" s="2" t="s">
        <v>299</v>
      </c>
      <c r="I221" s="61">
        <v>443426</v>
      </c>
    </row>
    <row r="222" spans="6:9" x14ac:dyDescent="0.2">
      <c r="F222" s="42" t="s">
        <v>307</v>
      </c>
      <c r="G222" s="2" t="s">
        <v>8</v>
      </c>
      <c r="H222" s="2" t="s">
        <v>299</v>
      </c>
      <c r="I222" s="61">
        <v>825135</v>
      </c>
    </row>
    <row r="223" spans="6:9" x14ac:dyDescent="0.2">
      <c r="F223" s="42" t="s">
        <v>308</v>
      </c>
      <c r="G223" s="2" t="s">
        <v>295</v>
      </c>
      <c r="H223" s="2" t="s">
        <v>299</v>
      </c>
      <c r="I223" s="61">
        <v>674572</v>
      </c>
    </row>
    <row r="224" spans="6:9" x14ac:dyDescent="0.2">
      <c r="F224" s="42" t="s">
        <v>309</v>
      </c>
      <c r="G224" s="2" t="s">
        <v>295</v>
      </c>
      <c r="H224" s="2" t="s">
        <v>299</v>
      </c>
      <c r="I224" s="61">
        <v>170474</v>
      </c>
    </row>
    <row r="225" spans="6:9" x14ac:dyDescent="0.2">
      <c r="F225" s="42" t="s">
        <v>310</v>
      </c>
      <c r="G225" s="2" t="s">
        <v>295</v>
      </c>
      <c r="H225" s="2" t="s">
        <v>299</v>
      </c>
      <c r="I225" s="61">
        <v>870014</v>
      </c>
    </row>
    <row r="226" spans="6:9" x14ac:dyDescent="0.2">
      <c r="F226" s="42" t="s">
        <v>304</v>
      </c>
      <c r="G226" s="2" t="s">
        <v>295</v>
      </c>
      <c r="H226" s="2" t="s">
        <v>299</v>
      </c>
      <c r="I226" s="61">
        <v>919374</v>
      </c>
    </row>
    <row r="227" spans="6:9" x14ac:dyDescent="0.2">
      <c r="F227" s="42" t="s">
        <v>305</v>
      </c>
      <c r="G227" s="2" t="s">
        <v>296</v>
      </c>
      <c r="H227" s="2" t="s">
        <v>299</v>
      </c>
      <c r="I227" s="61">
        <v>884425</v>
      </c>
    </row>
    <row r="228" spans="6:9" x14ac:dyDescent="0.2">
      <c r="F228" s="42" t="s">
        <v>306</v>
      </c>
      <c r="G228" s="2" t="s">
        <v>296</v>
      </c>
      <c r="H228" s="2" t="s">
        <v>300</v>
      </c>
      <c r="I228" s="61">
        <v>332676</v>
      </c>
    </row>
    <row r="229" spans="6:9" x14ac:dyDescent="0.2">
      <c r="F229" s="42" t="s">
        <v>307</v>
      </c>
      <c r="G229" s="2" t="s">
        <v>296</v>
      </c>
      <c r="H229" s="2" t="s">
        <v>300</v>
      </c>
      <c r="I229" s="61">
        <v>476706</v>
      </c>
    </row>
    <row r="230" spans="6:9" x14ac:dyDescent="0.2">
      <c r="F230" s="42" t="s">
        <v>308</v>
      </c>
      <c r="G230" s="2" t="s">
        <v>296</v>
      </c>
      <c r="H230" s="2" t="s">
        <v>300</v>
      </c>
      <c r="I230" s="61">
        <v>347026</v>
      </c>
    </row>
    <row r="231" spans="6:9" x14ac:dyDescent="0.2">
      <c r="F231" s="42" t="s">
        <v>309</v>
      </c>
      <c r="G231" s="2" t="s">
        <v>11</v>
      </c>
      <c r="H231" s="2" t="s">
        <v>300</v>
      </c>
      <c r="I231" s="61">
        <v>169793</v>
      </c>
    </row>
    <row r="232" spans="6:9" x14ac:dyDescent="0.2">
      <c r="F232" s="42" t="s">
        <v>310</v>
      </c>
      <c r="G232" s="2" t="s">
        <v>11</v>
      </c>
      <c r="H232" s="2" t="s">
        <v>300</v>
      </c>
      <c r="I232" s="61">
        <v>689166</v>
      </c>
    </row>
    <row r="233" spans="6:9" x14ac:dyDescent="0.2">
      <c r="F233" s="42" t="s">
        <v>304</v>
      </c>
      <c r="G233" s="2" t="s">
        <v>11</v>
      </c>
      <c r="H233" s="2" t="s">
        <v>300</v>
      </c>
      <c r="I233" s="61">
        <v>674202</v>
      </c>
    </row>
    <row r="234" spans="6:9" x14ac:dyDescent="0.2">
      <c r="F234" s="42" t="s">
        <v>305</v>
      </c>
      <c r="G234" s="2" t="s">
        <v>11</v>
      </c>
      <c r="H234" s="2" t="s">
        <v>300</v>
      </c>
      <c r="I234" s="61">
        <v>697952</v>
      </c>
    </row>
    <row r="235" spans="6:9" x14ac:dyDescent="0.2">
      <c r="F235" s="42" t="s">
        <v>306</v>
      </c>
      <c r="G235" s="2" t="s">
        <v>12</v>
      </c>
      <c r="H235" s="2" t="s">
        <v>300</v>
      </c>
      <c r="I235" s="61">
        <v>263121</v>
      </c>
    </row>
    <row r="236" spans="6:9" x14ac:dyDescent="0.2">
      <c r="F236" s="42" t="s">
        <v>307</v>
      </c>
      <c r="G236" s="2" t="s">
        <v>12</v>
      </c>
      <c r="H236" s="2" t="s">
        <v>300</v>
      </c>
      <c r="I236" s="61">
        <v>143255</v>
      </c>
    </row>
    <row r="237" spans="6:9" x14ac:dyDescent="0.2">
      <c r="F237" s="42" t="s">
        <v>308</v>
      </c>
      <c r="G237" s="2" t="s">
        <v>12</v>
      </c>
      <c r="H237" s="2" t="s">
        <v>300</v>
      </c>
      <c r="I237" s="61">
        <v>956980</v>
      </c>
    </row>
    <row r="238" spans="6:9" x14ac:dyDescent="0.2">
      <c r="F238" s="42" t="s">
        <v>309</v>
      </c>
      <c r="G238" s="43" t="s">
        <v>12</v>
      </c>
      <c r="H238" s="43" t="s">
        <v>300</v>
      </c>
      <c r="I238" s="62">
        <v>469034</v>
      </c>
    </row>
    <row r="245" spans="7:14" x14ac:dyDescent="0.2">
      <c r="G245" t="s">
        <v>317</v>
      </c>
    </row>
    <row r="247" spans="7:14" x14ac:dyDescent="0.2">
      <c r="G247" s="58" t="s">
        <v>118</v>
      </c>
      <c r="H247" s="59" t="s">
        <v>2</v>
      </c>
      <c r="I247" s="59" t="s">
        <v>301</v>
      </c>
      <c r="J247" s="60" t="s">
        <v>128</v>
      </c>
      <c r="M247" s="65" t="s">
        <v>302</v>
      </c>
      <c r="N247" s="64" t="s">
        <v>304</v>
      </c>
    </row>
    <row r="248" spans="7:14" x14ac:dyDescent="0.2">
      <c r="G248" s="42" t="s">
        <v>304</v>
      </c>
      <c r="H248" s="2" t="s">
        <v>0</v>
      </c>
      <c r="I248" s="2" t="s">
        <v>297</v>
      </c>
      <c r="J248" s="61">
        <v>987004</v>
      </c>
      <c r="M248" s="2" t="s">
        <v>301</v>
      </c>
      <c r="N248" s="64" t="s">
        <v>300</v>
      </c>
    </row>
    <row r="249" spans="7:14" x14ac:dyDescent="0.2">
      <c r="G249" s="42" t="s">
        <v>305</v>
      </c>
      <c r="H249" s="2" t="s">
        <v>0</v>
      </c>
      <c r="I249" s="2" t="s">
        <v>297</v>
      </c>
      <c r="J249" s="61">
        <v>354225</v>
      </c>
      <c r="M249" s="2" t="s">
        <v>2</v>
      </c>
      <c r="N249" s="64"/>
    </row>
    <row r="250" spans="7:14" x14ac:dyDescent="0.2">
      <c r="G250" s="42" t="s">
        <v>306</v>
      </c>
      <c r="H250" s="2" t="s">
        <v>0</v>
      </c>
      <c r="I250" s="2" t="s">
        <v>297</v>
      </c>
      <c r="J250" s="61">
        <v>357390</v>
      </c>
    </row>
    <row r="251" spans="7:14" x14ac:dyDescent="0.2">
      <c r="G251" s="42" t="s">
        <v>307</v>
      </c>
      <c r="H251" s="2" t="s">
        <v>0</v>
      </c>
      <c r="I251" s="2" t="s">
        <v>297</v>
      </c>
      <c r="J251" s="61">
        <v>256711</v>
      </c>
    </row>
    <row r="252" spans="7:14" x14ac:dyDescent="0.2">
      <c r="G252" s="42" t="s">
        <v>308</v>
      </c>
      <c r="H252" s="2" t="s">
        <v>3</v>
      </c>
      <c r="I252" s="2" t="s">
        <v>297</v>
      </c>
      <c r="J252" s="61">
        <v>525395</v>
      </c>
      <c r="M252" s="66" t="s">
        <v>128</v>
      </c>
      <c r="N252" s="67">
        <f>SUMIFS(Table467[Satis],Table467[ASA],N247,Table467[kvartal],N248)</f>
        <v>674202</v>
      </c>
    </row>
    <row r="253" spans="7:14" x14ac:dyDescent="0.2">
      <c r="G253" s="42" t="s">
        <v>309</v>
      </c>
      <c r="H253" s="2" t="s">
        <v>3</v>
      </c>
      <c r="I253" s="2" t="s">
        <v>297</v>
      </c>
      <c r="J253" s="61">
        <v>791536</v>
      </c>
      <c r="M253" s="2" t="s">
        <v>303</v>
      </c>
      <c r="N253" s="68">
        <f>AVERAGEIFS(Table467[Satis],Table467[ASA],N247,Table467[kvartal],N248)</f>
        <v>674202</v>
      </c>
    </row>
    <row r="254" spans="7:14" x14ac:dyDescent="0.2">
      <c r="G254" s="42" t="s">
        <v>310</v>
      </c>
      <c r="H254" s="2" t="s">
        <v>3</v>
      </c>
      <c r="I254" s="2" t="s">
        <v>297</v>
      </c>
      <c r="J254" s="61">
        <v>643604</v>
      </c>
    </row>
    <row r="255" spans="7:14" x14ac:dyDescent="0.2">
      <c r="G255" s="42" t="s">
        <v>304</v>
      </c>
      <c r="H255" s="2" t="s">
        <v>3</v>
      </c>
      <c r="I255" s="2" t="s">
        <v>297</v>
      </c>
      <c r="J255" s="61">
        <v>712044</v>
      </c>
    </row>
    <row r="256" spans="7:14" x14ac:dyDescent="0.2">
      <c r="G256" s="42" t="s">
        <v>305</v>
      </c>
      <c r="H256" s="2" t="s">
        <v>4</v>
      </c>
      <c r="I256" s="2" t="s">
        <v>297</v>
      </c>
      <c r="J256" s="61">
        <v>765169</v>
      </c>
    </row>
    <row r="257" spans="7:13" x14ac:dyDescent="0.2">
      <c r="G257" s="42" t="s">
        <v>306</v>
      </c>
      <c r="H257" s="2" t="s">
        <v>4</v>
      </c>
      <c r="I257" s="2" t="s">
        <v>297</v>
      </c>
      <c r="J257" s="61">
        <v>634758</v>
      </c>
    </row>
    <row r="258" spans="7:13" x14ac:dyDescent="0.2">
      <c r="G258" s="42" t="s">
        <v>307</v>
      </c>
      <c r="H258" s="2" t="s">
        <v>4</v>
      </c>
      <c r="I258" s="2" t="s">
        <v>297</v>
      </c>
      <c r="J258" s="61">
        <v>205007</v>
      </c>
      <c r="M258" t="s">
        <v>318</v>
      </c>
    </row>
    <row r="259" spans="7:13" x14ac:dyDescent="0.2">
      <c r="G259" s="42" t="s">
        <v>308</v>
      </c>
      <c r="H259" s="2" t="s">
        <v>4</v>
      </c>
      <c r="I259" s="2" t="s">
        <v>297</v>
      </c>
      <c r="J259" s="61">
        <v>887856</v>
      </c>
      <c r="M259" t="s">
        <v>319</v>
      </c>
    </row>
    <row r="260" spans="7:13" x14ac:dyDescent="0.2">
      <c r="G260" s="42" t="s">
        <v>309</v>
      </c>
      <c r="H260" s="2" t="s">
        <v>5</v>
      </c>
      <c r="I260" s="2" t="s">
        <v>297</v>
      </c>
      <c r="J260" s="61">
        <v>980022</v>
      </c>
      <c r="M260" t="s">
        <v>320</v>
      </c>
    </row>
    <row r="261" spans="7:13" x14ac:dyDescent="0.2">
      <c r="G261" s="42" t="s">
        <v>310</v>
      </c>
      <c r="H261" s="2" t="s">
        <v>5</v>
      </c>
      <c r="I261" s="2" t="s">
        <v>297</v>
      </c>
      <c r="J261" s="61">
        <v>866523</v>
      </c>
      <c r="M261" t="s">
        <v>321</v>
      </c>
    </row>
    <row r="262" spans="7:13" x14ac:dyDescent="0.2">
      <c r="G262" s="42" t="s">
        <v>304</v>
      </c>
      <c r="H262" s="2" t="s">
        <v>5</v>
      </c>
      <c r="I262" s="2" t="s">
        <v>297</v>
      </c>
      <c r="J262" s="61">
        <v>241445</v>
      </c>
      <c r="M262" t="s">
        <v>322</v>
      </c>
    </row>
    <row r="263" spans="7:13" x14ac:dyDescent="0.2">
      <c r="G263" s="42" t="s">
        <v>305</v>
      </c>
      <c r="H263" s="2" t="s">
        <v>5</v>
      </c>
      <c r="I263" s="2" t="s">
        <v>297</v>
      </c>
      <c r="J263" s="61">
        <v>670336</v>
      </c>
      <c r="M263" t="s">
        <v>323</v>
      </c>
    </row>
    <row r="264" spans="7:13" x14ac:dyDescent="0.2">
      <c r="G264" s="42" t="s">
        <v>306</v>
      </c>
      <c r="H264" s="2" t="s">
        <v>1</v>
      </c>
      <c r="I264" s="2" t="s">
        <v>298</v>
      </c>
      <c r="J264" s="61">
        <v>153727</v>
      </c>
      <c r="M264" t="s">
        <v>324</v>
      </c>
    </row>
    <row r="265" spans="7:13" x14ac:dyDescent="0.2">
      <c r="G265" s="42" t="s">
        <v>307</v>
      </c>
      <c r="H265" s="2" t="s">
        <v>1</v>
      </c>
      <c r="I265" s="2" t="s">
        <v>298</v>
      </c>
      <c r="J265" s="61">
        <v>557619</v>
      </c>
    </row>
    <row r="266" spans="7:13" x14ac:dyDescent="0.2">
      <c r="G266" s="42" t="s">
        <v>308</v>
      </c>
      <c r="H266" s="2" t="s">
        <v>1</v>
      </c>
      <c r="I266" s="2" t="s">
        <v>298</v>
      </c>
      <c r="J266" s="61">
        <v>838886</v>
      </c>
    </row>
    <row r="267" spans="7:13" x14ac:dyDescent="0.2">
      <c r="G267" s="42" t="s">
        <v>309</v>
      </c>
      <c r="H267" s="2" t="s">
        <v>1</v>
      </c>
      <c r="I267" s="2" t="s">
        <v>298</v>
      </c>
      <c r="J267" s="61">
        <v>862858</v>
      </c>
      <c r="M267" t="s">
        <v>325</v>
      </c>
    </row>
    <row r="268" spans="7:13" x14ac:dyDescent="0.2">
      <c r="G268" s="42" t="s">
        <v>310</v>
      </c>
      <c r="H268" s="2" t="s">
        <v>293</v>
      </c>
      <c r="I268" s="2" t="s">
        <v>299</v>
      </c>
      <c r="J268" s="61">
        <v>365759</v>
      </c>
    </row>
    <row r="269" spans="7:13" x14ac:dyDescent="0.2">
      <c r="G269" s="42" t="s">
        <v>304</v>
      </c>
      <c r="H269" s="2" t="s">
        <v>293</v>
      </c>
      <c r="I269" s="2" t="s">
        <v>299</v>
      </c>
      <c r="J269" s="61">
        <v>419066</v>
      </c>
    </row>
    <row r="270" spans="7:13" x14ac:dyDescent="0.2">
      <c r="G270" s="42" t="s">
        <v>305</v>
      </c>
      <c r="H270" s="2" t="s">
        <v>293</v>
      </c>
      <c r="I270" s="2" t="s">
        <v>299</v>
      </c>
      <c r="J270" s="61">
        <v>557092</v>
      </c>
    </row>
    <row r="271" spans="7:13" x14ac:dyDescent="0.2">
      <c r="G271" s="42" t="s">
        <v>306</v>
      </c>
      <c r="H271" s="2" t="s">
        <v>293</v>
      </c>
      <c r="I271" s="2" t="s">
        <v>299</v>
      </c>
      <c r="J271" s="61">
        <v>657611</v>
      </c>
    </row>
    <row r="272" spans="7:13" x14ac:dyDescent="0.2">
      <c r="G272" s="42" t="s">
        <v>307</v>
      </c>
      <c r="H272" s="2" t="s">
        <v>294</v>
      </c>
      <c r="I272" s="2" t="s">
        <v>299</v>
      </c>
      <c r="J272" s="61">
        <v>239096</v>
      </c>
    </row>
    <row r="273" spans="7:10" x14ac:dyDescent="0.2">
      <c r="G273" s="42" t="s">
        <v>308</v>
      </c>
      <c r="H273" s="2" t="s">
        <v>294</v>
      </c>
      <c r="I273" s="2" t="s">
        <v>299</v>
      </c>
      <c r="J273" s="61">
        <v>182454</v>
      </c>
    </row>
    <row r="274" spans="7:10" x14ac:dyDescent="0.2">
      <c r="G274" s="42" t="s">
        <v>309</v>
      </c>
      <c r="H274" s="2" t="s">
        <v>294</v>
      </c>
      <c r="I274" s="2" t="s">
        <v>299</v>
      </c>
      <c r="J274" s="61">
        <v>177101</v>
      </c>
    </row>
    <row r="275" spans="7:10" x14ac:dyDescent="0.2">
      <c r="G275" s="42" t="s">
        <v>310</v>
      </c>
      <c r="H275" s="2" t="s">
        <v>294</v>
      </c>
      <c r="I275" s="2" t="s">
        <v>299</v>
      </c>
      <c r="J275" s="61">
        <v>751410</v>
      </c>
    </row>
    <row r="276" spans="7:10" x14ac:dyDescent="0.2">
      <c r="G276" s="42" t="s">
        <v>304</v>
      </c>
      <c r="H276" s="2" t="s">
        <v>8</v>
      </c>
      <c r="I276" s="2" t="s">
        <v>299</v>
      </c>
      <c r="J276" s="61">
        <v>133282</v>
      </c>
    </row>
    <row r="277" spans="7:10" x14ac:dyDescent="0.2">
      <c r="G277" s="42" t="s">
        <v>305</v>
      </c>
      <c r="H277" s="2" t="s">
        <v>8</v>
      </c>
      <c r="I277" s="2" t="s">
        <v>299</v>
      </c>
      <c r="J277" s="61">
        <v>419753</v>
      </c>
    </row>
    <row r="278" spans="7:10" x14ac:dyDescent="0.2">
      <c r="G278" s="42" t="s">
        <v>306</v>
      </c>
      <c r="H278" s="2" t="s">
        <v>8</v>
      </c>
      <c r="I278" s="2" t="s">
        <v>299</v>
      </c>
      <c r="J278" s="61">
        <v>443426</v>
      </c>
    </row>
    <row r="279" spans="7:10" x14ac:dyDescent="0.2">
      <c r="G279" s="42" t="s">
        <v>307</v>
      </c>
      <c r="H279" s="2" t="s">
        <v>8</v>
      </c>
      <c r="I279" s="2" t="s">
        <v>299</v>
      </c>
      <c r="J279" s="61">
        <v>825135</v>
      </c>
    </row>
    <row r="280" spans="7:10" x14ac:dyDescent="0.2">
      <c r="G280" s="42" t="s">
        <v>308</v>
      </c>
      <c r="H280" s="2" t="s">
        <v>295</v>
      </c>
      <c r="I280" s="2" t="s">
        <v>299</v>
      </c>
      <c r="J280" s="61">
        <v>674572</v>
      </c>
    </row>
    <row r="281" spans="7:10" x14ac:dyDescent="0.2">
      <c r="G281" s="42" t="s">
        <v>309</v>
      </c>
      <c r="H281" s="2" t="s">
        <v>295</v>
      </c>
      <c r="I281" s="2" t="s">
        <v>299</v>
      </c>
      <c r="J281" s="61">
        <v>170474</v>
      </c>
    </row>
    <row r="282" spans="7:10" x14ac:dyDescent="0.2">
      <c r="G282" s="42" t="s">
        <v>310</v>
      </c>
      <c r="H282" s="2" t="s">
        <v>295</v>
      </c>
      <c r="I282" s="2" t="s">
        <v>299</v>
      </c>
      <c r="J282" s="61">
        <v>870014</v>
      </c>
    </row>
    <row r="283" spans="7:10" x14ac:dyDescent="0.2">
      <c r="G283" s="42" t="s">
        <v>304</v>
      </c>
      <c r="H283" s="2" t="s">
        <v>295</v>
      </c>
      <c r="I283" s="2" t="s">
        <v>299</v>
      </c>
      <c r="J283" s="61">
        <v>919374</v>
      </c>
    </row>
    <row r="284" spans="7:10" x14ac:dyDescent="0.2">
      <c r="G284" s="42" t="s">
        <v>305</v>
      </c>
      <c r="H284" s="2" t="s">
        <v>296</v>
      </c>
      <c r="I284" s="2" t="s">
        <v>299</v>
      </c>
      <c r="J284" s="61">
        <v>884425</v>
      </c>
    </row>
    <row r="285" spans="7:10" x14ac:dyDescent="0.2">
      <c r="G285" s="42" t="s">
        <v>306</v>
      </c>
      <c r="H285" s="2" t="s">
        <v>296</v>
      </c>
      <c r="I285" s="2" t="s">
        <v>300</v>
      </c>
      <c r="J285" s="61">
        <v>332676</v>
      </c>
    </row>
    <row r="286" spans="7:10" x14ac:dyDescent="0.2">
      <c r="G286" s="42" t="s">
        <v>307</v>
      </c>
      <c r="H286" s="2" t="s">
        <v>296</v>
      </c>
      <c r="I286" s="2" t="s">
        <v>300</v>
      </c>
      <c r="J286" s="61">
        <v>476706</v>
      </c>
    </row>
    <row r="287" spans="7:10" x14ac:dyDescent="0.2">
      <c r="G287" s="42" t="s">
        <v>308</v>
      </c>
      <c r="H287" s="2" t="s">
        <v>296</v>
      </c>
      <c r="I287" s="2" t="s">
        <v>300</v>
      </c>
      <c r="J287" s="61">
        <v>347026</v>
      </c>
    </row>
    <row r="288" spans="7:10" x14ac:dyDescent="0.2">
      <c r="G288" s="42" t="s">
        <v>309</v>
      </c>
      <c r="H288" s="2" t="s">
        <v>11</v>
      </c>
      <c r="I288" s="2" t="s">
        <v>300</v>
      </c>
      <c r="J288" s="61">
        <v>169793</v>
      </c>
    </row>
    <row r="289" spans="7:10" x14ac:dyDescent="0.2">
      <c r="G289" s="42" t="s">
        <v>310</v>
      </c>
      <c r="H289" s="2" t="s">
        <v>11</v>
      </c>
      <c r="I289" s="2" t="s">
        <v>300</v>
      </c>
      <c r="J289" s="61">
        <v>689166</v>
      </c>
    </row>
    <row r="290" spans="7:10" x14ac:dyDescent="0.2">
      <c r="G290" s="42" t="s">
        <v>304</v>
      </c>
      <c r="H290" s="2" t="s">
        <v>11</v>
      </c>
      <c r="I290" s="2" t="s">
        <v>300</v>
      </c>
      <c r="J290" s="61">
        <v>674202</v>
      </c>
    </row>
    <row r="291" spans="7:10" x14ac:dyDescent="0.2">
      <c r="G291" s="42" t="s">
        <v>305</v>
      </c>
      <c r="H291" s="2" t="s">
        <v>11</v>
      </c>
      <c r="I291" s="2" t="s">
        <v>300</v>
      </c>
      <c r="J291" s="61">
        <v>697952</v>
      </c>
    </row>
    <row r="292" spans="7:10" x14ac:dyDescent="0.2">
      <c r="G292" s="42" t="s">
        <v>306</v>
      </c>
      <c r="H292" s="2" t="s">
        <v>12</v>
      </c>
      <c r="I292" s="2" t="s">
        <v>300</v>
      </c>
      <c r="J292" s="61">
        <v>263121</v>
      </c>
    </row>
    <row r="293" spans="7:10" x14ac:dyDescent="0.2">
      <c r="G293" s="42" t="s">
        <v>307</v>
      </c>
      <c r="H293" s="2" t="s">
        <v>12</v>
      </c>
      <c r="I293" s="2" t="s">
        <v>300</v>
      </c>
      <c r="J293" s="61">
        <v>143255</v>
      </c>
    </row>
    <row r="294" spans="7:10" x14ac:dyDescent="0.2">
      <c r="G294" s="42" t="s">
        <v>308</v>
      </c>
      <c r="H294" s="2" t="s">
        <v>12</v>
      </c>
      <c r="I294" s="2" t="s">
        <v>300</v>
      </c>
      <c r="J294" s="61">
        <v>956980</v>
      </c>
    </row>
    <row r="295" spans="7:10" x14ac:dyDescent="0.2">
      <c r="G295" s="42" t="s">
        <v>309</v>
      </c>
      <c r="H295" s="43" t="s">
        <v>12</v>
      </c>
      <c r="I295" s="43" t="s">
        <v>300</v>
      </c>
      <c r="J295" s="62">
        <v>469034</v>
      </c>
    </row>
  </sheetData>
  <phoneticPr fontId="3" type="noConversion"/>
  <dataValidations count="2">
    <dataValidation type="list" allowBlank="1" showInputMessage="1" showErrorMessage="1" sqref="N247" xr:uid="{8FFA627E-0B6E-3942-BCE1-DE7261065F36}">
      <formula1>$G$248:$G$254</formula1>
    </dataValidation>
    <dataValidation type="list" allowBlank="1" showInputMessage="1" showErrorMessage="1" sqref="N248" xr:uid="{6EA11379-9413-8848-90B8-DCDB3F4D91CC}">
      <formula1>"1 kvartal, 2 kvartal, 3 kvartal, 4 kvartal, 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ders 1</vt:lpstr>
      <vt:lpstr>ders 1 - 2</vt:lpstr>
      <vt:lpstr>ders 2 </vt:lpstr>
      <vt:lpstr>ders 2</vt:lpstr>
      <vt:lpstr>ders 3</vt:lpstr>
      <vt:lpstr>ders 4 - 1</vt:lpstr>
      <vt:lpstr>ders 4 - 2</vt:lpstr>
      <vt:lpstr>ders 5</vt:lpstr>
      <vt:lpstr>bir</vt:lpstr>
      <vt:lpstr>deyer1</vt:lpstr>
      <vt:lpstr>deyer2</vt:lpstr>
      <vt:lpstr>qutu1</vt:lpstr>
      <vt:lpstr>qutu2</vt:lpstr>
      <vt:lpstr>sebine1</vt:lpstr>
      <vt:lpstr>sebine2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2023-08-04T11:01:03Z</dcterms:created>
  <dcterms:modified xsi:type="dcterms:W3CDTF">2025-08-11T03:48:56Z</dcterms:modified>
</cp:coreProperties>
</file>