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enesozkan/Desktop/Dersler/CKKV/"/>
    </mc:Choice>
  </mc:AlternateContent>
  <xr:revisionPtr revIDLastSave="0" documentId="8_{B7477B2F-2752-DD4E-B6A1-ED3AD7BC723E}" xr6:coauthVersionLast="47" xr6:coauthVersionMax="47" xr10:uidLastSave="{00000000-0000-0000-0000-000000000000}"/>
  <bookViews>
    <workbookView xWindow="-10820" yWindow="-21100" windowWidth="51200" windowHeight="2110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2" l="1"/>
  <c r="W9" i="2"/>
  <c r="W8" i="2"/>
  <c r="U7" i="1"/>
  <c r="U6" i="1"/>
  <c r="V9" i="2"/>
  <c r="V10" i="2"/>
  <c r="U9" i="2"/>
  <c r="U10" i="2"/>
  <c r="T9" i="2"/>
  <c r="T10" i="2"/>
  <c r="V8" i="2"/>
  <c r="U8" i="2"/>
  <c r="T8" i="2"/>
  <c r="T6" i="1"/>
  <c r="R6" i="1"/>
  <c r="S6" i="1"/>
  <c r="T9" i="1"/>
  <c r="S9" i="1"/>
  <c r="R9" i="1"/>
  <c r="U11" i="2"/>
  <c r="V11" i="2"/>
  <c r="T11" i="2"/>
  <c r="K8" i="2"/>
  <c r="K15" i="2"/>
  <c r="J16" i="2"/>
  <c r="J14" i="2"/>
  <c r="K23" i="2"/>
  <c r="L23" i="2"/>
  <c r="K21" i="2"/>
  <c r="L21" i="2"/>
  <c r="M21" i="2" s="1"/>
  <c r="K22" i="2"/>
  <c r="M22" i="2" s="1"/>
  <c r="L22" i="2"/>
  <c r="J22" i="2"/>
  <c r="J23" i="2"/>
  <c r="J21" i="2"/>
  <c r="N8" i="2" a="1"/>
  <c r="N8" i="2" s="1"/>
  <c r="N9" i="2" a="1"/>
  <c r="N9" i="2" s="1"/>
  <c r="N7" i="2" a="1"/>
  <c r="N7" i="2" s="1"/>
  <c r="M7" i="2"/>
  <c r="K16" i="2"/>
  <c r="K14" i="2"/>
  <c r="J7" i="2"/>
  <c r="M23" i="2"/>
  <c r="M9" i="1" a="1"/>
  <c r="M9" i="1"/>
  <c r="M6" i="1" a="1"/>
  <c r="M6" i="1" s="1"/>
  <c r="K9" i="2"/>
  <c r="L8" i="2"/>
  <c r="K7" i="2"/>
  <c r="I6" i="1"/>
  <c r="E31" i="2"/>
  <c r="L30" i="2" s="1"/>
  <c r="D31" i="2"/>
  <c r="K28" i="2" s="1"/>
  <c r="C31" i="2"/>
  <c r="J29" i="2" s="1"/>
  <c r="E23" i="2"/>
  <c r="D23" i="2"/>
  <c r="C23" i="2"/>
  <c r="E16" i="2"/>
  <c r="L15" i="2" s="1"/>
  <c r="D16" i="2"/>
  <c r="C16" i="2"/>
  <c r="E9" i="2"/>
  <c r="L9" i="2" s="1"/>
  <c r="D9" i="2"/>
  <c r="C9" i="2"/>
  <c r="J9" i="2" s="1"/>
  <c r="U8" i="1"/>
  <c r="T8" i="1"/>
  <c r="T7" i="1"/>
  <c r="S8" i="1"/>
  <c r="S7" i="1"/>
  <c r="R8" i="1"/>
  <c r="R7" i="1"/>
  <c r="M29" i="1" a="1"/>
  <c r="M29" i="1"/>
  <c r="M30" i="1" a="1"/>
  <c r="M30" i="1"/>
  <c r="M28" i="1" a="1"/>
  <c r="M28" i="1"/>
  <c r="L28" i="1"/>
  <c r="K29" i="1"/>
  <c r="K30" i="1"/>
  <c r="J29" i="1"/>
  <c r="J30" i="1"/>
  <c r="J28" i="1"/>
  <c r="K28" i="1"/>
  <c r="I29" i="1"/>
  <c r="I30" i="1"/>
  <c r="I28" i="1"/>
  <c r="I21" i="1"/>
  <c r="L30" i="1"/>
  <c r="L29" i="1"/>
  <c r="M31" i="1" a="1"/>
  <c r="M31" i="1" s="1"/>
  <c r="M14" i="1" a="1"/>
  <c r="M14" i="1"/>
  <c r="L22" i="1"/>
  <c r="L23" i="1"/>
  <c r="L21" i="1"/>
  <c r="L14" i="1"/>
  <c r="K22" i="1"/>
  <c r="K23" i="1"/>
  <c r="J22" i="1"/>
  <c r="J23" i="1"/>
  <c r="I22" i="1"/>
  <c r="I23" i="1"/>
  <c r="J21" i="1"/>
  <c r="K21" i="1"/>
  <c r="M15" i="1" a="1"/>
  <c r="M15" i="1"/>
  <c r="M16" i="1" a="1"/>
  <c r="M16" i="1"/>
  <c r="M17" i="1" a="1"/>
  <c r="M17" i="1" s="1"/>
  <c r="J16" i="1"/>
  <c r="K16" i="1"/>
  <c r="J15" i="1"/>
  <c r="K15" i="1"/>
  <c r="J14" i="1"/>
  <c r="K14" i="1"/>
  <c r="I15" i="1"/>
  <c r="I16" i="1"/>
  <c r="I14" i="1"/>
  <c r="L16" i="1"/>
  <c r="L15" i="1"/>
  <c r="M7" i="1" a="1"/>
  <c r="M7" i="1"/>
  <c r="M8" i="1" a="1"/>
  <c r="M8" i="1"/>
  <c r="L7" i="1"/>
  <c r="L8" i="1"/>
  <c r="L6" i="1"/>
  <c r="K7" i="1"/>
  <c r="K8" i="1"/>
  <c r="J7" i="1"/>
  <c r="J8" i="1"/>
  <c r="I7" i="1"/>
  <c r="I8" i="1"/>
  <c r="J6" i="1"/>
  <c r="K6" i="1"/>
  <c r="E31" i="1"/>
  <c r="D31" i="1"/>
  <c r="C31" i="1"/>
  <c r="E23" i="1"/>
  <c r="D23" i="1"/>
  <c r="C23" i="1"/>
  <c r="E16" i="1"/>
  <c r="D16" i="1"/>
  <c r="C16" i="1"/>
  <c r="C9" i="1"/>
  <c r="D9" i="1"/>
  <c r="E9" i="1"/>
  <c r="J30" i="2" l="1"/>
  <c r="J28" i="2"/>
  <c r="K30" i="2"/>
  <c r="L28" i="2"/>
  <c r="K29" i="2"/>
  <c r="L29" i="2"/>
  <c r="N22" i="2" a="1"/>
  <c r="N22" i="2" s="1"/>
  <c r="N21" i="2" a="1"/>
  <c r="N21" i="2" s="1"/>
  <c r="N23" i="2" a="1"/>
  <c r="N23" i="2" s="1"/>
  <c r="L16" i="2"/>
  <c r="L14" i="2"/>
  <c r="J15" i="2"/>
  <c r="M15" i="2" s="1"/>
  <c r="M14" i="2"/>
  <c r="M16" i="2"/>
  <c r="J8" i="2"/>
  <c r="M8" i="2" s="1"/>
  <c r="M9" i="2"/>
  <c r="L7" i="2"/>
  <c r="M22" i="1" a="1"/>
  <c r="M22" i="1" s="1"/>
  <c r="M23" i="1" a="1"/>
  <c r="M23" i="1" s="1"/>
  <c r="M21" i="1" a="1"/>
  <c r="M21" i="1" s="1"/>
  <c r="M24" i="1" s="1" a="1"/>
  <c r="M24" i="1" s="1"/>
  <c r="M28" i="2" l="1"/>
  <c r="M30" i="2"/>
  <c r="M29" i="2"/>
  <c r="N24" i="2" a="1"/>
  <c r="N24" i="2" s="1"/>
  <c r="N14" i="2" a="1"/>
  <c r="N14" i="2" s="1"/>
  <c r="N15" i="2" a="1"/>
  <c r="N15" i="2" s="1"/>
  <c r="N16" i="2" a="1"/>
  <c r="N16" i="2" s="1"/>
  <c r="N28" i="2" l="1" a="1"/>
  <c r="N28" i="2" s="1"/>
  <c r="N30" i="2" a="1"/>
  <c r="N30" i="2" s="1"/>
  <c r="N29" i="2" a="1"/>
  <c r="N29" i="2" s="1"/>
  <c r="N17" i="2" a="1"/>
  <c r="N17" i="2" s="1"/>
  <c r="N10" i="2" a="1"/>
  <c r="N10" i="2" s="1"/>
  <c r="N31" i="2" l="1" a="1"/>
  <c r="N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<sst xmlns="http://schemas.openxmlformats.org/spreadsheetml/2006/main" count="175" uniqueCount="35">
  <si>
    <t>Kriterler icin ikili karsilastirma matrisi</t>
  </si>
  <si>
    <t>Normalizasyon Matrisi Performans Kriteri icin</t>
  </si>
  <si>
    <t>Secim Tablosu</t>
  </si>
  <si>
    <t>Fiyat</t>
  </si>
  <si>
    <t>Performans</t>
  </si>
  <si>
    <t>Servis</t>
  </si>
  <si>
    <t>Normalize Agirliklar</t>
  </si>
  <si>
    <t>Tutarlilik Fonksiyonu</t>
  </si>
  <si>
    <t>Agirlikli Toplam</t>
  </si>
  <si>
    <t>Marka A</t>
  </si>
  <si>
    <t>Marka B</t>
  </si>
  <si>
    <t>EN IYISI</t>
  </si>
  <si>
    <t>Marka C</t>
  </si>
  <si>
    <t>TOPLAM</t>
  </si>
  <si>
    <t>Tutarlilik Orani</t>
  </si>
  <si>
    <t>0.10 Kontrol Edildi</t>
  </si>
  <si>
    <t>Kriter Agirliklari</t>
  </si>
  <si>
    <t>FIYAT KRITERI ICIN ikili karsilastirma matrisi</t>
  </si>
  <si>
    <t>Normalizasyon Matrisi Fiyat Kriteri icin</t>
  </si>
  <si>
    <t>PERFORMANS KRITERI ICIN ikili karsilastirma matrisi</t>
  </si>
  <si>
    <t>SERVIS KRITERI ICIN ikili karsilastirma matrisi</t>
  </si>
  <si>
    <t>Normalizasyon Matrisi Servis Kriteri icin</t>
  </si>
  <si>
    <t>OTEL SECIMI</t>
  </si>
  <si>
    <t>Konum</t>
  </si>
  <si>
    <t>Yemek</t>
  </si>
  <si>
    <t>Ephesus</t>
  </si>
  <si>
    <t>Hotel Town</t>
  </si>
  <si>
    <t>Gabbia Hotel</t>
  </si>
  <si>
    <t xml:space="preserve">Normalizasyon Matrisi </t>
  </si>
  <si>
    <t>Normalizasyon Matrisi Konum Kriteri icin</t>
  </si>
  <si>
    <t>Normalizasyon Matrisi Yemek Kriteri icin</t>
  </si>
  <si>
    <t>YEMEK KRITERI ICIN ikili karsilastirma matrisi</t>
  </si>
  <si>
    <t>KONUM KRITERI ICIN ikili karsilastirma matrisi</t>
  </si>
  <si>
    <t>ikinci</t>
  </si>
  <si>
    <t>sonuncu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</si>
</sst>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rgb="FF242424"/>
      <name val="Aptos Narrow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b/>
      <sz val="11"/>
      <color theme="4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2" fontId="0" fillId="0" borderId="1" xfId="0" applyNumberFormat="1" applyBorder="1"/>
    <xf numFmtId="43" fontId="0" fillId="2" borderId="1" xfId="0" applyNumberFormat="1" applyFill="1" applyBorder="1"/>
    <xf numFmtId="43" fontId="0" fillId="0" borderId="1" xfId="0" applyNumberFormat="1" applyBorder="1"/>
    <xf numFmtId="43" fontId="0" fillId="0" borderId="0" xfId="0" applyNumberFormat="1"/>
    <xf numFmtId="0" fontId="0" fillId="2" borderId="0" xfId="0" applyFill="1"/>
    <xf numFmtId="43" fontId="0" fillId="2" borderId="0" xfId="0" applyNumberForma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31"/>
  <sheetViews>
    <sheetView zoomScale="125" workbookViewId="0">
      <selection activeCell="U10" sqref="U10"/>
    </sheetView>
  </sheetViews>
  <sheetFormatPr baseColWidth="10" defaultColWidth="8.83203125" defaultRowHeight="15" x14ac:dyDescent="0.2"/>
  <cols>
    <col min="1" max="1" width="13" customWidth="1"/>
    <col min="2" max="2" width="5" customWidth="1"/>
    <col min="3" max="3" width="10.5" bestFit="1" customWidth="1"/>
    <col min="4" max="4" width="11.5" customWidth="1"/>
    <col min="5" max="5" width="10.5" bestFit="1" customWidth="1"/>
    <col min="7" max="7" width="10.1640625" customWidth="1"/>
    <col min="10" max="10" width="10.1640625" customWidth="1"/>
    <col min="12" max="12" width="17.33203125" customWidth="1"/>
    <col min="13" max="13" width="19.1640625" customWidth="1"/>
    <col min="17" max="17" width="3.1640625" customWidth="1"/>
  </cols>
  <sheetData>
    <row r="4" spans="1:22" x14ac:dyDescent="0.2">
      <c r="A4" t="s">
        <v>0</v>
      </c>
      <c r="G4" t="s">
        <v>28</v>
      </c>
      <c r="P4" t="s">
        <v>2</v>
      </c>
    </row>
    <row r="5" spans="1:22" x14ac:dyDescent="0.2">
      <c r="C5" t="s">
        <v>3</v>
      </c>
      <c r="D5" t="s">
        <v>4</v>
      </c>
      <c r="E5" t="s">
        <v>5</v>
      </c>
      <c r="I5" t="s">
        <v>3</v>
      </c>
      <c r="J5" t="s">
        <v>4</v>
      </c>
      <c r="K5" t="s">
        <v>5</v>
      </c>
      <c r="L5" t="s">
        <v>6</v>
      </c>
      <c r="M5" s="8" t="s">
        <v>7</v>
      </c>
      <c r="R5" t="s">
        <v>3</v>
      </c>
      <c r="S5" t="s">
        <v>4</v>
      </c>
      <c r="T5" t="s">
        <v>5</v>
      </c>
      <c r="U5" t="s">
        <v>8</v>
      </c>
    </row>
    <row r="6" spans="1:22" x14ac:dyDescent="0.2">
      <c r="A6" s="1" t="s">
        <v>3</v>
      </c>
      <c r="B6" s="1"/>
      <c r="C6" s="2">
        <v>1</v>
      </c>
      <c r="D6" s="2">
        <v>3</v>
      </c>
      <c r="E6" s="2">
        <v>0.33333333333333331</v>
      </c>
      <c r="G6" s="1" t="s">
        <v>3</v>
      </c>
      <c r="H6" s="1"/>
      <c r="I6" s="4">
        <f>C6/C$9</f>
        <v>0.23076923076923078</v>
      </c>
      <c r="J6" s="4">
        <f t="shared" ref="J6:K8" si="0">D6/D$9</f>
        <v>0.27272727272727271</v>
      </c>
      <c r="K6" s="4">
        <f t="shared" si="0"/>
        <v>0.22580645161290319</v>
      </c>
      <c r="L6" s="5">
        <f>AVERAGE(I6:K6)</f>
        <v>0.24310098503646893</v>
      </c>
      <c r="M6" s="5" cm="1">
        <f t="array" ref="M6">MMULT(C6:E6,$L$6:$L$8)/L6</f>
        <v>3.0053613774615937</v>
      </c>
      <c r="P6" s="1" t="s">
        <v>9</v>
      </c>
      <c r="Q6" s="1"/>
      <c r="R6" s="4">
        <f>L14</f>
        <v>8.8202120460184982E-2</v>
      </c>
      <c r="S6" s="4">
        <f>L21</f>
        <v>0.45070519435844519</v>
      </c>
      <c r="T6" s="4">
        <f>L28</f>
        <v>0.43527583527583524</v>
      </c>
      <c r="U6">
        <f>SUMPRODUCT(R6:T6,$R$9:$T$9)</f>
        <v>0.352262775512312</v>
      </c>
    </row>
    <row r="7" spans="1:22" x14ac:dyDescent="0.2">
      <c r="A7" s="1" t="s">
        <v>4</v>
      </c>
      <c r="B7" s="1"/>
      <c r="C7" s="2">
        <v>0.33333333333333331</v>
      </c>
      <c r="D7" s="2">
        <v>1</v>
      </c>
      <c r="E7" s="2">
        <v>0.14285714285714285</v>
      </c>
      <c r="G7" s="1" t="s">
        <v>4</v>
      </c>
      <c r="H7" s="1"/>
      <c r="I7" s="4">
        <f t="shared" ref="I7:I8" si="1">C7/C$9</f>
        <v>7.6923076923076927E-2</v>
      </c>
      <c r="J7" s="4">
        <f t="shared" si="0"/>
        <v>9.0909090909090912E-2</v>
      </c>
      <c r="K7" s="4">
        <f t="shared" si="0"/>
        <v>9.677419354838708E-2</v>
      </c>
      <c r="L7" s="5">
        <f t="shared" ref="L7:L8" si="2">AVERAGE(I7:K7)</f>
        <v>8.8202120460184982E-2</v>
      </c>
      <c r="M7" s="5" cm="1">
        <f t="array" ref="M7">MMULT(C7:E7,$L$6:$L$8)/L7</f>
        <v>3.0017862217350708</v>
      </c>
      <c r="P7" s="1" t="s">
        <v>10</v>
      </c>
      <c r="Q7" s="1"/>
      <c r="R7" s="4">
        <f>L15</f>
        <v>0.24310098503646893</v>
      </c>
      <c r="S7" s="4">
        <f>L22</f>
        <v>0.48992088063295497</v>
      </c>
      <c r="T7" s="4">
        <f>L29</f>
        <v>0.48655788655788657</v>
      </c>
      <c r="U7" s="9">
        <f>SUMPRODUCT(R7:T7,$R$9:$T$9)</f>
        <v>0.42766989719261944</v>
      </c>
      <c r="V7" t="s">
        <v>11</v>
      </c>
    </row>
    <row r="8" spans="1:22" x14ac:dyDescent="0.2">
      <c r="A8" s="1" t="s">
        <v>5</v>
      </c>
      <c r="B8" s="1"/>
      <c r="C8" s="2">
        <v>3</v>
      </c>
      <c r="D8" s="2">
        <v>7</v>
      </c>
      <c r="E8" s="2">
        <v>1</v>
      </c>
      <c r="G8" s="1" t="s">
        <v>5</v>
      </c>
      <c r="H8" s="1"/>
      <c r="I8" s="4">
        <f t="shared" si="1"/>
        <v>0.6923076923076924</v>
      </c>
      <c r="J8" s="4">
        <f t="shared" si="0"/>
        <v>0.63636363636363635</v>
      </c>
      <c r="K8" s="4">
        <f t="shared" si="0"/>
        <v>0.67741935483870963</v>
      </c>
      <c r="L8" s="5">
        <f t="shared" si="2"/>
        <v>0.66869689450334613</v>
      </c>
      <c r="M8" s="5" cm="1">
        <f t="array" ref="M8">MMULT(C8:E8,$L$6:$L$8)/L8</f>
        <v>3.0139435511076127</v>
      </c>
      <c r="P8" s="1" t="s">
        <v>12</v>
      </c>
      <c r="Q8" s="1"/>
      <c r="R8" s="4">
        <f>L16</f>
        <v>0.66869689450334613</v>
      </c>
      <c r="S8" s="4">
        <f>L23</f>
        <v>5.9373925008599927E-2</v>
      </c>
      <c r="T8" s="4">
        <f>L30</f>
        <v>7.8166278166278177E-2</v>
      </c>
      <c r="U8">
        <f t="shared" ref="U7:U8" si="3">SUMPRODUCT(R8:T8,$R$9:$T$9)</f>
        <v>0.22006732729506862</v>
      </c>
    </row>
    <row r="9" spans="1:22" x14ac:dyDescent="0.2">
      <c r="A9" s="1" t="s">
        <v>13</v>
      </c>
      <c r="B9" s="1"/>
      <c r="C9" s="3">
        <f>SUM(C6+C7+C8)</f>
        <v>4.333333333333333</v>
      </c>
      <c r="D9" s="3">
        <f t="shared" ref="D9:E9" si="4">SUM(D6+D7+D8)</f>
        <v>11</v>
      </c>
      <c r="E9" s="3">
        <f t="shared" si="4"/>
        <v>1.4761904761904763</v>
      </c>
      <c r="L9" s="6" t="s">
        <v>14</v>
      </c>
      <c r="M9" s="7" cm="1">
        <f t="array" ref="M9">AVERAGE((M6:M8 - 3)/2)/0.58</f>
        <v>6.0606753747923046E-3</v>
      </c>
      <c r="N9" t="s">
        <v>15</v>
      </c>
      <c r="P9" t="s">
        <v>16</v>
      </c>
      <c r="R9" s="5">
        <f>L6</f>
        <v>0.24310098503646893</v>
      </c>
      <c r="S9" s="5">
        <f>L7</f>
        <v>8.8202120460184982E-2</v>
      </c>
      <c r="T9" s="5">
        <f>L8</f>
        <v>0.66869689450334613</v>
      </c>
    </row>
    <row r="11" spans="1:22" x14ac:dyDescent="0.2">
      <c r="A11" t="s">
        <v>17</v>
      </c>
    </row>
    <row r="12" spans="1:22" x14ac:dyDescent="0.2">
      <c r="C12" t="s">
        <v>9</v>
      </c>
      <c r="D12" t="s">
        <v>10</v>
      </c>
      <c r="E12" t="s">
        <v>12</v>
      </c>
      <c r="G12" t="s">
        <v>18</v>
      </c>
    </row>
    <row r="13" spans="1:22" x14ac:dyDescent="0.2">
      <c r="A13" s="1" t="s">
        <v>9</v>
      </c>
      <c r="B13" s="1"/>
      <c r="C13" s="2">
        <v>1</v>
      </c>
      <c r="D13" s="2">
        <v>0.33333333333333331</v>
      </c>
      <c r="E13" s="2">
        <v>0.14285714285714285</v>
      </c>
      <c r="I13" t="s">
        <v>9</v>
      </c>
      <c r="J13" t="s">
        <v>10</v>
      </c>
      <c r="K13" t="s">
        <v>12</v>
      </c>
      <c r="L13" t="s">
        <v>6</v>
      </c>
      <c r="M13" s="8" t="s">
        <v>7</v>
      </c>
    </row>
    <row r="14" spans="1:22" x14ac:dyDescent="0.2">
      <c r="A14" s="1" t="s">
        <v>10</v>
      </c>
      <c r="B14" s="1"/>
      <c r="C14" s="2">
        <v>3</v>
      </c>
      <c r="D14" s="2">
        <v>1</v>
      </c>
      <c r="E14" s="2">
        <v>0.33333333333333331</v>
      </c>
      <c r="G14" s="1" t="s">
        <v>9</v>
      </c>
      <c r="H14" s="1"/>
      <c r="I14" s="4">
        <f>C13/C$16</f>
        <v>9.0909090909090912E-2</v>
      </c>
      <c r="J14" s="4">
        <f t="shared" ref="J14:K16" si="5">D13/D$16</f>
        <v>7.6923076923076927E-2</v>
      </c>
      <c r="K14" s="4">
        <f t="shared" si="5"/>
        <v>9.677419354838708E-2</v>
      </c>
      <c r="L14" s="5">
        <f>AVERAGE(I14:K14)</f>
        <v>8.8202120460184982E-2</v>
      </c>
      <c r="M14" s="5" cm="1">
        <f t="array" ref="M14">MMULT(C13:E13,$L$14:$L$16)/L14</f>
        <v>3.0017862217350708</v>
      </c>
    </row>
    <row r="15" spans="1:22" x14ac:dyDescent="0.2">
      <c r="A15" s="1" t="s">
        <v>12</v>
      </c>
      <c r="B15" s="1"/>
      <c r="C15" s="2">
        <v>7</v>
      </c>
      <c r="D15" s="2">
        <v>3</v>
      </c>
      <c r="E15" s="2">
        <v>1</v>
      </c>
      <c r="G15" s="1" t="s">
        <v>10</v>
      </c>
      <c r="H15" s="1"/>
      <c r="I15" s="4">
        <f t="shared" ref="I15:I16" si="6">C14/C$16</f>
        <v>0.27272727272727271</v>
      </c>
      <c r="J15" s="4">
        <f t="shared" si="5"/>
        <v>0.23076923076923078</v>
      </c>
      <c r="K15" s="4">
        <f t="shared" si="5"/>
        <v>0.22580645161290319</v>
      </c>
      <c r="L15" s="5">
        <f t="shared" ref="L15:L16" si="7">AVERAGE(I15:K15)</f>
        <v>0.24310098503646893</v>
      </c>
      <c r="M15" s="5" cm="1">
        <f t="array" ref="M15">MMULT(C14:E14,$L$14:$L$16)/L15</f>
        <v>3.0053613774615937</v>
      </c>
    </row>
    <row r="16" spans="1:22" x14ac:dyDescent="0.2">
      <c r="A16" s="1" t="s">
        <v>13</v>
      </c>
      <c r="B16" s="1"/>
      <c r="C16" s="3">
        <f>SUM(C13+C14+C15)</f>
        <v>11</v>
      </c>
      <c r="D16" s="3">
        <f t="shared" ref="D16" si="8">SUM(D13+D14+D15)</f>
        <v>4.333333333333333</v>
      </c>
      <c r="E16" s="3">
        <f t="shared" ref="E16" si="9">SUM(E13+E14+E15)</f>
        <v>1.4761904761904763</v>
      </c>
      <c r="G16" s="1" t="s">
        <v>12</v>
      </c>
      <c r="H16" s="1"/>
      <c r="I16" s="4">
        <f t="shared" si="6"/>
        <v>0.63636363636363635</v>
      </c>
      <c r="J16" s="4">
        <f t="shared" si="5"/>
        <v>0.6923076923076924</v>
      </c>
      <c r="K16" s="4">
        <f t="shared" si="5"/>
        <v>0.67741935483870963</v>
      </c>
      <c r="L16" s="5">
        <f t="shared" si="7"/>
        <v>0.66869689450334613</v>
      </c>
      <c r="M16" s="5" cm="1">
        <f t="array" ref="M16">MMULT(C15:E15,$L$14:$L$16)/L16</f>
        <v>3.0139435511076127</v>
      </c>
    </row>
    <row r="17" spans="1:18" x14ac:dyDescent="0.2">
      <c r="L17" s="6" t="s">
        <v>14</v>
      </c>
      <c r="M17" s="7" cm="1">
        <f t="array" ref="M17">AVERAGE((M14:M16 - 3)/2)/0.58</f>
        <v>6.0606753747923046E-3</v>
      </c>
      <c r="N17" t="s">
        <v>15</v>
      </c>
    </row>
    <row r="18" spans="1:18" x14ac:dyDescent="0.2">
      <c r="A18" t="s">
        <v>19</v>
      </c>
      <c r="R18" s="5"/>
    </row>
    <row r="19" spans="1:18" x14ac:dyDescent="0.2">
      <c r="C19" t="s">
        <v>9</v>
      </c>
      <c r="D19" t="s">
        <v>10</v>
      </c>
      <c r="E19" t="s">
        <v>12</v>
      </c>
      <c r="G19" t="s">
        <v>1</v>
      </c>
      <c r="R19" s="5"/>
    </row>
    <row r="20" spans="1:18" x14ac:dyDescent="0.2">
      <c r="A20" s="1" t="s">
        <v>9</v>
      </c>
      <c r="B20" s="1"/>
      <c r="C20" s="2">
        <v>1</v>
      </c>
      <c r="D20" s="2">
        <v>1</v>
      </c>
      <c r="E20" s="2">
        <v>7</v>
      </c>
      <c r="I20" t="s">
        <v>9</v>
      </c>
      <c r="J20" t="s">
        <v>10</v>
      </c>
      <c r="K20" t="s">
        <v>12</v>
      </c>
      <c r="L20" t="s">
        <v>6</v>
      </c>
      <c r="M20" s="8" t="s">
        <v>7</v>
      </c>
      <c r="R20" s="5"/>
    </row>
    <row r="21" spans="1:18" x14ac:dyDescent="0.2">
      <c r="A21" s="1" t="s">
        <v>10</v>
      </c>
      <c r="B21" s="1"/>
      <c r="C21" s="2">
        <v>1</v>
      </c>
      <c r="D21" s="2">
        <v>1</v>
      </c>
      <c r="E21" s="2">
        <v>9</v>
      </c>
      <c r="G21" s="1" t="s">
        <v>9</v>
      </c>
      <c r="H21" s="4"/>
      <c r="I21" s="4">
        <f>C20/C$23</f>
        <v>0.46666666666666667</v>
      </c>
      <c r="J21" s="4">
        <f t="shared" ref="J21:K23" si="10">D20/D$23</f>
        <v>0.47368421052631576</v>
      </c>
      <c r="K21" s="4">
        <f t="shared" si="10"/>
        <v>0.41176470588235292</v>
      </c>
      <c r="L21" s="5">
        <f>AVERAGE(H21:K21)</f>
        <v>0.45070519435844519</v>
      </c>
      <c r="M21" s="5" cm="1">
        <f t="array" ref="M21">MMULT(C20:E20,$L$21:$L$23)/L21</f>
        <v>3.0091589070370932</v>
      </c>
      <c r="R21" s="5"/>
    </row>
    <row r="22" spans="1:18" x14ac:dyDescent="0.2">
      <c r="A22" s="1" t="s">
        <v>12</v>
      </c>
      <c r="B22" s="1"/>
      <c r="C22" s="2">
        <v>0.14285714285714285</v>
      </c>
      <c r="D22" s="2">
        <v>0.1111111111111111</v>
      </c>
      <c r="E22" s="2">
        <v>1</v>
      </c>
      <c r="G22" s="1" t="s">
        <v>10</v>
      </c>
      <c r="H22" s="4"/>
      <c r="I22" s="4">
        <f t="shared" ref="I22:I23" si="11">C21/C$23</f>
        <v>0.46666666666666667</v>
      </c>
      <c r="J22" s="4">
        <f t="shared" si="10"/>
        <v>0.47368421052631576</v>
      </c>
      <c r="K22" s="4">
        <f t="shared" si="10"/>
        <v>0.52941176470588236</v>
      </c>
      <c r="L22" s="5">
        <f t="shared" ref="L22:L23" si="12">AVERAGE(H22:K22)</f>
        <v>0.48992088063295497</v>
      </c>
      <c r="M22" s="5" cm="1">
        <f t="array" ref="M22">MMULT(C21:E21,$L$21:$L$23)/L22</f>
        <v>3.0106726583345038</v>
      </c>
      <c r="R22" s="5"/>
    </row>
    <row r="23" spans="1:18" x14ac:dyDescent="0.2">
      <c r="A23" s="1" t="s">
        <v>13</v>
      </c>
      <c r="B23" s="1"/>
      <c r="C23" s="3">
        <f>SUM(C20+C21+C22)</f>
        <v>2.1428571428571428</v>
      </c>
      <c r="D23" s="3">
        <f t="shared" ref="D23" si="13">SUM(D20+D21+D22)</f>
        <v>2.1111111111111112</v>
      </c>
      <c r="E23" s="3">
        <f t="shared" ref="E23" si="14">SUM(E20+E21+E22)</f>
        <v>17</v>
      </c>
      <c r="G23" s="1" t="s">
        <v>12</v>
      </c>
      <c r="H23" s="4"/>
      <c r="I23" s="4">
        <f t="shared" si="11"/>
        <v>6.6666666666666666E-2</v>
      </c>
      <c r="J23" s="4">
        <f t="shared" si="10"/>
        <v>5.2631578947368418E-2</v>
      </c>
      <c r="K23" s="4">
        <f t="shared" si="10"/>
        <v>5.8823529411764705E-2</v>
      </c>
      <c r="L23" s="5">
        <f t="shared" si="12"/>
        <v>5.9373925008599927E-2</v>
      </c>
      <c r="M23" s="5" cm="1">
        <f t="array" ref="M23">MMULT(C22:E22,$L$21:$L$23)/L23</f>
        <v>3.0012507127223236</v>
      </c>
      <c r="R23" s="5"/>
    </row>
    <row r="24" spans="1:18" x14ac:dyDescent="0.2">
      <c r="L24" s="6" t="s">
        <v>14</v>
      </c>
      <c r="M24" s="7" cm="1">
        <f t="array" ref="M24">AVERAGE((M21:M23 - 3)/2)/0.58</f>
        <v>6.0581258890576445E-3</v>
      </c>
      <c r="N24" t="s">
        <v>15</v>
      </c>
      <c r="R24" s="5"/>
    </row>
    <row r="26" spans="1:18" x14ac:dyDescent="0.2">
      <c r="A26" t="s">
        <v>20</v>
      </c>
      <c r="G26" t="s">
        <v>21</v>
      </c>
    </row>
    <row r="27" spans="1:18" x14ac:dyDescent="0.2">
      <c r="C27" t="s">
        <v>9</v>
      </c>
      <c r="D27" t="s">
        <v>10</v>
      </c>
      <c r="E27" t="s">
        <v>12</v>
      </c>
      <c r="I27" t="s">
        <v>9</v>
      </c>
      <c r="J27" t="s">
        <v>10</v>
      </c>
      <c r="K27" t="s">
        <v>12</v>
      </c>
      <c r="L27" t="s">
        <v>6</v>
      </c>
      <c r="M27" t="s">
        <v>7</v>
      </c>
    </row>
    <row r="28" spans="1:18" x14ac:dyDescent="0.2">
      <c r="A28" s="1" t="s">
        <v>9</v>
      </c>
      <c r="B28" s="1"/>
      <c r="C28" s="2">
        <v>1</v>
      </c>
      <c r="D28" s="2">
        <v>1</v>
      </c>
      <c r="E28" s="2">
        <v>5</v>
      </c>
      <c r="G28" s="1" t="s">
        <v>9</v>
      </c>
      <c r="H28" s="4"/>
      <c r="I28" s="4">
        <f>C28/C$31</f>
        <v>0.45454545454545453</v>
      </c>
      <c r="J28" s="4">
        <f t="shared" ref="J28:K30" si="15">D28/D$31</f>
        <v>0.46666666666666667</v>
      </c>
      <c r="K28" s="4">
        <f t="shared" si="15"/>
        <v>0.38461538461538464</v>
      </c>
      <c r="L28" s="5">
        <f>AVERAGE(H28:K28)</f>
        <v>0.43527583527583524</v>
      </c>
      <c r="M28" s="5" cm="1">
        <f t="array" ref="M28">MMULT(C28:E28,$L$28:$L$30)/L28</f>
        <v>3.015708675473046</v>
      </c>
    </row>
    <row r="29" spans="1:18" x14ac:dyDescent="0.2">
      <c r="A29" s="1" t="s">
        <v>10</v>
      </c>
      <c r="B29" s="1"/>
      <c r="C29" s="2">
        <v>1</v>
      </c>
      <c r="D29" s="2">
        <v>1</v>
      </c>
      <c r="E29" s="2">
        <v>7</v>
      </c>
      <c r="G29" s="1" t="s">
        <v>10</v>
      </c>
      <c r="H29" s="4"/>
      <c r="I29" s="4">
        <f t="shared" ref="I29:I30" si="16">C29/C$31</f>
        <v>0.45454545454545453</v>
      </c>
      <c r="J29" s="4">
        <f t="shared" si="15"/>
        <v>0.46666666666666667</v>
      </c>
      <c r="K29" s="4">
        <f t="shared" si="15"/>
        <v>0.53846153846153844</v>
      </c>
      <c r="L29" s="5">
        <f t="shared" ref="L29:L30" si="17">AVERAGE(H29:K29)</f>
        <v>0.48655788655788657</v>
      </c>
      <c r="M29" s="5" cm="1">
        <f t="array" ref="M29">MMULT(C29:E29,$L$28:$L$30)/L29</f>
        <v>3.0191632066432454</v>
      </c>
    </row>
    <row r="30" spans="1:18" x14ac:dyDescent="0.2">
      <c r="A30" s="1" t="s">
        <v>12</v>
      </c>
      <c r="B30" s="1"/>
      <c r="C30" s="2">
        <v>0.2</v>
      </c>
      <c r="D30" s="2">
        <v>0.14285714285714285</v>
      </c>
      <c r="E30" s="2">
        <v>1</v>
      </c>
      <c r="G30" s="1" t="s">
        <v>12</v>
      </c>
      <c r="H30" s="4"/>
      <c r="I30" s="4">
        <f t="shared" si="16"/>
        <v>9.0909090909090912E-2</v>
      </c>
      <c r="J30" s="4">
        <f t="shared" si="15"/>
        <v>6.6666666666666666E-2</v>
      </c>
      <c r="K30" s="4">
        <f t="shared" si="15"/>
        <v>7.6923076923076927E-2</v>
      </c>
      <c r="L30" s="5">
        <f t="shared" si="17"/>
        <v>7.8166278166278177E-2</v>
      </c>
      <c r="M30" s="5" cm="1">
        <f t="array" ref="M30">MMULT(C30:E30,$L$28:$L$30)/L30</f>
        <v>3.002953706333428</v>
      </c>
    </row>
    <row r="31" spans="1:18" x14ac:dyDescent="0.2">
      <c r="A31" s="1" t="s">
        <v>13</v>
      </c>
      <c r="B31" s="1"/>
      <c r="C31" s="3">
        <f>SUM(C28+C29+C30)</f>
        <v>2.2000000000000002</v>
      </c>
      <c r="D31" s="3">
        <f t="shared" ref="D31" si="18">SUM(D28+D29+D30)</f>
        <v>2.1428571428571428</v>
      </c>
      <c r="E31" s="3">
        <f t="shared" ref="E31" si="19">SUM(E28+E29+E30)</f>
        <v>13</v>
      </c>
      <c r="L31" s="6" t="s">
        <v>14</v>
      </c>
      <c r="M31" s="7" cm="1">
        <f t="array" ref="M31">AVERAGE((M28:M30 - 3)/2)/0.58</f>
        <v>1.0869421968310171E-2</v>
      </c>
      <c r="N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0F64-4F0E-0C4C-91CF-264841CEF81E}">
  <dimension ref="A2:X31"/>
  <sheetViews>
    <sheetView tabSelected="1" zoomScale="125" workbookViewId="0">
      <selection activeCell="T19" sqref="S19:T19"/>
    </sheetView>
  </sheetViews>
  <sheetFormatPr baseColWidth="10" defaultRowHeight="15" x14ac:dyDescent="0.2"/>
  <sheetData>
    <row r="2" spans="1:24" x14ac:dyDescent="0.2">
      <c r="D2" s="9" t="s">
        <v>22</v>
      </c>
    </row>
    <row r="4" spans="1:24" x14ac:dyDescent="0.2">
      <c r="A4" t="s">
        <v>0</v>
      </c>
    </row>
    <row r="5" spans="1:24" x14ac:dyDescent="0.2">
      <c r="C5" t="s">
        <v>3</v>
      </c>
      <c r="D5" t="s">
        <v>23</v>
      </c>
      <c r="E5" t="s">
        <v>24</v>
      </c>
      <c r="H5" t="s">
        <v>1</v>
      </c>
    </row>
    <row r="6" spans="1:24" x14ac:dyDescent="0.2">
      <c r="B6" s="1" t="s">
        <v>3</v>
      </c>
      <c r="C6" s="2">
        <v>1</v>
      </c>
      <c r="D6" s="2">
        <v>5</v>
      </c>
      <c r="E6" s="2">
        <v>7</v>
      </c>
      <c r="J6" t="s">
        <v>3</v>
      </c>
      <c r="K6" t="s">
        <v>23</v>
      </c>
      <c r="L6" t="s">
        <v>24</v>
      </c>
      <c r="M6" t="s">
        <v>6</v>
      </c>
      <c r="N6" s="8" t="s">
        <v>7</v>
      </c>
      <c r="R6" t="s">
        <v>2</v>
      </c>
    </row>
    <row r="7" spans="1:24" x14ac:dyDescent="0.2">
      <c r="B7" s="1" t="s">
        <v>23</v>
      </c>
      <c r="C7" s="2">
        <v>0.2</v>
      </c>
      <c r="D7" s="2">
        <v>1</v>
      </c>
      <c r="E7" s="2">
        <v>3</v>
      </c>
      <c r="I7" s="1" t="s">
        <v>3</v>
      </c>
      <c r="J7" s="4">
        <f>C6/C$9</f>
        <v>0.74468085106382986</v>
      </c>
      <c r="K7" s="4">
        <f t="shared" ref="K7:L9" si="0">D6/D$9</f>
        <v>0.78947368421052633</v>
      </c>
      <c r="L7" s="4">
        <f t="shared" si="0"/>
        <v>0.63636363636363635</v>
      </c>
      <c r="M7" s="5">
        <f>AVERAGE(J7:L7)</f>
        <v>0.72350605721266426</v>
      </c>
      <c r="N7" s="5" cm="1">
        <f t="array" ref="N7">MMULT(C6:E6,$M$7:$M$9)/M7</f>
        <v>3.1410815627784809</v>
      </c>
      <c r="T7" t="s">
        <v>3</v>
      </c>
      <c r="U7" t="s">
        <v>23</v>
      </c>
      <c r="V7" t="s">
        <v>24</v>
      </c>
      <c r="W7" s="10" t="s">
        <v>8</v>
      </c>
      <c r="X7" s="10"/>
    </row>
    <row r="8" spans="1:24" x14ac:dyDescent="0.2">
      <c r="B8" s="1" t="s">
        <v>24</v>
      </c>
      <c r="C8" s="2">
        <v>0.14285714285714285</v>
      </c>
      <c r="D8" s="2">
        <v>0.33333333333333331</v>
      </c>
      <c r="E8" s="2">
        <v>1</v>
      </c>
      <c r="I8" s="1" t="s">
        <v>23</v>
      </c>
      <c r="J8" s="4">
        <f t="shared" ref="J8:J9" si="1">C7/C$9</f>
        <v>0.14893617021276598</v>
      </c>
      <c r="K8" s="4">
        <f>D7/D$9</f>
        <v>0.15789473684210528</v>
      </c>
      <c r="L8" s="4">
        <f t="shared" si="0"/>
        <v>0.27272727272727271</v>
      </c>
      <c r="M8" s="5">
        <f t="shared" ref="M8:M9" si="2">AVERAGE(J8:L8)</f>
        <v>0.19318605992738133</v>
      </c>
      <c r="N8" s="5" cm="1">
        <f t="array" ref="N8">MMULT(C7:E7,$M$7:$M$9)/M8</f>
        <v>3.0427191287546109</v>
      </c>
      <c r="S8" s="1" t="s">
        <v>25</v>
      </c>
      <c r="T8" s="4">
        <f>M14</f>
        <v>0.66869689450334613</v>
      </c>
      <c r="U8" s="4">
        <f>M21</f>
        <v>0.45070519435844519</v>
      </c>
      <c r="V8" s="4">
        <f>M28</f>
        <v>0.66886446886446882</v>
      </c>
      <c r="W8" s="10">
        <f>SUMPRODUCT(T8:V8,$T$11:$V$11)</f>
        <v>0.62659789712072833</v>
      </c>
      <c r="X8" s="11" t="s">
        <v>11</v>
      </c>
    </row>
    <row r="9" spans="1:24" x14ac:dyDescent="0.2">
      <c r="B9" s="1" t="s">
        <v>13</v>
      </c>
      <c r="C9" s="3">
        <f>SUM(C6+C7+C8)</f>
        <v>1.3428571428571427</v>
      </c>
      <c r="D9" s="3">
        <f t="shared" ref="D9:E9" si="3">SUM(D6+D7+D8)</f>
        <v>6.333333333333333</v>
      </c>
      <c r="E9" s="3">
        <f t="shared" si="3"/>
        <v>11</v>
      </c>
      <c r="I9" s="1" t="s">
        <v>24</v>
      </c>
      <c r="J9" s="4">
        <f t="shared" si="1"/>
        <v>0.10638297872340426</v>
      </c>
      <c r="K9" s="4">
        <f t="shared" si="0"/>
        <v>5.2631578947368418E-2</v>
      </c>
      <c r="L9" s="4">
        <f t="shared" si="0"/>
        <v>9.0909090909090912E-2</v>
      </c>
      <c r="M9" s="5">
        <f t="shared" si="2"/>
        <v>8.3307882859954524E-2</v>
      </c>
      <c r="N9" s="5" cm="1">
        <f t="array" ref="N9">MMULT(C8:E8,$M$7:$M$9)/M9</f>
        <v>3.0136553195616331</v>
      </c>
      <c r="S9" s="1" t="s">
        <v>26</v>
      </c>
      <c r="T9" s="4">
        <f t="shared" ref="T9:T10" si="4">M15</f>
        <v>0.24310098503646893</v>
      </c>
      <c r="U9" s="4">
        <f t="shared" ref="U9:U10" si="5">M22</f>
        <v>0.48992088063295497</v>
      </c>
      <c r="V9" s="4">
        <f t="shared" ref="V9:V10" si="6">M29</f>
        <v>0.26739926739926739</v>
      </c>
      <c r="W9" s="10">
        <f>SUMPRODUCT(T9:V9,$T$11:$V$11)</f>
        <v>0.29280738663921979</v>
      </c>
      <c r="X9" s="12" t="s">
        <v>33</v>
      </c>
    </row>
    <row r="10" spans="1:24" x14ac:dyDescent="0.2">
      <c r="M10" s="6" t="s">
        <v>14</v>
      </c>
      <c r="N10" s="7" cm="1">
        <f t="array" ref="N10">AVERAGE((N7:N9 - 3)/2)/0.58</f>
        <v>5.6740233073196845E-2</v>
      </c>
      <c r="O10" t="s">
        <v>15</v>
      </c>
      <c r="S10" s="1" t="s">
        <v>27</v>
      </c>
      <c r="T10" s="4">
        <f t="shared" si="4"/>
        <v>8.8202120460184982E-2</v>
      </c>
      <c r="U10" s="4">
        <f t="shared" si="5"/>
        <v>5.9373925008599927E-2</v>
      </c>
      <c r="V10" s="4">
        <f t="shared" si="6"/>
        <v>6.3736263736263732E-2</v>
      </c>
      <c r="W10" s="10">
        <f>SUMPRODUCT(T10:V10,$T$11:$V$11)</f>
        <v>8.0594716240051961E-2</v>
      </c>
      <c r="X10" s="13" t="s">
        <v>34</v>
      </c>
    </row>
    <row r="11" spans="1:24" x14ac:dyDescent="0.2">
      <c r="A11" t="s">
        <v>17</v>
      </c>
      <c r="S11" t="s">
        <v>16</v>
      </c>
      <c r="T11" s="4">
        <f>M7</f>
        <v>0.72350605721266426</v>
      </c>
      <c r="U11" s="4">
        <f>M8</f>
        <v>0.19318605992738133</v>
      </c>
      <c r="V11" s="4">
        <f>M9</f>
        <v>8.3307882859954524E-2</v>
      </c>
      <c r="W11" s="10"/>
      <c r="X11" s="10"/>
    </row>
    <row r="12" spans="1:24" x14ac:dyDescent="0.2">
      <c r="C12" t="s">
        <v>25</v>
      </c>
      <c r="D12" t="s">
        <v>26</v>
      </c>
      <c r="E12" t="s">
        <v>27</v>
      </c>
      <c r="H12" t="s">
        <v>18</v>
      </c>
    </row>
    <row r="13" spans="1:24" x14ac:dyDescent="0.2">
      <c r="B13" s="1" t="s">
        <v>25</v>
      </c>
      <c r="C13" s="2">
        <v>1</v>
      </c>
      <c r="D13" s="2">
        <v>3</v>
      </c>
      <c r="E13" s="2">
        <v>7</v>
      </c>
      <c r="J13" t="s">
        <v>25</v>
      </c>
      <c r="K13" t="s">
        <v>26</v>
      </c>
      <c r="L13" t="s">
        <v>27</v>
      </c>
      <c r="M13" t="s">
        <v>6</v>
      </c>
      <c r="N13" s="8" t="s">
        <v>7</v>
      </c>
    </row>
    <row r="14" spans="1:24" x14ac:dyDescent="0.2">
      <c r="B14" s="1" t="s">
        <v>26</v>
      </c>
      <c r="C14" s="2">
        <v>0.33333333333333331</v>
      </c>
      <c r="D14" s="2">
        <v>1</v>
      </c>
      <c r="E14" s="2">
        <v>3</v>
      </c>
      <c r="I14" s="1" t="s">
        <v>25</v>
      </c>
      <c r="J14" s="4">
        <f>C13/C$16</f>
        <v>0.67741935483870974</v>
      </c>
      <c r="K14" s="4">
        <f t="shared" ref="K14:L16" si="7">D13/D$16</f>
        <v>0.6923076923076924</v>
      </c>
      <c r="L14" s="4">
        <f t="shared" si="7"/>
        <v>0.63636363636363635</v>
      </c>
      <c r="M14" s="5">
        <f>AVERAGE(J14:L14)</f>
        <v>0.66869689450334613</v>
      </c>
      <c r="N14" s="5" cm="1">
        <f t="array" ref="N14">MMULT(C13:E13,$M$14:$M$16)/M14</f>
        <v>3.0139435511076127</v>
      </c>
    </row>
    <row r="15" spans="1:24" x14ac:dyDescent="0.2">
      <c r="B15" s="1" t="s">
        <v>27</v>
      </c>
      <c r="C15" s="2">
        <v>0.14285714285714285</v>
      </c>
      <c r="D15" s="2">
        <v>0.33333333333333331</v>
      </c>
      <c r="E15" s="2">
        <v>1</v>
      </c>
      <c r="I15" s="1" t="s">
        <v>26</v>
      </c>
      <c r="J15" s="4">
        <f t="shared" ref="J15:J16" si="8">C14/C$16</f>
        <v>0.22580645161290325</v>
      </c>
      <c r="K15" s="4">
        <f>D14/D$16</f>
        <v>0.23076923076923078</v>
      </c>
      <c r="L15" s="4">
        <f t="shared" si="7"/>
        <v>0.27272727272727271</v>
      </c>
      <c r="M15" s="5">
        <f>AVERAGE(J15:L15)</f>
        <v>0.24310098503646893</v>
      </c>
      <c r="N15" s="5" cm="1">
        <f t="array" ref="N15">MMULT(C14:E14,$M$14:$M$16)/M15</f>
        <v>3.0053613774615937</v>
      </c>
    </row>
    <row r="16" spans="1:24" x14ac:dyDescent="0.2">
      <c r="B16" s="1" t="s">
        <v>13</v>
      </c>
      <c r="C16" s="3">
        <f>SUM(C13+C14+C15)</f>
        <v>1.4761904761904761</v>
      </c>
      <c r="D16" s="3">
        <f t="shared" ref="D16:E16" si="9">SUM(D13+D14+D15)</f>
        <v>4.333333333333333</v>
      </c>
      <c r="E16" s="3">
        <f t="shared" si="9"/>
        <v>11</v>
      </c>
      <c r="I16" s="1" t="s">
        <v>27</v>
      </c>
      <c r="J16" s="4">
        <f>C15/C$16</f>
        <v>9.6774193548387094E-2</v>
      </c>
      <c r="K16" s="4">
        <f t="shared" si="7"/>
        <v>7.6923076923076927E-2</v>
      </c>
      <c r="L16" s="4">
        <f t="shared" si="7"/>
        <v>9.0909090909090912E-2</v>
      </c>
      <c r="M16" s="5">
        <f>AVERAGE(J16:L16)</f>
        <v>8.8202120460184982E-2</v>
      </c>
      <c r="N16" s="5" cm="1">
        <f t="array" ref="N16">MMULT(C15:E15,$M$14:$M$16)/M16</f>
        <v>3.0017862217350708</v>
      </c>
    </row>
    <row r="17" spans="1:15" x14ac:dyDescent="0.2">
      <c r="M17" s="6" t="s">
        <v>14</v>
      </c>
      <c r="N17" s="7" cm="1">
        <f t="array" ref="N17">AVERAGE((N14:N16 - 3)/2)/0.58</f>
        <v>6.0606753747923046E-3</v>
      </c>
      <c r="O17" t="s">
        <v>15</v>
      </c>
    </row>
    <row r="18" spans="1:15" x14ac:dyDescent="0.2">
      <c r="A18" t="s">
        <v>32</v>
      </c>
    </row>
    <row r="19" spans="1:15" x14ac:dyDescent="0.2">
      <c r="C19" t="s">
        <v>25</v>
      </c>
      <c r="D19" t="s">
        <v>26</v>
      </c>
      <c r="E19" t="s">
        <v>27</v>
      </c>
      <c r="H19" t="s">
        <v>29</v>
      </c>
    </row>
    <row r="20" spans="1:15" x14ac:dyDescent="0.2">
      <c r="B20" s="1" t="s">
        <v>25</v>
      </c>
      <c r="C20" s="2">
        <v>1</v>
      </c>
      <c r="D20" s="2">
        <v>1</v>
      </c>
      <c r="E20" s="2">
        <v>7</v>
      </c>
      <c r="J20" t="s">
        <v>25</v>
      </c>
      <c r="K20" t="s">
        <v>26</v>
      </c>
      <c r="L20" t="s">
        <v>27</v>
      </c>
      <c r="M20" t="s">
        <v>6</v>
      </c>
      <c r="N20" s="8" t="s">
        <v>7</v>
      </c>
    </row>
    <row r="21" spans="1:15" x14ac:dyDescent="0.2">
      <c r="B21" s="1" t="s">
        <v>26</v>
      </c>
      <c r="C21" s="2">
        <v>1</v>
      </c>
      <c r="D21" s="2">
        <v>1</v>
      </c>
      <c r="E21" s="2">
        <v>9</v>
      </c>
      <c r="I21" s="1" t="s">
        <v>25</v>
      </c>
      <c r="J21" s="4">
        <f>C20/C$23</f>
        <v>0.46666666666666667</v>
      </c>
      <c r="K21" s="4">
        <f t="shared" ref="K21:L21" si="10">D20/D$23</f>
        <v>0.47368421052631576</v>
      </c>
      <c r="L21" s="4">
        <f t="shared" si="10"/>
        <v>0.41176470588235292</v>
      </c>
      <c r="M21" s="5">
        <f>AVERAGE(J21:L21)</f>
        <v>0.45070519435844519</v>
      </c>
      <c r="N21" s="5" cm="1">
        <f t="array" ref="N21">MMULT(C20:E20,$M$21:$M$23)/M21</f>
        <v>3.0091589070370932</v>
      </c>
    </row>
    <row r="22" spans="1:15" x14ac:dyDescent="0.2">
      <c r="B22" s="1" t="s">
        <v>27</v>
      </c>
      <c r="C22" s="2">
        <v>0.14285714285714285</v>
      </c>
      <c r="D22" s="2">
        <v>0.1111111111111111</v>
      </c>
      <c r="E22" s="2">
        <v>1</v>
      </c>
      <c r="I22" s="1" t="s">
        <v>26</v>
      </c>
      <c r="J22" s="4">
        <f t="shared" ref="J22:J23" si="11">C21/C$23</f>
        <v>0.46666666666666667</v>
      </c>
      <c r="K22" s="4">
        <f t="shared" ref="K22:K23" si="12">D21/D$23</f>
        <v>0.47368421052631576</v>
      </c>
      <c r="L22" s="4">
        <f t="shared" ref="L22:L23" si="13">E21/E$23</f>
        <v>0.52941176470588236</v>
      </c>
      <c r="M22" s="5">
        <f t="shared" ref="M22:M23" si="14">AVERAGE(J22:L22)</f>
        <v>0.48992088063295497</v>
      </c>
      <c r="N22" s="5" cm="1">
        <f t="array" ref="N22">MMULT(C21:E21,$M$21:$M$23)/M22</f>
        <v>3.0106726583345038</v>
      </c>
    </row>
    <row r="23" spans="1:15" x14ac:dyDescent="0.2">
      <c r="B23" s="1" t="s">
        <v>13</v>
      </c>
      <c r="C23" s="3">
        <f>SUM(C20+C21+C22)</f>
        <v>2.1428571428571428</v>
      </c>
      <c r="D23" s="3">
        <f t="shared" ref="D23:E23" si="15">SUM(D20+D21+D22)</f>
        <v>2.1111111111111112</v>
      </c>
      <c r="E23" s="3">
        <f t="shared" si="15"/>
        <v>17</v>
      </c>
      <c r="I23" s="1" t="s">
        <v>27</v>
      </c>
      <c r="J23" s="4">
        <f t="shared" si="11"/>
        <v>6.6666666666666666E-2</v>
      </c>
      <c r="K23" s="4">
        <f t="shared" si="12"/>
        <v>5.2631578947368418E-2</v>
      </c>
      <c r="L23" s="4">
        <f t="shared" si="13"/>
        <v>5.8823529411764705E-2</v>
      </c>
      <c r="M23" s="5">
        <f t="shared" si="14"/>
        <v>5.9373925008599927E-2</v>
      </c>
      <c r="N23" s="5" cm="1">
        <f t="array" ref="N23">MMULT(C22:E22,$M$21:$M$23)/M23</f>
        <v>3.0012507127223236</v>
      </c>
    </row>
    <row r="24" spans="1:15" x14ac:dyDescent="0.2">
      <c r="M24" s="6" t="s">
        <v>14</v>
      </c>
      <c r="N24" s="7" cm="1">
        <f t="array" ref="N24">AVERAGE((N21:N23 - 3)/2)/0.58</f>
        <v>6.0581258890576445E-3</v>
      </c>
      <c r="O24" t="s">
        <v>15</v>
      </c>
    </row>
    <row r="26" spans="1:15" x14ac:dyDescent="0.2">
      <c r="A26" t="s">
        <v>31</v>
      </c>
      <c r="H26" t="s">
        <v>30</v>
      </c>
    </row>
    <row r="27" spans="1:15" x14ac:dyDescent="0.2">
      <c r="C27" t="s">
        <v>25</v>
      </c>
      <c r="D27" t="s">
        <v>26</v>
      </c>
      <c r="E27" t="s">
        <v>27</v>
      </c>
      <c r="J27" t="s">
        <v>25</v>
      </c>
      <c r="K27" t="s">
        <v>26</v>
      </c>
      <c r="L27" t="s">
        <v>27</v>
      </c>
      <c r="M27" t="s">
        <v>6</v>
      </c>
      <c r="N27" s="8" t="s">
        <v>7</v>
      </c>
    </row>
    <row r="28" spans="1:15" x14ac:dyDescent="0.2">
      <c r="B28" s="1" t="s">
        <v>25</v>
      </c>
      <c r="C28" s="2">
        <v>1</v>
      </c>
      <c r="D28" s="2">
        <v>3</v>
      </c>
      <c r="E28" s="2">
        <v>9</v>
      </c>
      <c r="I28" s="1" t="s">
        <v>25</v>
      </c>
      <c r="J28" s="4">
        <f>C28/C$31</f>
        <v>0.69230769230769229</v>
      </c>
      <c r="K28" s="4">
        <f t="shared" ref="K28:L30" si="16">D28/D$31</f>
        <v>0.7142857142857143</v>
      </c>
      <c r="L28" s="4">
        <f>E28/E$31</f>
        <v>0.6</v>
      </c>
      <c r="M28" s="5">
        <f>AVERAGE(J28:L28)</f>
        <v>0.66886446886446882</v>
      </c>
      <c r="N28" s="5" cm="1">
        <f t="array" ref="N28">MMULT(C28:E28,$M$28:$M$30)/M28</f>
        <v>3.0569550930996714</v>
      </c>
    </row>
    <row r="29" spans="1:15" x14ac:dyDescent="0.2">
      <c r="B29" s="1" t="s">
        <v>26</v>
      </c>
      <c r="C29" s="2">
        <v>0.33333333333333331</v>
      </c>
      <c r="D29" s="2">
        <v>1</v>
      </c>
      <c r="E29" s="2">
        <v>5</v>
      </c>
      <c r="I29" s="1" t="s">
        <v>26</v>
      </c>
      <c r="J29" s="4">
        <f t="shared" ref="J29:J30" si="17">C29/C$31</f>
        <v>0.23076923076923075</v>
      </c>
      <c r="K29" s="4">
        <f>D29/D$31</f>
        <v>0.23809523809523808</v>
      </c>
      <c r="L29" s="4">
        <f>E29/E$31</f>
        <v>0.33333333333333331</v>
      </c>
      <c r="M29" s="5">
        <f>AVERAGE(J29:L29)</f>
        <v>0.26739926739926739</v>
      </c>
      <c r="N29" s="5" cm="1">
        <f t="array" ref="N29">MMULT(C29:E29,$M$28:$M$30)/M29</f>
        <v>3.0255707762557078</v>
      </c>
    </row>
    <row r="30" spans="1:15" x14ac:dyDescent="0.2">
      <c r="B30" s="1" t="s">
        <v>27</v>
      </c>
      <c r="C30" s="2">
        <v>0.1111111111111111</v>
      </c>
      <c r="D30" s="2">
        <v>0.2</v>
      </c>
      <c r="E30" s="2">
        <v>1</v>
      </c>
      <c r="I30" s="1" t="s">
        <v>27</v>
      </c>
      <c r="J30" s="4">
        <f t="shared" si="17"/>
        <v>7.6923076923076913E-2</v>
      </c>
      <c r="K30" s="4">
        <f t="shared" si="16"/>
        <v>4.7619047619047616E-2</v>
      </c>
      <c r="L30" s="4">
        <f t="shared" si="16"/>
        <v>6.6666666666666666E-2</v>
      </c>
      <c r="M30" s="5">
        <f>AVERAGE(J30:L30)</f>
        <v>6.3736263736263732E-2</v>
      </c>
      <c r="N30" s="5" cm="1">
        <f t="array" ref="N30">MMULT(C30:E30,$M$28:$M$30)/M30</f>
        <v>3.005108556832695</v>
      </c>
    </row>
    <row r="31" spans="1:15" x14ac:dyDescent="0.2">
      <c r="B31" s="1" t="s">
        <v>13</v>
      </c>
      <c r="C31" s="3">
        <f>SUM(C28+C29+C30)</f>
        <v>1.4444444444444444</v>
      </c>
      <c r="D31" s="3">
        <f t="shared" ref="D31:E31" si="18">SUM(D28+D29+D30)</f>
        <v>4.2</v>
      </c>
      <c r="E31" s="3">
        <f t="shared" si="18"/>
        <v>15</v>
      </c>
      <c r="M31" s="6" t="s">
        <v>14</v>
      </c>
      <c r="N31" s="7" cm="1">
        <f t="array" ref="N31">AVERAGE((N28:N30 - 3)/2)/0.58</f>
        <v>2.5182306375883378E-2</v>
      </c>
      <c r="O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ENES ÖZKAN</cp:lastModifiedBy>
  <cp:revision/>
  <dcterms:created xsi:type="dcterms:W3CDTF">2024-09-26T10:49:56Z</dcterms:created>
  <dcterms:modified xsi:type="dcterms:W3CDTF">2024-09-29T12:52:52Z</dcterms:modified>
  <cp:category/>
  <cp:contentStatus/>
</cp:coreProperties>
</file>